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1d797b886d203c/wustl-stl-virt-data-pt-05-2021-u-c-master/wustl-stl-virt-data-pt-05-2021-u-c-master/02-Homework/01-Excel/Instructions/"/>
    </mc:Choice>
  </mc:AlternateContent>
  <xr:revisionPtr revIDLastSave="961" documentId="11_989E3A0A3E8CA54282BABEA3E2C09D2E15D6CC1A" xr6:coauthVersionLast="46" xr6:coauthVersionMax="46" xr10:uidLastSave="{7A7ADA76-D8A7-4AD7-928A-62A39441051A}"/>
  <bookViews>
    <workbookView xWindow="-38925" yWindow="2985" windowWidth="20445" windowHeight="11040" activeTab="1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Sheet1!$A$1:$T$4115</definedName>
  </definedNames>
  <calcPr calcId="191029"/>
  <pivotCaches>
    <pivotCache cacheId="3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2" i="6"/>
  <c r="G3" i="6"/>
  <c r="G4" i="6"/>
  <c r="G5" i="6"/>
  <c r="G6" i="6"/>
  <c r="G7" i="6"/>
  <c r="G8" i="6"/>
  <c r="G9" i="6"/>
  <c r="G10" i="6"/>
  <c r="G11" i="6"/>
  <c r="G12" i="6"/>
  <c r="G13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4" i="6"/>
  <c r="E5" i="6"/>
  <c r="E6" i="6"/>
  <c r="E7" i="6"/>
  <c r="E8" i="6"/>
  <c r="E9" i="6"/>
  <c r="E10" i="6"/>
  <c r="E11" i="6"/>
  <c r="E12" i="6"/>
  <c r="E13" i="6"/>
  <c r="D3" i="6"/>
  <c r="D13" i="6"/>
  <c r="D11" i="6"/>
  <c r="D10" i="6"/>
  <c r="D9" i="6"/>
  <c r="D8" i="6"/>
  <c r="D7" i="6"/>
  <c r="D6" i="6"/>
  <c r="D4" i="6"/>
  <c r="D5" i="6"/>
  <c r="D12" i="6"/>
  <c r="D2" i="6"/>
  <c r="C11" i="6"/>
  <c r="C10" i="6"/>
  <c r="C9" i="6"/>
  <c r="C8" i="6"/>
  <c r="C7" i="6"/>
  <c r="C6" i="6"/>
  <c r="C5" i="6"/>
  <c r="C4" i="6"/>
  <c r="C3" i="6"/>
  <c r="C12" i="6"/>
  <c r="C13" i="6"/>
  <c r="B3" i="6"/>
  <c r="C2" i="6"/>
  <c r="B12" i="6"/>
  <c r="B11" i="6"/>
  <c r="B10" i="6"/>
  <c r="B9" i="6"/>
  <c r="B8" i="6"/>
  <c r="B7" i="6"/>
  <c r="B6" i="6"/>
  <c r="B5" i="6"/>
  <c r="B4" i="6"/>
  <c r="B1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3" i="1"/>
  <c r="S4" i="1"/>
  <c r="S5" i="1"/>
  <c r="S6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P2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<sst xmlns="http://schemas.openxmlformats.org/spreadsheetml/2006/main" count="25230" uniqueCount="8402">
  <si>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</si>
  <si>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</si>
  <si>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</si>
  <si>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</si>
  <si>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</si>
  <si>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</si>
  <si>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</si>
  <si>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</si>
  <si>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</si>
  <si>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</si>
  <si>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</si>
  <si>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</si>
  <si>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</si>
  <si>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</si>
  <si>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</si>
  <si>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</si>
  <si>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</si>
  <si>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</si>
  <si>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</si>
  <si>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</si>
  <si>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</si>
  <si>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</si>
  <si>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</si>
  <si>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</si>
  <si>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</si>
  <si>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</si>
  <si>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</si>
  <si>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</si>
  <si>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</si>
  <si>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</si>
  <si>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</si>
  <si>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</si>
  <si>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</si>
  <si>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</si>
  <si>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</si>
  <si>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</si>
  <si>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</si>
  <si>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</si>
  <si>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</si>
  <si>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</si>
  <si>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</si>
  <si>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</si>
  <si>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</si>
  <si>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</si>
  <si>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</si>
  <si>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</si>
  <si>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</si>
  <si>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</si>
  <si>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</si>
  <si>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</si>
  <si>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</si>
  <si>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</si>
  <si>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</si>
  <si>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</si>
  <si>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</si>
  <si>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</si>
  <si>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</si>
  <si>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</si>
  <si>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</si>
  <si>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</si>
  <si>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</si>
  <si>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</si>
  <si>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</si>
  <si>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</si>
  <si>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</si>
  <si>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</si>
  <si>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</si>
  <si>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</si>
  <si>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</si>
  <si>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</si>
  <si>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</si>
  <si>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</si>
  <si>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</si>
  <si>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</si>
  <si>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</si>
  <si>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</si>
  <si>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</si>
  <si>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</si>
  <si>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</si>
  <si>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</si>
  <si>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</si>
  <si>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</si>
  <si>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</si>
  <si>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</si>
  <si>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</si>
  <si>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</si>
  <si>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</si>
  <si>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</si>
  <si>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</si>
  <si>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</si>
  <si>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</si>
  <si>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</si>
  <si>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</si>
  <si>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</si>
  <si>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</si>
  <si>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</si>
  <si>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</si>
  <si>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</si>
  <si>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</si>
  <si>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</si>
  <si>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</si>
  <si>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</si>
  <si>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</si>
  <si>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</si>
  <si>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</si>
  <si>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</si>
  <si>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</si>
  <si>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</si>
  <si>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</si>
  <si>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</si>
  <si>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</si>
  <si>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</si>
  <si>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</si>
  <si>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</si>
  <si>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</si>
  <si>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</si>
  <si>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</si>
  <si>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</si>
  <si>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</si>
  <si>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</si>
  <si>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</si>
  <si>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</si>
  <si>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</si>
  <si>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</si>
  <si>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</si>
  <si>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</si>
  <si>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</si>
  <si>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</si>
  <si>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</si>
  <si>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</si>
  <si>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</si>
  <si>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</si>
  <si>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</si>
  <si>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</si>
  <si>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</si>
  <si>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</si>
  <si>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</si>
  <si>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</si>
  <si>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</si>
  <si>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</si>
  <si>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</si>
  <si>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</si>
  <si>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</si>
  <si>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</si>
  <si>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</si>
  <si>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</si>
  <si>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</si>
  <si>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</si>
  <si>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</si>
  <si>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</si>
  <si>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</si>
  <si>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</si>
  <si>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</si>
  <si>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</si>
  <si>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</si>
  <si>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</si>
  <si>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</si>
  <si>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</si>
  <si>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</si>
  <si>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</si>
  <si>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</si>
  <si>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</si>
  <si>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</si>
  <si>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</si>
  <si>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</si>
  <si>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</si>
  <si>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</si>
  <si>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</si>
  <si>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</si>
  <si>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</si>
  <si>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</si>
  <si>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</si>
  <si>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</si>
  <si>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</si>
  <si>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</si>
  <si>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</si>
  <si>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</si>
  <si>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</si>
  <si>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</si>
  <si>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</si>
  <si>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</si>
  <si>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</si>
  <si>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</si>
  <si>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</si>
  <si>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</si>
  <si>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</si>
  <si>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</si>
  <si>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</si>
  <si>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</si>
  <si>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</si>
  <si>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</si>
  <si>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</si>
  <si>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</si>
  <si>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</si>
  <si>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</si>
  <si>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</si>
  <si>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</si>
  <si>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</si>
  <si>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</si>
  <si>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</si>
  <si>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</si>
  <si>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</si>
  <si>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</si>
  <si>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</si>
  <si>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</si>
  <si>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</si>
  <si>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</si>
  <si>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</si>
  <si>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</si>
  <si>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</si>
  <si>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</si>
  <si>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</si>
  <si>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</si>
  <si>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</si>
  <si>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</si>
  <si>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</si>
  <si>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</si>
  <si>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</si>
  <si>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</si>
  <si>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</si>
  <si>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</si>
  <si>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</si>
  <si>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</si>
  <si>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</si>
  <si>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</si>
  <si>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</si>
  <si>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</si>
  <si>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</si>
  <si>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</si>
  <si>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</si>
  <si>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</si>
  <si>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</si>
  <si>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</si>
  <si>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</si>
  <si>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</si>
  <si>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</si>
  <si>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</si>
  <si>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</si>
  <si>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</si>
  <si>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</si>
  <si>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</si>
  <si>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</si>
  <si>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</si>
  <si>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</si>
  <si>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</si>
  <si>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</si>
  <si>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</si>
  <si>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</si>
  <si>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</si>
  <si>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</si>
  <si>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</si>
  <si>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</si>
  <si>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</si>
  <si>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</si>
  <si>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</si>
  <si>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</si>
  <si>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</si>
  <si>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</si>
  <si>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</si>
  <si>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</si>
  <si>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</si>
  <si>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</si>
  <si>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</si>
  <si>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</si>
  <si>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</si>
  <si>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</si>
  <si>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</si>
  <si>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</si>
  <si>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</si>
  <si>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</si>
  <si>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</si>
  <si>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</si>
  <si>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</si>
  <si>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</si>
  <si>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</si>
  <si>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</si>
  <si>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</si>
  <si>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</si>
  <si>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</si>
  <si>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</si>
  <si>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</si>
  <si>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</si>
  <si>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</si>
  <si>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</si>
  <si>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</si>
  <si>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</si>
  <si>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</si>
  <si>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</si>
  <si>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</si>
  <si>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</si>
  <si>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</si>
  <si>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</si>
  <si>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</si>
  <si>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</si>
  <si>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</si>
  <si>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</si>
  <si>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</si>
  <si>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</si>
  <si>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</si>
  <si>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</si>
  <si>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</si>
  <si>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</si>
  <si>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</si>
  <si>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</si>
  <si>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</si>
  <si>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</si>
  <si>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</si>
  <si>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</si>
  <si>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</si>
  <si>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</si>
  <si>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</si>
  <si>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</si>
  <si>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</si>
  <si>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</si>
  <si>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</si>
  <si>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</si>
  <si>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</si>
  <si>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</si>
  <si>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</si>
  <si>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</si>
  <si>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</si>
  <si>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</si>
  <si>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</si>
  <si>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</si>
  <si>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</si>
  <si>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</si>
  <si>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</si>
  <si>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</si>
  <si>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</si>
  <si>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</si>
  <si>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</si>
  <si>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</si>
  <si>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</si>
  <si>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</si>
  <si>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</si>
  <si>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</si>
  <si>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</si>
  <si>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</si>
  <si>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</si>
  <si>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</si>
  <si>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</si>
  <si>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</si>
  <si>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</si>
  <si>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</si>
  <si>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</si>
  <si>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</si>
  <si>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</si>
  <si>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</si>
  <si>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</si>
  <si>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</si>
  <si>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</si>
  <si>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</si>
  <si>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</si>
  <si>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</si>
  <si>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</si>
  <si>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</si>
  <si>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</si>
  <si>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</si>
  <si>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</si>
  <si>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</si>
  <si>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</si>
  <si>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</si>
  <si>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</si>
  <si>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</si>
  <si>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</si>
  <si>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</si>
  <si>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</si>
  <si>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</si>
  <si>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</si>
  <si>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</si>
  <si>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</si>
  <si>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</si>
  <si>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</si>
  <si>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</si>
  <si>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</si>
  <si>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</si>
  <si>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</si>
  <si>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</si>
  <si>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</si>
  <si>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</si>
  <si>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</si>
  <si>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</si>
  <si>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</si>
  <si>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</si>
  <si>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</si>
  <si>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</si>
  <si>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</si>
  <si>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</si>
  <si>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</si>
  <si>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</si>
  <si>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</si>
  <si>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</si>
  <si>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</si>
  <si>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</si>
  <si>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</si>
  <si>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</si>
  <si>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</si>
  <si>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</si>
  <si>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</si>
  <si>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</si>
  <si>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</si>
  <si>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</si>
  <si>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</si>
  <si>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</si>
  <si>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</si>
  <si>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</si>
  <si>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</si>
  <si>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</si>
  <si>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</si>
  <si>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</si>
  <si>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</si>
  <si>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</si>
  <si>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</si>
  <si>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</si>
  <si>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</si>
  <si>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</si>
  <si>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</si>
  <si>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</si>
  <si>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</si>
  <si>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</si>
  <si>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</si>
  <si>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</si>
  <si>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</si>
  <si>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</si>
  <si>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</si>
  <si>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</si>
  <si>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</si>
  <si>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</si>
  <si>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</si>
  <si>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</si>
  <si>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</si>
  <si>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</si>
  <si>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</si>
  <si>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</si>
  <si>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</si>
  <si>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</si>
  <si>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</si>
  <si>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</si>
  <si>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</si>
  <si>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</si>
  <si>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</si>
  <si>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</si>
  <si>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</si>
  <si>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</si>
  <si>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</si>
  <si>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</si>
  <si>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</si>
  <si>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</si>
  <si>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</si>
  <si>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</si>
  <si>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</si>
  <si>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</si>
  <si>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</si>
  <si>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</si>
  <si>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</si>
  <si>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</si>
  <si>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</si>
  <si>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</si>
  <si>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</si>
  <si>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</si>
  <si>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</si>
  <si>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</si>
  <si>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</si>
  <si>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</si>
  <si>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</si>
  <si>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</si>
  <si>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</si>
  <si>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</si>
  <si>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</si>
  <si>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</si>
  <si>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</si>
  <si>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</si>
  <si>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</si>
  <si>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</si>
  <si>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</si>
  <si>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</si>
  <si>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</si>
  <si>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</si>
  <si>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</si>
  <si>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</si>
  <si>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</si>
  <si>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</si>
  <si>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</si>
  <si>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</si>
  <si>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</si>
  <si>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</si>
  <si>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</si>
  <si>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</si>
  <si>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</si>
  <si>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</si>
  <si>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</si>
  <si>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</si>
  <si>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</si>
  <si>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</si>
  <si>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</si>
  <si>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</si>
  <si>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</si>
  <si>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</si>
  <si>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</si>
  <si>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</si>
  <si>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</si>
  <si>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</si>
  <si>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</si>
  <si>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</si>
  <si>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</si>
  <si>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</si>
  <si>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</si>
  <si>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</si>
  <si>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</si>
  <si>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</si>
  <si>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</si>
  <si>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</si>
  <si>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</si>
  <si>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</si>
  <si>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</si>
  <si>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</si>
  <si>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</si>
  <si>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</si>
  <si>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</si>
  <si>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</si>
  <si>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</si>
  <si>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</si>
  <si>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</si>
  <si>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</si>
  <si>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</si>
  <si>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</si>
  <si>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</si>
  <si>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</si>
  <si>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</si>
  <si>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</si>
  <si>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</si>
  <si>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</si>
  <si>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</si>
  <si>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</si>
  <si>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</si>
  <si>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</si>
  <si>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</si>
  <si>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</si>
  <si>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</si>
  <si>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</si>
  <si>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</si>
  <si>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</si>
  <si>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</si>
  <si>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</si>
  <si>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</si>
  <si>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</si>
  <si>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</si>
  <si>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</si>
  <si>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</si>
  <si>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</si>
  <si>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</si>
  <si>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</si>
  <si>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</si>
  <si>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</si>
  <si>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</si>
  <si>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</si>
  <si>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</si>
  <si>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</si>
  <si>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</si>
  <si>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</si>
  <si>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</si>
  <si>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</si>
  <si>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</si>
  <si>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</si>
  <si>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</si>
  <si>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</si>
  <si>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</si>
  <si>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</si>
  <si>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</si>
  <si>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</si>
  <si>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</si>
  <si>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</si>
  <si>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</si>
  <si>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</si>
  <si>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</si>
  <si>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</si>
  <si>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</si>
  <si>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</si>
  <si>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</si>
  <si>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</si>
  <si>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</si>
  <si>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</si>
  <si>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</si>
  <si>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</si>
  <si>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</si>
  <si>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</si>
  <si>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</si>
  <si>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</si>
  <si>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</si>
  <si>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</si>
  <si>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</si>
  <si>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</si>
  <si>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</si>
  <si>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</si>
  <si>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</si>
  <si>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</si>
  <si>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</si>
  <si>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</si>
  <si>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</si>
  <si>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</si>
  <si>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</si>
  <si>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</si>
  <si>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</si>
  <si>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</si>
  <si>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</si>
  <si>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</si>
  <si>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</si>
  <si>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</si>
  <si>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</si>
  <si>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</si>
  <si>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</si>
  <si>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</si>
  <si>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</si>
  <si>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</si>
  <si>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</si>
  <si>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</si>
  <si>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</si>
  <si>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</si>
  <si>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</si>
  <si>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</si>
  <si>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</si>
  <si>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</si>
  <si>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</si>
  <si>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</si>
  <si>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</si>
  <si>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</si>
  <si>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</si>
  <si>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</si>
  <si>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</si>
  <si>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</si>
  <si>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</si>
  <si>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</si>
  <si>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</si>
  <si>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</si>
  <si>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</si>
  <si>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</si>
  <si>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</si>
  <si>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</si>
  <si>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</si>
  <si>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</si>
  <si>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</si>
  <si>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</si>
  <si>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</si>
  <si>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</si>
  <si>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</si>
  <si>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</si>
  <si>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</si>
  <si>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</si>
  <si>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</si>
  <si>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</si>
  <si>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</si>
  <si>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</si>
  <si>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</si>
  <si>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</si>
  <si>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</si>
  <si>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</si>
  <si>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</si>
  <si>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</si>
  <si>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</si>
  <si>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</si>
  <si>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</si>
  <si>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</si>
  <si>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</si>
  <si>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</si>
  <si>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</si>
  <si>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</si>
  <si>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</si>
  <si>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</si>
  <si>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</si>
  <si>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</si>
  <si>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</si>
  <si>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</si>
  <si>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</si>
  <si>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</si>
  <si>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</si>
  <si>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</si>
  <si>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</si>
  <si>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</si>
  <si>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</si>
  <si>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</si>
  <si>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</si>
  <si>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</si>
  <si>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</si>
  <si>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</si>
  <si>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</si>
  <si>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</si>
  <si>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</si>
  <si>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</si>
  <si>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</si>
  <si>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</si>
  <si>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</si>
  <si>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</si>
  <si>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</si>
  <si>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</si>
  <si>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</si>
  <si>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</si>
  <si>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</si>
  <si>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</si>
  <si>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</si>
  <si>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</si>
  <si>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</si>
  <si>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</si>
  <si>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</si>
  <si>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</si>
  <si>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</si>
  <si>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</si>
  <si>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</si>
  <si>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</si>
  <si>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</si>
  <si>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</si>
  <si>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</si>
  <si>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</si>
  <si>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</si>
  <si>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</si>
  <si>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</si>
  <si>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</si>
  <si>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</si>
  <si>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</si>
  <si>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</si>
  <si>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</si>
  <si>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</si>
  <si>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</si>
  <si>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</si>
  <si>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</si>
  <si>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</si>
  <si>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</si>
  <si>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</si>
  <si>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</si>
  <si>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</si>
  <si>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</si>
  <si>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</si>
  <si>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</si>
  <si>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</si>
  <si>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</si>
  <si>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</si>
  <si>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</si>
  <si>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</si>
  <si>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</si>
  <si>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</si>
  <si>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</si>
  <si>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</si>
  <si>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</si>
  <si>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</si>
  <si>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</si>
  <si>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</si>
  <si>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</si>
  <si>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</si>
  <si>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</si>
  <si>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</si>
  <si>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</si>
  <si>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</si>
  <si>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</si>
  <si>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</si>
  <si>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</si>
  <si>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</si>
  <si>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</si>
  <si>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</si>
  <si>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</si>
  <si>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</si>
  <si>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</si>
  <si>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</si>
  <si>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</si>
  <si>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</si>
  <si>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</si>
  <si>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</si>
  <si>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</si>
  <si>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</si>
  <si>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</si>
  <si>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</si>
  <si>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</si>
  <si>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</si>
  <si>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</si>
  <si>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</si>
  <si>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</si>
  <si>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</si>
  <si>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</si>
  <si>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</si>
  <si>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</si>
  <si>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</si>
  <si>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</si>
  <si>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</si>
  <si>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</si>
  <si>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</si>
  <si>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</si>
  <si>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</si>
  <si>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</si>
  <si>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</si>
  <si>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</si>
  <si>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</si>
  <si>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</si>
  <si>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</si>
  <si>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</si>
  <si>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</si>
  <si>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</si>
  <si>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</si>
  <si>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</si>
  <si>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</si>
  <si>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</si>
  <si>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</si>
  <si>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</si>
  <si>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</si>
  <si>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</si>
  <si>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</si>
  <si>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</si>
  <si>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</si>
  <si>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</si>
  <si>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</si>
  <si>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</si>
  <si>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</si>
  <si>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</si>
  <si>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</si>
  <si>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</si>
  <si>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</si>
  <si>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</si>
  <si>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</si>
  <si>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</si>
  <si>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</si>
  <si>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</si>
  <si>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</si>
  <si>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</si>
  <si>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</si>
  <si>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</si>
  <si>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</si>
  <si>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</si>
  <si>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</si>
  <si>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</si>
  <si>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</si>
  <si>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</si>
  <si>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</si>
  <si>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</si>
  <si>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</si>
  <si>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</si>
  <si>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</si>
  <si>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</si>
  <si>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</si>
  <si>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</si>
  <si>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</si>
  <si>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</si>
  <si>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</si>
  <si>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</si>
  <si>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</si>
  <si>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</si>
  <si>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</si>
  <si>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</si>
  <si>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</si>
  <si>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</si>
  <si>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</si>
  <si>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</si>
  <si>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</si>
  <si>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</si>
  <si>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</si>
  <si>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</si>
  <si>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</si>
  <si>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</si>
  <si>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</si>
  <si>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</si>
  <si>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</si>
  <si>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</si>
  <si>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</si>
  <si>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</si>
  <si>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</si>
  <si>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</si>
  <si>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</si>
  <si>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</si>
  <si>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</si>
  <si>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</si>
  <si>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</si>
  <si>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</si>
  <si>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</si>
  <si>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</si>
  <si>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</si>
  <si>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</si>
  <si>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</si>
  <si>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</si>
  <si>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</si>
  <si>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</si>
  <si>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</si>
  <si>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</si>
  <si>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</si>
  <si>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</si>
  <si>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</si>
  <si>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</si>
  <si>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</si>
  <si>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</si>
  <si>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</si>
  <si>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</si>
  <si>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</si>
  <si>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</si>
  <si>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</si>
  <si>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</si>
  <si>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</si>
  <si>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</si>
  <si>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</si>
  <si>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</si>
  <si>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</si>
  <si>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</si>
  <si>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</si>
  <si>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</si>
  <si>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</si>
  <si>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</si>
  <si>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</si>
  <si>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</si>
  <si>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</si>
  <si>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</si>
  <si>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</si>
  <si>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</si>
  <si>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</si>
  <si>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</si>
  <si>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</si>
  <si>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</si>
  <si>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</si>
  <si>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</si>
  <si>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</si>
  <si>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</si>
  <si>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</si>
  <si>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</si>
  <si>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</si>
  <si>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</si>
  <si>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</si>
  <si>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</si>
  <si>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</si>
  <si>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</si>
  <si>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</si>
  <si>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</si>
  <si>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</si>
  <si>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</si>
  <si>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</si>
  <si>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</si>
  <si>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</si>
  <si>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</si>
  <si>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</si>
  <si>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</si>
  <si>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</si>
  <si>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</si>
  <si>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</si>
  <si>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</si>
  <si>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</si>
  <si>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</si>
  <si>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</si>
  <si>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</si>
  <si>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</si>
  <si>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</si>
  <si>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</si>
  <si>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</si>
  <si>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</si>
  <si>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</si>
  <si>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</si>
  <si>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</si>
  <si>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</si>
  <si>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</si>
  <si>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</si>
  <si>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</si>
  <si>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</si>
  <si>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</si>
  <si>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</si>
  <si>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</si>
  <si>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</si>
  <si>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</si>
  <si>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</si>
  <si>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</si>
  <si>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</si>
  <si>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</si>
  <si>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</si>
  <si>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</si>
  <si>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</si>
  <si>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</si>
  <si>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</si>
  <si>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</si>
  <si>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</si>
  <si>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</si>
  <si>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</si>
  <si>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</si>
  <si>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</si>
  <si>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</si>
  <si>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</si>
  <si>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</si>
  <si>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</si>
  <si>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</si>
  <si>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</si>
  <si>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</si>
  <si>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</si>
  <si>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</si>
  <si>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</si>
  <si>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</si>
  <si>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</si>
  <si>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</si>
  <si>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</si>
  <si>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</si>
  <si>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</si>
  <si>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</si>
  <si>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</si>
  <si>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</si>
  <si>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</si>
  <si>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</si>
  <si>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</si>
  <si>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</si>
  <si>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</si>
  <si>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</si>
  <si>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</si>
  <si>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</si>
  <si>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</si>
  <si>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</si>
  <si>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</si>
  <si>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</si>
  <si>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</si>
  <si>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</si>
  <si>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</si>
  <si>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</si>
  <si>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</si>
  <si>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</si>
  <si>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</si>
  <si>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</si>
  <si>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</si>
  <si>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</si>
  <si>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</si>
  <si>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</si>
  <si>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</si>
  <si>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</si>
  <si>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</si>
  <si>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</si>
  <si>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</si>
  <si>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</si>
  <si>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</si>
  <si>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</si>
  <si>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</si>
  <si>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</si>
  <si>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</si>
  <si>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</si>
  <si>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</si>
  <si>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</si>
  <si>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</si>
  <si>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</si>
  <si>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</si>
  <si>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</si>
  <si>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</si>
  <si>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</si>
  <si>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</si>
  <si>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</si>
  <si>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</si>
  <si>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</si>
  <si>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</si>
  <si>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</si>
  <si>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</si>
  <si>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</si>
  <si>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</si>
  <si>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</si>
  <si>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</si>
  <si>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</si>
  <si>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</si>
  <si>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</si>
  <si>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</si>
  <si>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</si>
  <si>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</si>
  <si>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</si>
  <si>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</si>
  <si>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</si>
  <si>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</si>
  <si>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</si>
  <si>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</si>
  <si>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</si>
  <si>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</si>
  <si>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</si>
  <si>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</si>
  <si>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</si>
  <si>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</si>
  <si>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</si>
  <si>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</si>
  <si>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</si>
  <si>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</si>
  <si>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</si>
  <si>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</si>
  <si>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</si>
  <si>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</si>
  <si>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</si>
  <si>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</si>
  <si>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</si>
  <si>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</si>
  <si>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</si>
  <si>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</si>
  <si>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</si>
  <si>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</si>
  <si>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</si>
  <si>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</si>
  <si>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</si>
  <si>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</si>
  <si>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</si>
  <si>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</si>
  <si>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</si>
  <si>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</si>
  <si>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</si>
  <si>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</si>
  <si>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</si>
  <si>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</si>
  <si>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</si>
  <si>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</si>
  <si>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</si>
  <si>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</si>
  <si>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</si>
  <si>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</si>
  <si>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</si>
  <si>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</si>
  <si>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</si>
  <si>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</si>
  <si>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</si>
  <si>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</si>
  <si>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</si>
  <si>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</si>
  <si>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</si>
  <si>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</si>
  <si>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</si>
  <si>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</si>
  <si>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</si>
  <si>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</si>
  <si>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</si>
  <si>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</si>
  <si>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</si>
  <si>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</si>
  <si>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</si>
  <si>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</si>
  <si>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</si>
  <si>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</si>
  <si>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</si>
  <si>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</si>
  <si>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</si>
  <si>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</si>
  <si>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</si>
  <si>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</si>
  <si>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</si>
  <si>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</si>
  <si>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</si>
  <si>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</si>
  <si>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</si>
  <si>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</si>
  <si>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</si>
  <si>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</si>
  <si>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</si>
  <si>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</si>
  <si>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</si>
  <si>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</si>
  <si>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</si>
  <si>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</si>
  <si>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</si>
  <si>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</si>
  <si>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</si>
  <si>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</si>
  <si>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</si>
  <si>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</si>
  <si>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</si>
  <si>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</si>
  <si>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</si>
  <si>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</si>
  <si>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</si>
  <si>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</si>
  <si>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</si>
  <si>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</si>
  <si>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</si>
  <si>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</si>
  <si>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</si>
  <si>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</si>
  <si>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</si>
  <si>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</si>
  <si>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</si>
  <si>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</si>
  <si>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</si>
  <si>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</si>
  <si>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</si>
  <si>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</si>
  <si>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</si>
  <si>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</si>
  <si>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</si>
  <si>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</si>
  <si>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</si>
  <si>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</si>
  <si>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</si>
  <si>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</si>
  <si>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</si>
  <si>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</si>
  <si>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</si>
  <si>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</si>
  <si>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</si>
  <si>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</si>
  <si>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</si>
  <si>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</si>
  <si>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</si>
  <si>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</si>
  <si>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</si>
  <si>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</si>
  <si>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</si>
  <si>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</si>
  <si>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</si>
  <si>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</si>
  <si>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</si>
  <si>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</si>
  <si>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</si>
  <si>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</si>
  <si>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</si>
  <si>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</si>
  <si>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</si>
  <si>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</si>
  <si>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</si>
  <si>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</si>
  <si>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</si>
  <si>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</si>
  <si>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</si>
  <si>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</si>
  <si>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</si>
  <si>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</si>
  <si>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</si>
  <si>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</si>
  <si>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</si>
  <si>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</si>
  <si>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</si>
  <si>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</si>
  <si>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</si>
  <si>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</si>
  <si>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</si>
  <si>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</si>
  <si>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</si>
  <si>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</si>
  <si>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</si>
  <si>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</si>
  <si>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</si>
  <si>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</si>
  <si>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</si>
  <si>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</si>
  <si>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</si>
  <si>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</si>
  <si>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</si>
  <si>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</si>
  <si>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</si>
  <si>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</si>
  <si>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</si>
  <si>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</si>
  <si>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</si>
  <si>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</si>
  <si>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</si>
  <si>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</si>
  <si>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</si>
  <si>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</si>
  <si>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</si>
  <si>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</si>
  <si>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</si>
  <si>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</si>
  <si>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</si>
  <si>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</si>
  <si>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</si>
  <si>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</si>
  <si>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</si>
  <si>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</si>
  <si>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</si>
  <si>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</si>
  <si>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</si>
  <si>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</si>
  <si>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</si>
  <si>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</si>
  <si>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</si>
  <si>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</si>
  <si>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</si>
  <si>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</si>
  <si>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</si>
  <si>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</si>
  <si>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</si>
  <si>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</si>
  <si>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</si>
  <si>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</si>
  <si>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</si>
  <si>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</si>
  <si>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</si>
  <si>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</si>
  <si>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</si>
  <si>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</si>
  <si>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</si>
  <si>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</si>
  <si>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</si>
  <si>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</si>
  <si>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</si>
  <si>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</si>
  <si>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</si>
  <si>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</si>
  <si>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</si>
  <si>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</si>
  <si>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</si>
  <si>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</si>
  <si>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</si>
  <si>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</si>
  <si>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</si>
  <si>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</si>
  <si>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</si>
  <si>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</si>
  <si>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</si>
  <si>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</si>
  <si>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</si>
  <si>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</si>
  <si>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</si>
  <si>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</si>
  <si>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</si>
  <si>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</si>
  <si>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</si>
  <si>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</si>
  <si>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</si>
  <si>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</si>
  <si>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</si>
  <si>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</si>
  <si>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</si>
  <si>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</si>
  <si>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</si>
  <si>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</si>
  <si>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</si>
  <si>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</si>
  <si>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</si>
  <si>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</si>
  <si>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</si>
  <si>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</si>
  <si>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</si>
  <si>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</si>
  <si>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</si>
  <si>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</si>
  <si>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</si>
  <si>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</si>
  <si>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</si>
  <si>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</si>
  <si>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</si>
  <si>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</si>
  <si>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</si>
  <si>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</si>
  <si>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</si>
  <si>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</si>
  <si>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</si>
  <si>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</si>
  <si>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</si>
  <si>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</si>
  <si>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</si>
  <si>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</si>
  <si>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</si>
  <si>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</si>
  <si>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</si>
  <si>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</si>
  <si>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</si>
  <si>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</si>
  <si>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</si>
  <si>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</si>
  <si>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</si>
  <si>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</si>
  <si>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</si>
  <si>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</si>
  <si>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</si>
  <si>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</si>
  <si>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</si>
  <si>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</si>
  <si>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</si>
  <si>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</si>
  <si>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</si>
  <si>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</si>
  <si>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</si>
  <si>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</si>
  <si>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</si>
  <si>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</si>
  <si>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</si>
  <si>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</si>
  <si>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</si>
  <si>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</si>
  <si>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</si>
  <si>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</si>
  <si>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</si>
  <si>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</si>
  <si>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</si>
  <si>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</si>
  <si>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</si>
  <si>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</si>
  <si>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</si>
  <si>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</si>
  <si>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</si>
  <si>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</si>
  <si>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</si>
  <si>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</si>
  <si>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</si>
  <si>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</si>
  <si>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</si>
  <si>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</si>
  <si>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</si>
  <si>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</si>
  <si>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</si>
  <si>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</si>
  <si>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</si>
  <si>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</si>
  <si>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</si>
  <si>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</si>
  <si>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</si>
  <si>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</si>
  <si>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</si>
  <si>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</si>
  <si>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</si>
  <si>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</si>
  <si>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</si>
  <si>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</si>
  <si>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</si>
  <si>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</si>
  <si>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</si>
  <si>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</si>
  <si>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</si>
  <si>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</si>
  <si>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</si>
  <si>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</si>
  <si>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</si>
  <si>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</si>
  <si>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</si>
  <si>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</si>
  <si>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</si>
  <si>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</si>
  <si>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</si>
  <si>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</si>
  <si>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</si>
  <si>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</si>
  <si>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</si>
  <si>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</si>
  <si>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</si>
  <si>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</si>
  <si>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</si>
  <si>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</si>
  <si>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</si>
  <si>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</si>
  <si>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</si>
  <si>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</si>
  <si>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</si>
  <si>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</si>
  <si>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</si>
  <si>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</si>
  <si>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</si>
  <si>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</si>
  <si>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</si>
  <si>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</si>
  <si>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</si>
  <si>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</si>
  <si>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</si>
  <si>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</si>
  <si>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</si>
  <si>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</si>
  <si>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</si>
  <si>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</si>
  <si>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</si>
  <si>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</si>
  <si>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</si>
  <si>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</si>
  <si>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</si>
  <si>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</si>
  <si>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</si>
  <si>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</si>
  <si>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</si>
  <si>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</si>
  <si>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</si>
  <si>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</si>
  <si>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</si>
  <si>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</si>
  <si>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</si>
  <si>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</si>
  <si>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</si>
  <si>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</si>
  <si>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</si>
  <si>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</si>
  <si>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</si>
  <si>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</si>
  <si>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</si>
  <si>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</si>
  <si>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</si>
  <si>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</si>
  <si>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</si>
  <si>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</si>
  <si>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</si>
  <si>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</si>
  <si>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</si>
  <si>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</si>
  <si>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</si>
  <si>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</si>
  <si>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</si>
  <si>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</si>
  <si>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</si>
  <si>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</si>
  <si>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</si>
  <si>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</si>
  <si>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</si>
  <si>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</si>
  <si>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</si>
  <si>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</si>
  <si>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</si>
  <si>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</si>
  <si>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</si>
  <si>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</si>
  <si>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</si>
  <si>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</si>
  <si>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</si>
  <si>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</si>
  <si>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</si>
  <si>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</si>
  <si>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</si>
  <si>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</si>
  <si>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</si>
  <si>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</si>
  <si>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</si>
  <si>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</si>
  <si>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</si>
  <si>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</si>
  <si>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</si>
  <si>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</si>
  <si>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</si>
  <si>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</si>
  <si>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</si>
  <si>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</si>
  <si>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</si>
  <si>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</si>
  <si>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</si>
  <si>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</si>
  <si>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</si>
  <si>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</si>
  <si>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</si>
  <si>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</si>
  <si>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</si>
  <si>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</si>
  <si>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</si>
  <si>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</si>
  <si>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</si>
  <si>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</si>
  <si>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</si>
  <si>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</si>
  <si>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</si>
  <si>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</si>
  <si>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</si>
  <si>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</si>
  <si>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</si>
  <si>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</si>
  <si>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</si>
  <si>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</si>
  <si>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</si>
  <si>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</si>
  <si>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</si>
  <si>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</si>
  <si>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</si>
  <si>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</si>
  <si>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</si>
  <si>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</si>
  <si>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</si>
  <si>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</si>
  <si>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</si>
  <si>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</si>
  <si>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</si>
  <si>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</si>
  <si>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</si>
  <si>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</si>
  <si>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</si>
  <si>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</si>
  <si>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</si>
  <si>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</si>
  <si>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</si>
  <si>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</si>
  <si>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</si>
  <si>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</si>
  <si>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</si>
  <si>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</si>
  <si>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</si>
  <si>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</si>
  <si>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</si>
  <si>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</si>
  <si>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</si>
  <si>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</si>
  <si>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</si>
  <si>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</si>
  <si>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</si>
  <si>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</si>
  <si>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</si>
  <si>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</si>
  <si>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</si>
  <si>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</si>
  <si>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</si>
  <si>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</si>
  <si>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</si>
  <si>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</si>
  <si>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</si>
  <si>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</si>
  <si>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</si>
  <si>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</si>
  <si>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</si>
  <si>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</si>
  <si>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</si>
  <si>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</si>
  <si>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</si>
  <si>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</si>
  <si>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</si>
  <si>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</si>
  <si>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</si>
  <si>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</si>
  <si>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</si>
  <si>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</si>
  <si>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</si>
  <si>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</si>
  <si>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</si>
  <si>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</si>
  <si>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</si>
  <si>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</si>
  <si>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</si>
  <si>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</si>
  <si>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</si>
  <si>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</si>
  <si>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</si>
  <si>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</si>
  <si>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</si>
  <si>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</si>
  <si>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</si>
  <si>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</si>
  <si>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</si>
  <si>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</si>
  <si>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</si>
  <si>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</si>
  <si>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</si>
  <si>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</si>
  <si>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</si>
  <si>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</si>
  <si>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</si>
  <si>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</si>
  <si>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</si>
  <si>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</si>
  <si>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</si>
  <si>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</si>
  <si>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</si>
  <si>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</si>
  <si>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</si>
  <si>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</si>
  <si>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</si>
  <si>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</si>
  <si>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</si>
  <si>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</si>
  <si>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</si>
  <si>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</si>
  <si>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</si>
  <si>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</si>
  <si>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</si>
  <si>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</si>
  <si>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</si>
  <si>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</si>
  <si>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</si>
  <si>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</si>
  <si>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</si>
  <si>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</si>
  <si>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</si>
  <si>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</si>
  <si>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</si>
  <si>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</si>
  <si>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</si>
  <si>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</si>
  <si>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</si>
  <si>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</si>
  <si>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</si>
  <si>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</si>
  <si>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</si>
  <si>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</si>
  <si>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</si>
  <si>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</si>
  <si>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</si>
  <si>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</si>
  <si>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</si>
  <si>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</si>
  <si>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</si>
  <si>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</si>
  <si>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</si>
  <si>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</si>
  <si>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</si>
  <si>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</si>
  <si>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</si>
  <si>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</si>
  <si>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</si>
  <si>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</si>
  <si>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</si>
  <si>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</si>
  <si>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</si>
  <si>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</si>
  <si>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</si>
  <si>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</si>
  <si>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</si>
  <si>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</si>
  <si>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</si>
  <si>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</si>
  <si>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</si>
  <si>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</si>
  <si>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</si>
  <si>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</si>
  <si>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</si>
  <si>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</si>
  <si>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</si>
  <si>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</si>
  <si>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</si>
  <si>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</si>
  <si>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</si>
  <si>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</si>
  <si>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</si>
  <si>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</si>
  <si>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</si>
  <si>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</si>
  <si>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</si>
  <si>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</si>
  <si>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</si>
  <si>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</si>
  <si>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</si>
  <si>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</si>
  <si>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</si>
  <si>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</si>
  <si>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</si>
  <si>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</si>
  <si>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</si>
  <si>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</si>
  <si>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</si>
  <si>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</si>
  <si>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</si>
  <si>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</si>
  <si>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</si>
  <si>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</si>
  <si>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</si>
  <si>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</si>
  <si>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</si>
  <si>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</si>
  <si>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</si>
  <si>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</si>
  <si>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</si>
  <si>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</si>
  <si>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</si>
  <si>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</si>
  <si>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</si>
  <si>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</si>
  <si>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</si>
  <si>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</si>
  <si>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</si>
  <si>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</si>
  <si>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</si>
  <si>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</si>
  <si>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</si>
  <si>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</si>
  <si>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</si>
  <si>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</si>
  <si>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</si>
  <si>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</si>
  <si>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</si>
  <si>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</si>
  <si>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</si>
  <si>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</si>
  <si>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</si>
  <si>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</si>
  <si>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</si>
  <si>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</si>
  <si>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</si>
  <si>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</si>
  <si>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</si>
  <si>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</si>
  <si>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</si>
  <si>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</si>
  <si>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</si>
  <si>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</si>
  <si>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</si>
  <si>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</si>
  <si>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</si>
  <si>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</si>
  <si>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</si>
  <si>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</si>
  <si>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</si>
  <si>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</si>
  <si>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</si>
  <si>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</si>
  <si>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</si>
  <si>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</si>
  <si>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</si>
  <si>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</si>
  <si>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</si>
  <si>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</si>
  <si>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</si>
  <si>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</si>
  <si>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</si>
  <si>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</si>
  <si>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</si>
  <si>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</si>
  <si>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</si>
  <si>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</si>
  <si>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</si>
  <si>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</si>
  <si>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</si>
  <si>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</si>
  <si>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</si>
  <si>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</si>
  <si>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</si>
  <si>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</si>
  <si>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</si>
  <si>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</si>
  <si>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</si>
  <si>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</si>
  <si>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</si>
  <si>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</si>
  <si>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</si>
  <si>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</si>
  <si>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</si>
  <si>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</si>
  <si>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</si>
  <si>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</si>
  <si>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</si>
  <si>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</si>
  <si>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</si>
  <si>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</si>
  <si>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</si>
  <si>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</si>
  <si>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</si>
  <si>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</si>
  <si>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</si>
  <si>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</si>
  <si>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</si>
  <si>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</si>
  <si>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</si>
  <si>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</si>
  <si>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</si>
  <si>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</si>
  <si>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</si>
  <si>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</si>
  <si>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</si>
  <si>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</si>
  <si>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</si>
  <si>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</si>
  <si>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</si>
  <si>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</si>
  <si>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</si>
  <si>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</si>
  <si>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</si>
  <si>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</si>
  <si>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</si>
  <si>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</si>
  <si>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</si>
  <si>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</si>
  <si>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</si>
  <si>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</si>
  <si>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</si>
  <si>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</si>
  <si>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</si>
  <si>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</si>
  <si>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</si>
  <si>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</si>
  <si>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</si>
  <si>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</si>
  <si>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</si>
  <si>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</si>
  <si>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</si>
  <si>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</si>
  <si>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</si>
  <si>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</si>
  <si>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</si>
  <si>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</si>
  <si>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</si>
  <si>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</si>
  <si>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</si>
  <si>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</si>
  <si>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</si>
  <si>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</si>
  <si>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</si>
  <si>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</si>
  <si>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</si>
  <si>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</si>
  <si>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</si>
  <si>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</si>
  <si>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</si>
  <si>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</si>
  <si>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</si>
  <si>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</si>
  <si>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</si>
  <si>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</si>
  <si>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</si>
  <si>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</si>
  <si>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</si>
  <si>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</si>
  <si>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</si>
  <si>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</si>
  <si>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</si>
  <si>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</si>
  <si>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</si>
  <si>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</si>
  <si>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</si>
  <si>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</si>
  <si>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</si>
  <si>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</si>
  <si>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</si>
  <si>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</si>
  <si>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</si>
  <si>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</si>
  <si>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</si>
  <si>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</si>
  <si>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</si>
  <si>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</si>
  <si>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</si>
  <si>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</si>
  <si>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</si>
  <si>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</si>
  <si>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</si>
  <si>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</si>
  <si>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</si>
  <si>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</si>
  <si>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</si>
  <si>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</si>
  <si>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</si>
  <si>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</si>
  <si>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</si>
  <si>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</si>
  <si>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</si>
  <si>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</si>
  <si>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</si>
  <si>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</si>
  <si>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</si>
  <si>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</si>
  <si>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</si>
  <si>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</si>
  <si>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</si>
  <si>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</si>
  <si>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</si>
  <si>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</si>
  <si>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</si>
  <si>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</si>
  <si>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</si>
  <si>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</si>
  <si>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</si>
  <si>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</si>
  <si>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</si>
  <si>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</si>
  <si>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</si>
  <si>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</si>
  <si>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</si>
  <si>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</si>
  <si>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</si>
  <si>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</si>
  <si>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</si>
  <si>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</si>
  <si>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</si>
  <si>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</si>
  <si>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</si>
  <si>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</si>
  <si>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</si>
  <si>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</si>
  <si>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</si>
  <si>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</si>
  <si>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</si>
  <si>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</si>
  <si>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</si>
  <si>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</si>
  <si>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</si>
  <si>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</si>
  <si>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</si>
  <si>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</si>
  <si>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</si>
  <si>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</si>
  <si>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</si>
  <si>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</si>
  <si>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</si>
  <si>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</si>
  <si>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</si>
  <si>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</si>
  <si>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</si>
  <si>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</si>
  <si>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</si>
  <si>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</si>
  <si>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</si>
  <si>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</si>
  <si>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</si>
  <si>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</si>
  <si>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</si>
  <si>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</si>
  <si>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</si>
  <si>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</si>
  <si>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</si>
  <si>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</si>
  <si>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</si>
  <si>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</si>
  <si>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</si>
  <si>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</si>
  <si>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</si>
  <si>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</si>
  <si>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</si>
  <si>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</si>
  <si>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</si>
  <si>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</si>
  <si>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</si>
  <si>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</si>
  <si>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</si>
  <si>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</si>
  <si>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</si>
  <si>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</si>
  <si>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</si>
  <si>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</si>
  <si>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</si>
  <si>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</si>
  <si>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</si>
  <si>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</si>
  <si>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</si>
  <si>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</si>
  <si>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</si>
  <si>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</si>
  <si>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</si>
  <si>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</si>
  <si>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</si>
  <si>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</si>
  <si>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</si>
  <si>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</si>
  <si>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</si>
  <si>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</si>
  <si>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</si>
  <si>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</si>
  <si>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</si>
  <si>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</si>
  <si>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</si>
  <si>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</si>
  <si>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</si>
  <si>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</si>
  <si>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</si>
  <si>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</si>
  <si>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</si>
  <si>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</si>
  <si>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</si>
  <si>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</si>
  <si>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</si>
  <si>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</si>
  <si>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</si>
  <si>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</si>
  <si>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</si>
  <si>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</si>
  <si>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</si>
  <si>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</si>
  <si>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</si>
  <si>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</si>
  <si>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</si>
  <si>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</si>
  <si>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</si>
  <si>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</si>
  <si>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</si>
  <si>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</si>
  <si>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</si>
  <si>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</si>
  <si>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</si>
  <si>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</si>
  <si>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</si>
  <si>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</si>
  <si>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</si>
  <si>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</si>
  <si>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</si>
  <si>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</si>
  <si>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</si>
  <si>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</si>
  <si>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</si>
  <si>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</si>
  <si>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</si>
  <si>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</si>
  <si>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</si>
  <si>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</si>
  <si>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</si>
  <si>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</si>
  <si>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</si>
  <si>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</si>
  <si>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</si>
  <si>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</si>
  <si>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</si>
  <si>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</si>
  <si>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</si>
  <si>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</si>
  <si>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</si>
  <si>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</si>
  <si>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</si>
  <si>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</si>
  <si>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</si>
  <si>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</si>
  <si>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</si>
  <si>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</si>
  <si>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</si>
  <si>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</si>
  <si>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</si>
  <si>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</si>
  <si>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</si>
  <si>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</si>
  <si>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</si>
  <si>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</si>
  <si>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</si>
  <si>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</si>
  <si>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</si>
  <si>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</si>
  <si>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</si>
  <si>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</si>
  <si>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</si>
  <si>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</si>
  <si>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</si>
  <si>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</si>
  <si>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</si>
  <si>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</si>
  <si>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</si>
  <si>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</si>
  <si>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</si>
  <si>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</si>
  <si>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</si>
  <si>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</si>
  <si>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</si>
  <si>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</si>
  <si>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</si>
  <si>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</si>
  <si>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</si>
  <si>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</si>
  <si>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</si>
  <si>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</si>
  <si>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</si>
  <si>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</si>
  <si>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</si>
  <si>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</si>
  <si>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</si>
  <si>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</si>
  <si>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</si>
  <si>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</si>
  <si>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</si>
  <si>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</si>
  <si>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</si>
  <si>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</si>
  <si>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</si>
  <si>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</si>
  <si>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</si>
  <si>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</si>
  <si>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</si>
  <si>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</si>
  <si>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</si>
  <si>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</si>
  <si>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</si>
  <si>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</si>
  <si>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</si>
  <si>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</si>
  <si>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</si>
  <si>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</si>
  <si>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</si>
  <si>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</si>
  <si>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</si>
  <si>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</si>
  <si>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</si>
  <si>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</si>
  <si>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</si>
  <si>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</si>
  <si>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</si>
  <si>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</si>
  <si>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</si>
  <si>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</si>
  <si>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</si>
  <si>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</si>
  <si>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</si>
  <si>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</si>
  <si>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</si>
  <si>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</si>
  <si>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</si>
  <si>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</si>
  <si>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</si>
  <si>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</si>
  <si>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</si>
  <si>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</si>
  <si>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</si>
  <si>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</si>
  <si>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</si>
  <si>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</si>
  <si>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</si>
  <si>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</si>
  <si>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</si>
  <si>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</si>
  <si>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</si>
  <si>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</si>
  <si>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</si>
  <si>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</si>
  <si>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</si>
  <si>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</si>
  <si>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</si>
  <si>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</si>
  <si>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</si>
  <si>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</si>
  <si>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</si>
  <si>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</si>
  <si>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</si>
  <si>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</si>
  <si>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</si>
  <si>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</si>
  <si>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</si>
  <si>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</si>
  <si>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</si>
  <si>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</si>
  <si>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</si>
  <si>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</si>
  <si>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</si>
  <si>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</si>
  <si>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</si>
  <si>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</si>
  <si>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</si>
  <si>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</si>
  <si>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</si>
  <si>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</si>
  <si>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</si>
  <si>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</si>
  <si>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</si>
  <si>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</si>
  <si>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</si>
  <si>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</si>
  <si>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</si>
  <si>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</si>
  <si>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</si>
  <si>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</si>
  <si>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</si>
  <si>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</si>
  <si>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</si>
  <si>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</si>
  <si>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</si>
  <si>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</si>
  <si>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</si>
  <si>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</si>
  <si>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</si>
  <si>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</si>
  <si>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</si>
  <si>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</si>
  <si>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</si>
  <si>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</si>
  <si>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</si>
  <si>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</si>
  <si>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</si>
  <si>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</si>
  <si>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</si>
  <si>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</si>
  <si>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</si>
  <si>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</si>
  <si>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</si>
  <si>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</si>
  <si>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</si>
  <si>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</si>
  <si>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</si>
  <si>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</si>
  <si>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</si>
  <si>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</si>
  <si>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</si>
  <si>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</si>
  <si>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</si>
  <si>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</si>
  <si>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</si>
  <si>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</si>
  <si>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</si>
  <si>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</si>
  <si>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</si>
  <si>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</si>
  <si>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</si>
  <si>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</si>
  <si>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</si>
  <si>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</si>
  <si>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</si>
  <si>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</si>
  <si>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</si>
  <si>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</si>
  <si>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</si>
  <si>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</si>
  <si>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</si>
  <si>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</si>
  <si>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</si>
  <si>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</si>
  <si>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</si>
  <si>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</si>
  <si>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</si>
  <si>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</si>
  <si>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</si>
  <si>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</si>
  <si>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</si>
  <si>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</si>
  <si>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</si>
  <si>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</si>
  <si>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</si>
  <si>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</si>
  <si>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</si>
  <si>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</si>
  <si>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</si>
  <si>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</si>
  <si>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</si>
  <si>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</si>
  <si>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</si>
  <si>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</si>
  <si>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</si>
  <si>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</si>
  <si>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</si>
  <si>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</si>
  <si>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</si>
  <si>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</si>
  <si>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</si>
  <si>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</si>
  <si>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</si>
  <si>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</si>
  <si>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</si>
  <si>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</si>
  <si>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</si>
  <si>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</si>
  <si>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</si>
  <si>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</si>
  <si>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</si>
  <si>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</si>
  <si>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</si>
  <si>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</si>
  <si>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</si>
  <si>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</si>
  <si>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</si>
  <si>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</si>
  <si>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</si>
  <si>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</si>
  <si>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</si>
  <si>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</si>
  <si>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</si>
  <si>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</si>
  <si>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</si>
  <si>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</si>
  <si>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</si>
  <si>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</si>
  <si>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</si>
  <si>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</si>
  <si>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</si>
  <si>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</si>
  <si>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</si>
  <si>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</si>
  <si>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</si>
  <si>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</si>
  <si>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</si>
  <si>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</si>
  <si>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</si>
  <si>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</si>
  <si>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</si>
  <si>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</si>
  <si>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</si>
  <si>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</si>
  <si>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</si>
  <si>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</si>
  <si>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</si>
  <si>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</si>
  <si>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</si>
  <si>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</si>
  <si>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</si>
  <si>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</si>
  <si>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</si>
  <si>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</si>
  <si>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</si>
  <si>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</si>
  <si>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</si>
  <si>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</si>
  <si>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</si>
  <si>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</si>
  <si>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</si>
  <si>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</si>
  <si>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</si>
  <si>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</si>
  <si>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</si>
  <si>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</si>
  <si>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</si>
  <si>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</si>
  <si>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</si>
  <si>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</si>
  <si>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</si>
  <si>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</si>
  <si>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</si>
  <si>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</si>
  <si>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</si>
  <si>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</si>
  <si>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</si>
  <si>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</si>
  <si>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</si>
  <si>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</si>
  <si>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</si>
  <si>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</si>
  <si>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</si>
  <si>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</si>
  <si>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</si>
  <si>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</si>
  <si>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</si>
  <si>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</si>
  <si>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</si>
  <si>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</si>
  <si>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</si>
  <si>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</si>
  <si>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</si>
  <si>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</si>
  <si>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</si>
  <si>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</si>
  <si>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</si>
  <si>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</si>
  <si>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</si>
  <si>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</si>
  <si>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</si>
  <si>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</si>
  <si>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</si>
  <si>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</si>
  <si>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</si>
  <si>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</si>
  <si>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</si>
  <si>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</si>
  <si>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</si>
  <si>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</si>
  <si>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</si>
  <si>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</si>
  <si>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</si>
  <si>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</si>
  <si>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</si>
  <si>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</si>
  <si>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</si>
  <si>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</si>
  <si>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</si>
  <si>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</si>
  <si>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</si>
  <si>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</si>
  <si>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</si>
  <si>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</si>
  <si>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</si>
  <si>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</si>
  <si>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</si>
  <si>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</si>
  <si>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</si>
  <si>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</si>
  <si>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</si>
  <si>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</si>
  <si>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</si>
  <si>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</si>
  <si>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</si>
  <si>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</si>
  <si>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</si>
  <si>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</si>
  <si>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</si>
  <si>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</si>
  <si>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</si>
  <si>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</si>
  <si>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</si>
  <si>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</si>
  <si>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</si>
  <si>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</si>
  <si>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</si>
  <si>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</si>
  <si>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</si>
  <si>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</si>
  <si>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</si>
  <si>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</si>
  <si>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</si>
  <si>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</si>
  <si>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</si>
  <si>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</si>
  <si>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</si>
  <si>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</si>
  <si>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</si>
  <si>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</si>
  <si>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</si>
  <si>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</si>
  <si>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</si>
  <si>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</si>
  <si>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</si>
  <si>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</si>
  <si>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</si>
  <si>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</si>
  <si>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</si>
  <si>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</si>
  <si>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</si>
  <si>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</si>
  <si>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</si>
  <si>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</si>
  <si>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</si>
  <si>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</si>
  <si>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</si>
  <si>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</si>
  <si>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</si>
  <si>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</si>
  <si>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</si>
  <si>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</si>
  <si>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</si>
  <si>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</si>
  <si>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</si>
  <si>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</si>
  <si>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</si>
  <si>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</si>
  <si>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</si>
  <si>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</si>
  <si>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</si>
  <si>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</si>
  <si>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</si>
  <si>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</si>
  <si>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</si>
  <si>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</si>
  <si>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</si>
  <si>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</si>
  <si>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</si>
  <si>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</si>
  <si>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</si>
  <si>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</si>
  <si>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</si>
  <si>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</si>
  <si>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</si>
  <si>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</si>
  <si>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</si>
  <si>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</si>
  <si>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</si>
  <si>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</si>
  <si>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</si>
  <si>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</si>
  <si>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</si>
  <si>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</si>
  <si>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</si>
  <si>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</si>
  <si>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</si>
  <si>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</si>
  <si>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</si>
  <si>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</si>
  <si>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</si>
  <si>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</si>
  <si>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</si>
  <si>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</si>
  <si>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</si>
  <si>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</si>
  <si>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</si>
  <si>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</si>
  <si>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</si>
  <si>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</si>
  <si>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</si>
  <si>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</si>
  <si>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</si>
  <si>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</si>
  <si>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</si>
  <si>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</si>
  <si>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</si>
  <si>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</si>
  <si>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</si>
  <si>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</si>
  <si>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</si>
  <si>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</si>
  <si>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</si>
  <si>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</si>
  <si>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</si>
  <si>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</si>
  <si>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</si>
  <si>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</si>
  <si>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</si>
  <si>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</si>
  <si>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</si>
  <si>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</si>
  <si>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</si>
  <si>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</si>
  <si>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</si>
  <si>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</si>
  <si>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</si>
  <si>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</si>
  <si>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</si>
  <si>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</si>
  <si>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</si>
  <si>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</si>
  <si>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</si>
  <si>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</si>
  <si>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</si>
  <si>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</si>
  <si>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</si>
  <si>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</si>
  <si>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</si>
  <si>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</si>
  <si>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</si>
  <si>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</si>
  <si>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</si>
  <si>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</si>
  <si>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</si>
  <si>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</si>
  <si>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</si>
  <si>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</si>
  <si>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</si>
  <si>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</si>
  <si>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</si>
  <si>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</si>
  <si>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</si>
  <si>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</si>
  <si>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</si>
  <si>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</si>
  <si>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</si>
  <si>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</si>
  <si>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</si>
  <si>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</si>
  <si>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</si>
  <si>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</si>
  <si>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</si>
  <si>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</si>
  <si>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</si>
  <si>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</si>
  <si>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</si>
  <si>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</si>
  <si>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</si>
  <si>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</si>
  <si>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</si>
  <si>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</si>
  <si>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</si>
  <si>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</si>
  <si>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</si>
  <si>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</si>
  <si>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</si>
  <si>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</si>
  <si>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</si>
  <si>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</si>
  <si>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</si>
  <si>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</si>
  <si>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</si>
  <si>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</si>
  <si>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</si>
  <si>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</si>
  <si>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</si>
  <si>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</si>
  <si>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</si>
  <si>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</si>
  <si>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</si>
  <si>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</si>
  <si>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</si>
  <si>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</si>
  <si>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</si>
  <si>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</si>
  <si>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</si>
  <si>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</si>
  <si>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</si>
  <si>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</si>
  <si>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</si>
  <si>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</si>
  <si>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</si>
  <si>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</si>
  <si>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</si>
  <si>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</si>
  <si>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</si>
  <si>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</si>
  <si>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</si>
  <si>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</si>
  <si>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</si>
  <si>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</si>
  <si>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</si>
  <si>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</si>
  <si>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</si>
  <si>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</si>
  <si>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</si>
  <si>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</si>
  <si>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</si>
  <si>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</si>
  <si>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</si>
  <si>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</si>
  <si>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</si>
  <si>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</si>
  <si>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</si>
  <si>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</si>
  <si>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</si>
  <si>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</si>
  <si>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</si>
  <si>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</si>
  <si>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</si>
  <si>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</si>
  <si>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</si>
  <si>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</si>
  <si>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</si>
  <si>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</si>
  <si>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</si>
  <si>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</si>
  <si>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</si>
  <si>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</si>
  <si>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</si>
  <si>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</si>
  <si>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</si>
  <si>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</si>
  <si>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</si>
  <si>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</si>
  <si>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</si>
  <si>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</si>
  <si>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</si>
  <si>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</si>
  <si>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</si>
  <si>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</si>
  <si>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</si>
  <si>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</si>
  <si>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</si>
  <si>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</si>
  <si>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</si>
  <si>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</si>
  <si>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</si>
  <si>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</si>
  <si>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</si>
  <si>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</si>
  <si>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</si>
  <si>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</si>
  <si>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</si>
  <si>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</si>
  <si>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</si>
  <si>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</si>
  <si>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</si>
  <si>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</si>
  <si>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</si>
  <si>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</si>
  <si>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</si>
  <si>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</si>
  <si>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</si>
  <si>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</si>
  <si>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</si>
  <si>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</si>
  <si>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</si>
  <si>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</si>
  <si>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</si>
  <si>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</si>
  <si>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</si>
  <si>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</si>
  <si>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</si>
  <si>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</si>
  <si>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</si>
  <si>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</si>
  <si>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</si>
  <si>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</si>
  <si>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</si>
  <si>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</si>
  <si>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</si>
  <si>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</si>
  <si>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</si>
  <si>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</si>
  <si>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</si>
  <si>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</si>
  <si>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</si>
  <si>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</si>
  <si>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</si>
  <si>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</si>
  <si>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</si>
  <si>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</si>
  <si>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</si>
  <si>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</si>
  <si>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</si>
  <si>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</si>
  <si>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</si>
  <si>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</si>
  <si>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</si>
  <si>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</si>
  <si>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</si>
  <si>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</si>
  <si>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</si>
  <si>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</si>
  <si>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</si>
  <si>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</si>
  <si>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</si>
  <si>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</si>
  <si>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</si>
  <si>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</si>
  <si>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</si>
  <si>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</si>
  <si>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</si>
  <si>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</si>
  <si>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</si>
  <si>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</si>
  <si>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</si>
  <si>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</si>
  <si>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</si>
  <si>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</si>
  <si>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</si>
  <si>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</si>
  <si>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</si>
  <si>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</si>
  <si>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</si>
  <si>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</si>
  <si>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</si>
  <si>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</si>
  <si>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</si>
  <si>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</si>
  <si>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</si>
  <si>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</si>
  <si>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</si>
  <si>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</si>
  <si>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</si>
  <si>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</si>
  <si>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</si>
  <si>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</si>
  <si>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</si>
  <si>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</si>
  <si>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</si>
  <si>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</si>
  <si>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</si>
  <si>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</si>
  <si>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</si>
  <si>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</si>
  <si>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</si>
  <si>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</si>
  <si>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</si>
  <si>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</si>
  <si>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</si>
  <si>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</si>
  <si>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</si>
  <si>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</si>
  <si>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</si>
  <si>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</si>
  <si>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</si>
  <si>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</si>
  <si>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</si>
  <si>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</si>
  <si>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</si>
  <si>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</si>
  <si>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</si>
  <si>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</si>
  <si>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</si>
  <si>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</si>
  <si>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</si>
  <si>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</si>
  <si>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</si>
  <si>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</si>
  <si>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</si>
  <si>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</si>
  <si>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</si>
  <si>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</si>
  <si>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</si>
  <si>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</si>
  <si>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</si>
  <si>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</si>
  <si>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</si>
  <si>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</si>
  <si>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</si>
  <si>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</si>
  <si>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</si>
  <si>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</si>
  <si>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</si>
  <si>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</si>
  <si>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</si>
  <si>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</si>
  <si>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</si>
  <si>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</si>
  <si>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</si>
  <si>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</si>
  <si>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</si>
  <si>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</si>
  <si>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</si>
  <si>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</si>
  <si>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</si>
  <si>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</si>
  <si>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</si>
  <si>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</si>
  <si>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</si>
  <si>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</si>
  <si>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</si>
  <si>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</si>
  <si>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</si>
  <si>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</si>
  <si>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</si>
  <si>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</si>
  <si>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</si>
  <si>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</si>
  <si>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</si>
  <si>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</si>
  <si>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</si>
  <si>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</si>
  <si>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</si>
  <si>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</si>
  <si>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</si>
  <si>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</si>
  <si>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</si>
  <si>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</si>
  <si>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</si>
  <si>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</si>
  <si>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</si>
  <si>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</si>
  <si>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</si>
  <si>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</si>
  <si>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</si>
  <si>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</si>
  <si>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</si>
  <si>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</si>
  <si>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</si>
  <si>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</si>
  <si>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</si>
  <si>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</si>
  <si>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</si>
  <si>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</si>
  <si>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</si>
  <si>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</si>
  <si>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</si>
  <si>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</si>
  <si>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</si>
  <si>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</si>
  <si>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</si>
  <si>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</si>
  <si>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</si>
  <si>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</si>
  <si>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</si>
  <si>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</si>
  <si>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</si>
  <si>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</si>
  <si>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</si>
  <si>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</si>
  <si>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</si>
  <si>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</si>
  <si>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</si>
  <si>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</si>
  <si>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</si>
  <si>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</si>
  <si>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</si>
  <si>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</si>
  <si>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</si>
  <si>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</si>
  <si>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</si>
  <si>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</si>
  <si>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</si>
  <si>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</si>
  <si>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</si>
  <si>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</si>
  <si>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</si>
  <si>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</si>
  <si>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</si>
  <si>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</si>
  <si>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</si>
  <si>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</si>
  <si>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</si>
  <si>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</si>
  <si>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</si>
  <si>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</si>
  <si>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</si>
  <si>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</si>
  <si>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</si>
  <si>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</si>
  <si>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</si>
  <si>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</si>
  <si>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</si>
  <si>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</si>
  <si>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</si>
  <si>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</si>
  <si>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</si>
  <si>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</si>
  <si>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</si>
  <si>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</si>
  <si>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</si>
  <si>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</si>
  <si>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</si>
  <si>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</si>
  <si>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</si>
  <si>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</si>
  <si>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</si>
  <si>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</si>
  <si>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</si>
  <si>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</si>
  <si>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</si>
  <si>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</si>
  <si>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</si>
  <si>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</si>
  <si>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</si>
  <si>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</si>
  <si>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</si>
  <si>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</si>
  <si>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</si>
  <si>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</si>
  <si>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</si>
  <si>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</si>
  <si>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</si>
  <si>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</si>
  <si>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</si>
  <si>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</si>
  <si>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</si>
  <si>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</si>
  <si>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</si>
  <si>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</si>
  <si>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</si>
  <si>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</si>
  <si>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</si>
  <si>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</si>
  <si>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</si>
  <si>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</si>
  <si>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</si>
  <si>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</si>
  <si>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</si>
  <si>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</si>
  <si>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</si>
  <si>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</si>
  <si>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</si>
  <si>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</si>
  <si>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</si>
  <si>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</si>
  <si>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</si>
  <si>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</si>
  <si>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</si>
  <si>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</si>
  <si>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</si>
  <si>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</si>
  <si>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</si>
  <si>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</si>
  <si>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</si>
  <si>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</si>
  <si>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</si>
  <si>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</si>
  <si>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</si>
  <si>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</si>
  <si>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</si>
  <si>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</si>
  <si>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</si>
  <si>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</si>
  <si>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</si>
  <si>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</si>
  <si>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</si>
  <si>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</si>
  <si>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</si>
  <si>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</si>
  <si>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</si>
  <si>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</si>
  <si>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</si>
  <si>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</si>
  <si>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</si>
  <si>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</si>
  <si>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</si>
  <si>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</si>
  <si>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</si>
  <si>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</si>
  <si>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</si>
  <si>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</si>
  <si>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</si>
  <si>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</si>
  <si>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</si>
  <si>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</si>
  <si>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</si>
  <si>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</si>
  <si>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</si>
  <si>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</si>
  <si>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</si>
  <si>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</si>
  <si>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</si>
  <si>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</si>
  <si>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</si>
  <si>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</si>
  <si>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</si>
  <si>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</si>
  <si>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</si>
  <si>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</si>
  <si>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</si>
  <si>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</si>
  <si>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</si>
  <si>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</si>
  <si>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</si>
  <si>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</si>
  <si>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</si>
  <si>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</si>
  <si>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</si>
  <si>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</si>
  <si>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</si>
  <si>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</si>
  <si>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</si>
  <si>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</si>
  <si>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</si>
  <si>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</si>
  <si>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</si>
  <si>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</si>
  <si>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</si>
  <si>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</si>
  <si>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</si>
  <si>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</si>
  <si>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</si>
  <si>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</si>
  <si>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</si>
  <si>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</si>
  <si>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</si>
  <si>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</si>
  <si>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</si>
  <si>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</si>
  <si>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</si>
  <si>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</si>
  <si>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</si>
  <si>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</si>
  <si>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</si>
  <si>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</si>
  <si>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</si>
  <si>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</si>
  <si>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</si>
  <si>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</si>
  <si>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</si>
  <si>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</si>
  <si>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</si>
  <si>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</si>
  <si>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</si>
  <si>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</si>
  <si>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</si>
  <si>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</si>
  <si>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</si>
  <si>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</si>
  <si>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</si>
  <si>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</si>
  <si>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</si>
  <si>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</si>
  <si>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</si>
  <si>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</si>
  <si>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</si>
  <si>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</si>
  <si>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</si>
  <si>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</si>
  <si>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</si>
  <si>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</si>
  <si>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</si>
  <si>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</si>
  <si>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</si>
  <si>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</si>
  <si>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</si>
  <si>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</si>
  <si>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</si>
  <si>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</si>
  <si>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</si>
  <si>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</si>
  <si>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</si>
  <si>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</si>
  <si>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</si>
  <si>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</si>
  <si>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</si>
  <si>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</si>
  <si>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</si>
  <si>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</si>
  <si>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</si>
  <si>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</si>
  <si>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</si>
  <si>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</si>
  <si>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</si>
  <si>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</si>
  <si>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</si>
  <si>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</si>
  <si>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</si>
  <si>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</si>
  <si>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</si>
  <si>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</si>
  <si>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</si>
  <si>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</si>
  <si>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</si>
  <si>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</si>
  <si>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</si>
  <si>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</si>
  <si>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</si>
  <si>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</si>
  <si>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</si>
  <si>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</si>
  <si>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</si>
  <si>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</si>
  <si>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</si>
  <si>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</si>
  <si>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</si>
  <si>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</si>
  <si>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</si>
  <si>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</si>
  <si>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</si>
  <si>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</si>
  <si>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</si>
  <si>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</si>
  <si>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</si>
  <si>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</si>
  <si>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</si>
  <si>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</si>
  <si>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</si>
  <si>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</si>
  <si>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</si>
  <si>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</si>
  <si>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</si>
  <si>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</si>
  <si>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</si>
  <si>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</si>
  <si>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</si>
  <si>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</si>
  <si>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</si>
  <si>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</si>
  <si>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</si>
  <si>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</si>
  <si>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</si>
  <si>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</si>
  <si>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</si>
  <si>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</si>
  <si>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</si>
  <si>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</si>
  <si>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</si>
  <si>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</si>
  <si>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</si>
  <si>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</si>
  <si>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</si>
  <si>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</si>
  <si>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</si>
  <si>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</si>
  <si>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</si>
  <si>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</si>
  <si>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</si>
  <si>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</si>
  <si>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</si>
  <si>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</si>
  <si>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</si>
  <si>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</si>
  <si>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</si>
  <si>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</si>
  <si>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</si>
  <si>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</si>
  <si>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</si>
  <si>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</si>
  <si>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</si>
  <si>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</si>
  <si>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</si>
  <si>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</si>
  <si>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</si>
  <si>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</si>
  <si>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</si>
  <si>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</si>
  <si>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</si>
  <si>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</si>
  <si>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</si>
  <si>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</si>
  <si>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</si>
  <si>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</si>
  <si>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</si>
  <si>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</si>
  <si>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</si>
  <si>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</si>
  <si>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</si>
  <si>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</si>
  <si>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</si>
  <si>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</si>
  <si>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</si>
  <si>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</si>
  <si>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</si>
  <si>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</si>
  <si>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</si>
  <si>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</si>
  <si>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</si>
  <si>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</si>
  <si>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</si>
  <si>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</si>
  <si>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</si>
  <si>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</si>
  <si>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</si>
  <si>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</si>
  <si>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</si>
  <si>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</si>
  <si>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</si>
  <si>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</si>
  <si>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</si>
  <si>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</si>
  <si>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</si>
  <si>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</si>
  <si>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</si>
  <si>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</si>
  <si>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</si>
  <si>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</si>
  <si>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</si>
  <si>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</si>
  <si>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</si>
  <si>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</si>
  <si>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</si>
  <si>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</si>
  <si>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</si>
  <si>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</si>
  <si>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</si>
  <si>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</si>
  <si>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</si>
  <si>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</si>
  <si>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</si>
  <si>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</si>
  <si>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</si>
  <si>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</si>
  <si>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</si>
  <si>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</si>
  <si>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</si>
  <si>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</si>
  <si>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</si>
  <si>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</si>
  <si>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</si>
  <si>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</si>
  <si>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</si>
  <si>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</si>
  <si>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</si>
  <si>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</si>
  <si>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</si>
  <si>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</si>
  <si>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</si>
  <si>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</si>
  <si>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</si>
  <si>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</si>
  <si>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</si>
  <si>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</si>
  <si>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</si>
  <si>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</si>
  <si>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</si>
  <si>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</si>
  <si>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</si>
  <si>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</si>
  <si>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</si>
  <si>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</si>
  <si>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</si>
  <si>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</si>
  <si>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</si>
  <si>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</si>
  <si>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</si>
  <si>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</si>
  <si>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</si>
  <si>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</si>
  <si>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</si>
  <si>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</si>
  <si>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</si>
  <si>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</si>
  <si>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</si>
  <si>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</si>
  <si>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</si>
  <si>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</si>
  <si>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</si>
  <si>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</si>
  <si>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</si>
  <si>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</si>
  <si>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</si>
  <si>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</si>
  <si>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</si>
  <si>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</si>
  <si>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</si>
  <si>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</si>
  <si>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</si>
  <si>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</si>
  <si>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</si>
  <si>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</si>
  <si>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</si>
  <si>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</si>
  <si>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</si>
  <si>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</si>
  <si>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</si>
  <si>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</si>
  <si>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</si>
  <si>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</si>
  <si>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</si>
  <si>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</si>
  <si>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</si>
  <si>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</si>
  <si>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</si>
  <si>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</si>
  <si>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</si>
  <si>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</si>
  <si>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</si>
  <si>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</si>
  <si>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</si>
  <si>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</si>
  <si>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</si>
  <si>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</si>
  <si>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</si>
  <si>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</si>
  <si>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</si>
  <si>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</si>
  <si>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</si>
  <si>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</si>
  <si>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</si>
  <si>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</si>
  <si>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</si>
  <si>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</si>
  <si>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</si>
  <si>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</si>
  <si>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</si>
  <si>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</si>
  <si>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</si>
  <si>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</si>
  <si>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</si>
  <si>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</si>
  <si>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</si>
  <si>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</si>
  <si>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</si>
  <si>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</si>
  <si>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</si>
  <si>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</si>
  <si>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</si>
  <si>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</si>
  <si>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</si>
  <si>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</si>
  <si>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</si>
  <si>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</si>
  <si>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</si>
  <si>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</si>
  <si>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</si>
  <si>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</si>
  <si>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</si>
  <si>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</si>
  <si>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</si>
  <si>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</si>
  <si>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</si>
  <si>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</si>
  <si>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</si>
  <si>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</si>
  <si>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</si>
  <si>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</si>
  <si>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</si>
  <si>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</si>
  <si>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</si>
  <si>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</si>
  <si>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</si>
  <si>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</si>
  <si>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</si>
  <si>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</si>
  <si>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</si>
  <si>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</si>
  <si>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</si>
  <si>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</si>
  <si>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</si>
  <si>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</si>
  <si>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</si>
  <si>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</si>
  <si>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</si>
  <si>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</si>
  <si>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</si>
  <si>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</si>
  <si>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</si>
  <si>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</si>
  <si>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</si>
  <si>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</si>
  <si>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</si>
  <si>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</si>
  <si>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</si>
  <si>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</si>
  <si>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</si>
  <si>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</si>
  <si>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</si>
  <si>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</si>
  <si>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</si>
  <si>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</si>
  <si>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</si>
  <si>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</si>
  <si>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</si>
  <si>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</si>
  <si>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</si>
  <si>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</si>
  <si>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</si>
  <si>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</si>
  <si>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</si>
  <si>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</si>
  <si>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</si>
  <si>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</si>
  <si>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</si>
  <si>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</si>
  <si>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</si>
  <si>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</si>
  <si>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</si>
  <si>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</si>
  <si>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</si>
  <si>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</si>
  <si>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</si>
  <si>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</si>
  <si>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</si>
  <si>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</si>
  <si>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</si>
  <si>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</si>
  <si>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</si>
  <si>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</si>
  <si>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</si>
  <si>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</si>
  <si>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</si>
  <si>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</si>
  <si>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</si>
  <si>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</si>
  <si>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</si>
  <si>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</si>
  <si>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</si>
  <si>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</si>
  <si>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</si>
  <si>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</si>
  <si>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</si>
  <si>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</si>
  <si>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</si>
  <si>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</si>
  <si>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</si>
  <si>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</si>
  <si>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</si>
  <si>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</si>
  <si>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</si>
  <si>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</si>
  <si>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</si>
  <si>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</si>
  <si>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</si>
  <si>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</si>
  <si>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</si>
  <si>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</si>
  <si>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</si>
  <si>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</si>
  <si>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</si>
  <si>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</si>
  <si>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</si>
  <si>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</si>
  <si>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</si>
  <si>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</si>
  <si>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</si>
  <si>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</si>
  <si>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</si>
  <si>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</si>
  <si>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</si>
  <si>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</si>
  <si>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</si>
  <si>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</si>
  <si>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</si>
  <si>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</si>
  <si>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</si>
  <si>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</si>
  <si>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</si>
  <si>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</si>
  <si>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</si>
  <si>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</si>
  <si>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</si>
  <si>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</si>
  <si>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</si>
  <si>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</si>
  <si>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</si>
  <si>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</si>
  <si>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</si>
  <si>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</si>
  <si>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</si>
  <si>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</si>
  <si>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</si>
  <si>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</si>
  <si>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</si>
  <si>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</si>
  <si>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</si>
  <si>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</si>
  <si>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</si>
  <si>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</si>
  <si>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</si>
  <si>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</si>
  <si>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</si>
  <si>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</si>
  <si>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</si>
  <si>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</si>
  <si>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</si>
  <si>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</si>
  <si>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</si>
  <si>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</si>
  <si>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</si>
  <si>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</si>
  <si>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</si>
  <si>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</si>
  <si>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</si>
  <si>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</si>
  <si>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</si>
  <si>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</si>
  <si>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</si>
  <si>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</si>
  <si>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</si>
  <si>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</si>
  <si>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</si>
  <si>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</si>
  <si>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</si>
  <si>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</si>
  <si>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</si>
  <si>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</si>
  <si>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</si>
  <si>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</si>
  <si>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</si>
  <si>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</si>
  <si>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</si>
  <si>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</si>
  <si>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</si>
  <si>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</si>
  <si>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</si>
  <si>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</si>
  <si>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</si>
  <si>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</si>
  <si>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</si>
  <si>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</si>
  <si>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</si>
  <si>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</si>
  <si>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</si>
  <si>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</si>
  <si>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</si>
  <si>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</si>
  <si>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</si>
  <si>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</si>
  <si>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</si>
  <si>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</si>
  <si>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</si>
  <si>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</si>
  <si>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</si>
  <si>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</si>
  <si>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</si>
  <si>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</si>
  <si>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</si>
  <si>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</si>
  <si>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</si>
  <si>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</si>
  <si>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</si>
  <si>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</si>
  <si>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</si>
  <si>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</si>
  <si>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</si>
  <si>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</si>
  <si>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</si>
  <si>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</si>
  <si>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</si>
  <si>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</si>
  <si>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</si>
  <si>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</si>
  <si>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</si>
  <si>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</si>
  <si>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</si>
  <si>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</si>
  <si>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</si>
  <si>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</si>
  <si>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</si>
  <si>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</si>
  <si>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</si>
  <si>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</si>
  <si>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</si>
  <si>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</si>
  <si>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</si>
  <si>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</si>
  <si>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</si>
  <si>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</si>
  <si>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</si>
  <si>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</si>
  <si>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</si>
  <si>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</si>
  <si>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</si>
  <si>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</si>
  <si>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</si>
  <si>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</si>
  <si>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</si>
  <si>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</si>
  <si>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</si>
  <si>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</si>
  <si>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</si>
  <si>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</si>
  <si>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</si>
  <si>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</si>
  <si>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</si>
  <si>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</si>
  <si>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</si>
  <si>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</si>
  <si>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</si>
  <si>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</si>
  <si>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</si>
  <si>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</si>
  <si>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</si>
  <si>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</si>
  <si>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</si>
  <si>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</si>
  <si>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</si>
  <si>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</si>
  <si>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</si>
  <si>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</si>
  <si>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</si>
  <si>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</si>
  <si>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</si>
  <si>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</si>
  <si>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</si>
  <si>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</si>
  <si>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</si>
  <si>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</si>
  <si>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</si>
  <si>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</si>
  <si>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</si>
  <si>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</si>
  <si>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</si>
  <si>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</si>
  <si>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</si>
  <si>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</si>
  <si>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</si>
  <si>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</si>
  <si>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</si>
  <si>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</si>
  <si>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</si>
  <si>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</si>
  <si>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</si>
  <si>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</si>
  <si>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</si>
  <si>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</si>
  <si>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</si>
  <si>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</si>
  <si>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</si>
  <si>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</si>
  <si>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</si>
  <si>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</si>
  <si>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</si>
  <si>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</si>
  <si>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</si>
  <si>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</si>
  <si>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</si>
  <si>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</si>
  <si>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</si>
  <si>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</si>
  <si>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</si>
  <si>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</si>
  <si>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</si>
  <si>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</si>
  <si>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</si>
  <si>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</si>
  <si>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</si>
  <si>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</si>
  <si>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</si>
  <si>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</si>
  <si>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</si>
  <si>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</si>
  <si>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</si>
  <si>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</si>
  <si>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</si>
  <si>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</si>
  <si>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</si>
  <si>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</si>
  <si>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</si>
  <si>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</si>
  <si>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</si>
  <si>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</si>
  <si>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</si>
  <si>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</si>
  <si>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</si>
  <si>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</si>
  <si>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</si>
  <si>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</si>
  <si>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</si>
  <si>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</si>
  <si>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</si>
  <si>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</si>
  <si>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</si>
  <si>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</si>
  <si>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</si>
  <si>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</si>
  <si>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</si>
  <si>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</si>
  <si>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</si>
  <si>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</si>
  <si>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</si>
  <si>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</si>
  <si>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</si>
  <si>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</si>
  <si>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</si>
  <si>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</si>
  <si>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</si>
  <si>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</si>
  <si>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</si>
  <si>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</si>
  <si>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</si>
  <si>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</si>
  <si>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</si>
  <si>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</si>
  <si>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</si>
  <si>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</si>
  <si>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</si>
  <si>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</si>
  <si>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</si>
  <si>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</si>
  <si>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</si>
  <si>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</si>
  <si>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</si>
  <si>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</si>
  <si>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</si>
  <si>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</si>
  <si>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</si>
  <si>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</si>
  <si>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</si>
  <si>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</si>
  <si>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</si>
  <si>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</si>
  <si>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</si>
  <si>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</si>
  <si>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</si>
  <si>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</si>
  <si>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</si>
  <si>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</si>
  <si>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</si>
  <si>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</si>
  <si>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</si>
  <si>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</si>
  <si>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</si>
  <si>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</si>
  <si>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</si>
  <si>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</si>
  <si>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</si>
  <si>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</si>
  <si>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</si>
  <si>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</si>
  <si>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</si>
  <si>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</si>
  <si>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</si>
  <si>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</si>
  <si>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</si>
  <si>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</si>
  <si>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</si>
  <si>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</si>
  <si>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</si>
  <si>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</si>
  <si>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</si>
  <si>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</si>
  <si>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</si>
  <si>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</si>
  <si>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</si>
  <si>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</si>
  <si>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</si>
  <si>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</si>
  <si>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</si>
  <si>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</si>
  <si>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</si>
  <si>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</si>
  <si>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</si>
  <si>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</si>
  <si>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</si>
  <si>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</si>
  <si>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</si>
  <si>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</si>
  <si>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</si>
  <si>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</si>
  <si>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</si>
  <si>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</si>
  <si>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</si>
  <si>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</si>
  <si>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</si>
  <si>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</si>
  <si>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</si>
  <si>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</si>
  <si>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</si>
  <si>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</si>
  <si>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</si>
  <si>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</si>
  <si>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</si>
  <si>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</si>
  <si>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</si>
  <si>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</si>
  <si>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</si>
  <si>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</si>
  <si>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</si>
  <si>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</si>
  <si>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</si>
  <si>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</si>
  <si>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</si>
  <si>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</si>
  <si>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</si>
  <si>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</si>
  <si>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</si>
  <si>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</si>
  <si>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</si>
  <si>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</si>
  <si>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</si>
  <si>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</si>
  <si>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</si>
  <si>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</si>
  <si>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</si>
  <si>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</si>
  <si>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</si>
  <si>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</si>
  <si>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</si>
  <si>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</si>
  <si>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</si>
  <si>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</si>
  <si>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</si>
  <si>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</si>
  <si>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</si>
  <si>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</si>
  <si>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</si>
  <si>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</si>
  <si>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</si>
  <si>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</si>
  <si>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</si>
  <si>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</si>
  <si>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</si>
  <si>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</si>
  <si>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</si>
  <si>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</si>
  <si>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</si>
  <si>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</si>
  <si>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</si>
  <si>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</si>
  <si>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</si>
  <si>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</si>
  <si>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</si>
  <si>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</si>
  <si>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</si>
  <si>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</si>
  <si>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</si>
  <si>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</si>
  <si>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</si>
  <si>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</si>
  <si>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</si>
  <si>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</si>
  <si>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</si>
  <si>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</si>
  <si>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</si>
  <si>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</si>
  <si>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</si>
  <si>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</si>
  <si>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</si>
  <si>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</si>
  <si>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</si>
  <si>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</si>
  <si>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</si>
  <si>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</si>
  <si>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</si>
  <si>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</si>
  <si>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</si>
  <si>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</si>
  <si>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</si>
  <si>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</si>
  <si>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</si>
  <si>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</si>
  <si>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</si>
  <si>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</si>
  <si>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</si>
  <si>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</si>
  <si>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</si>
  <si>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</si>
  <si>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</si>
  <si>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</si>
  <si>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</si>
  <si>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</si>
  <si>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</si>
  <si>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</si>
  <si>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</si>
  <si>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</si>
  <si>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</si>
  <si>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</si>
  <si>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</si>
  <si>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</si>
  <si>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</si>
  <si>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</si>
  <si>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</si>
  <si>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</si>
  <si>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</si>
  <si>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</si>
  <si>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</si>
  <si>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</si>
  <si>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</si>
  <si>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</si>
  <si>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</si>
  <si>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</si>
  <si>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</si>
  <si>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</si>
  <si>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</si>
  <si>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</si>
  <si>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</si>
  <si>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</si>
  <si>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</si>
  <si>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</si>
  <si>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</si>
  <si>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</si>
  <si>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</si>
  <si>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</si>
  <si>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</si>
  <si>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</si>
  <si>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</si>
  <si>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</si>
  <si>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</si>
  <si>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</si>
  <si>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</si>
  <si>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</si>
  <si>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</si>
  <si>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</si>
  <si>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</si>
  <si>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</si>
  <si>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</si>
  <si>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</si>
  <si>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</si>
  <si>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</si>
  <si>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</si>
  <si>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</si>
  <si>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</si>
  <si>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</si>
  <si>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</si>
  <si>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</si>
  <si>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</si>
  <si>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</si>
  <si>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</si>
  <si>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</si>
  <si>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</si>
  <si>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</si>
  <si>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</si>
  <si>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</si>
  <si>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</si>
  <si>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</si>
  <si>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</si>
  <si>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</si>
  <si>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</si>
  <si>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</si>
  <si>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</si>
  <si>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</si>
  <si>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</si>
  <si>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</si>
  <si>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</si>
  <si>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</si>
  <si>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</si>
  <si>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</si>
  <si>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</si>
  <si>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</si>
  <si>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</si>
  <si>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</si>
  <si>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</si>
  <si>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</si>
  <si>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</si>
  <si>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</si>
  <si>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</si>
  <si>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</si>
  <si>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</si>
  <si>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</si>
  <si>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</si>
  <si>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</si>
  <si>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</si>
  <si>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</si>
  <si>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</si>
  <si>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</si>
  <si>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</si>
  <si>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</si>
  <si>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</si>
  <si>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</si>
  <si>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</si>
  <si>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</si>
  <si>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</si>
  <si>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</si>
  <si>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</si>
  <si>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</si>
  <si>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</si>
  <si>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</si>
  <si>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</si>
  <si>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</si>
  <si>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</si>
  <si>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</si>
  <si>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</si>
  <si>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</si>
  <si>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</si>
  <si>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</si>
  <si>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</si>
  <si>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</si>
  <si>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</si>
  <si>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</si>
  <si>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</si>
  <si>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</si>
  <si>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</si>
  <si>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</si>
  <si>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</si>
  <si>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</si>
  <si>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</si>
  <si>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</si>
  <si>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</si>
  <si>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</si>
  <si>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</si>
  <si>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</si>
  <si>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</si>
  <si>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</si>
  <si>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</si>
  <si>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</si>
  <si>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</si>
  <si>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</si>
  <si>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</si>
  <si>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</si>
  <si>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</si>
  <si>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</si>
  <si>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</si>
  <si>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</si>
  <si>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</si>
  <si>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</si>
  <si>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</si>
  <si>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</si>
  <si>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</si>
  <si>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</si>
  <si>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</si>
  <si>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</si>
  <si>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</si>
  <si>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</si>
  <si>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</si>
  <si>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</si>
  <si>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</si>
  <si>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</si>
  <si>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</si>
  <si>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</si>
  <si>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</si>
  <si>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</si>
  <si>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</si>
  <si>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</si>
  <si>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</si>
  <si>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</si>
  <si>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</si>
  <si>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</si>
  <si>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</si>
  <si>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</si>
  <si>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</si>
  <si>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</si>
  <si>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</si>
  <si>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</si>
  <si>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</si>
  <si>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</si>
  <si>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</si>
  <si>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</si>
  <si>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</si>
  <si>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</si>
  <si>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</si>
  <si>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</si>
  <si>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</si>
  <si>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</si>
  <si>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</si>
  <si>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</si>
  <si>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</si>
  <si>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</si>
  <si>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</si>
  <si>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</si>
  <si>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</si>
  <si>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</si>
  <si>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</si>
  <si>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</si>
  <si>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</si>
  <si>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</si>
  <si>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</si>
  <si>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</si>
  <si>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</si>
  <si>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</si>
  <si>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</si>
  <si>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</si>
  <si>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</si>
  <si>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</si>
  <si>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</si>
  <si>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</si>
  <si>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</si>
  <si>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</si>
  <si>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</si>
  <si>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</si>
  <si>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</si>
  <si>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</si>
  <si>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</si>
  <si>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</si>
  <si>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</si>
  <si>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</si>
  <si>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</si>
  <si>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</si>
  <si>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</si>
  <si>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</si>
  <si>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</si>
  <si>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</si>
  <si>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</si>
  <si>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</si>
  <si>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</si>
  <si>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</si>
  <si>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</si>
  <si>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</si>
  <si>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</si>
  <si>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</si>
  <si>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</si>
  <si>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</si>
  <si>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</si>
  <si>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</si>
  <si>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</si>
  <si>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</si>
  <si>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</si>
  <si>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</si>
  <si>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</si>
  <si>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</si>
  <si>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</si>
  <si>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</si>
  <si>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</si>
  <si>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</si>
  <si>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</si>
  <si>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</si>
  <si>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</si>
  <si>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</si>
  <si>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</si>
  <si>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</si>
  <si>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</si>
  <si>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</si>
  <si>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</si>
  <si>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</si>
  <si>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</si>
  <si>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</si>
  <si>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</si>
  <si>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</si>
  <si>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</si>
  <si>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</si>
  <si>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</si>
  <si>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</si>
  <si>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</si>
  <si>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</si>
  <si>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</si>
  <si>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</si>
  <si>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</si>
  <si>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</si>
  <si>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</si>
  <si>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</si>
  <si>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</si>
  <si>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</si>
  <si>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</si>
  <si>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</si>
  <si>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</si>
  <si>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</si>
  <si>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</si>
  <si>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</si>
  <si>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</si>
  <si>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</si>
  <si>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</si>
  <si>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</si>
  <si>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</si>
  <si>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</si>
  <si>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</si>
  <si>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</si>
  <si>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</si>
  <si>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</si>
  <si>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</si>
  <si>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</si>
  <si>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</si>
  <si>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</si>
  <si>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</si>
  <si>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</si>
  <si>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</si>
  <si>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</si>
  <si>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</si>
  <si>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</si>
  <si>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</si>
  <si>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</si>
  <si>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</si>
  <si>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</si>
  <si>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</si>
  <si>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</si>
  <si>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</si>
  <si>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</si>
  <si>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</si>
  <si>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</si>
  <si>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</si>
  <si>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</si>
  <si>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</si>
  <si>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</si>
  <si>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</si>
  <si>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</si>
  <si>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</si>
  <si>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</si>
  <si>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</si>
  <si>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</si>
  <si>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</si>
  <si>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</si>
  <si>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</si>
  <si>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</si>
  <si>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</si>
  <si>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</si>
  <si>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</si>
  <si>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</si>
  <si>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</si>
  <si>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</si>
  <si>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</si>
  <si>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</si>
  <si>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</si>
  <si>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</si>
  <si>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</si>
  <si>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</si>
  <si>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</si>
  <si>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</si>
  <si>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</si>
  <si>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</si>
  <si>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</si>
  <si>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</si>
  <si>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</si>
  <si>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</si>
  <si>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</si>
  <si>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</si>
  <si>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</si>
  <si>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</si>
  <si>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</si>
  <si>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</si>
  <si>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</si>
  <si>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</si>
  <si>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</si>
  <si>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</si>
  <si>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</si>
  <si>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</si>
  <si>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</si>
  <si>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</si>
  <si>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</si>
  <si>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</si>
  <si>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</si>
  <si>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</si>
  <si>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</si>
  <si>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</si>
  <si>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</si>
  <si>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</si>
  <si>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</si>
  <si>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</si>
  <si>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</si>
  <si>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</si>
  <si>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</si>
  <si>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</si>
  <si>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</si>
  <si>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</si>
  <si>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</si>
  <si>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</si>
  <si>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</si>
  <si>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</si>
  <si>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</si>
  <si>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</si>
  <si>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</si>
  <si>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</si>
  <si>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</si>
  <si>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</si>
  <si>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</si>
  <si>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</si>
  <si>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</si>
  <si>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</si>
  <si>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</si>
  <si>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</si>
  <si>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</si>
  <si>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</si>
  <si>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</si>
  <si>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</si>
  <si>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</si>
  <si>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</si>
  <si>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</si>
  <si>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</si>
  <si>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</si>
  <si>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</si>
  <si>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</si>
  <si>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</si>
  <si>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</si>
  <si>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</si>
  <si>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</si>
  <si>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</si>
  <si>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</si>
  <si>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</si>
  <si>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</si>
  <si>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</si>
  <si>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</si>
  <si>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</si>
  <si>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</si>
  <si>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</si>
  <si>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</si>
  <si>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</si>
  <si>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</si>
  <si>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</si>
  <si>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</si>
  <si>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</si>
  <si>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</si>
  <si>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</si>
  <si>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</si>
  <si>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</si>
  <si>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</si>
  <si>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</si>
  <si>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</si>
  <si>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</si>
  <si>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</si>
  <si>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</si>
  <si>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</si>
  <si>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</si>
  <si>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</si>
  <si>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</si>
  <si>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</si>
  <si>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</si>
  <si>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</si>
  <si>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</si>
  <si>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</si>
  <si>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</si>
  <si>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</si>
  <si>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</si>
  <si>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</si>
  <si>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</si>
  <si>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</si>
  <si>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</si>
  <si>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</si>
  <si>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</si>
  <si>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</si>
  <si>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</si>
  <si>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</si>
  <si>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</si>
  <si>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</si>
  <si>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</si>
  <si>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</si>
  <si>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</si>
  <si>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</si>
  <si>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</si>
  <si>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</si>
  <si>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</si>
  <si>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</si>
  <si>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</si>
  <si>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</si>
  <si>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</si>
  <si>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</si>
  <si>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</si>
  <si>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</si>
  <si>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</si>
  <si>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</si>
  <si>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</si>
  <si>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</si>
  <si>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</si>
  <si>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</si>
  <si>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</si>
  <si>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</si>
  <si>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</si>
  <si>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</si>
  <si>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</si>
  <si>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</si>
  <si>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</si>
  <si>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</si>
  <si>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</si>
  <si>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</si>
  <si>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</si>
  <si>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</si>
  <si>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</si>
  <si>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</si>
  <si>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</si>
  <si>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</si>
  <si>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</si>
  <si>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</si>
  <si>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</si>
  <si>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</si>
  <si>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</si>
  <si>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</si>
  <si>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</si>
  <si>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</si>
  <si>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</si>
  <si>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</si>
  <si>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</si>
  <si>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</si>
  <si>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</si>
  <si>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</si>
  <si>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</si>
  <si>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</si>
  <si>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</si>
  <si>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</si>
  <si>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</si>
  <si>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</si>
  <si>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</si>
  <si>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</si>
  <si>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</si>
  <si>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</si>
  <si>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</si>
  <si>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</si>
  <si>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</si>
  <si>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</si>
  <si>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</si>
  <si>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</si>
  <si>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</si>
  <si>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</si>
  <si>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</si>
  <si>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</si>
  <si>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</si>
  <si>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</si>
  <si>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</si>
  <si>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</si>
  <si>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</si>
  <si>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</si>
  <si>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</si>
  <si>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</si>
  <si>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</si>
  <si>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</si>
  <si>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</si>
  <si>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</si>
  <si>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</si>
  <si>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</si>
  <si>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</si>
  <si>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</si>
  <si>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</si>
  <si>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</si>
  <si>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</si>
  <si>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</si>
  <si>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</si>
  <si>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</si>
  <si>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</si>
  <si>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</si>
  <si>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</si>
  <si>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</si>
  <si>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</si>
  <si>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</si>
  <si>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</si>
  <si>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</si>
  <si>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</si>
  <si>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</si>
  <si>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</si>
  <si>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</si>
  <si>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</si>
  <si>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</si>
  <si>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</si>
  <si>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</si>
  <si>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</si>
  <si>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</si>
  <si>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</si>
  <si>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</si>
  <si>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</si>
  <si>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</si>
  <si>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</si>
  <si>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</si>
  <si>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</si>
  <si>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</si>
  <si>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</si>
  <si>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</si>
  <si>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</si>
  <si>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</si>
  <si>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</si>
  <si>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</si>
  <si>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</si>
  <si>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</si>
  <si>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</si>
  <si>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</si>
  <si>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</si>
  <si>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</si>
  <si>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</si>
  <si>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</si>
  <si>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</si>
  <si>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</si>
  <si>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</si>
  <si>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</si>
  <si>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</si>
  <si>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</si>
  <si>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</si>
  <si>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</si>
  <si>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</si>
  <si>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</si>
  <si>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</si>
  <si>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</si>
  <si>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</si>
  <si>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</si>
  <si>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</si>
  <si>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</si>
  <si>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</si>
  <si>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</si>
  <si>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</si>
  <si>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</si>
  <si>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</si>
  <si>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</si>
  <si>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</si>
  <si>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</si>
  <si>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</si>
  <si>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</si>
  <si>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</si>
  <si>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</si>
  <si>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</si>
  <si>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</si>
  <si>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</si>
  <si>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</si>
  <si>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</si>
  <si>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</si>
  <si>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</si>
  <si>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</si>
  <si>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</si>
  <si>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</si>
  <si>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</si>
  <si>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</si>
  <si>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</si>
  <si>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</si>
  <si>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</si>
  <si>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</si>
  <si>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</si>
  <si>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</si>
  <si>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</si>
  <si>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</si>
  <si>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</si>
  <si>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</si>
  <si>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</si>
  <si>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</si>
  <si>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</si>
  <si>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</si>
  <si>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</si>
  <si>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</si>
  <si>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</si>
  <si>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</si>
  <si>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</si>
  <si>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</si>
  <si>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</si>
  <si>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</si>
  <si>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</si>
  <si>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</si>
  <si>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</si>
  <si>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</si>
  <si>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</si>
  <si>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</si>
  <si>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</si>
  <si>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</si>
  <si>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</si>
  <si>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</si>
  <si>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</si>
  <si>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</si>
  <si>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</si>
  <si>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</si>
  <si>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</si>
  <si>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</si>
  <si>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</si>
  <si>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</si>
  <si>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</si>
  <si>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</si>
  <si>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</si>
  <si>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</si>
  <si>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</si>
  <si>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</si>
  <si>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</si>
  <si>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</si>
  <si>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</si>
  <si>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</si>
  <si>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</si>
  <si>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</si>
  <si>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</si>
  <si>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</si>
  <si>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</si>
  <si>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</si>
  <si>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</si>
  <si>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</si>
  <si>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</si>
  <si>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</si>
  <si>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</si>
  <si>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</si>
  <si>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</si>
  <si>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</si>
  <si>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</si>
  <si>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</si>
  <si>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</si>
  <si>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</si>
  <si>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</si>
  <si>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</si>
  <si>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</si>
  <si>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</si>
  <si>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</si>
  <si>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</si>
  <si>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</si>
  <si>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</si>
  <si>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</si>
  <si>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</si>
  <si>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</si>
  <si>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</si>
  <si>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</si>
  <si>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</si>
  <si>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</si>
  <si>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</si>
  <si>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</si>
  <si>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</si>
  <si>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</si>
  <si>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</si>
  <si>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</si>
  <si>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</si>
  <si>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</si>
  <si>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</si>
  <si>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</si>
  <si>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</si>
  <si>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</si>
  <si>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</si>
  <si>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</si>
  <si>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</si>
  <si>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</si>
  <si>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</si>
  <si>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</si>
  <si>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</si>
  <si>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</si>
  <si>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</si>
  <si>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</si>
  <si>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</si>
  <si>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</si>
  <si>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</si>
  <si>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</si>
  <si>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</si>
  <si>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</si>
  <si>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</si>
  <si>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</si>
  <si>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</si>
  <si>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</si>
  <si>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</si>
  <si>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</si>
  <si>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</si>
  <si>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</si>
  <si>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</si>
  <si>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</si>
  <si>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</si>
  <si>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</si>
  <si>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</si>
  <si>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</si>
  <si>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</si>
  <si>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</si>
  <si>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</si>
  <si>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</si>
  <si>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</si>
  <si>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</si>
  <si>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</si>
  <si>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</si>
  <si>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</si>
  <si>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</si>
  <si>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</si>
  <si>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</si>
  <si>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</si>
  <si>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</si>
  <si>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</si>
  <si>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</si>
  <si>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</si>
  <si>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</si>
  <si>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</si>
  <si>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</si>
  <si>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</si>
  <si>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</si>
  <si>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</si>
  <si>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</si>
  <si>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</si>
  <si>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</si>
  <si>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</si>
  <si>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</si>
  <si>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</si>
  <si>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</si>
  <si>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</si>
  <si>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</si>
  <si>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</si>
  <si>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</si>
  <si>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</si>
  <si>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</si>
  <si>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</si>
  <si>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</si>
  <si>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</si>
  <si>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</si>
  <si>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</si>
  <si>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</si>
  <si>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</si>
  <si>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</si>
  <si>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</si>
  <si>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</si>
  <si>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</si>
  <si>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</si>
  <si>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</si>
  <si>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</si>
  <si>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</si>
  <si>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</si>
  <si>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</si>
  <si>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</si>
  <si>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</si>
  <si>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</si>
  <si>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</si>
  <si>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</si>
  <si>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</si>
  <si>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</si>
  <si>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</si>
  <si>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</si>
  <si>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</si>
  <si>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</si>
  <si>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</si>
  <si>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</si>
  <si>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</si>
  <si>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</si>
  <si>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</si>
  <si>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</si>
  <si>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</si>
  <si>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</si>
  <si>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</si>
  <si>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</si>
  <si>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</si>
  <si>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</si>
  <si>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</si>
  <si>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</si>
  <si>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</si>
  <si>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</si>
  <si>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</si>
  <si>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</si>
  <si>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</si>
  <si>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</si>
  <si>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</si>
  <si>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</si>
  <si>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</si>
  <si>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</si>
  <si>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</si>
  <si>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</si>
  <si>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</si>
  <si>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</si>
  <si>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</si>
  <si>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</si>
  <si>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</si>
  <si>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</si>
  <si>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</si>
  <si>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</si>
  <si>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</si>
  <si>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</si>
  <si>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</si>
  <si>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</si>
  <si>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</si>
  <si>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</si>
  <si>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</si>
  <si>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</si>
  <si>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</si>
  <si>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</si>
  <si>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</si>
  <si>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</si>
  <si>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</si>
  <si>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</si>
  <si>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</si>
  <si>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</si>
  <si>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</si>
  <si>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</si>
  <si>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</si>
  <si>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</si>
  <si>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</si>
  <si>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</si>
  <si>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</si>
  <si>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</si>
  <si>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</si>
  <si>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</si>
  <si>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</si>
  <si>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</si>
  <si>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</si>
  <si>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</si>
  <si>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</si>
  <si>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</si>
  <si>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</si>
  <si>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</si>
  <si>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</si>
  <si>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</si>
  <si>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</si>
  <si>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</si>
  <si>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</si>
  <si>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</si>
  <si>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</si>
  <si>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</si>
  <si>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</si>
  <si>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</si>
  <si>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</si>
  <si>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</si>
  <si>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</si>
  <si>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</si>
  <si>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</si>
  <si>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</si>
  <si>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</si>
  <si>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</si>
  <si>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</si>
  <si>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</si>
  <si>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</si>
  <si>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</si>
  <si>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</si>
  <si>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</si>
  <si>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</si>
  <si>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</si>
  <si>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</si>
  <si>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</si>
  <si>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</si>
  <si>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</si>
  <si>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</si>
  <si>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</si>
  <si>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</si>
  <si>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</si>
  <si>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</si>
  <si>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</si>
  <si>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</si>
  <si>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</si>
  <si>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</si>
  <si>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</si>
  <si>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</si>
  <si>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</si>
  <si>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</si>
  <si>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</si>
  <si>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</si>
  <si>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</si>
  <si>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</si>
  <si>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</si>
  <si>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</si>
  <si>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</si>
  <si>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</si>
  <si>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</si>
  <si>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</si>
  <si>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</si>
  <si>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</si>
  <si>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</si>
  <si>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</si>
  <si>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</si>
  <si>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</si>
  <si>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</si>
  <si>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</si>
  <si>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</si>
  <si>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</si>
  <si>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</si>
  <si>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</si>
  <si>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</si>
  <si>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</si>
  <si>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</si>
  <si>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</si>
  <si>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</si>
  <si>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</si>
  <si>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</si>
  <si>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</si>
  <si>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</si>
  <si>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</si>
  <si>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</si>
  <si>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</si>
  <si>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</si>
  <si>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</si>
  <si>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</si>
  <si>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</si>
  <si>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</si>
  <si>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</si>
  <si>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</si>
  <si>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</si>
  <si>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</si>
  <si>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</si>
  <si>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</si>
  <si>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</si>
  <si>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</si>
  <si>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</si>
  <si>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</si>
  <si>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</si>
  <si>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</si>
  <si>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</si>
  <si>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</si>
  <si>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</si>
  <si>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</si>
  <si>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</si>
  <si>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</si>
  <si>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</si>
  <si>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</si>
  <si>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</si>
  <si>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</si>
  <si>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</si>
  <si>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</si>
  <si>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</si>
  <si>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</si>
  <si>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</si>
  <si>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</si>
  <si>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</si>
  <si>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</si>
  <si>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</si>
  <si>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</si>
  <si>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</si>
  <si>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</si>
  <si>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</si>
  <si>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</si>
  <si>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</si>
  <si>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</si>
  <si>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</si>
  <si>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</si>
  <si>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</si>
  <si>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</si>
  <si>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</si>
  <si>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</si>
  <si>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</si>
  <si>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</si>
  <si>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</si>
  <si>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</si>
  <si>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</si>
  <si>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</si>
  <si>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</si>
  <si>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</si>
  <si>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</si>
  <si>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</si>
  <si>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</si>
  <si>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</si>
  <si>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</si>
  <si>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</si>
  <si>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</si>
  <si>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</si>
  <si>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</si>
  <si>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</si>
  <si>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</si>
  <si>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</si>
  <si>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</si>
  <si>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</si>
  <si>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</si>
  <si>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</si>
  <si>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</si>
  <si>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</si>
  <si>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</si>
  <si>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</si>
  <si>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</si>
  <si>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</si>
  <si>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</si>
  <si>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</si>
  <si>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</si>
  <si>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</si>
  <si>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</si>
  <si>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</si>
  <si>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</si>
  <si>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</si>
  <si>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</si>
  <si>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</si>
  <si>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</si>
  <si>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</si>
  <si>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</si>
  <si>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</si>
  <si>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</si>
  <si>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</si>
  <si>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</si>
  <si>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</si>
  <si>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</si>
  <si>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</si>
  <si>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</si>
  <si>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</si>
  <si>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</si>
  <si>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</si>
  <si>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</si>
  <si>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</si>
  <si>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</si>
  <si>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</si>
  <si>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</si>
  <si>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</si>
  <si>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</si>
  <si>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</si>
  <si>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</si>
  <si>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</si>
  <si>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</si>
  <si>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</si>
  <si>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</si>
  <si>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</si>
  <si>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</si>
  <si>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</si>
  <si>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</si>
  <si>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</si>
  <si>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</si>
  <si>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</si>
  <si>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</si>
  <si>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</si>
  <si>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</si>
  <si>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</si>
  <si>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</si>
  <si>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</si>
  <si>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</si>
  <si>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</si>
  <si>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</si>
  <si>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</si>
  <si>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</si>
  <si>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</si>
  <si>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</si>
  <si>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</si>
  <si>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</si>
  <si>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</si>
  <si>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</si>
  <si>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</si>
  <si>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</si>
  <si>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</si>
  <si>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</si>
  <si>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</si>
  <si>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</si>
  <si>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</si>
  <si>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</si>
  <si>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</si>
  <si>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</si>
  <si>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</si>
  <si>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</si>
  <si>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</si>
  <si>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</si>
  <si>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</si>
  <si>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</si>
  <si>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</si>
  <si>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</si>
  <si>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</si>
  <si>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</si>
  <si>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</si>
  <si>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</si>
  <si>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</si>
  <si>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</si>
  <si>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</si>
  <si>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</si>
  <si>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</si>
  <si>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</si>
  <si>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</si>
  <si>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</si>
  <si>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</si>
  <si>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</si>
  <si>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</si>
  <si>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</si>
  <si>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</si>
  <si>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</si>
  <si>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</si>
  <si>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</si>
  <si>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</si>
  <si>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</si>
  <si>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</si>
  <si>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</si>
  <si>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</si>
  <si>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</si>
  <si>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</si>
  <si>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</si>
  <si>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</si>
  <si>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</si>
  <si>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</si>
  <si>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</si>
  <si>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</si>
  <si>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</si>
  <si>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</si>
  <si>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</si>
  <si>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</si>
  <si>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</si>
  <si>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</si>
  <si>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</si>
  <si>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</si>
  <si>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</si>
  <si>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</si>
  <si>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</si>
  <si>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</si>
  <si>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</si>
  <si>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</si>
  <si>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</si>
  <si>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</si>
  <si>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</si>
  <si>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</si>
  <si>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</si>
  <si>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</si>
  <si>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</si>
  <si>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</si>
  <si>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</si>
  <si>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</si>
  <si>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</si>
  <si>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</si>
  <si>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</si>
  <si>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</si>
  <si>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</si>
  <si>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</si>
  <si>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</si>
  <si>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</si>
  <si>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</si>
  <si>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</si>
  <si>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</si>
  <si>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</si>
  <si>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</si>
  <si>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</si>
  <si>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</si>
  <si>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</si>
  <si>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</si>
  <si>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</si>
  <si>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</si>
  <si>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</si>
  <si>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</si>
  <si>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</si>
  <si>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</si>
  <si>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</si>
  <si>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</si>
  <si>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</si>
  <si>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</si>
  <si>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</si>
  <si>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</si>
  <si>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</si>
  <si>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</si>
  <si>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</si>
  <si>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</si>
  <si>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</si>
  <si>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</si>
  <si>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</si>
  <si>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</si>
  <si>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</si>
  <si>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</si>
  <si>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</si>
  <si>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</si>
  <si>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</si>
  <si>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</si>
  <si>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</si>
  <si>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</si>
  <si>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</si>
  <si>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</si>
  <si>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</si>
  <si>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</si>
  <si>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</si>
  <si>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</si>
  <si>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</si>
  <si>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</si>
  <si>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</si>
  <si>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</si>
  <si>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</si>
  <si>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</si>
  <si>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</si>
  <si>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</si>
  <si>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</si>
  <si>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</si>
  <si>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</si>
  <si>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</si>
  <si>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</si>
  <si>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</si>
  <si>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</si>
  <si>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</si>
  <si>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</si>
  <si>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</si>
  <si>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</si>
  <si>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</si>
  <si>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</si>
  <si>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</si>
  <si>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</si>
  <si>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</si>
  <si>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</si>
  <si>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</si>
  <si>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</si>
  <si>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</si>
  <si>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</si>
  <si>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</si>
  <si>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</si>
  <si>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</si>
  <si>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</si>
  <si>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</si>
  <si>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</si>
  <si>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</si>
  <si>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</si>
  <si>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</si>
  <si>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</si>
  <si>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</si>
  <si>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</si>
  <si>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</si>
  <si>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</si>
  <si>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</si>
  <si>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</si>
  <si>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</si>
  <si>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</si>
  <si>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</si>
  <si>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</si>
  <si>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</si>
  <si>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</si>
  <si>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</si>
  <si>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</si>
  <si>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</si>
  <si>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</si>
  <si>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</si>
  <si>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</si>
  <si>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</si>
  <si>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</si>
  <si>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</si>
  <si>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</si>
  <si>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</si>
  <si>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</si>
  <si>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</si>
  <si>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</si>
  <si>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</si>
  <si>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</si>
  <si>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</si>
  <si>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</si>
  <si>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</si>
  <si>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</si>
  <si>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</si>
  <si>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</si>
  <si>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</si>
  <si>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</si>
  <si>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</si>
  <si>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</si>
  <si>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</si>
  <si>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</si>
  <si>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</si>
  <si>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</si>
  <si>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</si>
  <si>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</si>
  <si>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</si>
  <si>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</si>
  <si>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</si>
  <si>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</si>
  <si>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</si>
  <si>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</si>
  <si>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</si>
  <si>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</si>
  <si>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</si>
  <si>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</si>
  <si>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</si>
  <si>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</si>
  <si>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</si>
  <si>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</si>
  <si>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</si>
  <si>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</si>
  <si>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</si>
  <si>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</si>
  <si>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</si>
  <si>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</si>
  <si>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</si>
  <si>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</si>
  <si>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</si>
  <si>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</si>
  <si>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</si>
  <si>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</si>
  <si>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</si>
  <si>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</si>
  <si>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</si>
  <si>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</si>
  <si>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</si>
  <si>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</si>
  <si>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</si>
  <si>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</si>
  <si>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</si>
  <si>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</si>
  <si>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</si>
  <si>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</si>
  <si>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</si>
  <si>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</si>
  <si>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</si>
  <si>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</si>
  <si>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</si>
  <si>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</si>
  <si>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</si>
  <si>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</si>
  <si>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</si>
  <si>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</si>
  <si>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</si>
  <si>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</si>
  <si>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</si>
  <si>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</si>
  <si>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</si>
  <si>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</si>
  <si>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</si>
  <si>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</si>
  <si>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</si>
  <si>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</si>
  <si>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</si>
  <si>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</si>
  <si>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</si>
  <si>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</si>
  <si>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</si>
  <si>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</si>
  <si>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</si>
  <si>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</si>
  <si>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</si>
  <si>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</si>
  <si>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</si>
  <si>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</si>
  <si>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</si>
  <si>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</si>
  <si>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</si>
  <si>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</si>
  <si>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</si>
  <si>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</si>
  <si>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</si>
  <si>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</si>
  <si>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</si>
  <si>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</si>
  <si>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</si>
  <si>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</si>
  <si>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</si>
  <si>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</si>
  <si>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</si>
  <si>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</si>
  <si>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</si>
  <si>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</si>
  <si>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</si>
  <si>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</si>
  <si>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</si>
  <si>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</si>
  <si>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</si>
  <si>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</si>
  <si>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</si>
  <si>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</si>
  <si>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</si>
  <si>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</si>
  <si>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</si>
  <si>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</si>
  <si>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</si>
  <si>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</si>
  <si>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</si>
  <si>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</si>
  <si>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</si>
  <si>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</si>
  <si>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</si>
  <si>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</si>
  <si>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</si>
  <si>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</si>
  <si>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</si>
  <si>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</si>
  <si>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</si>
  <si>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</si>
  <si>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</si>
  <si>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</si>
  <si>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</si>
  <si>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</si>
  <si>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</si>
  <si>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</si>
  <si>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</si>
  <si>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</si>
  <si>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</si>
  <si>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</si>
  <si>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</si>
  <si>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</si>
  <si>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</si>
  <si>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</si>
  <si>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</si>
  <si>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</si>
  <si>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</si>
  <si>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</si>
  <si>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</si>
  <si>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</si>
  <si>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</si>
  <si>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</si>
  <si>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</si>
  <si>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</si>
  <si>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</si>
  <si>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</si>
  <si>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</si>
  <si>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</si>
  <si>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</si>
  <si>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</si>
  <si>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</si>
  <si>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</si>
  <si>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</si>
  <si>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</si>
  <si>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</si>
  <si>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</si>
  <si>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</si>
  <si>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</si>
  <si>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</si>
  <si>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</si>
  <si>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</si>
  <si>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</si>
  <si>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</si>
  <si>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</si>
  <si>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</si>
  <si>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</si>
  <si>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</si>
  <si>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</si>
  <si>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</si>
  <si>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</si>
  <si>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</si>
  <si>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</si>
  <si>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</si>
  <si>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</si>
  <si>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</si>
  <si>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</si>
  <si>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</si>
  <si>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</si>
  <si>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</si>
  <si>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</si>
  <si>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</si>
  <si>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</si>
  <si>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</si>
  <si>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</si>
  <si>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</si>
  <si>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</si>
  <si>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</si>
  <si>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</si>
  <si>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</si>
  <si>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</si>
  <si>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</si>
  <si>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</si>
  <si>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</si>
  <si>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</si>
  <si>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</si>
  <si>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</si>
  <si>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</si>
  <si>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</si>
  <si>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</si>
  <si>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</si>
  <si>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</si>
  <si>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</si>
  <si>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</si>
  <si>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</si>
  <si>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</si>
  <si>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</si>
  <si>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</si>
  <si>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</si>
  <si>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</si>
  <si>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</si>
  <si>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</si>
  <si>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</si>
  <si>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</si>
  <si>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</si>
  <si>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</si>
  <si>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</si>
  <si>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</si>
  <si>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</si>
  <si>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</si>
  <si>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</si>
  <si>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</si>
  <si>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</si>
  <si>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</si>
  <si>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</si>
  <si>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</si>
  <si>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</si>
  <si>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</si>
  <si>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</si>
  <si>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</si>
  <si>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</si>
  <si>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</si>
  <si>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</si>
  <si>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</si>
  <si>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</si>
  <si>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</si>
  <si>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</si>
  <si>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</si>
  <si>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</si>
  <si>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</si>
  <si>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</si>
  <si>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</si>
  <si>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</si>
  <si>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</si>
  <si>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</si>
  <si>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</si>
  <si>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</si>
  <si>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</si>
  <si>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</si>
  <si>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</si>
  <si>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</si>
  <si>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</si>
  <si>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</si>
  <si>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</si>
  <si>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</si>
  <si>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</si>
  <si>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</si>
  <si>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</si>
  <si>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</si>
  <si>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</si>
  <si>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</si>
  <si>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</si>
  <si>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</si>
  <si>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</si>
  <si>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</si>
  <si>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</si>
  <si>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</si>
  <si>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</si>
  <si>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</si>
  <si>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</si>
  <si>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</si>
  <si>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</si>
  <si>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</si>
  <si>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</si>
  <si>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</si>
  <si>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</si>
  <si>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</si>
  <si>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</si>
  <si>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</si>
  <si>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</si>
  <si>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</si>
  <si>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</si>
  <si>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</si>
  <si>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</si>
  <si>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</si>
  <si>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</si>
  <si>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</si>
  <si>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</si>
  <si>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</si>
  <si>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</si>
  <si>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</si>
  <si>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</si>
  <si>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</si>
  <si>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</si>
  <si>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</si>
  <si>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</si>
  <si>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</si>
  <si>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</si>
  <si>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</si>
  <si>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</si>
  <si>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</si>
  <si>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</si>
  <si>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</si>
  <si>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</si>
  <si>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</si>
  <si>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</si>
  <si>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</si>
  <si>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</si>
  <si>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</si>
  <si>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</si>
  <si>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</si>
  <si>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</si>
  <si>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</si>
  <si>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</si>
  <si>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</si>
  <si>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</si>
  <si>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</si>
  <si>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</si>
  <si>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</si>
  <si>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</si>
  <si>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</si>
  <si>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</si>
  <si>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</si>
  <si>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</si>
  <si>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</si>
  <si>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</si>
  <si>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</si>
  <si>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</si>
  <si>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</si>
  <si>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</si>
  <si>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</si>
  <si>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</si>
  <si>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</si>
  <si>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</si>
  <si>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</si>
  <si>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</si>
  <si>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</si>
  <si>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</si>
  <si>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</si>
  <si>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</si>
  <si>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</si>
  <si>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</si>
  <si>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</si>
  <si>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</si>
  <si>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</si>
  <si>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</si>
  <si>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</si>
  <si>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</si>
  <si>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</si>
  <si>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</si>
  <si>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</si>
  <si>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</si>
  <si>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</si>
  <si>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</si>
  <si>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</si>
  <si>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</si>
  <si>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</si>
  <si>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</si>
  <si>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</si>
  <si>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</si>
  <si>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</si>
  <si>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</si>
  <si>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</si>
  <si>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</si>
  <si>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</si>
  <si>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</si>
  <si>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</si>
  <si>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</si>
  <si>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</si>
  <si>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</si>
  <si>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</si>
  <si>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</si>
  <si>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</si>
  <si>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</si>
  <si>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</si>
  <si>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</si>
  <si>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</si>
  <si>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</si>
  <si>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</si>
  <si>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</si>
  <si>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</si>
  <si>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</si>
  <si>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</si>
  <si>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</si>
  <si>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</si>
  <si>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</si>
  <si>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</si>
  <si>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</si>
  <si>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</si>
  <si>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</si>
  <si>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</si>
  <si>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</si>
  <si>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</si>
  <si>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</si>
  <si>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</si>
  <si>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</si>
  <si>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</si>
  <si>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</si>
  <si>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</si>
  <si>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</si>
  <si>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</si>
  <si>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</si>
  <si>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</si>
  <si>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</si>
  <si>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</si>
  <si>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</si>
  <si>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</si>
  <si>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</si>
  <si>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</si>
  <si>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</si>
  <si>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</si>
  <si>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</si>
  <si>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</si>
  <si>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</si>
  <si>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</si>
  <si>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</si>
  <si>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</si>
  <si>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</si>
  <si>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</si>
  <si>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</si>
  <si>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</si>
  <si>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</si>
  <si>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</si>
  <si>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</si>
  <si>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</si>
  <si>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</si>
  <si>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</si>
  <si>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</si>
  <si>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</si>
  <si>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</si>
  <si>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</si>
  <si>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</si>
  <si>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</si>
  <si>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</si>
  <si>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</si>
  <si>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</si>
  <si>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</si>
  <si>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</si>
  <si>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</si>
  <si>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</si>
  <si>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</si>
  <si>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</si>
  <si>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</si>
  <si>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</si>
  <si>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</si>
  <si>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</si>
  <si>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</si>
  <si>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</si>
  <si>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</si>
  <si>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</si>
  <si>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</si>
  <si>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</si>
  <si>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</si>
  <si>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</si>
  <si>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</si>
  <si>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</si>
  <si>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</si>
  <si>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</si>
  <si>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</si>
  <si>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</si>
  <si>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</si>
  <si>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</si>
  <si>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</si>
  <si>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</si>
  <si>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</si>
  <si>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</si>
  <si>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</si>
  <si>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</si>
  <si>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</si>
  <si>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</si>
  <si>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</si>
  <si>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</si>
  <si>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</si>
  <si>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</si>
  <si>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</si>
  <si>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</si>
  <si>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</si>
  <si>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</si>
  <si>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</si>
  <si>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</si>
  <si>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</si>
  <si>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</si>
  <si>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</si>
  <si>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</si>
  <si>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</si>
  <si>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</si>
  <si>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</si>
  <si>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</si>
  <si>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</si>
  <si>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</si>
  <si>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</si>
  <si>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</si>
  <si>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</si>
  <si>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</si>
  <si>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</si>
  <si>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</si>
  <si>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</si>
  <si>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</si>
  <si>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</si>
  <si>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</si>
  <si>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</si>
  <si>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</si>
  <si>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</si>
  <si>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</si>
  <si>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</si>
  <si>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</si>
  <si>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</si>
  <si>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</si>
  <si>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</si>
  <si>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</si>
  <si>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</si>
  <si>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</si>
  <si>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</si>
  <si>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</si>
  <si>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</si>
  <si>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</si>
  <si>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</si>
  <si>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</si>
  <si>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</si>
  <si>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</si>
  <si>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</si>
  <si>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</si>
  <si>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</si>
  <si>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</si>
  <si>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</si>
  <si>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</si>
  <si>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</si>
  <si>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</si>
  <si>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</si>
  <si>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</si>
  <si>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</si>
  <si>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</si>
  <si>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</si>
  <si>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</si>
  <si>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</si>
  <si>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</si>
  <si>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</si>
  <si>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</si>
  <si>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</si>
  <si>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</si>
  <si>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</si>
  <si>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</si>
  <si>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</si>
  <si>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</si>
  <si>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</si>
  <si>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</si>
  <si>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</si>
  <si>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</si>
  <si>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</si>
  <si>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</si>
  <si>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</si>
  <si>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</si>
  <si>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</si>
  <si>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</si>
  <si>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</si>
  <si>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</si>
  <si>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</si>
  <si>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</si>
  <si>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</si>
  <si>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</si>
  <si>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</si>
  <si>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</si>
  <si>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</si>
  <si>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</si>
  <si>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</si>
  <si>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</si>
  <si>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</si>
  <si>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</si>
  <si>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</si>
  <si>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</si>
  <si>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</si>
  <si>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</si>
  <si>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</si>
  <si>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</si>
  <si>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</si>
  <si>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</si>
  <si>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</si>
  <si>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</si>
  <si>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</si>
  <si>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</si>
  <si>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</si>
  <si>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</si>
  <si>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</si>
  <si>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</si>
  <si>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</si>
  <si>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</si>
  <si>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</si>
  <si>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</si>
  <si>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</si>
  <si>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</si>
  <si>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</si>
  <si>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</si>
  <si>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</si>
  <si>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</si>
  <si>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</si>
  <si>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</si>
  <si>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</si>
  <si>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</si>
  <si>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</si>
  <si>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</si>
  <si>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</si>
  <si>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</si>
  <si>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</si>
  <si>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</si>
  <si>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</si>
  <si>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</si>
  <si>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</si>
  <si>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</si>
  <si>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</si>
  <si>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</si>
  <si>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</si>
  <si>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</si>
  <si>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</si>
  <si>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</si>
  <si>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</si>
  <si>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</si>
  <si>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</si>
  <si>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</si>
  <si>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</si>
  <si>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</si>
  <si>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</si>
  <si>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</si>
  <si>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</si>
  <si>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</si>
  <si>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</si>
  <si>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</si>
  <si>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</si>
  <si>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</si>
  <si>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</si>
  <si>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</si>
  <si>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</si>
  <si>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</si>
  <si>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</si>
  <si>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</si>
  <si>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</si>
  <si>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</si>
  <si>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</si>
  <si>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</si>
  <si>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</si>
  <si>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</si>
  <si>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</si>
  <si>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</si>
  <si>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</si>
  <si>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</si>
  <si>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</si>
  <si>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</si>
  <si>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</si>
  <si>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</si>
  <si>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</si>
  <si>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</si>
  <si>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</si>
  <si>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</si>
  <si>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</si>
  <si>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</si>
  <si>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</si>
  <si>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</si>
  <si>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</si>
  <si>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</si>
  <si>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</si>
  <si>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</si>
  <si>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</si>
  <si>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</si>
  <si>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</si>
  <si>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</si>
  <si>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</si>
  <si>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</si>
  <si>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</si>
  <si>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</si>
  <si>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</si>
  <si>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</si>
  <si>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</si>
  <si>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</si>
  <si>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</si>
  <si>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</si>
  <si>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</si>
  <si>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</si>
  <si>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</si>
  <si>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</si>
  <si>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</si>
  <si>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</si>
  <si>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</si>
  <si>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</si>
  <si>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</si>
  <si>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</si>
  <si>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</si>
  <si>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</si>
  <si>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</si>
  <si>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</si>
  <si>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</si>
  <si>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</si>
  <si>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</si>
  <si>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</si>
  <si>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</si>
  <si>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</si>
  <si>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</si>
  <si>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</si>
  <si>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</si>
  <si>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</si>
  <si>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</si>
  <si>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</si>
  <si>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</si>
  <si>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</si>
  <si>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</si>
  <si>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</si>
  <si>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</si>
  <si>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</si>
  <si>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</si>
  <si>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</si>
  <si>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</si>
  <si>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</si>
  <si>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</si>
  <si>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</si>
  <si>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</si>
  <si>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</si>
  <si>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</si>
  <si>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</si>
  <si>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</si>
  <si>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</si>
  <si>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</si>
  <si>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</si>
  <si>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</si>
  <si>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</si>
  <si>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</si>
  <si>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</si>
  <si>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</si>
  <si>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</si>
  <si>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</si>
  <si>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</si>
  <si>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</si>
  <si>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</si>
  <si>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</si>
  <si>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</si>
  <si>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</si>
  <si>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</si>
  <si>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</si>
  <si>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</si>
  <si>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</si>
  <si>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</si>
  <si>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</si>
  <si>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</si>
  <si>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</si>
  <si>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</si>
  <si>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</si>
  <si>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</si>
  <si>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</si>
  <si>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</si>
  <si>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</si>
  <si>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</si>
  <si>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</si>
  <si>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</si>
  <si>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</si>
  <si>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</si>
  <si>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</si>
  <si>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</si>
  <si>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</si>
  <si>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</si>
  <si>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</si>
  <si>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</si>
  <si>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</si>
  <si>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</si>
  <si>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</si>
  <si>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</si>
  <si>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</si>
  <si>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</si>
  <si>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</si>
  <si>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</si>
  <si>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</si>
  <si>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</si>
  <si>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</si>
  <si>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</si>
  <si>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</si>
  <si>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</si>
  <si>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</si>
  <si>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</si>
  <si>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</si>
  <si>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</si>
  <si>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</si>
  <si>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</si>
  <si>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</si>
  <si>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</si>
  <si>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</si>
  <si>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</si>
  <si>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</si>
  <si>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</si>
  <si>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</si>
  <si>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</si>
  <si>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</si>
  <si>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</si>
  <si>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</si>
  <si>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</si>
  <si>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</si>
  <si>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</si>
  <si>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</si>
  <si>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</si>
  <si>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</si>
  <si>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</si>
  <si>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</si>
  <si>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</si>
  <si>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</si>
  <si>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</si>
  <si>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</si>
  <si>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</si>
  <si>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</si>
  <si>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</si>
  <si>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</si>
  <si>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</si>
  <si>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</si>
  <si>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</si>
  <si>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</si>
  <si>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</si>
  <si>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</si>
  <si>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</si>
  <si>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</si>
  <si>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</si>
  <si>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</si>
  <si>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</si>
  <si>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</si>
  <si>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</si>
  <si>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</si>
  <si>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</si>
  <si>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</si>
  <si>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</si>
  <si>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</si>
  <si>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</si>
  <si>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</si>
  <si>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</si>
  <si>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</si>
  <si>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</si>
  <si>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</si>
  <si>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</si>
  <si>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</si>
  <si>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</si>
  <si>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</si>
  <si>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</si>
  <si>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</si>
  <si>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</si>
  <si>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</si>
  <si>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</si>
  <si>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</si>
  <si>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</si>
  <si>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</si>
  <si>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</si>
  <si>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</si>
  <si>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</si>
  <si>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</si>
  <si>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</si>
  <si>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</si>
  <si>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</si>
  <si>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</si>
  <si>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</si>
  <si>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</si>
  <si>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</si>
  <si>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</si>
  <si>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</si>
  <si>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</si>
  <si>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</si>
  <si>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</si>
  <si>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</si>
  <si>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</si>
  <si>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</si>
  <si>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</si>
  <si>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</si>
  <si>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</si>
  <si>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</si>
  <si>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</si>
  <si>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</si>
  <si>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</si>
  <si>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</si>
  <si>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</si>
  <si>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</si>
  <si>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</si>
  <si>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</si>
  <si>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</si>
  <si>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</si>
  <si>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</si>
  <si>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</si>
  <si>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</si>
  <si>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</si>
  <si>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</si>
  <si>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</si>
  <si>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</si>
  <si>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</si>
  <si>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</si>
  <si>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</si>
  <si>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</si>
  <si>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</si>
  <si>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</si>
  <si>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</si>
  <si>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</si>
  <si>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</si>
  <si>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</si>
  <si>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</si>
  <si>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</si>
  <si>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</si>
  <si>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</si>
  <si>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</si>
  <si>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</si>
  <si>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</si>
  <si>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</si>
  <si>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</si>
  <si>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</si>
  <si>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</si>
  <si>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</si>
  <si>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</si>
  <si>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</si>
  <si>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</si>
  <si>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</si>
  <si>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</si>
  <si>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</si>
  <si>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</si>
  <si>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</si>
  <si>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</si>
  <si>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</si>
  <si>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</si>
  <si>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</si>
  <si>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</si>
  <si>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</si>
  <si>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</si>
  <si>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</si>
  <si>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</si>
  <si>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</si>
  <si>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</si>
  <si>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</si>
  <si>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</si>
  <si>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</si>
  <si>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</si>
  <si>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</si>
  <si>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</si>
  <si>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</si>
  <si>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</si>
  <si>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</si>
  <si>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</si>
  <si>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</si>
  <si>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</si>
  <si>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</si>
  <si>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</si>
  <si>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</si>
  <si>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</si>
  <si>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</si>
  <si>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</si>
  <si>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</si>
  <si>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</si>
  <si>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</si>
  <si>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</si>
  <si>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</si>
  <si>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</si>
  <si>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</si>
  <si>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</si>
  <si>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</si>
  <si>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</si>
  <si>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</si>
  <si>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</si>
  <si>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</si>
  <si>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</si>
  <si>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</si>
  <si>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</si>
  <si>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</si>
  <si>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</si>
  <si>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</si>
  <si>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</si>
  <si>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</si>
  <si>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</si>
  <si>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</si>
  <si>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</si>
  <si>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</si>
  <si>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</si>
  <si>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</si>
  <si>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</si>
  <si>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</si>
  <si>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</si>
  <si>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</si>
  <si>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</si>
  <si>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</si>
  <si>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</si>
  <si>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</si>
  <si>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</si>
  <si>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</si>
  <si>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</si>
  <si>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</si>
  <si>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</si>
  <si>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</si>
  <si>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</si>
  <si>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</si>
  <si>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</si>
  <si>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</si>
  <si>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</si>
  <si>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</si>
  <si>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</si>
  <si>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</si>
  <si>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</si>
  <si>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</si>
  <si>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</si>
  <si>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</si>
  <si>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</si>
  <si>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</si>
  <si>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</si>
  <si>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</si>
  <si>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</si>
  <si>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</si>
  <si>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</si>
  <si>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</si>
  <si>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</si>
  <si>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</si>
  <si>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</si>
  <si>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</si>
  <si>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</si>
  <si>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</si>
  <si>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</si>
  <si>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</si>
  <si>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</si>
  <si>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</si>
  <si>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</si>
  <si>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</si>
  <si>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</si>
  <si>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</si>
  <si>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</si>
  <si>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</si>
  <si>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</si>
  <si>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</si>
  <si>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</si>
  <si>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</si>
  <si>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</si>
  <si>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</si>
  <si>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</si>
  <si>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</si>
  <si>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</si>
  <si>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</si>
  <si>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</si>
  <si>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</si>
  <si>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</si>
  <si>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</si>
  <si>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</si>
  <si>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</si>
  <si>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</si>
  <si>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</si>
  <si>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</si>
  <si>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</si>
  <si>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</si>
  <si>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</si>
  <si>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</si>
  <si>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</si>
  <si>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</si>
  <si>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</si>
  <si>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</si>
  <si>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</si>
  <si>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</si>
  <si>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</si>
  <si>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</si>
  <si>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</si>
  <si>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</si>
  <si>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</si>
  <si>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</si>
  <si>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</si>
  <si>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</si>
  <si>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</si>
  <si>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</si>
  <si>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</si>
  <si>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</si>
  <si>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</si>
  <si>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</si>
  <si>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</si>
  <si>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</si>
  <si>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</si>
  <si>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</si>
  <si>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</si>
  <si>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</si>
  <si>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</si>
  <si>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</si>
  <si>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</si>
  <si>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</si>
  <si>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</si>
  <si>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</si>
  <si>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</si>
  <si>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</si>
  <si>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</si>
  <si>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</si>
  <si>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</si>
  <si>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</si>
  <si>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</si>
  <si>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</si>
  <si>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</si>
  <si>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</si>
  <si>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</si>
  <si>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</si>
  <si>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</si>
  <si>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</si>
  <si>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</si>
  <si>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</si>
  <si>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</si>
  <si>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</si>
  <si>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</si>
  <si>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</si>
  <si>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</si>
  <si>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</si>
  <si>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</si>
  <si>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</si>
  <si>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</si>
  <si>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</si>
  <si>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</si>
  <si>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</si>
  <si>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</si>
  <si>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</si>
  <si>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</si>
  <si>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</si>
  <si>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</si>
  <si>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</si>
  <si>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</si>
  <si>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</si>
  <si>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</si>
  <si>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</si>
  <si>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</si>
  <si>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</si>
  <si>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</si>
  <si>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</si>
  <si>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</si>
  <si>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</si>
  <si>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</si>
  <si>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</si>
  <si>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</si>
  <si>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</si>
  <si>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</si>
  <si>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</si>
  <si>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</si>
  <si>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</si>
  <si>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</si>
  <si>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</si>
  <si>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</si>
  <si>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</si>
  <si>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</si>
  <si>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</si>
  <si>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</si>
  <si>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</si>
  <si>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</si>
  <si>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</si>
  <si>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</si>
  <si>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</si>
  <si>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</si>
  <si>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</si>
  <si>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</si>
  <si>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</si>
  <si>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</si>
  <si>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</si>
  <si>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</si>
  <si>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</si>
  <si>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</si>
  <si>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</si>
  <si>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</si>
  <si>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</si>
  <si>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</si>
  <si>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</si>
  <si>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</si>
  <si>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</si>
  <si>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</si>
  <si>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</si>
  <si>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</si>
  <si>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</si>
  <si>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</si>
  <si>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</si>
  <si>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</si>
  <si>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</si>
  <si>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</si>
  <si>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</si>
  <si>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</si>
  <si>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</si>
  <si>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</si>
  <si>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</si>
  <si>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</si>
  <si>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</si>
  <si>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</si>
  <si>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</si>
  <si>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</si>
  <si>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</si>
  <si>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</si>
  <si>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</si>
  <si>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</si>
  <si>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</si>
  <si>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</si>
  <si>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</si>
  <si>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</si>
  <si>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</si>
  <si>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</si>
  <si>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</si>
  <si>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</si>
  <si>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</si>
  <si>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</si>
  <si>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</si>
  <si>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</si>
  <si>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</si>
  <si>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</si>
  <si>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</si>
  <si>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</si>
  <si>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</si>
  <si>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</si>
  <si>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</si>
  <si>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</si>
  <si>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</si>
  <si>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</si>
  <si>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</si>
  <si>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</si>
  <si>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</si>
  <si>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</si>
  <si>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</si>
  <si>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</si>
  <si>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</si>
  <si>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</si>
  <si>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</si>
  <si>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</si>
  <si>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</si>
  <si>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</si>
  <si>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</si>
  <si>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</si>
  <si>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</si>
  <si>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</si>
  <si>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</si>
  <si>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</si>
  <si>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</si>
  <si>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</si>
  <si>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</si>
  <si>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</si>
  <si>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</si>
  <si>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</si>
  <si>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</si>
  <si>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</si>
  <si>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</si>
  <si>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</si>
  <si>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</si>
  <si>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</si>
  <si>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</si>
  <si>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</si>
  <si>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</si>
  <si>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</si>
  <si>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</si>
  <si>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</si>
  <si>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</si>
  <si>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</si>
  <si>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</si>
  <si>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</si>
  <si>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</si>
  <si>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</si>
  <si>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</si>
  <si>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</si>
  <si>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</si>
  <si>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</si>
  <si>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</si>
  <si>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</si>
  <si>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</si>
  <si>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</si>
  <si>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</si>
  <si>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</si>
  <si>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</si>
  <si>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</si>
  <si>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</si>
  <si>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</si>
  <si>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</si>
  <si>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</si>
  <si>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</si>
  <si>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</si>
  <si>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</si>
  <si>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</si>
  <si>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</si>
  <si>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</si>
  <si>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</si>
  <si>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</si>
  <si>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</si>
  <si>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</si>
  <si>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</si>
  <si>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</si>
  <si>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</si>
  <si>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</si>
  <si>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</si>
  <si>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</si>
  <si>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</si>
  <si>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</si>
  <si>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</si>
  <si>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</si>
  <si>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</si>
  <si>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</si>
  <si>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</si>
  <si>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</si>
  <si>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</si>
  <si>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</si>
  <si>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</si>
  <si>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</si>
  <si>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</si>
  <si>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</si>
  <si>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</si>
  <si>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</si>
  <si>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</si>
  <si>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</si>
  <si>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</si>
  <si>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</si>
  <si>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</si>
  <si>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</si>
  <si>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</si>
  <si>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</si>
  <si>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</si>
  <si>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</si>
  <si>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</si>
  <si>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</si>
  <si>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</si>
  <si>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</si>
  <si>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</si>
  <si>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</si>
  <si>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</si>
  <si>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</si>
  <si>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</si>
  <si>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</si>
  <si>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</si>
  <si>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</si>
  <si>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</si>
  <si>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</si>
  <si>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</si>
  <si>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</si>
  <si>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</si>
  <si>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</si>
  <si>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</si>
  <si>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</si>
  <si>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</si>
  <si>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</si>
  <si>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</si>
  <si>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</si>
  <si>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</si>
  <si>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</si>
  <si>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</si>
  <si>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</si>
  <si>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</si>
  <si>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</si>
  <si>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</si>
  <si>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</si>
  <si>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</si>
  <si>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</si>
  <si>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</si>
  <si>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</si>
  <si>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</si>
  <si>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</si>
  <si>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</si>
  <si>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</si>
  <si>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</si>
  <si>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</si>
  <si>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</si>
  <si>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</si>
  <si>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</si>
  <si>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</si>
  <si>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</si>
  <si>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</si>
  <si>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</si>
  <si>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</si>
  <si>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</si>
  <si>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</si>
  <si>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</si>
  <si>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</si>
  <si>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</si>
  <si>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</si>
  <si>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</si>
  <si>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</si>
  <si>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</si>
  <si>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</si>
  <si>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</si>
  <si>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</si>
  <si>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</si>
  <si>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</si>
  <si>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</si>
  <si>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</si>
  <si>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</si>
  <si>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</si>
  <si>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</si>
  <si>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</si>
  <si>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</si>
  <si>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</si>
  <si>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</si>
  <si>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</si>
  <si>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</si>
  <si>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</si>
  <si>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</si>
  <si>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</si>
  <si>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</si>
  <si>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</si>
  <si>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</si>
  <si>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</si>
  <si>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</si>
  <si>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</si>
  <si>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</si>
  <si>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</si>
  <si>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</si>
  <si>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</si>
  <si>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</si>
  <si>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</si>
  <si>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</si>
  <si>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</si>
  <si>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</si>
  <si>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</si>
  <si>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</si>
  <si>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</si>
  <si>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</si>
  <si>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</si>
  <si>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</si>
  <si>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</si>
  <si>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</si>
  <si>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</si>
  <si>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</si>
  <si>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</si>
  <si>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</si>
  <si>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</si>
  <si>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</si>
  <si>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</si>
  <si>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</si>
  <si>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</si>
  <si>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</si>
  <si>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</si>
  <si>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</si>
  <si>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</si>
  <si>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</si>
  <si>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</si>
  <si>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</si>
  <si>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</si>
  <si>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</si>
  <si>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</si>
  <si>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</si>
  <si>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</si>
  <si>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</si>
  <si>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</si>
  <si>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</si>
  <si>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</si>
  <si>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</si>
  <si>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</si>
  <si>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</si>
  <si>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</si>
  <si>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</si>
  <si>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</si>
  <si>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</si>
  <si>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</si>
  <si>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</si>
  <si>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</si>
  <si>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</si>
  <si>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</si>
  <si>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</si>
  <si>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</si>
  <si>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</si>
  <si>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</si>
  <si>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</si>
  <si>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</si>
  <si>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</si>
  <si>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</si>
  <si>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</si>
  <si>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</si>
  <si>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</si>
  <si>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</si>
  <si>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</si>
  <si>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</si>
  <si>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</si>
  <si>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</si>
  <si>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</si>
  <si>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</si>
  <si>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</si>
  <si>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</si>
  <si>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</si>
  <si>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</si>
  <si>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</si>
  <si>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</si>
  <si>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</si>
  <si>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</si>
  <si>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</si>
  <si>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</si>
  <si>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</si>
  <si>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</si>
  <si>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</si>
  <si>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</si>
  <si>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</si>
  <si>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</si>
  <si>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</si>
  <si>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</si>
  <si>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</si>
  <si>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</si>
  <si>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</si>
  <si>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</si>
  <si>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</si>
  <si>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</si>
  <si>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</si>
  <si>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</si>
  <si>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</si>
  <si>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</si>
  <si>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</si>
  <si>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</si>
  <si>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</si>
  <si>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</si>
  <si>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</si>
  <si>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</si>
  <si>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</si>
  <si>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</si>
  <si>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</si>
  <si>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</si>
  <si>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</si>
  <si>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</si>
  <si>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</si>
  <si>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</si>
  <si>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</si>
  <si>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</si>
  <si>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</si>
  <si>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</si>
  <si>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</si>
  <si>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</si>
  <si>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</si>
  <si>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</si>
  <si>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</si>
  <si>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</si>
  <si>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</si>
  <si>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</si>
  <si>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</si>
  <si>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</si>
  <si>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</si>
  <si>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</si>
  <si>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</si>
  <si>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</si>
  <si>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</si>
  <si>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</si>
  <si>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</si>
  <si>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</si>
  <si>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</si>
  <si>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</si>
  <si>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</si>
  <si>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</si>
  <si>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</si>
  <si>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</si>
  <si>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</si>
  <si>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</si>
  <si>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</si>
  <si>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</si>
  <si>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</si>
  <si>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</si>
  <si>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</si>
  <si>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</si>
  <si>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</si>
  <si>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</si>
  <si>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</si>
  <si>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</si>
  <si>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</si>
  <si>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</si>
  <si>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</si>
  <si>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</si>
  <si>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</si>
  <si>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</si>
  <si>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</si>
  <si>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</si>
  <si>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</si>
  <si>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</si>
  <si>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</si>
  <si>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</si>
  <si>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</si>
  <si>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</si>
  <si>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</si>
  <si>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</si>
  <si>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</si>
  <si>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</si>
  <si>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</si>
  <si>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</si>
  <si>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</si>
  <si>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</si>
  <si>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</si>
  <si>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</si>
  <si>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</si>
  <si>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</si>
  <si>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</si>
  <si>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</si>
  <si>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</si>
  <si>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</si>
  <si>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</si>
  <si>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</si>
  <si>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</si>
  <si>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</si>
  <si>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</si>
  <si>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</si>
  <si>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</si>
  <si>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</si>
  <si>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</si>
  <si>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</si>
  <si>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</si>
  <si>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</si>
  <si>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</si>
  <si>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</si>
  <si>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</si>
  <si>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</si>
  <si>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</si>
  <si>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</si>
  <si>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</si>
  <si>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</si>
  <si>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</si>
  <si>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</si>
  <si>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</si>
  <si>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</si>
  <si>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</si>
  <si>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</si>
  <si>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</si>
  <si>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</si>
  <si>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</si>
  <si>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</si>
  <si>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</si>
  <si>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</si>
  <si>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</si>
  <si>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</si>
  <si>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</si>
  <si>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</si>
  <si>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</si>
  <si>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</si>
  <si>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</si>
  <si>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</si>
  <si>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</si>
  <si>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</si>
  <si>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</si>
  <si>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</si>
  <si>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</si>
  <si>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</si>
  <si>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</si>
  <si>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</si>
  <si>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</si>
  <si>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</si>
  <si>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</si>
  <si>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</si>
  <si>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</si>
  <si>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</si>
  <si>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</si>
  <si>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</si>
  <si>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</si>
  <si>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</si>
  <si>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</si>
  <si>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</si>
  <si>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</si>
  <si>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</si>
  <si>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</si>
  <si>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</si>
  <si>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</si>
  <si>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</si>
  <si>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</si>
  <si>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</si>
  <si>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</si>
  <si>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</si>
  <si>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</si>
  <si>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</si>
  <si>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</si>
  <si>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</si>
  <si>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</si>
  <si>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</si>
  <si>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</si>
  <si>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</si>
  <si>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</si>
  <si>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</si>
  <si>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</si>
  <si>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</si>
  <si>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</si>
  <si>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</si>
  <si>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</si>
  <si>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</si>
  <si>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</si>
  <si>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</si>
  <si>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</si>
  <si>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</si>
  <si>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</si>
  <si>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</si>
  <si>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</si>
  <si>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</si>
  <si>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</si>
  <si>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</si>
  <si>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</si>
  <si>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</si>
  <si>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</si>
  <si>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</si>
  <si>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</si>
  <si>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</si>
  <si>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</si>
  <si>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</si>
  <si>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</si>
  <si>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</si>
  <si>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</si>
  <si>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</si>
  <si>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</si>
  <si>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</si>
  <si>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</si>
  <si>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</si>
  <si>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</si>
  <si>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</si>
  <si>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</si>
  <si>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</si>
  <si>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</si>
  <si>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</si>
  <si>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</si>
  <si>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</si>
  <si>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</si>
  <si>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</si>
  <si>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</si>
  <si>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</si>
  <si>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</si>
  <si>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</si>
  <si>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</si>
  <si>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</si>
  <si>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</si>
  <si>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</si>
  <si>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</si>
  <si>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</si>
  <si>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</si>
  <si>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</si>
  <si>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</si>
  <si>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</si>
  <si>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</si>
  <si>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</si>
  <si>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</si>
  <si>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</si>
  <si>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</si>
  <si>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</si>
  <si>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</si>
  <si>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</si>
  <si>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</si>
  <si>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</si>
  <si>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</si>
  <si>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</si>
  <si>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</si>
  <si>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</si>
  <si>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</si>
  <si>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</si>
  <si>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</si>
  <si>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</si>
  <si>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</si>
  <si>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</si>
  <si>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</si>
  <si>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</si>
  <si>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</si>
  <si>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</si>
  <si>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</si>
  <si>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</si>
  <si>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</si>
  <si>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</si>
  <si>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</si>
  <si>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</si>
  <si>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</si>
  <si>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</si>
  <si>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</si>
  <si>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</si>
  <si>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</si>
  <si>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</si>
  <si>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</si>
  <si>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</si>
  <si>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</si>
  <si>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</si>
  <si>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</si>
  <si>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</si>
  <si>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</si>
  <si>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</si>
  <si>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</si>
  <si>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</si>
  <si>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</si>
  <si>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</si>
  <si>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</si>
  <si>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</si>
  <si>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</si>
  <si>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</si>
  <si>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</si>
  <si>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</si>
  <si>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</si>
  <si>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</si>
  <si>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</si>
  <si>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</si>
  <si>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</si>
  <si>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</si>
  <si>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</si>
  <si>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</si>
  <si>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</si>
  <si>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</si>
  <si>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</si>
  <si>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</si>
  <si>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</si>
  <si>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</si>
  <si>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</si>
  <si>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</si>
  <si>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</si>
  <si>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</si>
  <si>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</si>
  <si>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</si>
  <si>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</si>
  <si>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</si>
  <si>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</si>
  <si>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</si>
  <si>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</si>
  <si>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</si>
  <si>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</si>
  <si>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</si>
  <si>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</si>
  <si>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</si>
  <si>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</si>
  <si>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</si>
  <si>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</si>
  <si>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</si>
  <si>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</si>
  <si>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</si>
  <si>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</si>
  <si>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</si>
  <si>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</si>
  <si>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</si>
  <si>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</si>
  <si>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</si>
  <si>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</si>
  <si>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</si>
  <si>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</si>
  <si>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</si>
  <si>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</si>
  <si>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</si>
  <si>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</si>
  <si>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</si>
  <si>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</si>
  <si>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</si>
  <si>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</si>
  <si>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</si>
  <si>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</si>
  <si>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</si>
  <si>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</si>
  <si>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</si>
  <si>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</si>
  <si>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</si>
  <si>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</si>
  <si>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</si>
  <si>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</si>
  <si>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</si>
  <si>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</si>
  <si>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</si>
  <si>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</si>
  <si>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</si>
  <si>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</si>
  <si>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</si>
  <si>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</si>
  <si>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</si>
  <si>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</si>
  <si>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</si>
  <si>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</si>
  <si>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</si>
  <si>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</si>
  <si>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</si>
  <si>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</si>
  <si>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</si>
  <si>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</si>
  <si>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</si>
  <si>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</si>
  <si>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</si>
  <si>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</si>
  <si>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</si>
  <si>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</si>
  <si>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</si>
  <si>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</si>
  <si>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</si>
  <si>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</si>
  <si>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</si>
  <si>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</si>
  <si>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</si>
  <si>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</si>
  <si>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</si>
  <si>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</si>
  <si>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</si>
  <si>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</si>
  <si>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</si>
  <si>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</si>
  <si>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</si>
  <si>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</si>
  <si>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</si>
  <si>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</si>
  <si>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</si>
  <si>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</si>
  <si>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</si>
  <si>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</si>
  <si>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</si>
  <si>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</si>
  <si>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</si>
  <si>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</si>
  <si>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</si>
  <si>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</si>
  <si>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</si>
  <si>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</si>
  <si>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</si>
  <si>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</si>
  <si>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</si>
  <si>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</si>
  <si>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</si>
  <si>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</si>
  <si>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</si>
  <si>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</si>
  <si>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</si>
  <si>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</si>
  <si>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</si>
  <si>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</si>
  <si>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</si>
  <si>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</si>
  <si>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</si>
  <si>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</si>
  <si>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</si>
  <si>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</si>
  <si>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</si>
  <si>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</si>
  <si>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</si>
  <si>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</si>
  <si>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</si>
  <si>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</si>
  <si>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</si>
  <si>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</si>
  <si>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</si>
  <si>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</si>
  <si>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</si>
  <si>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</si>
  <si>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</si>
  <si>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</si>
  <si>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</si>
  <si>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</si>
  <si>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</si>
  <si>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</si>
  <si>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</si>
  <si>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</si>
  <si>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</si>
  <si>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</si>
  <si>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</si>
  <si>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</si>
  <si>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</si>
  <si>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</si>
  <si>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</si>
  <si>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</si>
  <si>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</si>
  <si>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</si>
  <si>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</si>
  <si>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</si>
  <si>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</si>
  <si>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</si>
  <si>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</si>
  <si>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</si>
  <si>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</si>
  <si>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</si>
  <si>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</si>
  <si>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</si>
  <si>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</si>
  <si>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</si>
  <si>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</si>
  <si>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</si>
  <si>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</si>
  <si>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</si>
  <si>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</si>
  <si>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</si>
  <si>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</si>
  <si>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</si>
  <si>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</si>
  <si>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</si>
  <si>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</si>
  <si>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</si>
  <si>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</si>
  <si>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</si>
  <si>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</si>
  <si>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</si>
  <si>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</si>
  <si>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</si>
  <si>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</si>
  <si>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</si>
  <si>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</si>
  <si>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</si>
  <si>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</si>
  <si>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</si>
  <si>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</si>
  <si>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</si>
  <si>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</si>
  <si>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</si>
  <si>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</si>
  <si>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</si>
  <si>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</si>
  <si>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</si>
  <si>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</si>
  <si>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</si>
  <si>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</si>
  <si>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</si>
  <si>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</si>
  <si>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</si>
  <si>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</si>
  <si>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</si>
  <si>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</si>
  <si>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</si>
  <si>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</si>
  <si>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</si>
  <si>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</si>
  <si>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</si>
  <si>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</si>
  <si>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</si>
  <si>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</si>
  <si>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</si>
  <si>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</si>
  <si>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</si>
  <si>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</si>
  <si>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</si>
  <si>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</si>
  <si>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</si>
  <si>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</si>
  <si>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</si>
  <si>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</si>
  <si>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</si>
  <si>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</si>
  <si>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</si>
  <si>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</si>
  <si>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</si>
  <si>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</si>
  <si>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</si>
  <si>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</si>
  <si>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</si>
  <si>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</si>
  <si>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</si>
  <si>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</si>
  <si>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</si>
  <si>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</si>
  <si>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</si>
  <si>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</si>
  <si>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</si>
  <si>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</si>
  <si>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</si>
  <si>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</si>
  <si>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</si>
  <si>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</si>
  <si>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</si>
  <si>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</si>
  <si>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</si>
  <si>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</si>
  <si>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</si>
  <si>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</si>
  <si>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</si>
  <si>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</si>
  <si>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</si>
  <si>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</si>
  <si>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</si>
  <si>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</si>
  <si>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</si>
  <si>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</si>
  <si>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</si>
  <si>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</si>
  <si>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</si>
  <si>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</si>
  <si>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</si>
  <si>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</si>
  <si>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</si>
  <si>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</si>
  <si>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</si>
  <si>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</si>
  <si>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</si>
  <si>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</si>
  <si>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</si>
  <si>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</si>
  <si>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</si>
  <si>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</si>
  <si>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</si>
  <si>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</si>
  <si>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</si>
  <si>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</si>
  <si>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</si>
  <si>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</si>
  <si>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</si>
  <si>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</si>
  <si>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</si>
  <si>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</si>
  <si>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</si>
  <si>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</si>
  <si>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</si>
  <si>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</si>
  <si>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</si>
  <si>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</si>
  <si>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</si>
  <si>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</si>
  <si>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</si>
  <si>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</si>
  <si>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</si>
  <si>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</si>
  <si>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</si>
  <si>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</si>
  <si>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</si>
  <si>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</si>
  <si>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</si>
  <si>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</si>
  <si>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</si>
  <si>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</si>
  <si>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</si>
  <si>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</si>
  <si>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</si>
  <si>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</si>
  <si>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</si>
  <si>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</si>
  <si>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</si>
  <si>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</si>
  <si>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</si>
  <si>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</si>
  <si>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</si>
  <si>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</si>
  <si>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</si>
  <si>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</si>
  <si>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</si>
  <si>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</si>
  <si>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</si>
  <si>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</si>
  <si>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</si>
  <si>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</si>
  <si>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</si>
  <si>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</si>
  <si>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</si>
  <si>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</si>
  <si>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</si>
  <si>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</si>
  <si>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</si>
  <si>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</si>
  <si>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</si>
  <si>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</si>
  <si>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</si>
  <si>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</si>
  <si>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</si>
  <si>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</si>
  <si>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</si>
  <si>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</si>
  <si>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</si>
  <si>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</si>
  <si>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</si>
  <si>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</si>
  <si>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</si>
  <si>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</si>
  <si>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</si>
  <si>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</si>
  <si>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</si>
  <si>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</si>
  <si>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</si>
  <si>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</si>
  <si>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</si>
  <si>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</si>
  <si>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</si>
  <si>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</si>
  <si>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</si>
  <si>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</si>
  <si>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</si>
  <si>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</si>
  <si>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</si>
  <si>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</si>
  <si>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</si>
  <si>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</si>
  <si>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</si>
  <si>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</si>
  <si>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</si>
  <si>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</si>
  <si>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</si>
  <si>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</si>
  <si>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</si>
  <si>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</si>
  <si>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</si>
  <si>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</si>
  <si>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</si>
  <si>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</si>
  <si>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</si>
  <si>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</si>
  <si>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</si>
  <si>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</si>
  <si>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</si>
  <si>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</si>
  <si>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</si>
  <si>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</si>
  <si>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</si>
  <si>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</si>
  <si>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</si>
  <si>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</si>
  <si>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</si>
  <si>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</si>
  <si>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</si>
  <si>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</si>
  <si>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</si>
  <si>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</si>
  <si>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</si>
  <si>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</si>
  <si>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</si>
  <si>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</si>
  <si>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</si>
  <si>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</si>
  <si>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</si>
  <si>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</si>
  <si>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</si>
  <si>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</si>
  <si>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</si>
  <si>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</si>
  <si>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</si>
  <si>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</si>
  <si>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</si>
  <si>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</si>
  <si>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</si>
  <si>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</si>
  <si>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</si>
  <si>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</si>
  <si>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</si>
  <si>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</si>
  <si>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</si>
  <si>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</si>
  <si>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</si>
  <si>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</si>
  <si>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</si>
  <si>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</si>
  <si>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</si>
  <si>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</si>
  <si>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</si>
  <si>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</si>
  <si>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</si>
  <si>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</si>
  <si>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</si>
  <si>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</si>
  <si>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</si>
  <si>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</si>
  <si>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</si>
  <si>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</si>
  <si>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</si>
  <si>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</si>
  <si>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</si>
  <si>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</si>
  <si>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</si>
  <si>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</si>
  <si>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</si>
  <si>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</si>
  <si>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</si>
  <si>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</si>
  <si>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</si>
  <si>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</si>
  <si>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</si>
  <si>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</si>
  <si>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</si>
  <si>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</si>
  <si>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</si>
  <si>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</si>
  <si>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</si>
  <si>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</si>
  <si>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</si>
  <si>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</si>
  <si>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</si>
  <si>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</si>
  <si>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</si>
  <si>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</si>
  <si>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</si>
  <si>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</si>
  <si>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</si>
  <si>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</si>
  <si>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</si>
  <si>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</si>
  <si>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</si>
  <si>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</si>
  <si>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</si>
  <si>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</si>
  <si>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</si>
  <si>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</si>
  <si>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</si>
  <si>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</si>
  <si>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</si>
  <si>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</si>
  <si>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</si>
  <si>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</si>
  <si>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</si>
  <si>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</si>
  <si>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</si>
  <si>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</si>
  <si>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</si>
  <si>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</si>
  <si>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</si>
  <si>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</si>
  <si>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</si>
  <si>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</si>
  <si>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</si>
  <si>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</si>
  <si>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</si>
  <si>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</si>
  <si>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</si>
  <si>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</si>
  <si>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</si>
  <si>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</si>
  <si>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</si>
  <si>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</si>
  <si>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</si>
  <si>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</si>
  <si>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</si>
  <si>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</si>
  <si>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</si>
  <si>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</si>
  <si>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</si>
  <si>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</si>
  <si>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</si>
  <si>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</si>
  <si>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</si>
  <si>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</si>
  <si>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</si>
  <si>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</si>
  <si>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</si>
  <si>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</si>
  <si>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</si>
  <si>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</si>
  <si>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</si>
  <si>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</si>
  <si>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</si>
  <si>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</si>
  <si>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</si>
  <si>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</si>
  <si>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</si>
  <si>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</si>
  <si>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</si>
  <si>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</si>
  <si>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</si>
  <si>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</si>
  <si>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</si>
  <si>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</si>
  <si>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</si>
  <si>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</si>
  <si>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</si>
  <si>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</si>
  <si>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</si>
  <si>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</si>
  <si>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</si>
  <si>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</si>
  <si>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</si>
  <si>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</si>
  <si>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</si>
  <si>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</si>
  <si>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</si>
  <si>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</si>
  <si>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</si>
  <si>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</si>
  <si>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</si>
  <si>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</si>
  <si>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</si>
  <si>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</si>
  <si>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</si>
  <si>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</si>
  <si>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</si>
  <si>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</si>
  <si>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</si>
  <si>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</si>
  <si>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</si>
  <si>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</si>
  <si>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</si>
  <si>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</si>
  <si>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</si>
  <si>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</si>
  <si>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</si>
  <si>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</si>
  <si>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</si>
  <si>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</si>
  <si>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</si>
  <si>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</si>
  <si>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</si>
  <si>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</si>
  <si>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</si>
  <si>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</si>
  <si>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</si>
  <si>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</si>
  <si>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</si>
  <si>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</si>
  <si>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</si>
  <si>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</si>
  <si>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</si>
  <si>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</si>
  <si>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</si>
  <si>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</si>
  <si>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</si>
  <si>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</si>
  <si>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</si>
  <si>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</si>
  <si>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</si>
  <si>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</si>
  <si>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</si>
  <si>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</si>
  <si>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</si>
  <si>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</si>
  <si>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</si>
  <si>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</si>
  <si>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</si>
  <si>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</si>
  <si>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</si>
  <si>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</si>
  <si>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</si>
  <si>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</si>
  <si>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</si>
  <si>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</si>
  <si>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</si>
  <si>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</si>
  <si>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</si>
  <si>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</si>
  <si>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</si>
  <si>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</si>
  <si>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</si>
  <si>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</si>
  <si>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</si>
  <si>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</si>
  <si>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</si>
  <si>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</si>
  <si>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</si>
  <si>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</si>
  <si>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</si>
  <si>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</si>
  <si>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</si>
  <si>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</si>
  <si>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</si>
  <si>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</si>
  <si>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</si>
  <si>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</si>
  <si>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</si>
  <si>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</si>
  <si>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</si>
  <si>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</si>
  <si>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</si>
  <si>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</si>
  <si>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</si>
  <si>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</si>
  <si>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</si>
  <si>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</si>
  <si>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</si>
  <si>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</si>
  <si>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</si>
  <si>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</si>
  <si>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</si>
  <si>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</si>
  <si>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</si>
  <si>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</si>
  <si>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</si>
  <si>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</si>
  <si>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</si>
  <si>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</si>
  <si>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</si>
  <si>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</si>
  <si>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</si>
  <si>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</si>
  <si>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</si>
  <si>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</si>
  <si>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</si>
  <si>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</si>
  <si>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</si>
  <si>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</si>
  <si>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</si>
  <si>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</si>
  <si>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</si>
  <si>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</si>
  <si>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</si>
  <si>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</si>
  <si>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</si>
  <si>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</si>
  <si>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</si>
  <si>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</si>
  <si>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</si>
  <si>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</si>
  <si>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</si>
  <si>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</si>
  <si>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</si>
  <si>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</si>
  <si>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</si>
  <si>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</si>
  <si>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</si>
  <si>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</si>
  <si>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</si>
  <si>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</si>
  <si>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</si>
  <si>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</si>
  <si>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</si>
  <si>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</si>
  <si>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</si>
  <si>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</si>
  <si>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</si>
  <si>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</si>
  <si>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</si>
  <si>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</si>
  <si>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</si>
  <si>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</si>
  <si>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</si>
  <si>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</si>
  <si>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</si>
  <si>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</si>
  <si>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</si>
  <si>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</si>
  <si>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</si>
  <si>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</si>
  <si>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</si>
  <si>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</si>
  <si>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</si>
  <si>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</si>
  <si>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</si>
  <si>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</si>
  <si>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</si>
  <si>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</si>
  <si>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</si>
  <si>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</si>
  <si>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</si>
  <si>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</si>
  <si>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</si>
  <si>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</si>
  <si>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</si>
  <si>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</si>
  <si>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</si>
  <si>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</si>
  <si>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</si>
  <si>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</si>
  <si>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</si>
  <si>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</si>
  <si>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</si>
  <si>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</si>
  <si>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</si>
  <si>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</si>
  <si>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</si>
  <si>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</si>
  <si>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</si>
  <si>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</si>
  <si>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</si>
  <si>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</si>
  <si>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</si>
  <si>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</si>
  <si>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</si>
  <si>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</si>
  <si>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</si>
  <si>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</si>
  <si>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</si>
  <si>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</si>
  <si>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</si>
  <si>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</si>
  <si>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</si>
  <si>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</si>
  <si>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</si>
  <si>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</si>
  <si>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</si>
  <si>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</si>
  <si>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</si>
  <si>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</si>
  <si>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</si>
  <si>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</si>
  <si>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</si>
  <si>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</si>
  <si>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</si>
  <si>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</si>
  <si>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</si>
  <si>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</si>
  <si>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</si>
  <si>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</si>
  <si>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</si>
  <si>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</si>
  <si>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</si>
  <si>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</si>
  <si>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</si>
  <si>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</si>
  <si>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</si>
  <si>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</si>
  <si>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</si>
  <si>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</si>
  <si>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</si>
  <si>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</si>
  <si>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</si>
  <si>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</si>
  <si>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</si>
  <si>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</si>
  <si>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</si>
  <si>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</si>
  <si>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</si>
  <si>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</si>
  <si>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</si>
  <si>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</si>
  <si>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</si>
  <si>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</si>
  <si>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</si>
  <si>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</si>
  <si>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</si>
  <si>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</si>
  <si>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</si>
  <si>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</si>
  <si>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</si>
  <si>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</si>
  <si>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</si>
  <si>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</si>
  <si>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</si>
  <si>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</si>
  <si>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</si>
  <si>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</si>
  <si>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</si>
  <si>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</si>
  <si>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</si>
  <si>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</si>
  <si>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</si>
  <si>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</si>
  <si>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</si>
  <si>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</si>
  <si>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</si>
  <si>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</si>
  <si>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</si>
  <si>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</si>
  <si>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</si>
  <si>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</si>
  <si>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</si>
  <si>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</si>
  <si>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</si>
  <si>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</si>
  <si>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</si>
  <si>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</si>
  <si>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</si>
  <si>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</si>
  <si>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</si>
  <si>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</si>
  <si>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</si>
  <si>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</si>
  <si>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</si>
  <si>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</si>
  <si>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</si>
  <si>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</si>
  <si>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</si>
  <si>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</si>
  <si>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</si>
  <si>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</si>
  <si>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</si>
  <si>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</si>
  <si>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</si>
  <si>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</si>
  <si>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</si>
  <si>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</si>
  <si>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</si>
  <si>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</si>
  <si>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</si>
  <si>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</si>
  <si>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</si>
  <si>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</si>
  <si>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</si>
  <si>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</si>
  <si>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</si>
  <si>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</si>
  <si>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</si>
  <si>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</si>
  <si>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</si>
  <si>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</si>
  <si>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</si>
  <si>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</si>
  <si>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</si>
  <si>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</si>
  <si>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</si>
  <si>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</si>
  <si>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</si>
  <si>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</si>
  <si>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</si>
  <si>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</si>
  <si>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</si>
  <si>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</si>
  <si>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</si>
  <si>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</si>
  <si>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</si>
  <si>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</si>
  <si>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</si>
  <si>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</si>
  <si>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</si>
  <si>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</si>
  <si>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</si>
  <si>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</si>
  <si>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</si>
  <si>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</si>
  <si>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</si>
  <si>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</si>
  <si>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</si>
  <si>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</si>
  <si>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</si>
  <si>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</si>
  <si>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</si>
  <si>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</si>
  <si>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</si>
  <si>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</si>
  <si>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</si>
  <si>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</si>
  <si>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</si>
  <si>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</si>
  <si>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</si>
  <si>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</si>
  <si>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</si>
  <si>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</si>
  <si>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</si>
  <si>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</si>
  <si>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</si>
  <si>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</si>
  <si>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</si>
  <si>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</si>
  <si>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</si>
  <si>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</si>
  <si>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</si>
  <si>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</si>
  <si>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</si>
  <si>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</si>
  <si>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</si>
  <si>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</si>
  <si>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</si>
  <si>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</si>
  <si>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</si>
  <si>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</si>
  <si>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</si>
  <si>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</si>
  <si>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</si>
  <si>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</si>
  <si>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</si>
  <si>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</si>
  <si>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</si>
  <si>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</si>
  <si>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</si>
  <si>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</si>
  <si>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</si>
  <si>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</si>
  <si>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</si>
  <si>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</si>
  <si>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</si>
  <si>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</si>
  <si>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</si>
  <si>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</si>
  <si>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</si>
  <si>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</si>
  <si>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</si>
  <si>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</si>
  <si>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</si>
  <si>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</si>
  <si>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</si>
  <si>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</si>
  <si>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</si>
  <si>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</si>
  <si>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</si>
  <si>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</si>
  <si>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</si>
  <si>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</si>
  <si>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</si>
  <si>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</si>
  <si>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</si>
  <si>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</si>
  <si>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</si>
  <si>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</si>
  <si>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</si>
  <si>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</si>
  <si>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</si>
  <si>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</si>
  <si>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</si>
  <si>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</si>
  <si>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</si>
  <si>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</si>
  <si>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</si>
  <si>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</si>
  <si>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</si>
  <si>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</si>
  <si>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</si>
  <si>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</si>
  <si>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</si>
  <si>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</si>
  <si>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</si>
  <si>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</si>
  <si>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</si>
  <si>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</si>
  <si>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</si>
  <si>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</si>
  <si>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</si>
  <si>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</si>
  <si>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</si>
  <si>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</si>
  <si>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</si>
  <si>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</si>
  <si>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</si>
  <si>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</si>
  <si>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</si>
  <si>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</si>
  <si>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</si>
  <si>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</si>
  <si>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</si>
  <si>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</si>
  <si>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</si>
  <si>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</si>
  <si>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</si>
  <si>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</si>
  <si>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</si>
  <si>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</si>
  <si>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</si>
  <si>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</si>
  <si>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</si>
  <si>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</si>
  <si>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</si>
  <si>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</si>
  <si>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</si>
  <si>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</si>
  <si>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</si>
  <si>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</si>
  <si>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</si>
  <si>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</si>
  <si>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</si>
  <si>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</si>
  <si>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</si>
  <si>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</si>
  <si>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</si>
  <si>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</si>
  <si>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</si>
  <si>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</si>
  <si>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</si>
  <si>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</si>
  <si>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</si>
  <si>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</si>
  <si>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</si>
  <si>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</si>
  <si>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</si>
  <si>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</si>
  <si>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</si>
  <si>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</si>
  <si>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</si>
  <si>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</si>
  <si>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</si>
  <si>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</si>
  <si>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</si>
  <si>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</si>
  <si>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</si>
  <si>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</si>
  <si>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</si>
  <si>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</si>
  <si>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</si>
  <si>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</si>
  <si>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</si>
  <si>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</si>
  <si>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</si>
  <si>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</si>
  <si>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</si>
  <si>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</si>
  <si>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</si>
  <si>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</si>
  <si>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</si>
  <si>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</si>
  <si>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</si>
  <si>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</si>
  <si>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</si>
  <si>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</si>
  <si>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</si>
  <si>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</si>
  <si>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</si>
  <si>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</si>
  <si>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</si>
  <si>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</si>
  <si>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</si>
  <si>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</si>
  <si>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</si>
  <si>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</si>
  <si>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</si>
  <si>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</si>
  <si>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</si>
  <si>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</si>
  <si>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</si>
  <si>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</si>
  <si>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</si>
  <si>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</si>
  <si>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</si>
  <si>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</si>
  <si>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</si>
  <si>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</si>
  <si>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</si>
  <si>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</si>
  <si>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</si>
  <si>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</si>
  <si>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</si>
  <si>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</si>
  <si>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</si>
  <si>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</si>
  <si>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</si>
  <si>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</si>
  <si>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</si>
  <si>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</si>
  <si>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</si>
  <si>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</si>
  <si>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</si>
  <si>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</si>
  <si>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</si>
  <si>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</si>
  <si>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</si>
  <si>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</si>
  <si>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</si>
  <si>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</si>
  <si>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</si>
  <si>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</si>
  <si>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</si>
  <si>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</si>
  <si>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</si>
  <si>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</si>
  <si>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</si>
  <si>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</si>
  <si>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</si>
  <si>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</si>
  <si>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</si>
  <si>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</si>
  <si>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</si>
  <si>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</si>
  <si>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</si>
  <si>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</si>
  <si>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</si>
  <si>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</si>
  <si>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</si>
  <si>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</si>
  <si>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</si>
  <si>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</si>
  <si>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</si>
  <si>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</si>
  <si>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</si>
  <si>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</si>
  <si>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</si>
  <si>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</si>
  <si>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</si>
  <si>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</si>
  <si>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</si>
  <si>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</si>
  <si>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</si>
  <si>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</si>
  <si>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</si>
  <si>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</si>
  <si>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</si>
  <si>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</si>
  <si>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</si>
  <si>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</si>
  <si>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</si>
  <si>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</si>
  <si>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</si>
  <si>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</si>
  <si>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</si>
  <si>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</si>
  <si>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</si>
  <si>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</si>
  <si>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</si>
  <si>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</si>
  <si>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</si>
  <si>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</si>
  <si>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</si>
  <si>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</si>
  <si>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</si>
  <si>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</si>
  <si>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</si>
  <si>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</si>
  <si>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</si>
  <si>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</si>
  <si>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</si>
  <si>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</si>
  <si>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</si>
  <si>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</si>
  <si>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</si>
  <si>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</si>
  <si>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</si>
  <si>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</si>
  <si>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</si>
  <si>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</si>
  <si>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</si>
  <si>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</si>
  <si>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</si>
  <si>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</si>
  <si>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</si>
  <si>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</si>
  <si>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</si>
  <si>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</si>
  <si>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</si>
  <si>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</si>
  <si>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</si>
  <si>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</si>
  <si>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</si>
  <si>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</si>
  <si>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</si>
  <si>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</si>
  <si>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</si>
  <si>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</si>
  <si>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</si>
  <si>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</si>
  <si>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</si>
  <si>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</si>
  <si>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</si>
  <si>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</si>
  <si>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</si>
  <si>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</si>
  <si>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</si>
  <si>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</si>
  <si>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</si>
  <si>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</si>
  <si>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</si>
  <si>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</si>
  <si>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</si>
  <si>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</si>
  <si>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</si>
  <si>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</si>
  <si>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</si>
  <si>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</si>
  <si>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</si>
  <si>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</si>
  <si>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</si>
  <si>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</si>
  <si>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</si>
  <si>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</si>
  <si>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</si>
  <si>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</si>
  <si>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</si>
  <si>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</si>
  <si>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</si>
  <si>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</si>
  <si>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</si>
  <si>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</si>
  <si>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</si>
  <si>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</si>
  <si>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</si>
  <si>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</si>
  <si>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</si>
  <si>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</si>
  <si>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</si>
  <si>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</si>
  <si>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</si>
  <si>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</si>
  <si>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</si>
  <si>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</si>
  <si>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</si>
  <si>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</si>
  <si>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</si>
  <si>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</si>
  <si>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</si>
  <si>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</si>
  <si>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</si>
  <si>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</si>
  <si>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</si>
  <si>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</si>
  <si>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</si>
  <si>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</si>
  <si>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</si>
  <si>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</si>
  <si>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</si>
  <si>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</si>
  <si>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</si>
  <si>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</si>
  <si>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</si>
  <si>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</si>
  <si>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</si>
  <si>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</si>
  <si>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</si>
  <si>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</si>
  <si>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</si>
  <si>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</si>
  <si>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</si>
  <si>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</si>
  <si>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</si>
  <si>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</si>
  <si>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</si>
  <si>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</si>
  <si>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</si>
  <si>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</si>
  <si>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</si>
  <si>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</si>
  <si>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</si>
  <si>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</si>
  <si>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</si>
  <si>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</si>
  <si>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</si>
  <si>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</si>
  <si>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</si>
  <si>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</si>
  <si>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</si>
  <si>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</si>
  <si>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</si>
  <si>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</si>
  <si>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</si>
  <si>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</si>
  <si>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</si>
  <si>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</si>
  <si>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</si>
  <si>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</si>
  <si>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</si>
  <si>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</si>
  <si>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</si>
  <si>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</si>
  <si>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</si>
  <si>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</si>
  <si>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</si>
  <si>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</si>
  <si>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</si>
  <si>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</si>
  <si>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</si>
  <si>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</si>
  <si>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</si>
  <si>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</si>
  <si>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</si>
  <si>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</si>
  <si>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</si>
  <si>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</si>
  <si>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</si>
  <si>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</si>
  <si>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</si>
  <si>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</si>
  <si>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</si>
  <si>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</si>
  <si>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</si>
  <si>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</si>
  <si>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</si>
  <si>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</si>
  <si>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</si>
  <si>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</si>
  <si>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</si>
  <si>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</si>
  <si>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</si>
  <si>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</si>
  <si>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</si>
  <si>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</si>
  <si>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</si>
  <si>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</si>
  <si>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</si>
  <si>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</si>
  <si>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</si>
  <si>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</si>
  <si>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</si>
  <si>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</si>
  <si>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</si>
  <si>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</si>
  <si>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</si>
  <si>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</si>
  <si>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</si>
  <si>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</si>
  <si>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</si>
  <si>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</si>
  <si>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</si>
  <si>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</si>
  <si>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</si>
  <si>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</si>
  <si>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</si>
  <si>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</si>
  <si>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</si>
  <si>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</si>
  <si>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</si>
  <si>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</si>
  <si>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</si>
  <si>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</si>
  <si>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</si>
  <si>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</si>
  <si>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</si>
  <si>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</si>
  <si>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</si>
  <si>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</si>
  <si>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</si>
  <si>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</si>
  <si>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</si>
  <si>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</si>
  <si>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</si>
  <si>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</si>
  <si>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</si>
  <si>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</si>
  <si>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</si>
  <si>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</si>
  <si>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</si>
  <si>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</si>
  <si>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</si>
  <si>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</si>
  <si>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</si>
  <si>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</si>
  <si>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</si>
  <si>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</si>
  <si>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</si>
  <si>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Null</t>
  </si>
  <si>
    <t>Grand Total</t>
  </si>
  <si>
    <t>Column Labels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</si>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</sst>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2" applyFont="1" applyAlignment="1">
      <alignment horizontal="right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7"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1-46E4-A65D-7D6F9CC979E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1-46E4-A65D-7D6F9CC979E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1-46E4-A65D-7D6F9CC979E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E1-46E4-A65D-7D6F9CC979E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54225272"/>
        <c:axId val="854227896"/>
      </c:barChart>
      <c:catAx>
        <c:axId val="854225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27896"/>
        <c:crosses val="autoZero"/>
        <c:auto val="1"/>
        <c:lblAlgn val="ctr"/>
        <c:lblOffset val="100"/>
        <c:noMultiLvlLbl val="0"/>
      </c:catAx>
      <c:valAx>
        <c:axId val="854227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422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9-4B2F-BC5E-EC3507A2328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9-4B2F-BC5E-EC3507A2328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B9-4B2F-BC5E-EC3507A2328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B9-4B2F-BC5E-EC3507A23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751816"/>
        <c:axId val="685751488"/>
      </c:barChart>
      <c:catAx>
        <c:axId val="6857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51488"/>
        <c:crosses val="autoZero"/>
        <c:auto val="1"/>
        <c:lblAlgn val="ctr"/>
        <c:lblOffset val="100"/>
        <c:noMultiLvlLbl val="0"/>
      </c:catAx>
      <c:valAx>
        <c:axId val="6857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5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9-4864-A5FF-FA329AF532F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9-4864-A5FF-FA329AF532F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29-4864-A5FF-FA329AF5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434312"/>
        <c:axId val="694442184"/>
      </c:lineChart>
      <c:catAx>
        <c:axId val="69443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42184"/>
        <c:crosses val="autoZero"/>
        <c:auto val="1"/>
        <c:lblAlgn val="ctr"/>
        <c:lblOffset val="100"/>
        <c:noMultiLvlLbl val="0"/>
      </c:catAx>
      <c:valAx>
        <c:axId val="69444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3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B0-4B34-8593-C48C46AF4681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B0-4B34-8593-C48C46AF4681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B0-4B34-8593-C48C46AF4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992912"/>
        <c:axId val="687995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B0-4B34-8593-C48C46AF468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EB0-4B34-8593-C48C46AF468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EB0-4B34-8593-C48C46AF468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B0-4B34-8593-C48C46AF4681}"/>
                  </c:ext>
                </c:extLst>
              </c15:ser>
            </c15:filteredLineSeries>
          </c:ext>
        </c:extLst>
      </c:lineChart>
      <c:catAx>
        <c:axId val="68799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95536"/>
        <c:crosses val="autoZero"/>
        <c:auto val="1"/>
        <c:lblAlgn val="ctr"/>
        <c:lblOffset val="100"/>
        <c:noMultiLvlLbl val="0"/>
      </c:catAx>
      <c:valAx>
        <c:axId val="6879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588645</xdr:colOff>
      <xdr:row>3</xdr:row>
      <xdr:rowOff>148590</xdr:rowOff>
    </xdr:from>
    <xdr:to>
      <xdr:col>21</xdr:col>
      <xdr:colOff>323850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99AB1-0B7E-4CB7-AD4E-ADA8DF30A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15240</xdr:rowOff>
    </xdr:from>
    <xdr:to>
      <xdr:col>21</xdr:col>
      <xdr:colOff>561975</xdr:colOff>
      <xdr:row>37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67E6C-E497-484D-A2D3-20A11F254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634365</xdr:colOff>
      <xdr:row>0</xdr:row>
      <xdr:rowOff>131442</xdr:rowOff>
    </xdr:from>
    <xdr:to>
      <xdr:col>21</xdr:col>
      <xdr:colOff>133350</xdr:colOff>
      <xdr:row>28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A5910-8929-44DE-8CBD-AA3FF1E90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15</xdr:row>
      <xdr:rowOff>66675</xdr:rowOff>
    </xdr:from>
    <xdr:to>
      <xdr:col>17</xdr:col>
      <xdr:colOff>11429</xdr:colOff>
      <xdr:row>37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89941-CC0C-435B-88C5-F2380A98C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00h" refreshedDate="44326.984299421296" createdVersion="7" refreshedVersion="7" minRefreshableVersion="3" recordCount="4114" xr:uid="{19248D95-ECC0-42AE-82ED-2EF52BA7E60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00h" refreshedDate="44327.736135300926" createdVersion="7" refreshedVersion="7" minRefreshableVersion="3" recordCount="4114" xr:uid="{508E40E2-674E-4C26-B992-9C2525D1CE1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ull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ull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ull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ull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4FC0B-045A-47BA-8DDE-29C5D81D30D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05E8D-C78D-47AF-A16C-468B5CF5D88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61398-E308-4813-8027-B8A3CD1AA3C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8FCD44-0E9D-4BA0-9EFB-D85037766808}" name="Table1" displayName="Table1" ref="A1:H13" totalsRowShown="0">
  <autoFilter ref="A1:H13" xr:uid="{432293CF-AB53-4547-A102-57AC71A643BD}"/>
  <tableColumns count="8">
    <tableColumn id="1" xr3:uid="{D880EC9D-60CB-4455-A009-7555AFE480F8}" name="Goal"/>
    <tableColumn id="2" xr3:uid="{A6FA9D31-7FC8-447A-8BE2-E80890D796C2}" name="Number Successful" dataDxfId="6">
      <calculatedColumnFormula>COUNTIFS(Sheet1!F1:F4114,"successful",Sheet1!D1:D4114,"&lt;1000")</calculatedColumnFormula>
    </tableColumn>
    <tableColumn id="8" xr3:uid="{FD2150D0-E9C9-47B0-9AF7-AB4EF1FB2E2B}" name="Number Failed" dataDxfId="1">
      <calculatedColumnFormula>COUNTIFS(Sheet1!F1:F4115,"failed",Sheet1!D1:D4115,"&gt;1000")</calculatedColumnFormula>
    </tableColumn>
    <tableColumn id="3" xr3:uid="{319B03E8-E581-4C7E-891C-185AC37846B9}" name="Number Canceled"/>
    <tableColumn id="4" xr3:uid="{E188B0C5-F60A-40DB-9198-F2A2FAEC4066}" name="Total Projects" dataDxfId="0">
      <calculatedColumnFormula>SUM(B2+C2+D2)</calculatedColumnFormula>
    </tableColumn>
    <tableColumn id="5" xr3:uid="{B131BAF9-6325-467D-9669-12AE4CFC10A5}" name="Percentage Successful"/>
    <tableColumn id="6" xr3:uid="{E4C3B147-D49E-46DC-8F6D-1D5245CA6A7C}" name="Percentage Failed" dataCellStyle="Percent">
      <calculatedColumnFormula>C2/E2</calculatedColumnFormula>
    </tableColumn>
    <tableColumn id="7" xr3:uid="{B3BCE5BE-4464-4F44-B65C-99AC7D0C4E35}" name="Percentage Canceled" dataCellStyle="Percent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10" zoomScaleNormal="110" workbookViewId="0">
      <selection activeCell="D2" sqref="D2"/>
    </sheetView>
  </sheetViews>
  <sheetFormatPr defaultRowHeight="14.4" x14ac:dyDescent="0.3"/>
  <cols>
    <col min="2" max="2" width="38.44140625" customWidth="1"/>
    <col min="3" max="3" width="40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customWidth="1"/>
    <col min="16" max="16" width="19.44140625" customWidth="1"/>
    <col min="17" max="18" width="16.109375" customWidth="1"/>
    <col min="19" max="19" width="21.6640625" customWidth="1"/>
    <col min="20" max="20" width="21.21875" style="10" customWidth="1"/>
    <col min="21" max="21" width="12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0">
        <f t="shared" ref="S3:S4" si="4">(((J3/60)/60)/24)+DATE(1970,1,1)</f>
        <v>42766.600497685184</v>
      </c>
      <c r="T3" s="10">
        <f t="shared" ref="T3:T66" si="5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>(((J5/60)/60)/24)+DATE(1970,1,1)</f>
        <v>41828.515127314815</v>
      </c>
      <c r="T5" s="10">
        <f t="shared" si="5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>(((J6/60)/60)/24)+DATE(1970,1,1)</f>
        <v>42327.834247685183</v>
      </c>
      <c r="T6" s="10">
        <f t="shared" si="5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>(((J7/60)/60)/24)+DATE(1970,1,1)</f>
        <v>42563.932951388888</v>
      </c>
      <c r="T7" s="10">
        <f t="shared" si="5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ref="S8:S71" si="6">(((J8/60)/60)/24)+DATE(1970,1,1)</f>
        <v>41794.072337962964</v>
      </c>
      <c r="T8" s="10">
        <f t="shared" si="5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6"/>
        <v>42516.047071759262</v>
      </c>
      <c r="T9" s="10">
        <f t="shared" si="5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6"/>
        <v>42468.94458333333</v>
      </c>
      <c r="T10" s="10">
        <f t="shared" si="5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6"/>
        <v>42447.103518518517</v>
      </c>
      <c r="T11" s="10">
        <f t="shared" si="5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6"/>
        <v>41780.068043981482</v>
      </c>
      <c r="T12" s="10">
        <f t="shared" si="5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6"/>
        <v>42572.778495370367</v>
      </c>
      <c r="T13" s="10">
        <f t="shared" si="5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6"/>
        <v>41791.713252314818</v>
      </c>
      <c r="T14" s="10">
        <f t="shared" si="5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6"/>
        <v>42508.677187499998</v>
      </c>
      <c r="T15" s="10">
        <f t="shared" si="5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6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6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6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6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6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6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6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6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6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6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6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6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6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6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6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6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6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6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6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6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6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6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6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6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6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6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6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6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6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6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6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6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6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6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6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6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6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6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6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6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6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6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6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6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6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6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6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6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6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6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6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 - FIND("/",N67))</f>
        <v>shorts</v>
      </c>
      <c r="S67" s="10">
        <f t="shared" si="6"/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6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6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6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6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ref="S72:S135" si="12">(((J72/60)/60)/24)+DATE(1970,1,1)</f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2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2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2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2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2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2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2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2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2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2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2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2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2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2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2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2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2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2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2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2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2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2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2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2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2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2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2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2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2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2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2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2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2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2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2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2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2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2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2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2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2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2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2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2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2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2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2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2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2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2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2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12" t="s">
        <v>8310</v>
      </c>
      <c r="Q124" t="str">
        <f t="shared" si="9"/>
        <v>film &amp; video</v>
      </c>
      <c r="R124" t="str">
        <f t="shared" si="10"/>
        <v>science fiction</v>
      </c>
      <c r="S124" s="10">
        <f t="shared" si="12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2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12" t="s">
        <v>8310</v>
      </c>
      <c r="Q126" t="str">
        <f t="shared" si="9"/>
        <v>film &amp; video</v>
      </c>
      <c r="R126" t="str">
        <f t="shared" si="10"/>
        <v>science fiction</v>
      </c>
      <c r="S126" s="10">
        <f t="shared" si="12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2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2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2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2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12" t="s">
        <v>8310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0">
        <f t="shared" si="12"/>
        <v>41882.937303240738</v>
      </c>
      <c r="T131" s="10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12" t="s">
        <v>8310</v>
      </c>
      <c r="Q132" t="str">
        <f t="shared" si="14"/>
        <v>film &amp; video</v>
      </c>
      <c r="R132" t="str">
        <f t="shared" si="15"/>
        <v>science fiction</v>
      </c>
      <c r="S132" s="10">
        <f t="shared" si="12"/>
        <v>41778.915416666663</v>
      </c>
      <c r="T132" s="10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12" t="s">
        <v>8310</v>
      </c>
      <c r="Q133" t="str">
        <f t="shared" si="14"/>
        <v>film &amp; video</v>
      </c>
      <c r="R133" t="str">
        <f t="shared" si="15"/>
        <v>science fiction</v>
      </c>
      <c r="S133" s="10">
        <f t="shared" si="12"/>
        <v>42541.837511574078</v>
      </c>
      <c r="T133" s="10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ref="P131:P194" si="17">E134/L134</f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2"/>
        <v>41905.812581018516</v>
      </c>
      <c r="T134" s="10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12" t="s">
        <v>8310</v>
      </c>
      <c r="Q135" t="str">
        <f t="shared" si="14"/>
        <v>film &amp; video</v>
      </c>
      <c r="R135" t="str">
        <f t="shared" si="15"/>
        <v>science fiction</v>
      </c>
      <c r="S135" s="10">
        <f t="shared" si="12"/>
        <v>42491.80768518518</v>
      </c>
      <c r="T135" s="10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12" t="s">
        <v>8310</v>
      </c>
      <c r="Q136" t="str">
        <f t="shared" si="14"/>
        <v>film &amp; video</v>
      </c>
      <c r="R136" t="str">
        <f t="shared" si="15"/>
        <v>science fiction</v>
      </c>
      <c r="S136" s="10">
        <f t="shared" ref="S136:S199" si="18">(((J136/60)/60)/24)+DATE(1970,1,1)</f>
        <v>42221.909930555557</v>
      </c>
      <c r="T136" s="10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7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8"/>
        <v>41788.381909722222</v>
      </c>
      <c r="T137" s="10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12" t="s">
        <v>8310</v>
      </c>
      <c r="Q138" t="str">
        <f t="shared" si="14"/>
        <v>film &amp; video</v>
      </c>
      <c r="R138" t="str">
        <f t="shared" si="15"/>
        <v>science fiction</v>
      </c>
      <c r="S138" s="10">
        <f t="shared" si="18"/>
        <v>42096.410115740742</v>
      </c>
      <c r="T138" s="10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12" t="s">
        <v>8310</v>
      </c>
      <c r="Q139" t="str">
        <f t="shared" si="14"/>
        <v>film &amp; video</v>
      </c>
      <c r="R139" t="str">
        <f t="shared" si="15"/>
        <v>science fiction</v>
      </c>
      <c r="S139" s="10">
        <f t="shared" si="18"/>
        <v>42239.573993055557</v>
      </c>
      <c r="T139" s="10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7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8"/>
        <v>42186.257418981477</v>
      </c>
      <c r="T140" s="10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7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8"/>
        <v>42187.920972222222</v>
      </c>
      <c r="T141" s="10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12" t="s">
        <v>8310</v>
      </c>
      <c r="Q142" t="str">
        <f t="shared" si="14"/>
        <v>film &amp; video</v>
      </c>
      <c r="R142" t="str">
        <f t="shared" si="15"/>
        <v>science fiction</v>
      </c>
      <c r="S142" s="10">
        <f t="shared" si="18"/>
        <v>42053.198287037041</v>
      </c>
      <c r="T142" s="10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7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8"/>
        <v>42110.153043981481</v>
      </c>
      <c r="T143" s="10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7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8"/>
        <v>41938.893263888887</v>
      </c>
      <c r="T144" s="10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12" t="s">
        <v>8310</v>
      </c>
      <c r="Q145" t="str">
        <f t="shared" si="14"/>
        <v>film &amp; video</v>
      </c>
      <c r="R145" t="str">
        <f t="shared" si="15"/>
        <v>science fiction</v>
      </c>
      <c r="S145" s="10">
        <f t="shared" si="18"/>
        <v>42559.064143518524</v>
      </c>
      <c r="T145" s="10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7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8"/>
        <v>42047.762407407412</v>
      </c>
      <c r="T146" s="10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7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8"/>
        <v>42200.542268518519</v>
      </c>
      <c r="T147" s="10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7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8"/>
        <v>42693.016180555554</v>
      </c>
      <c r="T148" s="10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12" t="s">
        <v>8310</v>
      </c>
      <c r="Q149" t="str">
        <f t="shared" si="14"/>
        <v>film &amp; video</v>
      </c>
      <c r="R149" t="str">
        <f t="shared" si="15"/>
        <v>science fiction</v>
      </c>
      <c r="S149" s="10">
        <f t="shared" si="18"/>
        <v>41969.767824074079</v>
      </c>
      <c r="T149" s="10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7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8"/>
        <v>42397.281666666662</v>
      </c>
      <c r="T150" s="10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7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8"/>
        <v>41968.172106481477</v>
      </c>
      <c r="T151" s="10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7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8"/>
        <v>42090.161828703705</v>
      </c>
      <c r="T152" s="10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7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8"/>
        <v>42113.550821759258</v>
      </c>
      <c r="T153" s="10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7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8"/>
        <v>41875.077546296299</v>
      </c>
      <c r="T154" s="10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7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8"/>
        <v>41933.586157407408</v>
      </c>
      <c r="T155" s="10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7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8"/>
        <v>42115.547395833331</v>
      </c>
      <c r="T156" s="10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7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8"/>
        <v>42168.559432870374</v>
      </c>
      <c r="T157" s="10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7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8"/>
        <v>41794.124953703707</v>
      </c>
      <c r="T158" s="10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7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8"/>
        <v>42396.911712962959</v>
      </c>
      <c r="T159" s="10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12" t="s">
        <v>8310</v>
      </c>
      <c r="Q160" t="str">
        <f t="shared" si="14"/>
        <v>film &amp; video</v>
      </c>
      <c r="R160" t="str">
        <f t="shared" si="15"/>
        <v>science fiction</v>
      </c>
      <c r="S160" s="10">
        <f t="shared" si="18"/>
        <v>41904.07671296296</v>
      </c>
      <c r="T160" s="10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7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8"/>
        <v>42514.434548611112</v>
      </c>
      <c r="T161" s="10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12" t="s">
        <v>8310</v>
      </c>
      <c r="Q162" t="str">
        <f t="shared" si="14"/>
        <v>film &amp; video</v>
      </c>
      <c r="R162" t="str">
        <f t="shared" si="15"/>
        <v>drama</v>
      </c>
      <c r="S162" s="10">
        <f t="shared" si="18"/>
        <v>42171.913090277783</v>
      </c>
      <c r="T162" s="10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7"/>
        <v>5</v>
      </c>
      <c r="Q163" t="str">
        <f t="shared" si="14"/>
        <v>film &amp; video</v>
      </c>
      <c r="R163" t="str">
        <f t="shared" si="15"/>
        <v>drama</v>
      </c>
      <c r="S163" s="10">
        <f t="shared" si="18"/>
        <v>41792.687442129631</v>
      </c>
      <c r="T163" s="10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7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8"/>
        <v>41835.126805555556</v>
      </c>
      <c r="T164" s="10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12" t="s">
        <v>8310</v>
      </c>
      <c r="Q165" t="str">
        <f t="shared" si="14"/>
        <v>film &amp; video</v>
      </c>
      <c r="R165" t="str">
        <f t="shared" si="15"/>
        <v>drama</v>
      </c>
      <c r="S165" s="10">
        <f t="shared" si="18"/>
        <v>42243.961273148147</v>
      </c>
      <c r="T165" s="10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7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8"/>
        <v>41841.762743055559</v>
      </c>
      <c r="T166" s="10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12" t="s">
        <v>8310</v>
      </c>
      <c r="Q167" t="str">
        <f t="shared" si="14"/>
        <v>film &amp; video</v>
      </c>
      <c r="R167" t="str">
        <f t="shared" si="15"/>
        <v>drama</v>
      </c>
      <c r="S167" s="10">
        <f t="shared" si="18"/>
        <v>42351.658842592587</v>
      </c>
      <c r="T167" s="10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7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8"/>
        <v>42721.075949074075</v>
      </c>
      <c r="T168" s="10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7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8"/>
        <v>42160.927488425921</v>
      </c>
      <c r="T169" s="10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7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8"/>
        <v>42052.83530092593</v>
      </c>
      <c r="T170" s="10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7"/>
        <v>56</v>
      </c>
      <c r="Q171" t="str">
        <f t="shared" si="14"/>
        <v>film &amp; video</v>
      </c>
      <c r="R171" t="str">
        <f t="shared" si="15"/>
        <v>drama</v>
      </c>
      <c r="S171" s="10">
        <f t="shared" si="18"/>
        <v>41900.505312499998</v>
      </c>
      <c r="T171" s="10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7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8"/>
        <v>42216.977812500001</v>
      </c>
      <c r="T172" s="10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7"/>
        <v>1</v>
      </c>
      <c r="Q173" t="str">
        <f t="shared" si="14"/>
        <v>film &amp; video</v>
      </c>
      <c r="R173" t="str">
        <f t="shared" si="15"/>
        <v>drama</v>
      </c>
      <c r="S173" s="10">
        <f t="shared" si="18"/>
        <v>42534.180717592593</v>
      </c>
      <c r="T173" s="10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12" t="s">
        <v>8310</v>
      </c>
      <c r="Q174" t="str">
        <f t="shared" si="14"/>
        <v>film &amp; video</v>
      </c>
      <c r="R174" t="str">
        <f t="shared" si="15"/>
        <v>drama</v>
      </c>
      <c r="S174" s="10">
        <f t="shared" si="18"/>
        <v>42047.394942129627</v>
      </c>
      <c r="T174" s="10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12" t="s">
        <v>8310</v>
      </c>
      <c r="Q175" t="str">
        <f t="shared" si="14"/>
        <v>film &amp; video</v>
      </c>
      <c r="R175" t="str">
        <f t="shared" si="15"/>
        <v>drama</v>
      </c>
      <c r="S175" s="10">
        <f t="shared" si="18"/>
        <v>42033.573009259257</v>
      </c>
      <c r="T175" s="10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12" t="s">
        <v>8310</v>
      </c>
      <c r="Q176" t="str">
        <f t="shared" si="14"/>
        <v>film &amp; video</v>
      </c>
      <c r="R176" t="str">
        <f t="shared" si="15"/>
        <v>drama</v>
      </c>
      <c r="S176" s="10">
        <f t="shared" si="18"/>
        <v>42072.758981481486</v>
      </c>
      <c r="T176" s="10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7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8"/>
        <v>41855.777905092589</v>
      </c>
      <c r="T177" s="10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12" t="s">
        <v>8310</v>
      </c>
      <c r="Q178" t="str">
        <f t="shared" si="14"/>
        <v>film &amp; video</v>
      </c>
      <c r="R178" t="str">
        <f t="shared" si="15"/>
        <v>drama</v>
      </c>
      <c r="S178" s="10">
        <f t="shared" si="18"/>
        <v>42191.824062500003</v>
      </c>
      <c r="T178" s="10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7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8"/>
        <v>42070.047754629632</v>
      </c>
      <c r="T179" s="10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12" t="s">
        <v>8310</v>
      </c>
      <c r="Q180" t="str">
        <f t="shared" si="14"/>
        <v>film &amp; video</v>
      </c>
      <c r="R180" t="str">
        <f t="shared" si="15"/>
        <v>drama</v>
      </c>
      <c r="S180" s="10">
        <f t="shared" si="18"/>
        <v>42304.955381944441</v>
      </c>
      <c r="T180" s="10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7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8"/>
        <v>42403.080497685187</v>
      </c>
      <c r="T181" s="10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7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8"/>
        <v>42067.991238425922</v>
      </c>
      <c r="T182" s="10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7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8"/>
        <v>42147.741840277777</v>
      </c>
      <c r="T183" s="10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12" t="s">
        <v>8310</v>
      </c>
      <c r="Q184" t="str">
        <f t="shared" si="14"/>
        <v>film &amp; video</v>
      </c>
      <c r="R184" t="str">
        <f t="shared" si="15"/>
        <v>drama</v>
      </c>
      <c r="S184" s="10">
        <f t="shared" si="18"/>
        <v>42712.011944444443</v>
      </c>
      <c r="T184" s="10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7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8"/>
        <v>41939.810300925928</v>
      </c>
      <c r="T185" s="10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7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8"/>
        <v>41825.791226851856</v>
      </c>
      <c r="T186" s="10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7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8"/>
        <v>42570.91133101852</v>
      </c>
      <c r="T187" s="10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12" t="s">
        <v>8310</v>
      </c>
      <c r="Q188" t="str">
        <f t="shared" si="14"/>
        <v>film &amp; video</v>
      </c>
      <c r="R188" t="str">
        <f t="shared" si="15"/>
        <v>drama</v>
      </c>
      <c r="S188" s="10">
        <f t="shared" si="18"/>
        <v>42767.812893518523</v>
      </c>
      <c r="T188" s="10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7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8"/>
        <v>42182.234456018516</v>
      </c>
      <c r="T189" s="10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12" t="s">
        <v>8310</v>
      </c>
      <c r="Q190" t="str">
        <f t="shared" si="14"/>
        <v>film &amp; video</v>
      </c>
      <c r="R190" t="str">
        <f t="shared" si="15"/>
        <v>drama</v>
      </c>
      <c r="S190" s="10">
        <f t="shared" si="18"/>
        <v>41857.18304398148</v>
      </c>
      <c r="T190" s="10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7"/>
        <v>69</v>
      </c>
      <c r="Q191" t="str">
        <f t="shared" si="14"/>
        <v>film &amp; video</v>
      </c>
      <c r="R191" t="str">
        <f t="shared" si="15"/>
        <v>drama</v>
      </c>
      <c r="S191" s="10">
        <f t="shared" si="18"/>
        <v>42556.690706018519</v>
      </c>
      <c r="T191" s="10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7"/>
        <v>50</v>
      </c>
      <c r="Q192" t="str">
        <f t="shared" si="14"/>
        <v>film &amp; video</v>
      </c>
      <c r="R192" t="str">
        <f t="shared" si="15"/>
        <v>drama</v>
      </c>
      <c r="S192" s="10">
        <f t="shared" si="18"/>
        <v>42527.650995370372</v>
      </c>
      <c r="T192" s="10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7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8"/>
        <v>42239.441412037035</v>
      </c>
      <c r="T193" s="10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7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8"/>
        <v>41899.792037037041</v>
      </c>
      <c r="T194" s="10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s="12" t="s">
        <v>8310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0">
        <f t="shared" si="18"/>
        <v>41911.934791666667</v>
      </c>
      <c r="T195" s="10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ref="P195:P258" si="23">E196/L196</f>
        <v>1</v>
      </c>
      <c r="Q196" t="str">
        <f t="shared" si="20"/>
        <v>film &amp; video</v>
      </c>
      <c r="R196" t="str">
        <f t="shared" si="21"/>
        <v>drama</v>
      </c>
      <c r="S196" s="10">
        <f t="shared" si="18"/>
        <v>42375.996886574074</v>
      </c>
      <c r="T196" s="10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12" t="s">
        <v>8310</v>
      </c>
      <c r="Q197" t="str">
        <f t="shared" si="20"/>
        <v>film &amp; video</v>
      </c>
      <c r="R197" t="str">
        <f t="shared" si="21"/>
        <v>drama</v>
      </c>
      <c r="S197" s="10">
        <f t="shared" si="18"/>
        <v>42135.67050925926</v>
      </c>
      <c r="T197" s="10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23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18"/>
        <v>42259.542800925927</v>
      </c>
      <c r="T198" s="10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23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18"/>
        <v>42741.848379629635</v>
      </c>
      <c r="T199" s="10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si="23"/>
        <v>46.5</v>
      </c>
      <c r="Q200" t="str">
        <f t="shared" si="20"/>
        <v>film &amp; video</v>
      </c>
      <c r="R200" t="str">
        <f t="shared" si="21"/>
        <v>drama</v>
      </c>
      <c r="S200" s="10">
        <f t="shared" ref="S200:S263" si="24">(((J200/60)/60)/24)+DATE(1970,1,1)</f>
        <v>41887.383356481485</v>
      </c>
      <c r="T200" s="10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12" t="s">
        <v>8310</v>
      </c>
      <c r="Q201" t="str">
        <f t="shared" si="20"/>
        <v>film &amp; video</v>
      </c>
      <c r="R201" t="str">
        <f t="shared" si="21"/>
        <v>drama</v>
      </c>
      <c r="S201" s="10">
        <f t="shared" si="24"/>
        <v>42584.123865740738</v>
      </c>
      <c r="T201" s="10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3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4"/>
        <v>41867.083368055559</v>
      </c>
      <c r="T202" s="10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3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4"/>
        <v>42023.818622685183</v>
      </c>
      <c r="T203" s="10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12" t="s">
        <v>8310</v>
      </c>
      <c r="Q204" t="str">
        <f t="shared" si="20"/>
        <v>film &amp; video</v>
      </c>
      <c r="R204" t="str">
        <f t="shared" si="21"/>
        <v>drama</v>
      </c>
      <c r="S204" s="10">
        <f t="shared" si="24"/>
        <v>42255.927824074075</v>
      </c>
      <c r="T204" s="10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3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4"/>
        <v>41973.847962962958</v>
      </c>
      <c r="T205" s="10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3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4"/>
        <v>42556.583368055552</v>
      </c>
      <c r="T206" s="10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3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4"/>
        <v>42248.632199074069</v>
      </c>
      <c r="T207" s="10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12" t="s">
        <v>8310</v>
      </c>
      <c r="Q208" t="str">
        <f t="shared" si="20"/>
        <v>film &amp; video</v>
      </c>
      <c r="R208" t="str">
        <f t="shared" si="21"/>
        <v>drama</v>
      </c>
      <c r="S208" s="10">
        <f t="shared" si="24"/>
        <v>42567.004432870366</v>
      </c>
      <c r="T208" s="10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3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4"/>
        <v>41978.197199074071</v>
      </c>
      <c r="T209" s="10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12" t="s">
        <v>8310</v>
      </c>
      <c r="Q210" t="str">
        <f t="shared" si="20"/>
        <v>film &amp; video</v>
      </c>
      <c r="R210" t="str">
        <f t="shared" si="21"/>
        <v>drama</v>
      </c>
      <c r="S210" s="10">
        <f t="shared" si="24"/>
        <v>41959.369988425926</v>
      </c>
      <c r="T210" s="10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12" t="s">
        <v>8310</v>
      </c>
      <c r="Q211" t="str">
        <f t="shared" si="20"/>
        <v>film &amp; video</v>
      </c>
      <c r="R211" t="str">
        <f t="shared" si="21"/>
        <v>drama</v>
      </c>
      <c r="S211" s="10">
        <f t="shared" si="24"/>
        <v>42165.922858796301</v>
      </c>
      <c r="T211" s="10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3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4"/>
        <v>42249.064722222218</v>
      </c>
      <c r="T212" s="10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3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4"/>
        <v>42236.159918981488</v>
      </c>
      <c r="T213" s="10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3"/>
        <v>1</v>
      </c>
      <c r="Q214" t="str">
        <f t="shared" si="20"/>
        <v>film &amp; video</v>
      </c>
      <c r="R214" t="str">
        <f t="shared" si="21"/>
        <v>drama</v>
      </c>
      <c r="S214" s="10">
        <f t="shared" si="24"/>
        <v>42416.881018518514</v>
      </c>
      <c r="T214" s="10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3"/>
        <v>20</v>
      </c>
      <c r="Q215" t="str">
        <f t="shared" si="20"/>
        <v>film &amp; video</v>
      </c>
      <c r="R215" t="str">
        <f t="shared" si="21"/>
        <v>drama</v>
      </c>
      <c r="S215" s="10">
        <f t="shared" si="24"/>
        <v>42202.594293981485</v>
      </c>
      <c r="T215" s="10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3"/>
        <v>1</v>
      </c>
      <c r="Q216" t="str">
        <f t="shared" si="20"/>
        <v>film &amp; video</v>
      </c>
      <c r="R216" t="str">
        <f t="shared" si="21"/>
        <v>drama</v>
      </c>
      <c r="S216" s="10">
        <f t="shared" si="24"/>
        <v>42009.64061342593</v>
      </c>
      <c r="T216" s="10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3"/>
        <v>10</v>
      </c>
      <c r="Q217" t="str">
        <f t="shared" si="20"/>
        <v>film &amp; video</v>
      </c>
      <c r="R217" t="str">
        <f t="shared" si="21"/>
        <v>drama</v>
      </c>
      <c r="S217" s="10">
        <f t="shared" si="24"/>
        <v>42375.230115740742</v>
      </c>
      <c r="T217" s="10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3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4"/>
        <v>42066.958761574075</v>
      </c>
      <c r="T218" s="10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3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4"/>
        <v>41970.64061342593</v>
      </c>
      <c r="T219" s="10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3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4"/>
        <v>42079.628344907411</v>
      </c>
      <c r="T220" s="10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3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4"/>
        <v>42429.326678240745</v>
      </c>
      <c r="T221" s="10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3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4"/>
        <v>42195.643865740742</v>
      </c>
      <c r="T222" s="10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 t="s">
        <v>8310</v>
      </c>
      <c r="Q223" t="str">
        <f t="shared" si="20"/>
        <v>film &amp; video</v>
      </c>
      <c r="R223" t="str">
        <f t="shared" si="21"/>
        <v>drama</v>
      </c>
      <c r="S223" s="10">
        <f t="shared" si="24"/>
        <v>42031.837546296301</v>
      </c>
      <c r="T223" s="10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3"/>
        <v>65</v>
      </c>
      <c r="Q224" t="str">
        <f t="shared" si="20"/>
        <v>film &amp; video</v>
      </c>
      <c r="R224" t="str">
        <f t="shared" si="21"/>
        <v>drama</v>
      </c>
      <c r="S224" s="10">
        <f t="shared" si="24"/>
        <v>42031.769884259258</v>
      </c>
      <c r="T224" s="10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 t="s">
        <v>8310</v>
      </c>
      <c r="Q225" t="str">
        <f t="shared" si="20"/>
        <v>film &amp; video</v>
      </c>
      <c r="R225" t="str">
        <f t="shared" si="21"/>
        <v>drama</v>
      </c>
      <c r="S225" s="10">
        <f t="shared" si="24"/>
        <v>42482.048032407409</v>
      </c>
      <c r="T225" s="10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12" t="s">
        <v>8310</v>
      </c>
      <c r="Q226" t="str">
        <f t="shared" si="20"/>
        <v>film &amp; video</v>
      </c>
      <c r="R226" t="str">
        <f t="shared" si="21"/>
        <v>drama</v>
      </c>
      <c r="S226" s="10">
        <f t="shared" si="24"/>
        <v>42135.235254629632</v>
      </c>
      <c r="T226" s="10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12" t="s">
        <v>8310</v>
      </c>
      <c r="Q227" t="str">
        <f t="shared" si="20"/>
        <v>film &amp; video</v>
      </c>
      <c r="R227" t="str">
        <f t="shared" si="21"/>
        <v>drama</v>
      </c>
      <c r="S227" s="10">
        <f t="shared" si="24"/>
        <v>42438.961273148147</v>
      </c>
      <c r="T227" s="10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3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4"/>
        <v>42106.666018518517</v>
      </c>
      <c r="T228" s="10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12" t="s">
        <v>8310</v>
      </c>
      <c r="Q229" t="str">
        <f t="shared" si="20"/>
        <v>film &amp; video</v>
      </c>
      <c r="R229" t="str">
        <f t="shared" si="21"/>
        <v>drama</v>
      </c>
      <c r="S229" s="10">
        <f t="shared" si="24"/>
        <v>42164.893993055557</v>
      </c>
      <c r="T229" s="10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12" t="s">
        <v>8310</v>
      </c>
      <c r="Q230" t="str">
        <f t="shared" si="20"/>
        <v>film &amp; video</v>
      </c>
      <c r="R230" t="str">
        <f t="shared" si="21"/>
        <v>drama</v>
      </c>
      <c r="S230" s="10">
        <f t="shared" si="24"/>
        <v>42096.686400462961</v>
      </c>
      <c r="T230" s="10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12" t="s">
        <v>8310</v>
      </c>
      <c r="Q231" t="str">
        <f t="shared" si="20"/>
        <v>film &amp; video</v>
      </c>
      <c r="R231" t="str">
        <f t="shared" si="21"/>
        <v>drama</v>
      </c>
      <c r="S231" s="10">
        <f t="shared" si="24"/>
        <v>42383.933993055558</v>
      </c>
      <c r="T231" s="10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3"/>
        <v>30</v>
      </c>
      <c r="Q232" t="str">
        <f t="shared" si="20"/>
        <v>film &amp; video</v>
      </c>
      <c r="R232" t="str">
        <f t="shared" si="21"/>
        <v>drama</v>
      </c>
      <c r="S232" s="10">
        <f t="shared" si="24"/>
        <v>42129.777210648142</v>
      </c>
      <c r="T232" s="10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12" t="s">
        <v>8310</v>
      </c>
      <c r="Q233" t="str">
        <f t="shared" si="20"/>
        <v>film &amp; video</v>
      </c>
      <c r="R233" t="str">
        <f t="shared" si="21"/>
        <v>drama</v>
      </c>
      <c r="S233" s="10">
        <f t="shared" si="24"/>
        <v>42341.958923611113</v>
      </c>
      <c r="T233" s="10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3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4"/>
        <v>42032.82576388889</v>
      </c>
      <c r="T234" s="10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12" t="s">
        <v>8310</v>
      </c>
      <c r="Q235" t="str">
        <f t="shared" si="20"/>
        <v>film &amp; video</v>
      </c>
      <c r="R235" t="str">
        <f t="shared" si="21"/>
        <v>drama</v>
      </c>
      <c r="S235" s="10">
        <f t="shared" si="24"/>
        <v>42612.911712962959</v>
      </c>
      <c r="T235" s="10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3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4"/>
        <v>42136.035405092596</v>
      </c>
      <c r="T236" s="10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12" t="s">
        <v>8310</v>
      </c>
      <c r="Q237" t="str">
        <f t="shared" si="20"/>
        <v>film &amp; video</v>
      </c>
      <c r="R237" t="str">
        <f t="shared" si="21"/>
        <v>drama</v>
      </c>
      <c r="S237" s="10">
        <f t="shared" si="24"/>
        <v>42164.908530092594</v>
      </c>
      <c r="T237" s="10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12" t="s">
        <v>8310</v>
      </c>
      <c r="Q238" t="str">
        <f t="shared" si="20"/>
        <v>film &amp; video</v>
      </c>
      <c r="R238" t="str">
        <f t="shared" si="21"/>
        <v>drama</v>
      </c>
      <c r="S238" s="10">
        <f t="shared" si="24"/>
        <v>42321.08447916666</v>
      </c>
      <c r="T238" s="10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3"/>
        <v>50</v>
      </c>
      <c r="Q239" t="str">
        <f t="shared" si="20"/>
        <v>film &amp; video</v>
      </c>
      <c r="R239" t="str">
        <f t="shared" si="21"/>
        <v>drama</v>
      </c>
      <c r="S239" s="10">
        <f t="shared" si="24"/>
        <v>42377.577187499999</v>
      </c>
      <c r="T239" s="10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12" t="s">
        <v>8310</v>
      </c>
      <c r="Q240" t="str">
        <f t="shared" si="20"/>
        <v>film &amp; video</v>
      </c>
      <c r="R240" t="str">
        <f t="shared" si="21"/>
        <v>drama</v>
      </c>
      <c r="S240" s="10">
        <f t="shared" si="24"/>
        <v>42713.962499999994</v>
      </c>
      <c r="T240" s="10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3"/>
        <v>50</v>
      </c>
      <c r="Q241" t="str">
        <f t="shared" si="20"/>
        <v>film &amp; video</v>
      </c>
      <c r="R241" t="str">
        <f t="shared" si="21"/>
        <v>drama</v>
      </c>
      <c r="S241" s="10">
        <f t="shared" si="24"/>
        <v>42297.110300925924</v>
      </c>
      <c r="T241" s="10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3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4"/>
        <v>41354.708460648151</v>
      </c>
      <c r="T242" s="10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3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4"/>
        <v>41949.697962962964</v>
      </c>
      <c r="T243" s="10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3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4"/>
        <v>40862.492939814816</v>
      </c>
      <c r="T244" s="10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3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4"/>
        <v>41662.047500000001</v>
      </c>
      <c r="T245" s="10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3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4"/>
        <v>40213.323599537034</v>
      </c>
      <c r="T246" s="10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3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4"/>
        <v>41107.053067129629</v>
      </c>
      <c r="T247" s="10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3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4"/>
        <v>40480.363483796296</v>
      </c>
      <c r="T248" s="10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3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4"/>
        <v>40430.604328703703</v>
      </c>
      <c r="T249" s="10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3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4"/>
        <v>40870.774409722224</v>
      </c>
      <c r="T250" s="10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3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4"/>
        <v>40332.923842592594</v>
      </c>
      <c r="T251" s="10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3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4"/>
        <v>41401.565868055557</v>
      </c>
      <c r="T252" s="10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3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4"/>
        <v>41013.787569444445</v>
      </c>
      <c r="T253" s="10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3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4"/>
        <v>40266.662708333337</v>
      </c>
      <c r="T254" s="10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3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4"/>
        <v>40924.650868055556</v>
      </c>
      <c r="T255" s="10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3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4"/>
        <v>42263.952662037031</v>
      </c>
      <c r="T256" s="10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3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4"/>
        <v>40588.526412037041</v>
      </c>
      <c r="T257" s="10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3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4"/>
        <v>41319.769293981481</v>
      </c>
      <c r="T258" s="10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6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 - FIND("/",N259))</f>
        <v>documentary</v>
      </c>
      <c r="S259" s="10">
        <f t="shared" si="24"/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0">
        <f t="shared" si="24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0">
        <f t="shared" si="24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0">
        <f t="shared" si="24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0">
        <f t="shared" si="24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0">
        <f t="shared" ref="S264:S327" si="30">(((J264/60)/60)/24)+DATE(1970,1,1)</f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0">
        <f t="shared" si="30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0">
        <f t="shared" si="30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0">
        <f t="shared" si="30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0">
        <f t="shared" si="30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0">
        <f t="shared" si="30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0">
        <f t="shared" si="30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0">
        <f t="shared" si="30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0">
        <f t="shared" si="30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0">
        <f t="shared" si="30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0">
        <f t="shared" si="30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0">
        <f t="shared" si="30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0">
        <f t="shared" si="30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0">
        <f t="shared" si="30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0">
        <f t="shared" si="30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0">
        <f t="shared" si="30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0">
        <f t="shared" si="30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0">
        <f t="shared" si="30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0">
        <f t="shared" si="30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0">
        <f t="shared" si="30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0">
        <f t="shared" si="30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0">
        <f t="shared" si="30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0">
        <f t="shared" si="30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0">
        <f t="shared" si="30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0">
        <f t="shared" si="30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0">
        <f t="shared" si="30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0">
        <f t="shared" si="30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0">
        <f t="shared" si="30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0">
        <f t="shared" si="30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0">
        <f t="shared" si="30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0">
        <f t="shared" si="30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0">
        <f t="shared" si="30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0">
        <f t="shared" si="30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0">
        <f t="shared" si="30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0">
        <f t="shared" si="30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0">
        <f t="shared" si="30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0">
        <f t="shared" si="30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0">
        <f t="shared" si="30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0">
        <f t="shared" si="30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0">
        <f t="shared" si="30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0">
        <f t="shared" si="30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0">
        <f t="shared" si="30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0">
        <f t="shared" si="30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0">
        <f t="shared" si="30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0">
        <f t="shared" si="30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0">
        <f t="shared" si="30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0">
        <f t="shared" si="30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0">
        <f t="shared" si="30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0">
        <f t="shared" si="30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0">
        <f t="shared" si="30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0">
        <f t="shared" si="30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0">
        <f t="shared" si="30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0">
        <f t="shared" si="30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0">
        <f t="shared" si="30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0">
        <f t="shared" si="30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0">
        <f t="shared" si="30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0">
        <f t="shared" si="30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0">
        <f t="shared" si="30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0">
        <f t="shared" si="30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6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 - FIND("/",N323))</f>
        <v>documentary</v>
      </c>
      <c r="S323" s="10">
        <f t="shared" si="30"/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0">
        <f t="shared" si="30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0">
        <f t="shared" si="30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0">
        <f t="shared" si="30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0">
        <f t="shared" si="30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0">
        <f t="shared" ref="S328:S391" si="36">(((J328/60)/60)/24)+DATE(1970,1,1)</f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0">
        <f t="shared" si="36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0">
        <f t="shared" si="36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0">
        <f t="shared" si="36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0">
        <f t="shared" si="36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0">
        <f t="shared" si="36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0">
        <f t="shared" si="36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0">
        <f t="shared" si="36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0">
        <f t="shared" si="36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0">
        <f t="shared" si="36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0">
        <f t="shared" si="36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0">
        <f t="shared" si="36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0">
        <f t="shared" si="36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0">
        <f t="shared" si="36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0">
        <f t="shared" si="36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0">
        <f t="shared" si="36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0">
        <f t="shared" si="36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0">
        <f t="shared" si="36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0">
        <f t="shared" si="36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0">
        <f t="shared" si="36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0">
        <f t="shared" si="36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0">
        <f t="shared" si="36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0">
        <f t="shared" si="36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0">
        <f t="shared" si="36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0">
        <f t="shared" si="36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0">
        <f t="shared" si="36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0">
        <f t="shared" si="36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0">
        <f t="shared" si="36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0">
        <f t="shared" si="36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0">
        <f t="shared" si="36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0">
        <f t="shared" si="36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0">
        <f t="shared" si="36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0">
        <f t="shared" si="36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0">
        <f t="shared" si="36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0">
        <f t="shared" si="36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0">
        <f t="shared" si="36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0">
        <f t="shared" si="36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0">
        <f t="shared" si="36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0">
        <f t="shared" si="36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0">
        <f t="shared" si="36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0">
        <f t="shared" si="36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0">
        <f t="shared" si="36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0">
        <f t="shared" si="36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0">
        <f t="shared" si="36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0">
        <f t="shared" si="36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0">
        <f t="shared" si="36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0">
        <f t="shared" si="36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0">
        <f t="shared" si="36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0">
        <f t="shared" si="36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0">
        <f t="shared" si="36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0">
        <f t="shared" si="36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0">
        <f t="shared" si="36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0">
        <f t="shared" si="36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0">
        <f t="shared" si="36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0">
        <f t="shared" si="36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0">
        <f t="shared" si="36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0">
        <f t="shared" si="36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0">
        <f t="shared" si="36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0">
        <f t="shared" si="36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6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 - FIND("/",N387))</f>
        <v>documentary</v>
      </c>
      <c r="S387" s="10">
        <f t="shared" si="36"/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0">
        <f t="shared" si="36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0">
        <f t="shared" si="36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0">
        <f t="shared" si="36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0">
        <f t="shared" si="36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0">
        <f t="shared" ref="S392:S455" si="42">(((J392/60)/60)/24)+DATE(1970,1,1)</f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0">
        <f t="shared" si="42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0">
        <f t="shared" si="42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0">
        <f t="shared" si="42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0">
        <f t="shared" si="42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0">
        <f t="shared" si="42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0">
        <f t="shared" si="42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0">
        <f t="shared" si="42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0">
        <f t="shared" si="42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0">
        <f t="shared" si="42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0">
        <f t="shared" si="42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0">
        <f t="shared" si="42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0">
        <f t="shared" si="42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0">
        <f t="shared" si="42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0">
        <f t="shared" si="42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0">
        <f t="shared" si="42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0">
        <f t="shared" si="42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0">
        <f t="shared" si="42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0">
        <f t="shared" si="42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0">
        <f t="shared" si="42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0">
        <f t="shared" si="42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0">
        <f t="shared" si="42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0">
        <f t="shared" si="42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0">
        <f t="shared" si="42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0">
        <f t="shared" si="42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0">
        <f t="shared" si="42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0">
        <f t="shared" si="42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0">
        <f t="shared" si="42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0">
        <f t="shared" si="42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0">
        <f t="shared" si="42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0">
        <f t="shared" si="42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0">
        <f t="shared" si="42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0">
        <f t="shared" si="42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0">
        <f t="shared" si="42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0">
        <f t="shared" si="42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0">
        <f t="shared" si="42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0">
        <f t="shared" si="42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12" t="s">
        <v>8310</v>
      </c>
      <c r="Q429" t="str">
        <f t="shared" si="39"/>
        <v>film &amp; video</v>
      </c>
      <c r="R429" t="str">
        <f t="shared" si="40"/>
        <v>animation</v>
      </c>
      <c r="S429" s="10">
        <f t="shared" si="42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0">
        <f t="shared" si="42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12" t="s">
        <v>8310</v>
      </c>
      <c r="Q431" t="str">
        <f t="shared" si="39"/>
        <v>film &amp; video</v>
      </c>
      <c r="R431" t="str">
        <f t="shared" si="40"/>
        <v>animation</v>
      </c>
      <c r="S431" s="10">
        <f t="shared" si="42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0">
        <f t="shared" si="42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0">
        <f t="shared" si="42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0">
        <f t="shared" si="42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12" t="s">
        <v>8310</v>
      </c>
      <c r="Q435" t="str">
        <f t="shared" si="39"/>
        <v>film &amp; video</v>
      </c>
      <c r="R435" t="str">
        <f t="shared" si="40"/>
        <v>animation</v>
      </c>
      <c r="S435" s="10">
        <f t="shared" si="42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0">
        <f t="shared" si="42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0">
        <f t="shared" si="42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12" t="s">
        <v>8310</v>
      </c>
      <c r="Q438" t="str">
        <f t="shared" si="39"/>
        <v>film &amp; video</v>
      </c>
      <c r="R438" t="str">
        <f t="shared" si="40"/>
        <v>animation</v>
      </c>
      <c r="S438" s="10">
        <f t="shared" si="42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12" t="s">
        <v>8310</v>
      </c>
      <c r="Q439" t="str">
        <f t="shared" si="39"/>
        <v>film &amp; video</v>
      </c>
      <c r="R439" t="str">
        <f t="shared" si="40"/>
        <v>animation</v>
      </c>
      <c r="S439" s="10">
        <f t="shared" si="42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0">
        <f t="shared" si="42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12" t="s">
        <v>8310</v>
      </c>
      <c r="Q441" t="str">
        <f t="shared" si="39"/>
        <v>film &amp; video</v>
      </c>
      <c r="R441" t="str">
        <f t="shared" si="40"/>
        <v>animation</v>
      </c>
      <c r="S441" s="10">
        <f t="shared" si="42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0">
        <f t="shared" si="42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12" t="s">
        <v>8310</v>
      </c>
      <c r="Q443" t="str">
        <f t="shared" si="39"/>
        <v>film &amp; video</v>
      </c>
      <c r="R443" t="str">
        <f t="shared" si="40"/>
        <v>animation</v>
      </c>
      <c r="S443" s="10">
        <f t="shared" si="42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0">
        <f t="shared" si="42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0">
        <f t="shared" si="42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0">
        <f t="shared" si="42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0">
        <f t="shared" si="42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0">
        <f t="shared" si="42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0">
        <f t="shared" si="42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0">
        <f t="shared" si="42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6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RIGHT(N451,LEN(N451) - FIND("/",N451))</f>
        <v>animation</v>
      </c>
      <c r="S451" s="10">
        <f t="shared" si="42"/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0">
        <f t="shared" si="42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12" t="s">
        <v>8310</v>
      </c>
      <c r="Q453" t="str">
        <f t="shared" si="45"/>
        <v>film &amp; video</v>
      </c>
      <c r="R453" t="str">
        <f t="shared" si="46"/>
        <v>animation</v>
      </c>
      <c r="S453" s="10">
        <f t="shared" si="42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0">
        <f t="shared" si="42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0">
        <f t="shared" si="42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0">
        <f t="shared" ref="S456:S519" si="48">(((J456/60)/60)/24)+DATE(1970,1,1)</f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0">
        <f t="shared" si="48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0">
        <f t="shared" si="48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12" t="s">
        <v>8310</v>
      </c>
      <c r="Q459" t="str">
        <f t="shared" si="45"/>
        <v>film &amp; video</v>
      </c>
      <c r="R459" t="str">
        <f t="shared" si="46"/>
        <v>animation</v>
      </c>
      <c r="S459" s="10">
        <f t="shared" si="48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0">
        <f t="shared" si="48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0">
        <f t="shared" si="48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0">
        <f t="shared" si="48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12" t="s">
        <v>8310</v>
      </c>
      <c r="Q463" t="str">
        <f t="shared" si="45"/>
        <v>film &amp; video</v>
      </c>
      <c r="R463" t="str">
        <f t="shared" si="46"/>
        <v>animation</v>
      </c>
      <c r="S463" s="10">
        <f t="shared" si="48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12" t="s">
        <v>8310</v>
      </c>
      <c r="Q464" t="str">
        <f t="shared" si="45"/>
        <v>film &amp; video</v>
      </c>
      <c r="R464" t="str">
        <f t="shared" si="46"/>
        <v>animation</v>
      </c>
      <c r="S464" s="10">
        <f t="shared" si="48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0">
        <f t="shared" si="48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0">
        <f t="shared" si="48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0">
        <f t="shared" si="48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0">
        <f t="shared" si="48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0">
        <f t="shared" si="48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12" t="s">
        <v>8310</v>
      </c>
      <c r="Q470" t="str">
        <f t="shared" si="45"/>
        <v>film &amp; video</v>
      </c>
      <c r="R470" t="str">
        <f t="shared" si="46"/>
        <v>animation</v>
      </c>
      <c r="S470" s="10">
        <f t="shared" si="48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12" t="s">
        <v>8310</v>
      </c>
      <c r="Q471" t="str">
        <f t="shared" si="45"/>
        <v>film &amp; video</v>
      </c>
      <c r="R471" t="str">
        <f t="shared" si="46"/>
        <v>animation</v>
      </c>
      <c r="S471" s="10">
        <f t="shared" si="48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0">
        <f t="shared" si="48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0">
        <f t="shared" si="48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0">
        <f t="shared" si="48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0">
        <f t="shared" si="48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0">
        <f t="shared" si="48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12" t="s">
        <v>8310</v>
      </c>
      <c r="Q477" t="str">
        <f t="shared" si="45"/>
        <v>film &amp; video</v>
      </c>
      <c r="R477" t="str">
        <f t="shared" si="46"/>
        <v>animation</v>
      </c>
      <c r="S477" s="10">
        <f t="shared" si="48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0">
        <f t="shared" si="48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12" t="s">
        <v>8310</v>
      </c>
      <c r="Q479" t="str">
        <f t="shared" si="45"/>
        <v>film &amp; video</v>
      </c>
      <c r="R479" t="str">
        <f t="shared" si="46"/>
        <v>animation</v>
      </c>
      <c r="S479" s="10">
        <f t="shared" si="48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12" t="s">
        <v>8310</v>
      </c>
      <c r="Q480" t="str">
        <f t="shared" si="45"/>
        <v>film &amp; video</v>
      </c>
      <c r="R480" t="str">
        <f t="shared" si="46"/>
        <v>animation</v>
      </c>
      <c r="S480" s="10">
        <f t="shared" si="48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0">
        <f t="shared" si="48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0">
        <f t="shared" si="48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0">
        <f t="shared" si="48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0">
        <f t="shared" si="48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0">
        <f t="shared" si="48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0">
        <f t="shared" si="48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0">
        <f t="shared" si="48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0">
        <f t="shared" si="48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12" t="s">
        <v>8310</v>
      </c>
      <c r="Q489" t="str">
        <f t="shared" si="45"/>
        <v>film &amp; video</v>
      </c>
      <c r="R489" t="str">
        <f t="shared" si="46"/>
        <v>animation</v>
      </c>
      <c r="S489" s="10">
        <f t="shared" si="48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12" t="s">
        <v>8310</v>
      </c>
      <c r="Q490" t="str">
        <f t="shared" si="45"/>
        <v>film &amp; video</v>
      </c>
      <c r="R490" t="str">
        <f t="shared" si="46"/>
        <v>animation</v>
      </c>
      <c r="S490" s="10">
        <f t="shared" si="48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0">
        <f t="shared" si="48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12" t="s">
        <v>8310</v>
      </c>
      <c r="Q492" t="str">
        <f t="shared" si="45"/>
        <v>film &amp; video</v>
      </c>
      <c r="R492" t="str">
        <f t="shared" si="46"/>
        <v>animation</v>
      </c>
      <c r="S492" s="10">
        <f t="shared" si="48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12" t="s">
        <v>8310</v>
      </c>
      <c r="Q493" t="str">
        <f t="shared" si="45"/>
        <v>film &amp; video</v>
      </c>
      <c r="R493" t="str">
        <f t="shared" si="46"/>
        <v>animation</v>
      </c>
      <c r="S493" s="10">
        <f t="shared" si="48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12" t="s">
        <v>8310</v>
      </c>
      <c r="Q494" t="str">
        <f t="shared" si="45"/>
        <v>film &amp; video</v>
      </c>
      <c r="R494" t="str">
        <f t="shared" si="46"/>
        <v>animation</v>
      </c>
      <c r="S494" s="10">
        <f t="shared" si="48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12" t="s">
        <v>8310</v>
      </c>
      <c r="Q495" t="str">
        <f t="shared" si="45"/>
        <v>film &amp; video</v>
      </c>
      <c r="R495" t="str">
        <f t="shared" si="46"/>
        <v>animation</v>
      </c>
      <c r="S495" s="10">
        <f t="shared" si="48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0">
        <f t="shared" si="48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12" t="s">
        <v>8310</v>
      </c>
      <c r="Q497" t="str">
        <f t="shared" si="45"/>
        <v>film &amp; video</v>
      </c>
      <c r="R497" t="str">
        <f t="shared" si="46"/>
        <v>animation</v>
      </c>
      <c r="S497" s="10">
        <f t="shared" si="48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0">
        <f t="shared" si="48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0">
        <f t="shared" si="48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0">
        <f t="shared" si="48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0">
        <f t="shared" si="48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0">
        <f t="shared" si="48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12" t="s">
        <v>8310</v>
      </c>
      <c r="Q503" t="str">
        <f t="shared" si="45"/>
        <v>film &amp; video</v>
      </c>
      <c r="R503" t="str">
        <f t="shared" si="46"/>
        <v>animation</v>
      </c>
      <c r="S503" s="10">
        <f t="shared" si="48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0">
        <f t="shared" si="48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0">
        <f t="shared" si="48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0">
        <f t="shared" si="48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0">
        <f t="shared" si="48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0">
        <f t="shared" si="48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0">
        <f t="shared" si="48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0">
        <f t="shared" si="48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0">
        <f t="shared" si="48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12" t="s">
        <v>8310</v>
      </c>
      <c r="Q512" t="str">
        <f t="shared" si="45"/>
        <v>film &amp; video</v>
      </c>
      <c r="R512" t="str">
        <f t="shared" si="46"/>
        <v>animation</v>
      </c>
      <c r="S512" s="10">
        <f t="shared" si="48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0">
        <f t="shared" si="48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0">
        <f t="shared" si="48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6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 - FIND("/",N515))</f>
        <v>animation</v>
      </c>
      <c r="S515" s="10">
        <f t="shared" si="48"/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0">
        <f t="shared" si="48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0">
        <f t="shared" si="48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12" t="s">
        <v>8310</v>
      </c>
      <c r="Q518" t="str">
        <f t="shared" si="51"/>
        <v>film &amp; video</v>
      </c>
      <c r="R518" t="str">
        <f t="shared" si="52"/>
        <v>animation</v>
      </c>
      <c r="S518" s="10">
        <f t="shared" si="48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0">
        <f t="shared" si="48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12" t="s">
        <v>8310</v>
      </c>
      <c r="Q520" t="str">
        <f t="shared" si="51"/>
        <v>film &amp; video</v>
      </c>
      <c r="R520" t="str">
        <f t="shared" si="52"/>
        <v>animation</v>
      </c>
      <c r="S520" s="10">
        <f t="shared" ref="S520:S583" si="54">(((J520/60)/60)/24)+DATE(1970,1,1)</f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0">
        <f t="shared" si="54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0">
        <f t="shared" si="54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0">
        <f t="shared" si="54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0">
        <f t="shared" si="54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0">
        <f t="shared" si="54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0">
        <f t="shared" si="54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0">
        <f t="shared" si="54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0">
        <f t="shared" si="54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0">
        <f t="shared" si="54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0">
        <f t="shared" si="54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0">
        <f t="shared" si="54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0">
        <f t="shared" si="54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0">
        <f t="shared" si="54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0">
        <f t="shared" si="54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0">
        <f t="shared" si="54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0">
        <f t="shared" si="54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0">
        <f t="shared" si="54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0">
        <f t="shared" si="54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0">
        <f t="shared" si="54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0">
        <f t="shared" si="54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0">
        <f t="shared" si="54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0">
        <f t="shared" si="54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0">
        <f t="shared" si="54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0">
        <f t="shared" si="54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0">
        <f t="shared" si="54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0">
        <f t="shared" si="54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0">
        <f t="shared" si="54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0">
        <f t="shared" si="54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12" t="s">
        <v>8310</v>
      </c>
      <c r="Q549" t="str">
        <f t="shared" si="51"/>
        <v>technology</v>
      </c>
      <c r="R549" t="str">
        <f t="shared" si="52"/>
        <v>web</v>
      </c>
      <c r="S549" s="10">
        <f t="shared" si="54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0">
        <f t="shared" si="54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0">
        <f t="shared" si="54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0">
        <f t="shared" si="54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0">
        <f t="shared" si="54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12" t="s">
        <v>8310</v>
      </c>
      <c r="Q554" t="str">
        <f t="shared" si="51"/>
        <v>technology</v>
      </c>
      <c r="R554" t="str">
        <f t="shared" si="52"/>
        <v>web</v>
      </c>
      <c r="S554" s="10">
        <f t="shared" si="54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0">
        <f t="shared" si="54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0">
        <f t="shared" si="54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12" t="s">
        <v>8310</v>
      </c>
      <c r="Q557" t="str">
        <f t="shared" si="51"/>
        <v>technology</v>
      </c>
      <c r="R557" t="str">
        <f t="shared" si="52"/>
        <v>web</v>
      </c>
      <c r="S557" s="10">
        <f t="shared" si="54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0">
        <f t="shared" si="54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0">
        <f t="shared" si="54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12" t="s">
        <v>8310</v>
      </c>
      <c r="Q560" t="str">
        <f t="shared" si="51"/>
        <v>technology</v>
      </c>
      <c r="R560" t="str">
        <f t="shared" si="52"/>
        <v>web</v>
      </c>
      <c r="S560" s="10">
        <f t="shared" si="54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0">
        <f t="shared" si="54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0">
        <f t="shared" si="54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0">
        <f t="shared" si="54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12" t="s">
        <v>8310</v>
      </c>
      <c r="Q564" t="str">
        <f t="shared" si="51"/>
        <v>technology</v>
      </c>
      <c r="R564" t="str">
        <f t="shared" si="52"/>
        <v>web</v>
      </c>
      <c r="S564" s="10">
        <f t="shared" si="54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0">
        <f t="shared" si="54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0">
        <f t="shared" si="54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12" t="s">
        <v>8310</v>
      </c>
      <c r="Q567" t="str">
        <f t="shared" si="51"/>
        <v>technology</v>
      </c>
      <c r="R567" t="str">
        <f t="shared" si="52"/>
        <v>web</v>
      </c>
      <c r="S567" s="10">
        <f t="shared" si="54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0">
        <f t="shared" si="54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12" t="s">
        <v>8310</v>
      </c>
      <c r="Q569" t="str">
        <f t="shared" si="51"/>
        <v>technology</v>
      </c>
      <c r="R569" t="str">
        <f t="shared" si="52"/>
        <v>web</v>
      </c>
      <c r="S569" s="10">
        <f t="shared" si="54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0">
        <f t="shared" si="54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0">
        <f t="shared" si="54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0">
        <f t="shared" si="54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0">
        <f t="shared" si="54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12" t="s">
        <v>8310</v>
      </c>
      <c r="Q574" t="str">
        <f t="shared" si="51"/>
        <v>technology</v>
      </c>
      <c r="R574" t="str">
        <f t="shared" si="52"/>
        <v>web</v>
      </c>
      <c r="S574" s="10">
        <f t="shared" si="54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0">
        <f t="shared" si="54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0">
        <f t="shared" si="54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0">
        <f t="shared" si="54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0">
        <f t="shared" si="54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6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RIGHT(N579,LEN(N579) - FIND("/",N579))</f>
        <v>web</v>
      </c>
      <c r="S579" s="10">
        <f t="shared" si="54"/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8"/>
        <v>web</v>
      </c>
      <c r="S580" s="10">
        <f t="shared" si="54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8"/>
        <v>web</v>
      </c>
      <c r="S581" s="10">
        <f t="shared" si="54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8"/>
        <v>web</v>
      </c>
      <c r="S582" s="10">
        <f t="shared" si="54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12" t="s">
        <v>8310</v>
      </c>
      <c r="Q583" t="str">
        <f t="shared" si="57"/>
        <v>technology</v>
      </c>
      <c r="R583" t="str">
        <f t="shared" si="58"/>
        <v>web</v>
      </c>
      <c r="S583" s="10">
        <f t="shared" si="54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12" t="s">
        <v>8310</v>
      </c>
      <c r="Q584" t="str">
        <f t="shared" si="57"/>
        <v>technology</v>
      </c>
      <c r="R584" t="str">
        <f t="shared" si="58"/>
        <v>web</v>
      </c>
      <c r="S584" s="10">
        <f t="shared" ref="S584:S647" si="60">(((J584/60)/60)/24)+DATE(1970,1,1)</f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8"/>
        <v>web</v>
      </c>
      <c r="S585" s="10">
        <f t="shared" si="60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8"/>
        <v>web</v>
      </c>
      <c r="S586" s="10">
        <f t="shared" si="60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12" t="s">
        <v>8310</v>
      </c>
      <c r="Q587" t="str">
        <f t="shared" si="57"/>
        <v>technology</v>
      </c>
      <c r="R587" t="str">
        <f t="shared" si="58"/>
        <v>web</v>
      </c>
      <c r="S587" s="10">
        <f t="shared" si="60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8"/>
        <v>web</v>
      </c>
      <c r="S588" s="10">
        <f t="shared" si="60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0">
        <f t="shared" si="60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8"/>
        <v>web</v>
      </c>
      <c r="S590" s="10">
        <f t="shared" si="60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8"/>
        <v>web</v>
      </c>
      <c r="S591" s="10">
        <f t="shared" si="60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0">
        <f t="shared" si="60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8"/>
        <v>web</v>
      </c>
      <c r="S593" s="10">
        <f t="shared" si="60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8"/>
        <v>web</v>
      </c>
      <c r="S594" s="10">
        <f t="shared" si="60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0">
        <f t="shared" si="60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8"/>
        <v>web</v>
      </c>
      <c r="S596" s="10">
        <f t="shared" si="60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8"/>
        <v>web</v>
      </c>
      <c r="S597" s="10">
        <f t="shared" si="60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8"/>
        <v>web</v>
      </c>
      <c r="S598" s="10">
        <f t="shared" si="60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8"/>
        <v>web</v>
      </c>
      <c r="S599" s="10">
        <f t="shared" si="60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0">
        <f t="shared" si="60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8"/>
        <v>web</v>
      </c>
      <c r="S601" s="10">
        <f t="shared" si="60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8"/>
        <v>web</v>
      </c>
      <c r="S602" s="10">
        <f t="shared" si="60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0">
        <f t="shared" si="60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12" t="s">
        <v>8310</v>
      </c>
      <c r="Q604" t="str">
        <f t="shared" si="57"/>
        <v>technology</v>
      </c>
      <c r="R604" t="str">
        <f t="shared" si="58"/>
        <v>web</v>
      </c>
      <c r="S604" s="10">
        <f t="shared" si="60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0">
        <f t="shared" si="60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12" t="s">
        <v>8310</v>
      </c>
      <c r="Q606" t="str">
        <f t="shared" si="57"/>
        <v>technology</v>
      </c>
      <c r="R606" t="str">
        <f t="shared" si="58"/>
        <v>web</v>
      </c>
      <c r="S606" s="10">
        <f t="shared" si="60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 t="shared" si="58"/>
        <v>web</v>
      </c>
      <c r="S607" s="10">
        <f t="shared" si="60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8"/>
        <v>web</v>
      </c>
      <c r="S608" s="10">
        <f t="shared" si="60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12" t="s">
        <v>8310</v>
      </c>
      <c r="Q609" t="str">
        <f t="shared" si="57"/>
        <v>technology</v>
      </c>
      <c r="R609" t="str">
        <f t="shared" si="58"/>
        <v>web</v>
      </c>
      <c r="S609" s="10">
        <f t="shared" si="60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8"/>
        <v>web</v>
      </c>
      <c r="S610" s="10">
        <f t="shared" si="60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8"/>
        <v>web</v>
      </c>
      <c r="S611" s="10">
        <f t="shared" si="60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12" t="s">
        <v>8310</v>
      </c>
      <c r="Q612" t="str">
        <f t="shared" si="57"/>
        <v>technology</v>
      </c>
      <c r="R612" t="str">
        <f t="shared" si="58"/>
        <v>web</v>
      </c>
      <c r="S612" s="10">
        <f t="shared" si="60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12" t="s">
        <v>8310</v>
      </c>
      <c r="Q613" t="str">
        <f t="shared" si="57"/>
        <v>technology</v>
      </c>
      <c r="R613" t="str">
        <f t="shared" si="58"/>
        <v>web</v>
      </c>
      <c r="S613" s="10">
        <f t="shared" si="60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12" t="s">
        <v>8310</v>
      </c>
      <c r="Q614" t="str">
        <f t="shared" si="57"/>
        <v>technology</v>
      </c>
      <c r="R614" t="str">
        <f t="shared" si="58"/>
        <v>web</v>
      </c>
      <c r="S614" s="10">
        <f t="shared" si="60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0">
        <f t="shared" si="60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12" t="s">
        <v>8310</v>
      </c>
      <c r="Q616" t="str">
        <f t="shared" si="57"/>
        <v>technology</v>
      </c>
      <c r="R616" t="str">
        <f t="shared" si="58"/>
        <v>web</v>
      </c>
      <c r="S616" s="10">
        <f t="shared" si="60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12" t="s">
        <v>8310</v>
      </c>
      <c r="Q617" t="str">
        <f t="shared" si="57"/>
        <v>technology</v>
      </c>
      <c r="R617" t="str">
        <f t="shared" si="58"/>
        <v>web</v>
      </c>
      <c r="S617" s="10">
        <f t="shared" si="60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12" t="s">
        <v>8310</v>
      </c>
      <c r="Q618" t="str">
        <f t="shared" si="57"/>
        <v>technology</v>
      </c>
      <c r="R618" t="str">
        <f t="shared" si="58"/>
        <v>web</v>
      </c>
      <c r="S618" s="10">
        <f t="shared" si="60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58"/>
        <v>web</v>
      </c>
      <c r="S619" s="10">
        <f t="shared" si="60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12" t="s">
        <v>8310</v>
      </c>
      <c r="Q620" t="str">
        <f t="shared" si="57"/>
        <v>technology</v>
      </c>
      <c r="R620" t="str">
        <f t="shared" si="58"/>
        <v>web</v>
      </c>
      <c r="S620" s="10">
        <f t="shared" si="60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8"/>
        <v>web</v>
      </c>
      <c r="S621" s="10">
        <f t="shared" si="60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58"/>
        <v>web</v>
      </c>
      <c r="S622" s="10">
        <f t="shared" si="60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58"/>
        <v>web</v>
      </c>
      <c r="S623" s="10">
        <f t="shared" si="60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0">
        <f t="shared" si="60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12" t="s">
        <v>8310</v>
      </c>
      <c r="Q625" t="str">
        <f t="shared" si="57"/>
        <v>technology</v>
      </c>
      <c r="R625" t="str">
        <f t="shared" si="58"/>
        <v>web</v>
      </c>
      <c r="S625" s="10">
        <f t="shared" si="60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12" t="s">
        <v>8310</v>
      </c>
      <c r="Q626" t="str">
        <f t="shared" si="57"/>
        <v>technology</v>
      </c>
      <c r="R626" t="str">
        <f t="shared" si="58"/>
        <v>web</v>
      </c>
      <c r="S626" s="10">
        <f t="shared" si="60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12" t="s">
        <v>8310</v>
      </c>
      <c r="Q627" t="str">
        <f t="shared" si="57"/>
        <v>technology</v>
      </c>
      <c r="R627" t="str">
        <f t="shared" si="58"/>
        <v>web</v>
      </c>
      <c r="S627" s="10">
        <f t="shared" si="60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0">
        <f t="shared" si="60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8"/>
        <v>web</v>
      </c>
      <c r="S629" s="10">
        <f t="shared" si="60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12" t="s">
        <v>8310</v>
      </c>
      <c r="Q630" t="str">
        <f t="shared" si="57"/>
        <v>technology</v>
      </c>
      <c r="R630" t="str">
        <f t="shared" si="58"/>
        <v>web</v>
      </c>
      <c r="S630" s="10">
        <f t="shared" si="60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0">
        <f t="shared" si="60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8"/>
        <v>web</v>
      </c>
      <c r="S632" s="10">
        <f t="shared" si="60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0">
        <f t="shared" si="60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12" t="s">
        <v>8310</v>
      </c>
      <c r="Q634" t="str">
        <f t="shared" si="57"/>
        <v>technology</v>
      </c>
      <c r="R634" t="str">
        <f t="shared" si="58"/>
        <v>web</v>
      </c>
      <c r="S634" s="10">
        <f t="shared" si="60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58"/>
        <v>web</v>
      </c>
      <c r="S635" s="10">
        <f t="shared" si="60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58"/>
        <v>web</v>
      </c>
      <c r="S636" s="10">
        <f t="shared" si="60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58"/>
        <v>web</v>
      </c>
      <c r="S637" s="10">
        <f t="shared" si="60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58"/>
        <v>web</v>
      </c>
      <c r="S638" s="10">
        <f t="shared" si="60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12" t="s">
        <v>8310</v>
      </c>
      <c r="Q639" t="str">
        <f t="shared" si="57"/>
        <v>technology</v>
      </c>
      <c r="R639" t="str">
        <f t="shared" si="58"/>
        <v>web</v>
      </c>
      <c r="S639" s="10">
        <f t="shared" si="60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58"/>
        <v>web</v>
      </c>
      <c r="S640" s="10">
        <f t="shared" si="60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58"/>
        <v>web</v>
      </c>
      <c r="S641" s="10">
        <f t="shared" si="60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si="58"/>
        <v>wearables</v>
      </c>
      <c r="S642" s="10">
        <f t="shared" si="60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6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 - FIND("/",N643))</f>
        <v>wearables</v>
      </c>
      <c r="S643" s="10">
        <f t="shared" si="60"/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0">
        <f t="shared" si="60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0">
        <f t="shared" si="60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0">
        <f t="shared" si="60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0">
        <f t="shared" si="60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0">
        <f t="shared" ref="S648:S711" si="66">(((J648/60)/60)/24)+DATE(1970,1,1)</f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0">
        <f t="shared" si="66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4"/>
        <v>wearables</v>
      </c>
      <c r="S650" s="10">
        <f t="shared" si="66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0">
        <f t="shared" si="66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0">
        <f t="shared" si="66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0">
        <f t="shared" si="66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0">
        <f t="shared" si="66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0">
        <f t="shared" si="66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0">
        <f t="shared" si="66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0">
        <f t="shared" si="66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0">
        <f t="shared" si="66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0">
        <f t="shared" si="66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0">
        <f t="shared" si="66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0">
        <f t="shared" si="66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0">
        <f t="shared" si="66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0">
        <f t="shared" si="66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4"/>
        <v>wearables</v>
      </c>
      <c r="S664" s="10">
        <f t="shared" si="66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4"/>
        <v>wearables</v>
      </c>
      <c r="S665" s="10">
        <f t="shared" si="66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0">
        <f t="shared" si="66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0">
        <f t="shared" si="66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4"/>
        <v>wearables</v>
      </c>
      <c r="S668" s="10">
        <f t="shared" si="66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0">
        <f t="shared" si="66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0">
        <f t="shared" si="66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0">
        <f t="shared" si="66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0">
        <f t="shared" si="66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0">
        <f t="shared" si="66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0">
        <f t="shared" si="66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0">
        <f t="shared" si="66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4"/>
        <v>wearables</v>
      </c>
      <c r="S676" s="10">
        <f t="shared" si="66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0">
        <f t="shared" si="66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0">
        <f t="shared" si="66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0">
        <f t="shared" si="66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0">
        <f t="shared" si="66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0">
        <f t="shared" si="66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0">
        <f t="shared" si="66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4"/>
        <v>wearables</v>
      </c>
      <c r="S683" s="10">
        <f t="shared" si="66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0">
        <f t="shared" si="66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0">
        <f t="shared" si="66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0">
        <f t="shared" si="66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4"/>
        <v>wearables</v>
      </c>
      <c r="S687" s="10">
        <f t="shared" si="66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12" t="s">
        <v>8310</v>
      </c>
      <c r="Q688" t="str">
        <f t="shared" si="63"/>
        <v>technology</v>
      </c>
      <c r="R688" t="str">
        <f t="shared" si="64"/>
        <v>wearables</v>
      </c>
      <c r="S688" s="10">
        <f t="shared" si="66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0">
        <f t="shared" si="66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0">
        <f t="shared" si="66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0">
        <f t="shared" si="66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0">
        <f t="shared" si="66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4"/>
        <v>wearables</v>
      </c>
      <c r="S693" s="10">
        <f t="shared" si="66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0">
        <f t="shared" si="66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0">
        <f t="shared" si="66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0">
        <f t="shared" si="66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0">
        <f t="shared" si="66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si="64"/>
        <v>wearables</v>
      </c>
      <c r="S698" s="10">
        <f t="shared" si="66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0">
        <f t="shared" si="66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0">
        <f t="shared" si="66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0">
        <f t="shared" si="66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4"/>
        <v>wearables</v>
      </c>
      <c r="S702" s="10">
        <f t="shared" si="66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0">
        <f t="shared" si="66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0">
        <f t="shared" si="66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0">
        <f t="shared" si="66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0">
        <f t="shared" si="66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6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RIGHT(N707,LEN(N707) - FIND("/",N707))</f>
        <v>wearables</v>
      </c>
      <c r="S707" s="10">
        <f t="shared" si="66"/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12" t="s">
        <v>8310</v>
      </c>
      <c r="Q708" t="str">
        <f t="shared" si="69"/>
        <v>technology</v>
      </c>
      <c r="R708" t="str">
        <f t="shared" si="70"/>
        <v>wearables</v>
      </c>
      <c r="S708" s="10">
        <f t="shared" si="66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0">
        <f t="shared" si="66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0">
        <f t="shared" si="66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70"/>
        <v>wearables</v>
      </c>
      <c r="S711" s="10">
        <f t="shared" si="66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12" t="s">
        <v>8310</v>
      </c>
      <c r="Q712" t="str">
        <f t="shared" si="69"/>
        <v>technology</v>
      </c>
      <c r="R712" t="str">
        <f t="shared" si="70"/>
        <v>wearables</v>
      </c>
      <c r="S712" s="10">
        <f t="shared" ref="S712:S775" si="72">(((J712/60)/60)/24)+DATE(1970,1,1)</f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0">
        <f t="shared" si="72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0">
        <f t="shared" si="72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70"/>
        <v>wearables</v>
      </c>
      <c r="S715" s="10">
        <f t="shared" si="72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0">
        <f t="shared" si="72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0">
        <f t="shared" si="72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0">
        <f t="shared" si="72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0">
        <f t="shared" si="72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70"/>
        <v>wearables</v>
      </c>
      <c r="S720" s="10">
        <f t="shared" si="72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0">
        <f t="shared" si="72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0">
        <f t="shared" si="72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0">
        <f t="shared" si="72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0">
        <f t="shared" si="72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0">
        <f t="shared" si="72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0">
        <f t="shared" si="72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0">
        <f t="shared" si="72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0">
        <f t="shared" si="72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0">
        <f t="shared" si="72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0">
        <f t="shared" si="72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0">
        <f t="shared" si="72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0">
        <f t="shared" si="72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0">
        <f t="shared" si="72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0">
        <f t="shared" si="72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0">
        <f t="shared" si="72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0">
        <f t="shared" si="72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0">
        <f t="shared" si="72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0">
        <f t="shared" si="72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0">
        <f t="shared" si="72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0">
        <f t="shared" si="72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0">
        <f t="shared" si="72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0">
        <f t="shared" si="72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0">
        <f t="shared" si="72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0">
        <f t="shared" si="72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0">
        <f t="shared" si="72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0">
        <f t="shared" si="72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0">
        <f t="shared" si="72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0">
        <f t="shared" si="72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0">
        <f t="shared" si="72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0">
        <f t="shared" si="72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0">
        <f t="shared" si="72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0">
        <f t="shared" si="72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0">
        <f t="shared" si="72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0">
        <f t="shared" si="72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0">
        <f t="shared" si="72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0">
        <f t="shared" si="72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0">
        <f t="shared" si="72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0">
        <f t="shared" si="72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0">
        <f t="shared" si="72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0">
        <f t="shared" si="72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0">
        <f t="shared" si="72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12" t="s">
        <v>8310</v>
      </c>
      <c r="Q762" t="str">
        <f t="shared" si="69"/>
        <v>publishing</v>
      </c>
      <c r="R762" t="str">
        <f t="shared" si="70"/>
        <v>fiction</v>
      </c>
      <c r="S762" s="10">
        <f t="shared" si="72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0">
        <f t="shared" si="72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12" t="s">
        <v>8310</v>
      </c>
      <c r="Q764" t="str">
        <f t="shared" si="69"/>
        <v>publishing</v>
      </c>
      <c r="R764" t="str">
        <f t="shared" si="70"/>
        <v>fiction</v>
      </c>
      <c r="S764" s="10">
        <f t="shared" si="72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70"/>
        <v>fiction</v>
      </c>
      <c r="S765" s="10">
        <f t="shared" si="72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12" t="s">
        <v>8310</v>
      </c>
      <c r="Q766" t="str">
        <f t="shared" si="69"/>
        <v>publishing</v>
      </c>
      <c r="R766" t="str">
        <f t="shared" si="70"/>
        <v>fiction</v>
      </c>
      <c r="S766" s="10">
        <f t="shared" si="72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0">
        <f t="shared" si="72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12" t="s">
        <v>8310</v>
      </c>
      <c r="Q768" t="str">
        <f t="shared" si="69"/>
        <v>publishing</v>
      </c>
      <c r="R768" t="str">
        <f t="shared" si="70"/>
        <v>fiction</v>
      </c>
      <c r="S768" s="10">
        <f t="shared" si="72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70"/>
        <v>fiction</v>
      </c>
      <c r="S769" s="10">
        <f t="shared" si="72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12" t="s">
        <v>8310</v>
      </c>
      <c r="Q770" t="str">
        <f t="shared" si="69"/>
        <v>publishing</v>
      </c>
      <c r="R770" t="str">
        <f t="shared" si="70"/>
        <v>fiction</v>
      </c>
      <c r="S770" s="10">
        <f t="shared" si="72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6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 - FIND("/",N771))</f>
        <v>fiction</v>
      </c>
      <c r="S771" s="10">
        <f t="shared" si="72"/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12" t="s">
        <v>8310</v>
      </c>
      <c r="Q772" t="str">
        <f t="shared" si="75"/>
        <v>publishing</v>
      </c>
      <c r="R772" t="str">
        <f t="shared" si="76"/>
        <v>fiction</v>
      </c>
      <c r="S772" s="10">
        <f t="shared" si="72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6"/>
        <v>fiction</v>
      </c>
      <c r="S773" s="10">
        <f t="shared" si="72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6"/>
        <v>fiction</v>
      </c>
      <c r="S774" s="10">
        <f t="shared" si="72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6"/>
        <v>fiction</v>
      </c>
      <c r="S775" s="10">
        <f t="shared" si="72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6"/>
        <v>fiction</v>
      </c>
      <c r="S776" s="10">
        <f t="shared" ref="S776:S839" si="78">(((J776/60)/60)/24)+DATE(1970,1,1)</f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6"/>
        <v>fiction</v>
      </c>
      <c r="S777" s="10">
        <f t="shared" si="78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0">
        <f t="shared" si="78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6"/>
        <v>fiction</v>
      </c>
      <c r="S779" s="10">
        <f t="shared" si="78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6"/>
        <v>fiction</v>
      </c>
      <c r="S780" s="10">
        <f t="shared" si="78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0">
        <f t="shared" si="78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0">
        <f t="shared" si="78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0">
        <f t="shared" si="78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4"/>
        <v>50</v>
      </c>
      <c r="Q784" t="str">
        <f t="shared" si="75"/>
        <v>music</v>
      </c>
      <c r="R784" t="str">
        <f t="shared" si="76"/>
        <v>rock</v>
      </c>
      <c r="S784" s="10">
        <f t="shared" si="78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0">
        <f t="shared" si="78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6"/>
        <v>rock</v>
      </c>
      <c r="S786" s="10">
        <f t="shared" si="78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0">
        <f t="shared" si="78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0">
        <f t="shared" si="78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0">
        <f t="shared" si="78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0">
        <f t="shared" si="78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0">
        <f t="shared" si="78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0">
        <f t="shared" si="78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4"/>
        <v>60.859375</v>
      </c>
      <c r="Q793" t="str">
        <f t="shared" si="75"/>
        <v>music</v>
      </c>
      <c r="R793" t="str">
        <f t="shared" si="76"/>
        <v>rock</v>
      </c>
      <c r="S793" s="10">
        <f t="shared" si="78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0">
        <f t="shared" si="78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0">
        <f t="shared" si="78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0">
        <f t="shared" si="78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0">
        <f t="shared" si="78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0">
        <f t="shared" si="78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0">
        <f t="shared" si="78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0">
        <f t="shared" si="78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0">
        <f t="shared" si="78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6"/>
        <v>rock</v>
      </c>
      <c r="S802" s="10">
        <f t="shared" si="78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0">
        <f t="shared" si="78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0">
        <f t="shared" si="78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0">
        <f t="shared" si="78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0">
        <f t="shared" si="78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0">
        <f t="shared" si="78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0">
        <f t="shared" si="78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0">
        <f t="shared" si="78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0">
        <f t="shared" si="78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0">
        <f t="shared" si="78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0">
        <f t="shared" si="78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0">
        <f t="shared" si="78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0">
        <f t="shared" si="78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0">
        <f t="shared" si="78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0">
        <f t="shared" si="78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0">
        <f t="shared" si="78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6"/>
        <v>rock</v>
      </c>
      <c r="S818" s="10">
        <f t="shared" si="78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0">
        <f t="shared" si="78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0">
        <f t="shared" si="78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0">
        <f t="shared" si="78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0">
        <f t="shared" si="78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0">
        <f t="shared" si="78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0">
        <f t="shared" si="78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0">
        <f t="shared" si="78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0">
        <f t="shared" si="78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0">
        <f t="shared" si="78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0">
        <f t="shared" si="78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0">
        <f t="shared" si="78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0">
        <f t="shared" si="78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4"/>
        <v>32.5</v>
      </c>
      <c r="Q831" t="str">
        <f t="shared" si="75"/>
        <v>music</v>
      </c>
      <c r="R831" t="str">
        <f t="shared" si="76"/>
        <v>rock</v>
      </c>
      <c r="S831" s="10">
        <f t="shared" si="78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4"/>
        <v>60.65625</v>
      </c>
      <c r="Q832" t="str">
        <f t="shared" si="75"/>
        <v>music</v>
      </c>
      <c r="R832" t="str">
        <f t="shared" si="76"/>
        <v>rock</v>
      </c>
      <c r="S832" s="10">
        <f t="shared" si="78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6"/>
        <v>rock</v>
      </c>
      <c r="S833" s="10">
        <f t="shared" si="78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0">
        <f t="shared" si="78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6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 - FIND("/",N835))</f>
        <v>rock</v>
      </c>
      <c r="S835" s="10">
        <f t="shared" si="78"/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82"/>
        <v>rock</v>
      </c>
      <c r="S836" s="10">
        <f t="shared" si="78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80"/>
        <v>58.625</v>
      </c>
      <c r="Q837" t="str">
        <f t="shared" si="81"/>
        <v>music</v>
      </c>
      <c r="R837" t="str">
        <f t="shared" si="82"/>
        <v>rock</v>
      </c>
      <c r="S837" s="10">
        <f t="shared" si="78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0">
        <f t="shared" si="78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0">
        <f t="shared" si="78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0">
        <f t="shared" ref="S840:S903" si="84">(((J840/60)/60)/24)+DATE(1970,1,1)</f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0">
        <f t="shared" si="84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0">
        <f t="shared" si="84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0">
        <f t="shared" si="84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0">
        <f t="shared" si="84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0">
        <f t="shared" si="84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0">
        <f t="shared" si="84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0">
        <f t="shared" si="84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0">
        <f t="shared" si="84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0"/>
        <v>10</v>
      </c>
      <c r="Q849" t="str">
        <f t="shared" si="81"/>
        <v>music</v>
      </c>
      <c r="R849" t="str">
        <f t="shared" si="82"/>
        <v>metal</v>
      </c>
      <c r="S849" s="10">
        <f t="shared" si="84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0"/>
        <v>18.75</v>
      </c>
      <c r="Q850" t="str">
        <f t="shared" si="81"/>
        <v>music</v>
      </c>
      <c r="R850" t="str">
        <f t="shared" si="82"/>
        <v>metal</v>
      </c>
      <c r="S850" s="10">
        <f t="shared" si="84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0">
        <f t="shared" si="84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0">
        <f t="shared" si="84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0">
        <f t="shared" si="84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0">
        <f t="shared" si="84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0"/>
        <v>30</v>
      </c>
      <c r="Q855" t="str">
        <f t="shared" si="81"/>
        <v>music</v>
      </c>
      <c r="R855" t="str">
        <f t="shared" si="82"/>
        <v>metal</v>
      </c>
      <c r="S855" s="10">
        <f t="shared" si="84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0">
        <f t="shared" si="84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0">
        <f t="shared" si="84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0">
        <f t="shared" si="84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0"/>
        <v>50</v>
      </c>
      <c r="Q859" t="str">
        <f t="shared" si="81"/>
        <v>music</v>
      </c>
      <c r="R859" t="str">
        <f t="shared" si="82"/>
        <v>metal</v>
      </c>
      <c r="S859" s="10">
        <f t="shared" si="84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0">
        <f t="shared" si="84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0">
        <f t="shared" si="84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0">
        <f t="shared" si="84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82"/>
        <v>jazz</v>
      </c>
      <c r="S863" s="10">
        <f t="shared" si="84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82"/>
        <v>jazz</v>
      </c>
      <c r="S864" s="10">
        <f t="shared" si="84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82"/>
        <v>jazz</v>
      </c>
      <c r="S865" s="10">
        <f t="shared" si="84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0">
        <f t="shared" si="84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82"/>
        <v>jazz</v>
      </c>
      <c r="S867" s="10">
        <f t="shared" si="84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0">
        <f t="shared" si="84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0">
        <f t="shared" si="84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82"/>
        <v>jazz</v>
      </c>
      <c r="S870" s="10">
        <f t="shared" si="84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0">
        <f t="shared" si="84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82"/>
        <v>jazz</v>
      </c>
      <c r="S872" s="10">
        <f t="shared" si="84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0">
        <f t="shared" si="84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82"/>
        <v>jazz</v>
      </c>
      <c r="S874" s="10">
        <f t="shared" si="84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82"/>
        <v>jazz</v>
      </c>
      <c r="S875" s="10">
        <f t="shared" si="84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0">
        <f t="shared" si="84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12" t="s">
        <v>8310</v>
      </c>
      <c r="Q877" t="str">
        <f t="shared" si="81"/>
        <v>music</v>
      </c>
      <c r="R877" t="str">
        <f t="shared" si="82"/>
        <v>jazz</v>
      </c>
      <c r="S877" s="10">
        <f t="shared" si="84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0">
        <f t="shared" si="84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0">
        <f t="shared" si="84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82"/>
        <v>jazz</v>
      </c>
      <c r="S880" s="10">
        <f t="shared" si="84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0">
        <f t="shared" si="84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0"/>
        <v>14.125</v>
      </c>
      <c r="Q882" t="str">
        <f t="shared" si="81"/>
        <v>music</v>
      </c>
      <c r="R882" t="str">
        <f t="shared" si="82"/>
        <v>indie rock</v>
      </c>
      <c r="S882" s="10">
        <f t="shared" si="84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82"/>
        <v>indie rock</v>
      </c>
      <c r="S883" s="10">
        <f t="shared" si="84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0">
        <f t="shared" si="84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0"/>
        <v>83.375</v>
      </c>
      <c r="Q885" t="str">
        <f t="shared" si="81"/>
        <v>music</v>
      </c>
      <c r="R885" t="str">
        <f t="shared" si="82"/>
        <v>indie rock</v>
      </c>
      <c r="S885" s="10">
        <f t="shared" si="84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0"/>
        <v>10</v>
      </c>
      <c r="Q886" t="str">
        <f t="shared" si="81"/>
        <v>music</v>
      </c>
      <c r="R886" t="str">
        <f t="shared" si="82"/>
        <v>indie rock</v>
      </c>
      <c r="S886" s="10">
        <f t="shared" si="84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0">
        <f t="shared" si="84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0">
        <f t="shared" si="84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12" t="s">
        <v>8310</v>
      </c>
      <c r="Q889" t="str">
        <f t="shared" si="81"/>
        <v>music</v>
      </c>
      <c r="R889" t="str">
        <f t="shared" si="82"/>
        <v>indie rock</v>
      </c>
      <c r="S889" s="10">
        <f t="shared" si="84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0"/>
        <v>18</v>
      </c>
      <c r="Q890" t="str">
        <f t="shared" si="81"/>
        <v>music</v>
      </c>
      <c r="R890" t="str">
        <f t="shared" si="82"/>
        <v>indie rock</v>
      </c>
      <c r="S890" s="10">
        <f t="shared" si="84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0">
        <f t="shared" si="84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82"/>
        <v>indie rock</v>
      </c>
      <c r="S892" s="10">
        <f t="shared" si="84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0">
        <f t="shared" si="84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0">
        <f t="shared" si="84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0"/>
        <v>40</v>
      </c>
      <c r="Q895" t="str">
        <f t="shared" si="81"/>
        <v>music</v>
      </c>
      <c r="R895" t="str">
        <f t="shared" si="82"/>
        <v>indie rock</v>
      </c>
      <c r="S895" s="10">
        <f t="shared" si="84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0">
        <f t="shared" si="84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0">
        <f t="shared" si="84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0">
        <f t="shared" si="84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12" t="s">
        <v>8310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0">
        <f t="shared" si="84"/>
        <v>41211.688750000001</v>
      </c>
      <c r="T899" s="10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ref="P899:P962" si="89">E900/L900</f>
        <v>35</v>
      </c>
      <c r="Q900" t="str">
        <f t="shared" si="86"/>
        <v>music</v>
      </c>
      <c r="R900" t="str">
        <f t="shared" si="87"/>
        <v>indie rock</v>
      </c>
      <c r="S900" s="10">
        <f t="shared" si="84"/>
        <v>40878.758217592593</v>
      </c>
      <c r="T900" s="10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9"/>
        <v>35</v>
      </c>
      <c r="Q901" t="str">
        <f t="shared" si="86"/>
        <v>music</v>
      </c>
      <c r="R901" t="str">
        <f t="shared" si="87"/>
        <v>indie rock</v>
      </c>
      <c r="S901" s="10">
        <f t="shared" si="84"/>
        <v>40646.099097222221</v>
      </c>
      <c r="T901" s="10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9"/>
        <v>10.5</v>
      </c>
      <c r="Q902" t="str">
        <f t="shared" si="86"/>
        <v>music</v>
      </c>
      <c r="R902" t="str">
        <f t="shared" si="87"/>
        <v>jazz</v>
      </c>
      <c r="S902" s="10">
        <f t="shared" si="84"/>
        <v>42429.84956018519</v>
      </c>
      <c r="T902" s="10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12" t="s">
        <v>8310</v>
      </c>
      <c r="Q903" t="str">
        <f t="shared" si="86"/>
        <v>music</v>
      </c>
      <c r="R903" t="str">
        <f t="shared" si="87"/>
        <v>jazz</v>
      </c>
      <c r="S903" s="10">
        <f t="shared" si="84"/>
        <v>40291.81150462963</v>
      </c>
      <c r="T903" s="10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si="89"/>
        <v>30</v>
      </c>
      <c r="Q904" t="str">
        <f t="shared" si="86"/>
        <v>music</v>
      </c>
      <c r="R904" t="str">
        <f t="shared" si="87"/>
        <v>jazz</v>
      </c>
      <c r="S904" s="10">
        <f t="shared" ref="S904:S967" si="90">(((J904/60)/60)/24)+DATE(1970,1,1)</f>
        <v>41829.965532407405</v>
      </c>
      <c r="T904" s="10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89"/>
        <v>40</v>
      </c>
      <c r="Q905" t="str">
        <f t="shared" si="86"/>
        <v>music</v>
      </c>
      <c r="R905" t="str">
        <f t="shared" si="87"/>
        <v>jazz</v>
      </c>
      <c r="S905" s="10">
        <f t="shared" si="90"/>
        <v>41149.796064814815</v>
      </c>
      <c r="T905" s="10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89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90"/>
        <v>42342.080289351856</v>
      </c>
      <c r="T906" s="10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89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90"/>
        <v>40507.239884259259</v>
      </c>
      <c r="T907" s="10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12" t="s">
        <v>8310</v>
      </c>
      <c r="Q908" t="str">
        <f t="shared" si="86"/>
        <v>music</v>
      </c>
      <c r="R908" t="str">
        <f t="shared" si="87"/>
        <v>jazz</v>
      </c>
      <c r="S908" s="10">
        <f t="shared" si="90"/>
        <v>41681.189699074072</v>
      </c>
      <c r="T908" s="10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12" t="s">
        <v>8310</v>
      </c>
      <c r="Q909" t="str">
        <f t="shared" si="86"/>
        <v>music</v>
      </c>
      <c r="R909" t="str">
        <f t="shared" si="87"/>
        <v>jazz</v>
      </c>
      <c r="S909" s="10">
        <f t="shared" si="90"/>
        <v>40767.192395833335</v>
      </c>
      <c r="T909" s="10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12" t="s">
        <v>8310</v>
      </c>
      <c r="Q910" t="str">
        <f t="shared" si="86"/>
        <v>music</v>
      </c>
      <c r="R910" t="str">
        <f t="shared" si="87"/>
        <v>jazz</v>
      </c>
      <c r="S910" s="10">
        <f t="shared" si="90"/>
        <v>40340.801562499997</v>
      </c>
      <c r="T910" s="10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89"/>
        <v>65</v>
      </c>
      <c r="Q911" t="str">
        <f t="shared" si="86"/>
        <v>music</v>
      </c>
      <c r="R911" t="str">
        <f t="shared" si="87"/>
        <v>jazz</v>
      </c>
      <c r="S911" s="10">
        <f t="shared" si="90"/>
        <v>41081.69027777778</v>
      </c>
      <c r="T911" s="10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89"/>
        <v>24.6</v>
      </c>
      <c r="Q912" t="str">
        <f t="shared" si="86"/>
        <v>music</v>
      </c>
      <c r="R912" t="str">
        <f t="shared" si="87"/>
        <v>jazz</v>
      </c>
      <c r="S912" s="10">
        <f t="shared" si="90"/>
        <v>42737.545358796298</v>
      </c>
      <c r="T912" s="10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12" t="s">
        <v>8310</v>
      </c>
      <c r="Q913" t="str">
        <f t="shared" si="86"/>
        <v>music</v>
      </c>
      <c r="R913" t="str">
        <f t="shared" si="87"/>
        <v>jazz</v>
      </c>
      <c r="S913" s="10">
        <f t="shared" si="90"/>
        <v>41642.005150462966</v>
      </c>
      <c r="T913" s="10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89"/>
        <v>15</v>
      </c>
      <c r="Q914" t="str">
        <f t="shared" si="86"/>
        <v>music</v>
      </c>
      <c r="R914" t="str">
        <f t="shared" si="87"/>
        <v>jazz</v>
      </c>
      <c r="S914" s="10">
        <f t="shared" si="90"/>
        <v>41194.109340277777</v>
      </c>
      <c r="T914" s="10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89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90"/>
        <v>41004.139108796298</v>
      </c>
      <c r="T915" s="10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12" t="s">
        <v>8310</v>
      </c>
      <c r="Q916" t="str">
        <f t="shared" si="86"/>
        <v>music</v>
      </c>
      <c r="R916" t="str">
        <f t="shared" si="87"/>
        <v>jazz</v>
      </c>
      <c r="S916" s="10">
        <f t="shared" si="90"/>
        <v>41116.763275462967</v>
      </c>
      <c r="T916" s="10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89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90"/>
        <v>40937.679560185185</v>
      </c>
      <c r="T917" s="10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12" t="s">
        <v>8310</v>
      </c>
      <c r="Q918" t="str">
        <f t="shared" si="86"/>
        <v>music</v>
      </c>
      <c r="R918" t="str">
        <f t="shared" si="87"/>
        <v>jazz</v>
      </c>
      <c r="S918" s="10">
        <f t="shared" si="90"/>
        <v>40434.853402777779</v>
      </c>
      <c r="T918" s="10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89"/>
        <v>30</v>
      </c>
      <c r="Q919" t="str">
        <f t="shared" si="86"/>
        <v>music</v>
      </c>
      <c r="R919" t="str">
        <f t="shared" si="87"/>
        <v>jazz</v>
      </c>
      <c r="S919" s="10">
        <f t="shared" si="90"/>
        <v>41802.94363425926</v>
      </c>
      <c r="T919" s="10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89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90"/>
        <v>41944.916215277779</v>
      </c>
      <c r="T920" s="10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89"/>
        <v>100</v>
      </c>
      <c r="Q921" t="str">
        <f t="shared" si="86"/>
        <v>music</v>
      </c>
      <c r="R921" t="str">
        <f t="shared" si="87"/>
        <v>jazz</v>
      </c>
      <c r="S921" s="10">
        <f t="shared" si="90"/>
        <v>41227.641724537039</v>
      </c>
      <c r="T921" s="10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12" t="s">
        <v>8310</v>
      </c>
      <c r="Q922" t="str">
        <f t="shared" si="86"/>
        <v>music</v>
      </c>
      <c r="R922" t="str">
        <f t="shared" si="87"/>
        <v>jazz</v>
      </c>
      <c r="S922" s="10">
        <f t="shared" si="90"/>
        <v>41562.67155092593</v>
      </c>
      <c r="T922" s="10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89"/>
        <v>231.75</v>
      </c>
      <c r="Q923" t="str">
        <f t="shared" si="86"/>
        <v>music</v>
      </c>
      <c r="R923" t="str">
        <f t="shared" si="87"/>
        <v>jazz</v>
      </c>
      <c r="S923" s="10">
        <f t="shared" si="90"/>
        <v>40847.171018518515</v>
      </c>
      <c r="T923" s="10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89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90"/>
        <v>41878.530011574076</v>
      </c>
      <c r="T924" s="10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89"/>
        <v>55</v>
      </c>
      <c r="Q925" t="str">
        <f t="shared" si="86"/>
        <v>music</v>
      </c>
      <c r="R925" t="str">
        <f t="shared" si="87"/>
        <v>jazz</v>
      </c>
      <c r="S925" s="10">
        <f t="shared" si="90"/>
        <v>41934.959756944445</v>
      </c>
      <c r="T925" s="10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89"/>
        <v>21.8</v>
      </c>
      <c r="Q926" t="str">
        <f t="shared" si="86"/>
        <v>music</v>
      </c>
      <c r="R926" t="str">
        <f t="shared" si="87"/>
        <v>jazz</v>
      </c>
      <c r="S926" s="10">
        <f t="shared" si="90"/>
        <v>41288.942928240744</v>
      </c>
      <c r="T926" s="10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89"/>
        <v>32</v>
      </c>
      <c r="Q927" t="str">
        <f t="shared" si="86"/>
        <v>music</v>
      </c>
      <c r="R927" t="str">
        <f t="shared" si="87"/>
        <v>jazz</v>
      </c>
      <c r="S927" s="10">
        <f t="shared" si="90"/>
        <v>41575.880914351852</v>
      </c>
      <c r="T927" s="10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12" t="s">
        <v>8310</v>
      </c>
      <c r="Q928" t="str">
        <f t="shared" si="86"/>
        <v>music</v>
      </c>
      <c r="R928" t="str">
        <f t="shared" si="87"/>
        <v>jazz</v>
      </c>
      <c r="S928" s="10">
        <f t="shared" si="90"/>
        <v>40338.02002314815</v>
      </c>
      <c r="T928" s="10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12" t="s">
        <v>8310</v>
      </c>
      <c r="Q929" t="str">
        <f t="shared" si="86"/>
        <v>music</v>
      </c>
      <c r="R929" t="str">
        <f t="shared" si="87"/>
        <v>jazz</v>
      </c>
      <c r="S929" s="10">
        <f t="shared" si="90"/>
        <v>41013.822858796295</v>
      </c>
      <c r="T929" s="10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89"/>
        <v>56.25</v>
      </c>
      <c r="Q930" t="str">
        <f t="shared" si="86"/>
        <v>music</v>
      </c>
      <c r="R930" t="str">
        <f t="shared" si="87"/>
        <v>jazz</v>
      </c>
      <c r="S930" s="10">
        <f t="shared" si="90"/>
        <v>41180.86241898148</v>
      </c>
      <c r="T930" s="10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12" t="s">
        <v>8310</v>
      </c>
      <c r="Q931" t="str">
        <f t="shared" si="86"/>
        <v>music</v>
      </c>
      <c r="R931" t="str">
        <f t="shared" si="87"/>
        <v>jazz</v>
      </c>
      <c r="S931" s="10">
        <f t="shared" si="90"/>
        <v>40978.238067129627</v>
      </c>
      <c r="T931" s="10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89"/>
        <v>69</v>
      </c>
      <c r="Q932" t="str">
        <f t="shared" si="86"/>
        <v>music</v>
      </c>
      <c r="R932" t="str">
        <f t="shared" si="87"/>
        <v>jazz</v>
      </c>
      <c r="S932" s="10">
        <f t="shared" si="90"/>
        <v>40312.915578703702</v>
      </c>
      <c r="T932" s="10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89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90"/>
        <v>41680.359976851854</v>
      </c>
      <c r="T933" s="10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89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90"/>
        <v>41310.969270833331</v>
      </c>
      <c r="T934" s="10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89"/>
        <v>60</v>
      </c>
      <c r="Q935" t="str">
        <f t="shared" si="86"/>
        <v>music</v>
      </c>
      <c r="R935" t="str">
        <f t="shared" si="87"/>
        <v>jazz</v>
      </c>
      <c r="S935" s="10">
        <f t="shared" si="90"/>
        <v>41711.169085648151</v>
      </c>
      <c r="T935" s="10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89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90"/>
        <v>41733.737083333333</v>
      </c>
      <c r="T936" s="10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89"/>
        <v>25</v>
      </c>
      <c r="Q937" t="str">
        <f t="shared" si="86"/>
        <v>music</v>
      </c>
      <c r="R937" t="str">
        <f t="shared" si="87"/>
        <v>jazz</v>
      </c>
      <c r="S937" s="10">
        <f t="shared" si="90"/>
        <v>42368.333668981482</v>
      </c>
      <c r="T937" s="10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12" t="s">
        <v>8310</v>
      </c>
      <c r="Q938" t="str">
        <f t="shared" si="86"/>
        <v>music</v>
      </c>
      <c r="R938" t="str">
        <f t="shared" si="87"/>
        <v>jazz</v>
      </c>
      <c r="S938" s="10">
        <f t="shared" si="90"/>
        <v>40883.024178240739</v>
      </c>
      <c r="T938" s="10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89"/>
        <v>20</v>
      </c>
      <c r="Q939" t="str">
        <f t="shared" si="86"/>
        <v>music</v>
      </c>
      <c r="R939" t="str">
        <f t="shared" si="87"/>
        <v>jazz</v>
      </c>
      <c r="S939" s="10">
        <f t="shared" si="90"/>
        <v>41551.798113425924</v>
      </c>
      <c r="T939" s="10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89"/>
        <v>25</v>
      </c>
      <c r="Q940" t="str">
        <f t="shared" si="86"/>
        <v>music</v>
      </c>
      <c r="R940" t="str">
        <f t="shared" si="87"/>
        <v>jazz</v>
      </c>
      <c r="S940" s="10">
        <f t="shared" si="90"/>
        <v>41124.479722222226</v>
      </c>
      <c r="T940" s="10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89"/>
        <v>20</v>
      </c>
      <c r="Q941" t="str">
        <f t="shared" si="86"/>
        <v>music</v>
      </c>
      <c r="R941" t="str">
        <f t="shared" si="87"/>
        <v>jazz</v>
      </c>
      <c r="S941" s="10">
        <f t="shared" si="90"/>
        <v>41416.763171296298</v>
      </c>
      <c r="T941" s="10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89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90"/>
        <v>42182.008402777778</v>
      </c>
      <c r="T942" s="10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89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90"/>
        <v>42746.096585648149</v>
      </c>
      <c r="T943" s="10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89"/>
        <v>41.75</v>
      </c>
      <c r="Q944" t="str">
        <f t="shared" si="86"/>
        <v>technology</v>
      </c>
      <c r="R944" t="str">
        <f t="shared" si="87"/>
        <v>wearables</v>
      </c>
      <c r="S944" s="10">
        <f t="shared" si="90"/>
        <v>42382.843287037031</v>
      </c>
      <c r="T944" s="10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89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90"/>
        <v>42673.66788194445</v>
      </c>
      <c r="T945" s="10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89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90"/>
        <v>42444.583912037036</v>
      </c>
      <c r="T946" s="10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89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90"/>
        <v>42732.872986111113</v>
      </c>
      <c r="T947" s="10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89"/>
        <v>57.2</v>
      </c>
      <c r="Q948" t="str">
        <f t="shared" si="86"/>
        <v>technology</v>
      </c>
      <c r="R948" t="str">
        <f t="shared" si="87"/>
        <v>wearables</v>
      </c>
      <c r="S948" s="10">
        <f t="shared" si="90"/>
        <v>42592.750555555554</v>
      </c>
      <c r="T948" s="10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12" t="s">
        <v>8310</v>
      </c>
      <c r="Q949" t="str">
        <f t="shared" si="86"/>
        <v>technology</v>
      </c>
      <c r="R949" t="str">
        <f t="shared" si="87"/>
        <v>wearables</v>
      </c>
      <c r="S949" s="10">
        <f t="shared" si="90"/>
        <v>42491.781319444446</v>
      </c>
      <c r="T949" s="10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89"/>
        <v>60</v>
      </c>
      <c r="Q950" t="str">
        <f t="shared" si="86"/>
        <v>technology</v>
      </c>
      <c r="R950" t="str">
        <f t="shared" si="87"/>
        <v>wearables</v>
      </c>
      <c r="S950" s="10">
        <f t="shared" si="90"/>
        <v>42411.828287037039</v>
      </c>
      <c r="T950" s="10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89"/>
        <v>39</v>
      </c>
      <c r="Q951" t="str">
        <f t="shared" si="86"/>
        <v>technology</v>
      </c>
      <c r="R951" t="str">
        <f t="shared" si="87"/>
        <v>wearables</v>
      </c>
      <c r="S951" s="10">
        <f t="shared" si="90"/>
        <v>42361.043703703705</v>
      </c>
      <c r="T951" s="10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89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90"/>
        <v>42356.750706018516</v>
      </c>
      <c r="T952" s="10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89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90"/>
        <v>42480.653611111105</v>
      </c>
      <c r="T953" s="10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89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90"/>
        <v>42662.613564814819</v>
      </c>
      <c r="T954" s="10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89"/>
        <v>25.2</v>
      </c>
      <c r="Q955" t="str">
        <f t="shared" si="86"/>
        <v>technology</v>
      </c>
      <c r="R955" t="str">
        <f t="shared" si="87"/>
        <v>wearables</v>
      </c>
      <c r="S955" s="10">
        <f t="shared" si="90"/>
        <v>41999.164340277777</v>
      </c>
      <c r="T955" s="10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89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90"/>
        <v>42194.833784722221</v>
      </c>
      <c r="T956" s="10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89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90"/>
        <v>42586.295138888891</v>
      </c>
      <c r="T957" s="10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89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90"/>
        <v>42060.913877314815</v>
      </c>
      <c r="T958" s="10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89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90"/>
        <v>42660.552465277782</v>
      </c>
      <c r="T959" s="10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89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90"/>
        <v>42082.802812499998</v>
      </c>
      <c r="T960" s="10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89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90"/>
        <v>41993.174363425926</v>
      </c>
      <c r="T961" s="10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89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90"/>
        <v>42766.626793981486</v>
      </c>
      <c r="T962" s="10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6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 - FIND("/",N963))</f>
        <v>wearables</v>
      </c>
      <c r="S963" s="10">
        <f t="shared" si="90"/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0">
        <f t="shared" si="90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0">
        <f t="shared" si="90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0">
        <f t="shared" si="90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0">
        <f t="shared" si="90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4"/>
        <v>wearables</v>
      </c>
      <c r="S968" s="10">
        <f t="shared" ref="S968:S1031" si="96">(((J968/60)/60)/24)+DATE(1970,1,1)</f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0">
        <f t="shared" si="96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2"/>
        <v>26.5</v>
      </c>
      <c r="Q970" t="str">
        <f t="shared" si="93"/>
        <v>technology</v>
      </c>
      <c r="R970" t="str">
        <f t="shared" si="94"/>
        <v>wearables</v>
      </c>
      <c r="S970" s="10">
        <f t="shared" si="96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0">
        <f t="shared" si="96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2"/>
        <v>164</v>
      </c>
      <c r="Q972" t="str">
        <f t="shared" si="93"/>
        <v>technology</v>
      </c>
      <c r="R972" t="str">
        <f t="shared" si="94"/>
        <v>wearables</v>
      </c>
      <c r="S972" s="10">
        <f t="shared" si="96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4"/>
        <v>wearables</v>
      </c>
      <c r="S973" s="10">
        <f t="shared" si="96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0">
        <f t="shared" si="96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0">
        <f t="shared" si="96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0">
        <f t="shared" si="96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0">
        <f t="shared" si="96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0">
        <f t="shared" si="96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0">
        <f t="shared" si="96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0">
        <f t="shared" si="96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0">
        <f t="shared" si="96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0">
        <f t="shared" si="96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4"/>
        <v>wearables</v>
      </c>
      <c r="S983" s="10">
        <f t="shared" si="96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4"/>
        <v>wearables</v>
      </c>
      <c r="S984" s="10">
        <f t="shared" si="96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0">
        <f t="shared" si="96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0">
        <f t="shared" si="96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0">
        <f t="shared" si="96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0">
        <f t="shared" si="96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0">
        <f t="shared" si="96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12" t="s">
        <v>8310</v>
      </c>
      <c r="Q990" t="str">
        <f t="shared" si="93"/>
        <v>technology</v>
      </c>
      <c r="R990" t="str">
        <f t="shared" si="94"/>
        <v>wearables</v>
      </c>
      <c r="S990" s="10">
        <f t="shared" si="96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0">
        <f t="shared" si="96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4"/>
        <v>wearables</v>
      </c>
      <c r="S992" s="10">
        <f t="shared" si="96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0">
        <f t="shared" si="96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0">
        <f t="shared" si="96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0">
        <f t="shared" si="96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0">
        <f t="shared" si="96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0">
        <f t="shared" si="96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4"/>
        <v>wearables</v>
      </c>
      <c r="S998" s="10">
        <f t="shared" si="96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0">
        <f t="shared" si="96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0">
        <f t="shared" si="96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0">
        <f t="shared" si="96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0">
        <f t="shared" si="96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0">
        <f t="shared" si="96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0">
        <f t="shared" si="96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0">
        <f t="shared" si="96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0">
        <f t="shared" si="96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0">
        <f t="shared" si="96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0">
        <f t="shared" si="96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0">
        <f t="shared" si="96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0">
        <f t="shared" si="96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0">
        <f t="shared" si="96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0">
        <f t="shared" si="96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0">
        <f t="shared" si="96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0">
        <f t="shared" si="96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0">
        <f t="shared" si="96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0">
        <f t="shared" si="96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0">
        <f t="shared" si="96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0">
        <f t="shared" si="96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0">
        <f t="shared" si="96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0">
        <f t="shared" si="96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0">
        <f t="shared" si="96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0">
        <f t="shared" si="96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0">
        <f t="shared" si="96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0">
        <f t="shared" si="96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0">
        <f t="shared" si="96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0">
        <f t="shared" si="96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6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 - FIND("/",N1027))</f>
        <v>electronic music</v>
      </c>
      <c r="S1027" s="10">
        <f t="shared" si="96"/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0">
        <f t="shared" si="96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0">
        <f t="shared" si="96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0">
        <f t="shared" si="96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0">
        <f t="shared" si="96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0">
        <f t="shared" ref="S1032:S1095" si="102">(((J1032/60)/60)/24)+DATE(1970,1,1)</f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0">
        <f t="shared" si="102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0">
        <f t="shared" si="102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0">
        <f t="shared" si="102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0">
        <f t="shared" si="102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0">
        <f t="shared" si="102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0">
        <f t="shared" si="102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0">
        <f t="shared" si="102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0">
        <f t="shared" si="102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0">
        <f t="shared" si="102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100"/>
        <v>audio</v>
      </c>
      <c r="S1042" s="10">
        <f t="shared" si="102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12" t="s">
        <v>8310</v>
      </c>
      <c r="Q1043" t="str">
        <f t="shared" si="99"/>
        <v>journalism</v>
      </c>
      <c r="R1043" t="str">
        <f t="shared" si="100"/>
        <v>audio</v>
      </c>
      <c r="S1043" s="10">
        <f t="shared" si="102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100"/>
        <v>audio</v>
      </c>
      <c r="S1044" s="10">
        <f t="shared" si="102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0">
        <f t="shared" si="102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100"/>
        <v>audio</v>
      </c>
      <c r="S1046" s="10">
        <f t="shared" si="102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0">
        <f t="shared" si="102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12" t="s">
        <v>8310</v>
      </c>
      <c r="Q1048" t="str">
        <f t="shared" si="99"/>
        <v>journalism</v>
      </c>
      <c r="R1048" t="str">
        <f t="shared" si="100"/>
        <v>audio</v>
      </c>
      <c r="S1048" s="10">
        <f t="shared" si="102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100"/>
        <v>audio</v>
      </c>
      <c r="S1049" s="10">
        <f t="shared" si="102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100"/>
        <v>audio</v>
      </c>
      <c r="S1050" s="10">
        <f t="shared" si="102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12" t="s">
        <v>8310</v>
      </c>
      <c r="Q1051" t="str">
        <f t="shared" si="99"/>
        <v>journalism</v>
      </c>
      <c r="R1051" t="str">
        <f t="shared" si="100"/>
        <v>audio</v>
      </c>
      <c r="S1051" s="10">
        <f t="shared" si="102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12" t="s">
        <v>8310</v>
      </c>
      <c r="Q1052" t="str">
        <f t="shared" si="99"/>
        <v>journalism</v>
      </c>
      <c r="R1052" t="str">
        <f t="shared" si="100"/>
        <v>audio</v>
      </c>
      <c r="S1052" s="10">
        <f t="shared" si="102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12" t="s">
        <v>8310</v>
      </c>
      <c r="Q1053" t="str">
        <f t="shared" si="99"/>
        <v>journalism</v>
      </c>
      <c r="R1053" t="str">
        <f t="shared" si="100"/>
        <v>audio</v>
      </c>
      <c r="S1053" s="10">
        <f t="shared" si="102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12" t="s">
        <v>8310</v>
      </c>
      <c r="Q1054" t="str">
        <f t="shared" si="99"/>
        <v>journalism</v>
      </c>
      <c r="R1054" t="str">
        <f t="shared" si="100"/>
        <v>audio</v>
      </c>
      <c r="S1054" s="10">
        <f t="shared" si="102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98"/>
        <v>15</v>
      </c>
      <c r="Q1055" t="str">
        <f t="shared" si="99"/>
        <v>journalism</v>
      </c>
      <c r="R1055" t="str">
        <f t="shared" si="100"/>
        <v>audio</v>
      </c>
      <c r="S1055" s="10">
        <f t="shared" si="102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12" t="s">
        <v>8310</v>
      </c>
      <c r="Q1056" t="str">
        <f t="shared" si="99"/>
        <v>journalism</v>
      </c>
      <c r="R1056" t="str">
        <f t="shared" si="100"/>
        <v>audio</v>
      </c>
      <c r="S1056" s="10">
        <f t="shared" si="102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12" t="s">
        <v>8310</v>
      </c>
      <c r="Q1057" t="str">
        <f t="shared" si="99"/>
        <v>journalism</v>
      </c>
      <c r="R1057" t="str">
        <f t="shared" si="100"/>
        <v>audio</v>
      </c>
      <c r="S1057" s="10">
        <f t="shared" si="102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12" t="s">
        <v>8310</v>
      </c>
      <c r="Q1058" t="str">
        <f t="shared" si="99"/>
        <v>journalism</v>
      </c>
      <c r="R1058" t="str">
        <f t="shared" si="100"/>
        <v>audio</v>
      </c>
      <c r="S1058" s="10">
        <f t="shared" si="102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12" t="s">
        <v>8310</v>
      </c>
      <c r="Q1059" t="str">
        <f t="shared" si="99"/>
        <v>journalism</v>
      </c>
      <c r="R1059" t="str">
        <f t="shared" si="100"/>
        <v>audio</v>
      </c>
      <c r="S1059" s="10">
        <f t="shared" si="102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12" t="s">
        <v>8310</v>
      </c>
      <c r="Q1060" t="str">
        <f t="shared" si="99"/>
        <v>journalism</v>
      </c>
      <c r="R1060" t="str">
        <f t="shared" si="100"/>
        <v>audio</v>
      </c>
      <c r="S1060" s="10">
        <f t="shared" si="102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12" t="s">
        <v>8310</v>
      </c>
      <c r="Q1061" t="str">
        <f t="shared" si="99"/>
        <v>journalism</v>
      </c>
      <c r="R1061" t="str">
        <f t="shared" si="100"/>
        <v>audio</v>
      </c>
      <c r="S1061" s="10">
        <f t="shared" si="102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98"/>
        <v>50</v>
      </c>
      <c r="Q1062" t="str">
        <f t="shared" si="99"/>
        <v>journalism</v>
      </c>
      <c r="R1062" t="str">
        <f t="shared" si="100"/>
        <v>audio</v>
      </c>
      <c r="S1062" s="10">
        <f t="shared" si="102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12" t="s">
        <v>8310</v>
      </c>
      <c r="Q1063" t="str">
        <f t="shared" si="99"/>
        <v>journalism</v>
      </c>
      <c r="R1063" t="str">
        <f t="shared" si="100"/>
        <v>audio</v>
      </c>
      <c r="S1063" s="10">
        <f t="shared" si="102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100"/>
        <v>audio</v>
      </c>
      <c r="S1064" s="10">
        <f t="shared" si="102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12" t="s">
        <v>8310</v>
      </c>
      <c r="Q1065" t="str">
        <f t="shared" si="99"/>
        <v>journalism</v>
      </c>
      <c r="R1065" t="str">
        <f t="shared" si="100"/>
        <v>audio</v>
      </c>
      <c r="S1065" s="10">
        <f t="shared" si="102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0">
        <f t="shared" si="102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0">
        <f t="shared" si="102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0">
        <f t="shared" si="102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98"/>
        <v>13</v>
      </c>
      <c r="Q1069" t="str">
        <f t="shared" si="99"/>
        <v>games</v>
      </c>
      <c r="R1069" t="str">
        <f t="shared" si="100"/>
        <v>video games</v>
      </c>
      <c r="S1069" s="10">
        <f t="shared" si="102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0">
        <f t="shared" si="102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0">
        <f t="shared" si="102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100"/>
        <v>video games</v>
      </c>
      <c r="S1072" s="10">
        <f t="shared" si="102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12" t="s">
        <v>8310</v>
      </c>
      <c r="Q1073" t="str">
        <f t="shared" si="99"/>
        <v>games</v>
      </c>
      <c r="R1073" t="str">
        <f t="shared" si="100"/>
        <v>video games</v>
      </c>
      <c r="S1073" s="10">
        <f t="shared" si="102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0">
        <f t="shared" si="102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100"/>
        <v>video games</v>
      </c>
      <c r="S1075" s="10">
        <f t="shared" si="102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0">
        <f t="shared" si="102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100"/>
        <v>video games</v>
      </c>
      <c r="S1077" s="10">
        <f t="shared" si="102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0">
        <f t="shared" si="102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0">
        <f t="shared" si="102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100"/>
        <v>video games</v>
      </c>
      <c r="S1080" s="10">
        <f t="shared" si="102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0">
        <f t="shared" si="102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0">
        <f t="shared" si="102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100"/>
        <v>video games</v>
      </c>
      <c r="S1083" s="10">
        <f t="shared" si="102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0">
        <f t="shared" si="102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100"/>
        <v>video games</v>
      </c>
      <c r="S1085" s="10">
        <f t="shared" si="102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12" t="s">
        <v>8310</v>
      </c>
      <c r="Q1086" t="str">
        <f t="shared" si="99"/>
        <v>games</v>
      </c>
      <c r="R1086" t="str">
        <f t="shared" si="100"/>
        <v>video games</v>
      </c>
      <c r="S1086" s="10">
        <f t="shared" si="102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100"/>
        <v>video games</v>
      </c>
      <c r="S1087" s="10">
        <f t="shared" si="102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100"/>
        <v>video games</v>
      </c>
      <c r="S1088" s="10">
        <f t="shared" si="102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12" t="s">
        <v>8310</v>
      </c>
      <c r="Q1089" t="str">
        <f t="shared" si="99"/>
        <v>games</v>
      </c>
      <c r="R1089" t="str">
        <f t="shared" si="100"/>
        <v>video games</v>
      </c>
      <c r="S1089" s="10">
        <f t="shared" si="102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0">
        <f t="shared" si="102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6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 - FIND("/",N1091))</f>
        <v>video games</v>
      </c>
      <c r="S1091" s="10">
        <f t="shared" si="102"/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6"/>
        <v>video games</v>
      </c>
      <c r="S1092" s="10">
        <f t="shared" si="102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0">
        <f t="shared" si="102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6"/>
        <v>video games</v>
      </c>
      <c r="S1094" s="10">
        <f t="shared" si="102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0">
        <f t="shared" si="102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0">
        <f t="shared" ref="S1096:S1159" si="108">(((J1096/60)/60)/24)+DATE(1970,1,1)</f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0">
        <f t="shared" si="108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0">
        <f t="shared" si="108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0">
        <f t="shared" si="108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0">
        <f t="shared" si="108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0">
        <f t="shared" si="108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0">
        <f t="shared" si="108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0">
        <f t="shared" si="108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0">
        <f t="shared" si="108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0">
        <f t="shared" si="108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0">
        <f t="shared" si="108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0">
        <f t="shared" si="108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0">
        <f t="shared" si="108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12" t="s">
        <v>8310</v>
      </c>
      <c r="Q1109" t="str">
        <f t="shared" si="105"/>
        <v>games</v>
      </c>
      <c r="R1109" t="str">
        <f t="shared" si="106"/>
        <v>video games</v>
      </c>
      <c r="S1109" s="10">
        <f t="shared" si="108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0">
        <f t="shared" si="108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0">
        <f t="shared" si="108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0">
        <f t="shared" si="108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6"/>
        <v>video games</v>
      </c>
      <c r="S1113" s="10">
        <f t="shared" si="108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0">
        <f t="shared" si="108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6"/>
        <v>video games</v>
      </c>
      <c r="S1115" s="10">
        <f t="shared" si="108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0">
        <f t="shared" si="108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0">
        <f t="shared" si="108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0">
        <f t="shared" si="108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0">
        <f t="shared" si="108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0">
        <f t="shared" si="108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6"/>
        <v>video games</v>
      </c>
      <c r="S1121" s="10">
        <f t="shared" si="108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12" t="s">
        <v>8310</v>
      </c>
      <c r="Q1122" t="str">
        <f t="shared" si="105"/>
        <v>games</v>
      </c>
      <c r="R1122" t="str">
        <f t="shared" si="106"/>
        <v>video games</v>
      </c>
      <c r="S1122" s="10">
        <f t="shared" si="108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0">
        <f t="shared" si="108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12" t="s">
        <v>8310</v>
      </c>
      <c r="Q1124" t="str">
        <f t="shared" si="105"/>
        <v>games</v>
      </c>
      <c r="R1124" t="str">
        <f t="shared" si="106"/>
        <v>video games</v>
      </c>
      <c r="S1124" s="10">
        <f t="shared" si="108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0">
        <f t="shared" si="108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0">
        <f t="shared" si="108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12" t="s">
        <v>8310</v>
      </c>
      <c r="Q1127" t="str">
        <f t="shared" si="105"/>
        <v>games</v>
      </c>
      <c r="R1127" t="str">
        <f t="shared" si="106"/>
        <v>mobile games</v>
      </c>
      <c r="S1127" s="10">
        <f t="shared" si="108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0">
        <f t="shared" si="108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0">
        <f t="shared" si="108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0">
        <f t="shared" si="108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0">
        <f t="shared" si="108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0">
        <f t="shared" si="108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 t="s">
        <v>8310</v>
      </c>
      <c r="Q1133" t="str">
        <f t="shared" si="105"/>
        <v>games</v>
      </c>
      <c r="R1133" t="str">
        <f t="shared" si="106"/>
        <v>mobile games</v>
      </c>
      <c r="S1133" s="10">
        <f t="shared" si="108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0">
        <f t="shared" si="108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0">
        <f t="shared" si="108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0">
        <f t="shared" si="108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0">
        <f t="shared" si="108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0">
        <f t="shared" si="108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0">
        <f t="shared" si="108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0">
        <f t="shared" si="108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0">
        <f t="shared" si="108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12" t="s">
        <v>8310</v>
      </c>
      <c r="Q1142" t="str">
        <f t="shared" si="105"/>
        <v>games</v>
      </c>
      <c r="R1142" t="str">
        <f t="shared" si="106"/>
        <v>mobile games</v>
      </c>
      <c r="S1142" s="10">
        <f t="shared" si="108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12" t="s">
        <v>8310</v>
      </c>
      <c r="Q1143" t="str">
        <f t="shared" si="105"/>
        <v>games</v>
      </c>
      <c r="R1143" t="str">
        <f t="shared" si="106"/>
        <v>mobile games</v>
      </c>
      <c r="S1143" s="10">
        <f t="shared" si="108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12" t="s">
        <v>8310</v>
      </c>
      <c r="Q1144" t="str">
        <f t="shared" si="105"/>
        <v>games</v>
      </c>
      <c r="R1144" t="str">
        <f t="shared" si="106"/>
        <v>mobile games</v>
      </c>
      <c r="S1144" s="10">
        <f t="shared" si="108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0">
        <f t="shared" si="108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12" t="s">
        <v>8310</v>
      </c>
      <c r="Q1146" t="str">
        <f t="shared" si="105"/>
        <v>food</v>
      </c>
      <c r="R1146" t="str">
        <f t="shared" si="106"/>
        <v>food trucks</v>
      </c>
      <c r="S1146" s="10">
        <f t="shared" si="108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0">
        <f t="shared" si="108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0">
        <f t="shared" si="108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12" t="s">
        <v>8310</v>
      </c>
      <c r="Q1149" t="str">
        <f t="shared" si="105"/>
        <v>food</v>
      </c>
      <c r="R1149" t="str">
        <f t="shared" si="106"/>
        <v>food trucks</v>
      </c>
      <c r="S1149" s="10">
        <f t="shared" si="108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0">
        <f t="shared" si="108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0">
        <f t="shared" si="108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4"/>
        <v>42</v>
      </c>
      <c r="Q1152" t="str">
        <f t="shared" si="105"/>
        <v>food</v>
      </c>
      <c r="R1152" t="str">
        <f t="shared" si="106"/>
        <v>food trucks</v>
      </c>
      <c r="S1152" s="10">
        <f t="shared" si="108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12" t="s">
        <v>8310</v>
      </c>
      <c r="Q1153" t="str">
        <f t="shared" si="105"/>
        <v>food</v>
      </c>
      <c r="R1153" t="str">
        <f t="shared" si="106"/>
        <v>food trucks</v>
      </c>
      <c r="S1153" s="10">
        <f t="shared" si="108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0">
        <f t="shared" si="108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6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RIGHT(N1155,LEN(N1155) - FIND("/",N1155))</f>
        <v>food trucks</v>
      </c>
      <c r="S1155" s="10">
        <f t="shared" si="108"/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0">
        <f t="shared" si="108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0">
        <f t="shared" si="108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12" t="s">
        <v>8310</v>
      </c>
      <c r="Q1158" t="str">
        <f t="shared" si="111"/>
        <v>food</v>
      </c>
      <c r="R1158" t="str">
        <f t="shared" si="112"/>
        <v>food trucks</v>
      </c>
      <c r="S1158" s="10">
        <f t="shared" si="108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0">
        <f t="shared" si="108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0">
        <f t="shared" ref="S1160:S1223" si="114">(((J1160/60)/60)/24)+DATE(1970,1,1)</f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12" t="s">
        <v>8310</v>
      </c>
      <c r="Q1161" t="str">
        <f t="shared" si="111"/>
        <v>food</v>
      </c>
      <c r="R1161" t="str">
        <f t="shared" si="112"/>
        <v>food trucks</v>
      </c>
      <c r="S1161" s="10">
        <f t="shared" si="114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0">
        <f t="shared" si="114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12" t="s">
        <v>8310</v>
      </c>
      <c r="Q1163" t="str">
        <f t="shared" si="111"/>
        <v>food</v>
      </c>
      <c r="R1163" t="str">
        <f t="shared" si="112"/>
        <v>food trucks</v>
      </c>
      <c r="S1163" s="10">
        <f t="shared" si="114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0">
        <f t="shared" si="114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12" t="s">
        <v>8310</v>
      </c>
      <c r="Q1165" t="str">
        <f t="shared" si="111"/>
        <v>food</v>
      </c>
      <c r="R1165" t="str">
        <f t="shared" si="112"/>
        <v>food trucks</v>
      </c>
      <c r="S1165" s="10">
        <f t="shared" si="114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12" t="s">
        <v>8310</v>
      </c>
      <c r="Q1166" t="str">
        <f t="shared" si="111"/>
        <v>food</v>
      </c>
      <c r="R1166" t="str">
        <f t="shared" si="112"/>
        <v>food trucks</v>
      </c>
      <c r="S1166" s="10">
        <f t="shared" si="114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0">
        <f t="shared" si="114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0">
        <f t="shared" si="114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0">
        <f t="shared" si="114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0">
        <f t="shared" si="114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0">
        <f t="shared" si="114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12"/>
        <v>food trucks</v>
      </c>
      <c r="S1172" s="10">
        <f t="shared" si="114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0"/>
        <v>25</v>
      </c>
      <c r="Q1173" t="str">
        <f t="shared" si="111"/>
        <v>food</v>
      </c>
      <c r="R1173" t="str">
        <f t="shared" si="112"/>
        <v>food trucks</v>
      </c>
      <c r="S1173" s="10">
        <f t="shared" si="114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12" t="s">
        <v>8310</v>
      </c>
      <c r="Q1174" t="str">
        <f t="shared" si="111"/>
        <v>food</v>
      </c>
      <c r="R1174" t="str">
        <f t="shared" si="112"/>
        <v>food trucks</v>
      </c>
      <c r="S1174" s="10">
        <f t="shared" si="114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12"/>
        <v>food trucks</v>
      </c>
      <c r="S1175" s="10">
        <f t="shared" si="114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0">
        <f t="shared" si="114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12"/>
        <v>food trucks</v>
      </c>
      <c r="S1177" s="10">
        <f t="shared" si="114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12"/>
        <v>food trucks</v>
      </c>
      <c r="S1178" s="10">
        <f t="shared" si="114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12" t="s">
        <v>8310</v>
      </c>
      <c r="Q1179" t="str">
        <f t="shared" si="111"/>
        <v>food</v>
      </c>
      <c r="R1179" t="str">
        <f t="shared" si="112"/>
        <v>food trucks</v>
      </c>
      <c r="S1179" s="10">
        <f t="shared" si="114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12"/>
        <v>food trucks</v>
      </c>
      <c r="S1180" s="10">
        <f t="shared" si="114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0">
        <f t="shared" si="114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0">
        <f t="shared" si="114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0">
        <f t="shared" si="114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0">
        <f t="shared" si="114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0">
        <f t="shared" si="114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0">
        <f t="shared" si="114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0">
        <f t="shared" si="114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0">
        <f t="shared" si="114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0">
        <f t="shared" si="114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0">
        <f t="shared" si="114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0">
        <f t="shared" si="114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0">
        <f t="shared" si="114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0">
        <f t="shared" si="114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0">
        <f t="shared" si="114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0">
        <f t="shared" si="114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0">
        <f t="shared" si="114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0">
        <f t="shared" si="114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0">
        <f t="shared" si="114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0">
        <f t="shared" si="114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0">
        <f t="shared" si="114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0">
        <f t="shared" si="114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0">
        <f t="shared" si="114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0">
        <f t="shared" si="114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0">
        <f t="shared" si="114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0">
        <f t="shared" si="114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0">
        <f t="shared" si="114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0">
        <f t="shared" si="114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0">
        <f t="shared" si="114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0">
        <f t="shared" si="114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0">
        <f t="shared" si="114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0">
        <f t="shared" si="114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0">
        <f t="shared" si="114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0">
        <f t="shared" si="114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0">
        <f t="shared" si="114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0">
        <f t="shared" si="114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0">
        <f t="shared" si="114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0">
        <f t="shared" si="114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0">
        <f t="shared" si="114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6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 - FIND("/",N1219))</f>
        <v>photobooks</v>
      </c>
      <c r="S1219" s="10">
        <f t="shared" si="114"/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0">
        <f t="shared" si="114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0">
        <f t="shared" si="114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0">
        <f t="shared" si="114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0">
        <f t="shared" si="114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0">
        <f t="shared" ref="S1224:S1287" si="120">(((J1224/60)/60)/24)+DATE(1970,1,1)</f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0">
        <f t="shared" si="120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0">
        <f t="shared" si="120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0">
        <f t="shared" si="120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0">
        <f t="shared" si="120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12" t="s">
        <v>8310</v>
      </c>
      <c r="Q1229" t="str">
        <f t="shared" si="117"/>
        <v>music</v>
      </c>
      <c r="R1229" t="str">
        <f t="shared" si="118"/>
        <v>world music</v>
      </c>
      <c r="S1229" s="10">
        <f t="shared" si="120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0">
        <f t="shared" si="120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0">
        <f t="shared" si="120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12" t="s">
        <v>8310</v>
      </c>
      <c r="Q1232" t="str">
        <f t="shared" si="117"/>
        <v>music</v>
      </c>
      <c r="R1232" t="str">
        <f t="shared" si="118"/>
        <v>world music</v>
      </c>
      <c r="S1232" s="10">
        <f t="shared" si="120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12" t="s">
        <v>8310</v>
      </c>
      <c r="Q1233" t="str">
        <f t="shared" si="117"/>
        <v>music</v>
      </c>
      <c r="R1233" t="str">
        <f t="shared" si="118"/>
        <v>world music</v>
      </c>
      <c r="S1233" s="10">
        <f t="shared" si="120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0">
        <f t="shared" si="120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0">
        <f t="shared" si="120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12" t="s">
        <v>8310</v>
      </c>
      <c r="Q1236" t="str">
        <f t="shared" si="117"/>
        <v>music</v>
      </c>
      <c r="R1236" t="str">
        <f t="shared" si="118"/>
        <v>world music</v>
      </c>
      <c r="S1236" s="10">
        <f t="shared" si="120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0">
        <f t="shared" si="120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12" t="s">
        <v>8310</v>
      </c>
      <c r="Q1238" t="str">
        <f t="shared" si="117"/>
        <v>music</v>
      </c>
      <c r="R1238" t="str">
        <f t="shared" si="118"/>
        <v>world music</v>
      </c>
      <c r="S1238" s="10">
        <f t="shared" si="120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12" t="s">
        <v>8310</v>
      </c>
      <c r="Q1239" t="str">
        <f t="shared" si="117"/>
        <v>music</v>
      </c>
      <c r="R1239" t="str">
        <f t="shared" si="118"/>
        <v>world music</v>
      </c>
      <c r="S1239" s="10">
        <f t="shared" si="120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0">
        <f t="shared" si="120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12" t="s">
        <v>8310</v>
      </c>
      <c r="Q1241" t="str">
        <f t="shared" si="117"/>
        <v>music</v>
      </c>
      <c r="R1241" t="str">
        <f t="shared" si="118"/>
        <v>world music</v>
      </c>
      <c r="S1241" s="10">
        <f t="shared" si="120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0">
        <f t="shared" si="120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0">
        <f t="shared" si="120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8"/>
        <v>world music</v>
      </c>
      <c r="S1244" s="10">
        <f t="shared" si="120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0">
        <f t="shared" si="120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0">
        <f t="shared" si="120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0">
        <f t="shared" si="120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0">
        <f t="shared" si="120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8"/>
        <v>rock</v>
      </c>
      <c r="S1249" s="10">
        <f t="shared" si="120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0">
        <f t="shared" si="120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0">
        <f t="shared" si="120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0">
        <f t="shared" si="120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0">
        <f t="shared" si="120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0">
        <f t="shared" si="120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0">
        <f t="shared" si="120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0">
        <f t="shared" si="120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0">
        <f t="shared" si="120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0">
        <f t="shared" si="120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0">
        <f t="shared" si="120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0">
        <f t="shared" si="120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0">
        <f t="shared" si="120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0">
        <f t="shared" si="120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0">
        <f t="shared" si="120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0">
        <f t="shared" si="120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0">
        <f t="shared" si="120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0">
        <f t="shared" si="120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0">
        <f t="shared" si="120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8"/>
        <v>rock</v>
      </c>
      <c r="S1268" s="10">
        <f t="shared" si="120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0">
        <f t="shared" si="120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0">
        <f t="shared" si="120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0">
        <f t="shared" si="120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0">
        <f t="shared" si="120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0">
        <f t="shared" si="120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0">
        <f t="shared" si="120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0">
        <f t="shared" si="120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0">
        <f t="shared" si="120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0">
        <f t="shared" si="120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0">
        <f t="shared" si="120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0">
        <f t="shared" si="120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0">
        <f t="shared" si="120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0">
        <f t="shared" si="120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0">
        <f t="shared" si="120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6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 - FIND("/",N1283))</f>
        <v>rock</v>
      </c>
      <c r="S1283" s="10">
        <f t="shared" si="120"/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0">
        <f t="shared" si="120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0">
        <f t="shared" si="120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0">
        <f t="shared" si="120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0">
        <f t="shared" si="120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4"/>
        <v>plays</v>
      </c>
      <c r="S1288" s="10">
        <f t="shared" ref="S1288:S1351" si="126">(((J1288/60)/60)/24)+DATE(1970,1,1)</f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2"/>
        <v>24.2</v>
      </c>
      <c r="Q1289" t="str">
        <f t="shared" si="123"/>
        <v>theater</v>
      </c>
      <c r="R1289" t="str">
        <f t="shared" si="124"/>
        <v>plays</v>
      </c>
      <c r="S1289" s="10">
        <f t="shared" si="126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0">
        <f t="shared" si="126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0">
        <f t="shared" si="126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0">
        <f t="shared" si="126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0">
        <f t="shared" si="126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0">
        <f t="shared" si="126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0">
        <f t="shared" si="126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0">
        <f t="shared" si="126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0">
        <f t="shared" si="126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0">
        <f t="shared" si="126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0">
        <f t="shared" si="126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0">
        <f t="shared" si="126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0">
        <f t="shared" si="126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0">
        <f t="shared" si="126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0">
        <f t="shared" si="126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2"/>
        <v>50</v>
      </c>
      <c r="Q1304" t="str">
        <f t="shared" si="123"/>
        <v>theater</v>
      </c>
      <c r="R1304" t="str">
        <f t="shared" si="124"/>
        <v>plays</v>
      </c>
      <c r="S1304" s="10">
        <f t="shared" si="126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0">
        <f t="shared" si="126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0">
        <f t="shared" si="126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0">
        <f t="shared" si="126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0">
        <f t="shared" si="126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0">
        <f t="shared" si="126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0">
        <f t="shared" si="126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0">
        <f t="shared" si="126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0">
        <f t="shared" si="126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0">
        <f t="shared" si="126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0">
        <f t="shared" si="126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0">
        <f t="shared" si="126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0">
        <f t="shared" si="126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0">
        <f t="shared" si="126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0">
        <f t="shared" si="126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0">
        <f t="shared" si="126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0">
        <f t="shared" si="126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0">
        <f t="shared" si="126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0">
        <f t="shared" si="126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0">
        <f t="shared" si="126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0">
        <f t="shared" si="126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0">
        <f t="shared" si="126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0">
        <f t="shared" si="126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0">
        <f t="shared" si="126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0">
        <f t="shared" si="126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0">
        <f t="shared" si="126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0">
        <f t="shared" si="126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0">
        <f t="shared" si="126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0">
        <f t="shared" si="126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0">
        <f t="shared" si="126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12" t="s">
        <v>8310</v>
      </c>
      <c r="Q1334" t="str">
        <f t="shared" si="123"/>
        <v>technology</v>
      </c>
      <c r="R1334" t="str">
        <f t="shared" si="124"/>
        <v>wearables</v>
      </c>
      <c r="S1334" s="10">
        <f t="shared" si="126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12" t="s">
        <v>8310</v>
      </c>
      <c r="Q1335" t="str">
        <f t="shared" si="123"/>
        <v>technology</v>
      </c>
      <c r="R1335" t="str">
        <f t="shared" si="124"/>
        <v>wearables</v>
      </c>
      <c r="S1335" s="10">
        <f t="shared" si="126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0">
        <f t="shared" si="126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0">
        <f t="shared" si="126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0">
        <f t="shared" si="126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0">
        <f t="shared" si="126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0">
        <f t="shared" si="126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0">
        <f t="shared" si="126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12" t="s">
        <v>8310</v>
      </c>
      <c r="Q1342" t="str">
        <f t="shared" si="123"/>
        <v>technology</v>
      </c>
      <c r="R1342" t="str">
        <f t="shared" si="124"/>
        <v>wearables</v>
      </c>
      <c r="S1342" s="10">
        <f t="shared" si="126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0">
        <f t="shared" si="126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0">
        <f t="shared" si="126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0">
        <f t="shared" si="126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0">
        <f t="shared" si="126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6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 - FIND("/",N1347))</f>
        <v>nonfiction</v>
      </c>
      <c r="S1347" s="10">
        <f t="shared" si="126"/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0">
        <f t="shared" si="126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0">
        <f t="shared" si="126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0">
        <f t="shared" si="126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0">
        <f t="shared" si="126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0">
        <f t="shared" ref="S1352:S1415" si="132">(((J1352/60)/60)/24)+DATE(1970,1,1)</f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0">
        <f t="shared" si="132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0">
        <f t="shared" si="132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0">
        <f t="shared" si="132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0">
        <f t="shared" si="132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0">
        <f t="shared" si="132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0">
        <f t="shared" si="132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0">
        <f t="shared" si="132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0">
        <f t="shared" si="132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0">
        <f t="shared" si="132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0">
        <f t="shared" si="132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0">
        <f t="shared" si="132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0">
        <f t="shared" si="132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0">
        <f t="shared" si="132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0">
        <f t="shared" si="132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0">
        <f t="shared" si="132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0">
        <f t="shared" si="132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0">
        <f t="shared" si="132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0">
        <f t="shared" si="132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0">
        <f t="shared" si="132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30"/>
        <v>rock</v>
      </c>
      <c r="S1372" s="10">
        <f t="shared" si="132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0">
        <f t="shared" si="132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28"/>
        <v>38.75</v>
      </c>
      <c r="Q1374" t="str">
        <f t="shared" si="129"/>
        <v>music</v>
      </c>
      <c r="R1374" t="str">
        <f t="shared" si="130"/>
        <v>rock</v>
      </c>
      <c r="S1374" s="10">
        <f t="shared" si="132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0">
        <f t="shared" si="132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0">
        <f t="shared" si="132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0">
        <f t="shared" si="132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0">
        <f t="shared" si="132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0">
        <f t="shared" si="132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0">
        <f t="shared" si="132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0">
        <f t="shared" si="132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28"/>
        <v>21.2</v>
      </c>
      <c r="Q1382" t="str">
        <f t="shared" si="129"/>
        <v>music</v>
      </c>
      <c r="R1382" t="str">
        <f t="shared" si="130"/>
        <v>rock</v>
      </c>
      <c r="S1382" s="10">
        <f t="shared" si="132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0">
        <f t="shared" si="132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0">
        <f t="shared" si="132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0">
        <f t="shared" si="132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0">
        <f t="shared" si="132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0">
        <f t="shared" si="132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28"/>
        <v>62.5</v>
      </c>
      <c r="Q1388" t="str">
        <f t="shared" si="129"/>
        <v>music</v>
      </c>
      <c r="R1388" t="str">
        <f t="shared" si="130"/>
        <v>rock</v>
      </c>
      <c r="S1388" s="10">
        <f t="shared" si="132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0">
        <f t="shared" si="132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0">
        <f t="shared" si="132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0">
        <f t="shared" si="132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0">
        <f t="shared" si="132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0">
        <f t="shared" si="132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0">
        <f t="shared" si="132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0">
        <f t="shared" si="132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0">
        <f t="shared" si="132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0">
        <f t="shared" si="132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0">
        <f t="shared" si="132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0">
        <f t="shared" si="132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0">
        <f t="shared" si="132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0">
        <f t="shared" si="132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0">
        <f t="shared" si="132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0">
        <f t="shared" si="132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0">
        <f t="shared" si="132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0">
        <f t="shared" si="132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0">
        <f t="shared" si="132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0">
        <f t="shared" si="132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0">
        <f t="shared" si="132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0">
        <f t="shared" si="132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0">
        <f t="shared" si="132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12" t="s">
        <v>8310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0">
        <f t="shared" si="132"/>
        <v>41945.133506944447</v>
      </c>
      <c r="T1411" s="10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ref="P1411:P1474" si="137">E1412/L1412</f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2"/>
        <v>42479.318518518514</v>
      </c>
      <c r="T1412" s="10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7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2"/>
        <v>42013.059027777781</v>
      </c>
      <c r="T1413" s="10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7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2"/>
        <v>41947.063645833332</v>
      </c>
      <c r="T1414" s="10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7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2"/>
        <v>42360.437152777777</v>
      </c>
      <c r="T1415" s="10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si="137"/>
        <v>1</v>
      </c>
      <c r="Q1416" t="str">
        <f t="shared" si="134"/>
        <v>publishing</v>
      </c>
      <c r="R1416" t="str">
        <f t="shared" si="135"/>
        <v>translations</v>
      </c>
      <c r="S1416" s="10">
        <f t="shared" ref="S1416:S1479" si="138">(((J1416/60)/60)/24)+DATE(1970,1,1)</f>
        <v>42708.25309027778</v>
      </c>
      <c r="T1416" s="10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7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8"/>
        <v>42192.675821759258</v>
      </c>
      <c r="T1417" s="10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12" t="s">
        <v>8310</v>
      </c>
      <c r="Q1418" t="str">
        <f t="shared" si="134"/>
        <v>publishing</v>
      </c>
      <c r="R1418" t="str">
        <f t="shared" si="135"/>
        <v>translations</v>
      </c>
      <c r="S1418" s="10">
        <f t="shared" si="138"/>
        <v>42299.926145833335</v>
      </c>
      <c r="T1418" s="10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7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8"/>
        <v>42232.15016203704</v>
      </c>
      <c r="T1419" s="10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7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8"/>
        <v>42395.456412037034</v>
      </c>
      <c r="T1420" s="10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7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8"/>
        <v>42622.456238425926</v>
      </c>
      <c r="T1421" s="10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7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8"/>
        <v>42524.667662037042</v>
      </c>
      <c r="T1422" s="10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7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8"/>
        <v>42013.915613425925</v>
      </c>
      <c r="T1423" s="10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7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8"/>
        <v>42604.239629629628</v>
      </c>
      <c r="T1424" s="10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7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8"/>
        <v>42340.360312500001</v>
      </c>
      <c r="T1425" s="10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7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8"/>
        <v>42676.717615740738</v>
      </c>
      <c r="T1426" s="10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12" t="s">
        <v>8310</v>
      </c>
      <c r="Q1427" t="str">
        <f t="shared" si="134"/>
        <v>publishing</v>
      </c>
      <c r="R1427" t="str">
        <f t="shared" si="135"/>
        <v>translations</v>
      </c>
      <c r="S1427" s="10">
        <f t="shared" si="138"/>
        <v>42093.131469907406</v>
      </c>
      <c r="T1427" s="10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12" t="s">
        <v>8310</v>
      </c>
      <c r="Q1428" t="str">
        <f t="shared" si="134"/>
        <v>publishing</v>
      </c>
      <c r="R1428" t="str">
        <f t="shared" si="135"/>
        <v>translations</v>
      </c>
      <c r="S1428" s="10">
        <f t="shared" si="138"/>
        <v>42180.390277777777</v>
      </c>
      <c r="T1428" s="10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7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8"/>
        <v>42601.851678240739</v>
      </c>
      <c r="T1429" s="10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7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8"/>
        <v>42432.379826388889</v>
      </c>
      <c r="T1430" s="10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12" t="s">
        <v>8310</v>
      </c>
      <c r="Q1431" t="str">
        <f t="shared" si="134"/>
        <v>publishing</v>
      </c>
      <c r="R1431" t="str">
        <f t="shared" si="135"/>
        <v>translations</v>
      </c>
      <c r="S1431" s="10">
        <f t="shared" si="138"/>
        <v>42074.060671296291</v>
      </c>
      <c r="T1431" s="10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7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8"/>
        <v>41961.813518518517</v>
      </c>
      <c r="T1432" s="10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7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8"/>
        <v>42304.210833333331</v>
      </c>
      <c r="T1433" s="10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12" t="s">
        <v>8310</v>
      </c>
      <c r="Q1434" t="str">
        <f t="shared" si="134"/>
        <v>publishing</v>
      </c>
      <c r="R1434" t="str">
        <f t="shared" si="135"/>
        <v>translations</v>
      </c>
      <c r="S1434" s="10">
        <f t="shared" si="138"/>
        <v>42175.780416666668</v>
      </c>
      <c r="T1434" s="10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7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8"/>
        <v>42673.625868055555</v>
      </c>
      <c r="T1435" s="10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7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8"/>
        <v>42142.767106481479</v>
      </c>
      <c r="T1436" s="10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7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8"/>
        <v>42258.780324074076</v>
      </c>
      <c r="T1437" s="10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7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8"/>
        <v>42391.35019675926</v>
      </c>
      <c r="T1438" s="10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7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8"/>
        <v>41796.531701388885</v>
      </c>
      <c r="T1439" s="10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7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8"/>
        <v>42457.871516203704</v>
      </c>
      <c r="T1440" s="10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7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8"/>
        <v>42040.829872685179</v>
      </c>
      <c r="T1441" s="10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7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8"/>
        <v>42486.748414351852</v>
      </c>
      <c r="T1442" s="10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7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8"/>
        <v>42198.765844907408</v>
      </c>
      <c r="T1443" s="10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12" t="s">
        <v>8310</v>
      </c>
      <c r="Q1444" t="str">
        <f t="shared" si="134"/>
        <v>publishing</v>
      </c>
      <c r="R1444" t="str">
        <f t="shared" si="135"/>
        <v>translations</v>
      </c>
      <c r="S1444" s="10">
        <f t="shared" si="138"/>
        <v>42485.64534722222</v>
      </c>
      <c r="T1444" s="10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12" t="s">
        <v>8310</v>
      </c>
      <c r="Q1445" t="str">
        <f t="shared" si="134"/>
        <v>publishing</v>
      </c>
      <c r="R1445" t="str">
        <f t="shared" si="135"/>
        <v>translations</v>
      </c>
      <c r="S1445" s="10">
        <f t="shared" si="138"/>
        <v>42707.926030092596</v>
      </c>
      <c r="T1445" s="10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12" t="s">
        <v>8310</v>
      </c>
      <c r="Q1446" t="str">
        <f t="shared" si="134"/>
        <v>publishing</v>
      </c>
      <c r="R1446" t="str">
        <f t="shared" si="135"/>
        <v>translations</v>
      </c>
      <c r="S1446" s="10">
        <f t="shared" si="138"/>
        <v>42199.873402777783</v>
      </c>
      <c r="T1446" s="10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12" t="s">
        <v>8310</v>
      </c>
      <c r="Q1447" t="str">
        <f t="shared" si="134"/>
        <v>publishing</v>
      </c>
      <c r="R1447" t="str">
        <f t="shared" si="135"/>
        <v>translations</v>
      </c>
      <c r="S1447" s="10">
        <f t="shared" si="138"/>
        <v>42139.542303240742</v>
      </c>
      <c r="T1447" s="10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12" t="s">
        <v>8310</v>
      </c>
      <c r="Q1448" t="str">
        <f t="shared" si="134"/>
        <v>publishing</v>
      </c>
      <c r="R1448" t="str">
        <f t="shared" si="135"/>
        <v>translations</v>
      </c>
      <c r="S1448" s="10">
        <f t="shared" si="138"/>
        <v>42461.447662037041</v>
      </c>
      <c r="T1448" s="10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7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8"/>
        <v>42529.730717592596</v>
      </c>
      <c r="T1449" s="10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12" t="s">
        <v>8310</v>
      </c>
      <c r="Q1450" t="str">
        <f t="shared" si="134"/>
        <v>publishing</v>
      </c>
      <c r="R1450" t="str">
        <f t="shared" si="135"/>
        <v>translations</v>
      </c>
      <c r="S1450" s="10">
        <f t="shared" si="138"/>
        <v>42115.936550925922</v>
      </c>
      <c r="T1450" s="10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12" t="s">
        <v>8310</v>
      </c>
      <c r="Q1451" t="str">
        <f t="shared" si="134"/>
        <v>publishing</v>
      </c>
      <c r="R1451" t="str">
        <f t="shared" si="135"/>
        <v>translations</v>
      </c>
      <c r="S1451" s="10">
        <f t="shared" si="138"/>
        <v>42086.811400462961</v>
      </c>
      <c r="T1451" s="10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7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8"/>
        <v>42390.171261574069</v>
      </c>
      <c r="T1452" s="10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7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8"/>
        <v>41931.959016203706</v>
      </c>
      <c r="T1453" s="10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12" t="s">
        <v>8310</v>
      </c>
      <c r="Q1454" t="str">
        <f t="shared" si="134"/>
        <v>publishing</v>
      </c>
      <c r="R1454" t="str">
        <f t="shared" si="135"/>
        <v>translations</v>
      </c>
      <c r="S1454" s="10">
        <f t="shared" si="138"/>
        <v>41818.703275462962</v>
      </c>
      <c r="T1454" s="10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12" t="s">
        <v>8310</v>
      </c>
      <c r="Q1455" t="str">
        <f t="shared" si="134"/>
        <v>publishing</v>
      </c>
      <c r="R1455" t="str">
        <f t="shared" si="135"/>
        <v>translations</v>
      </c>
      <c r="S1455" s="10">
        <f t="shared" si="138"/>
        <v>42795.696145833332</v>
      </c>
      <c r="T1455" s="10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7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8"/>
        <v>42463.866666666669</v>
      </c>
      <c r="T1456" s="10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7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8"/>
        <v>41832.672685185185</v>
      </c>
      <c r="T1457" s="10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7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8"/>
        <v>42708.668576388889</v>
      </c>
      <c r="T1458" s="10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12" t="s">
        <v>8310</v>
      </c>
      <c r="Q1459" t="str">
        <f t="shared" si="134"/>
        <v>publishing</v>
      </c>
      <c r="R1459" t="str">
        <f t="shared" si="135"/>
        <v>translations</v>
      </c>
      <c r="S1459" s="10">
        <f t="shared" si="138"/>
        <v>42289.89634259259</v>
      </c>
      <c r="T1459" s="10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12" t="s">
        <v>8310</v>
      </c>
      <c r="Q1460" t="str">
        <f t="shared" si="134"/>
        <v>publishing</v>
      </c>
      <c r="R1460" t="str">
        <f t="shared" si="135"/>
        <v>translations</v>
      </c>
      <c r="S1460" s="10">
        <f t="shared" si="138"/>
        <v>41831.705555555556</v>
      </c>
      <c r="T1460" s="10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12" t="s">
        <v>8310</v>
      </c>
      <c r="Q1461" t="str">
        <f t="shared" si="134"/>
        <v>publishing</v>
      </c>
      <c r="R1461" t="str">
        <f t="shared" si="135"/>
        <v>translations</v>
      </c>
      <c r="S1461" s="10">
        <f t="shared" si="138"/>
        <v>42312.204814814817</v>
      </c>
      <c r="T1461" s="10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12" t="s">
        <v>8310</v>
      </c>
      <c r="Q1462" t="str">
        <f t="shared" si="134"/>
        <v>publishing</v>
      </c>
      <c r="R1462" t="str">
        <f t="shared" si="135"/>
        <v>translations</v>
      </c>
      <c r="S1462" s="10">
        <f t="shared" si="138"/>
        <v>41915.896967592591</v>
      </c>
      <c r="T1462" s="10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7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8"/>
        <v>41899.645300925928</v>
      </c>
      <c r="T1463" s="10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7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8"/>
        <v>41344.662858796299</v>
      </c>
      <c r="T1464" s="10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7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8"/>
        <v>41326.911319444444</v>
      </c>
      <c r="T1465" s="10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7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8"/>
        <v>41291.661550925928</v>
      </c>
      <c r="T1466" s="10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7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8"/>
        <v>40959.734398148146</v>
      </c>
      <c r="T1467" s="10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7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8"/>
        <v>42340.172060185185</v>
      </c>
      <c r="T1468" s="10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7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8"/>
        <v>40933.80190972222</v>
      </c>
      <c r="T1469" s="10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7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8"/>
        <v>40646.014456018522</v>
      </c>
      <c r="T1470" s="10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7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8"/>
        <v>41290.598483796297</v>
      </c>
      <c r="T1471" s="10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7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8"/>
        <v>41250.827118055553</v>
      </c>
      <c r="T1472" s="10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7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8"/>
        <v>42073.957569444443</v>
      </c>
      <c r="T1473" s="10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7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8"/>
        <v>41533.542858796296</v>
      </c>
      <c r="T1474" s="10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6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 - FIND("/",N1475))</f>
        <v>radio &amp; podcasts</v>
      </c>
      <c r="S1475" s="10">
        <f t="shared" si="138"/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0">
        <f t="shared" si="138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0">
        <f t="shared" si="138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0">
        <f t="shared" si="138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0">
        <f t="shared" si="138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0">
        <f t="shared" ref="S1480:S1543" si="144">(((J1480/60)/60)/24)+DATE(1970,1,1)</f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0">
        <f t="shared" si="144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0">
        <f t="shared" si="144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0">
        <f t="shared" si="144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0">
        <f t="shared" si="144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0">
        <f t="shared" si="144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12" t="s">
        <v>8310</v>
      </c>
      <c r="Q1486" t="str">
        <f t="shared" si="141"/>
        <v>publishing</v>
      </c>
      <c r="R1486" t="str">
        <f t="shared" si="142"/>
        <v>fiction</v>
      </c>
      <c r="S1486" s="10">
        <f t="shared" si="144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0">
        <f t="shared" si="144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0">
        <f t="shared" si="144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12" t="s">
        <v>8310</v>
      </c>
      <c r="Q1489" t="str">
        <f t="shared" si="141"/>
        <v>publishing</v>
      </c>
      <c r="R1489" t="str">
        <f t="shared" si="142"/>
        <v>fiction</v>
      </c>
      <c r="S1489" s="10">
        <f t="shared" si="144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0">
        <f t="shared" si="144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12" t="s">
        <v>8310</v>
      </c>
      <c r="Q1491" t="str">
        <f t="shared" si="141"/>
        <v>publishing</v>
      </c>
      <c r="R1491" t="str">
        <f t="shared" si="142"/>
        <v>fiction</v>
      </c>
      <c r="S1491" s="10">
        <f t="shared" si="144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0">
        <f t="shared" si="144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0">
        <f t="shared" si="144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0">
        <f t="shared" si="144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12" t="s">
        <v>8310</v>
      </c>
      <c r="Q1495" t="str">
        <f t="shared" si="141"/>
        <v>publishing</v>
      </c>
      <c r="R1495" t="str">
        <f t="shared" si="142"/>
        <v>fiction</v>
      </c>
      <c r="S1495" s="10">
        <f t="shared" si="144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0">
        <f t="shared" si="144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12" t="s">
        <v>8310</v>
      </c>
      <c r="Q1497" t="str">
        <f t="shared" si="141"/>
        <v>publishing</v>
      </c>
      <c r="R1497" t="str">
        <f t="shared" si="142"/>
        <v>fiction</v>
      </c>
      <c r="S1497" s="10">
        <f t="shared" si="144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12" t="s">
        <v>8310</v>
      </c>
      <c r="Q1498" t="str">
        <f t="shared" si="141"/>
        <v>publishing</v>
      </c>
      <c r="R1498" t="str">
        <f t="shared" si="142"/>
        <v>fiction</v>
      </c>
      <c r="S1498" s="10">
        <f t="shared" si="144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0">
        <f t="shared" si="144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0">
        <f t="shared" si="144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0">
        <f t="shared" si="144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0">
        <f t="shared" si="144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0">
        <f t="shared" si="144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0">
        <f t="shared" si="144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0">
        <f t="shared" si="144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0">
        <f t="shared" si="144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0">
        <f t="shared" si="144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0">
        <f t="shared" si="144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0">
        <f t="shared" si="144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0">
        <f t="shared" si="144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0">
        <f t="shared" si="144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0">
        <f t="shared" si="144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0">
        <f t="shared" si="144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0">
        <f t="shared" si="144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0">
        <f t="shared" si="144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0">
        <f t="shared" si="144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0">
        <f t="shared" si="144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0">
        <f t="shared" si="144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0">
        <f t="shared" si="144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0">
        <f t="shared" si="144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0">
        <f t="shared" si="144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0">
        <f t="shared" si="144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0">
        <f t="shared" si="144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0">
        <f t="shared" si="144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0">
        <f t="shared" si="144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0">
        <f t="shared" si="144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0">
        <f t="shared" si="144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0">
        <f t="shared" si="144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0">
        <f t="shared" si="144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0">
        <f t="shared" si="144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0">
        <f t="shared" si="144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0">
        <f t="shared" si="144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0">
        <f t="shared" si="144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0">
        <f t="shared" si="144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0">
        <f t="shared" si="144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0">
        <f t="shared" si="144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0">
        <f t="shared" si="144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0">
        <f t="shared" si="144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6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 - FIND("/",N1539))</f>
        <v>photobooks</v>
      </c>
      <c r="S1539" s="10">
        <f t="shared" si="144"/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0">
        <f t="shared" si="144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0">
        <f t="shared" si="144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0">
        <f t="shared" si="144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0">
        <f t="shared" si="144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0">
        <f t="shared" ref="S1544:S1607" si="150">(((J1544/60)/60)/24)+DATE(1970,1,1)</f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0">
        <f t="shared" si="150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12" t="s">
        <v>8310</v>
      </c>
      <c r="Q1546" t="str">
        <f t="shared" si="147"/>
        <v>photography</v>
      </c>
      <c r="R1546" t="str">
        <f t="shared" si="148"/>
        <v>nature</v>
      </c>
      <c r="S1546" s="10">
        <f t="shared" si="150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0">
        <f t="shared" si="150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0">
        <f t="shared" si="150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12" t="s">
        <v>8310</v>
      </c>
      <c r="Q1549" t="str">
        <f t="shared" si="147"/>
        <v>photography</v>
      </c>
      <c r="R1549" t="str">
        <f t="shared" si="148"/>
        <v>nature</v>
      </c>
      <c r="S1549" s="10">
        <f t="shared" si="150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0">
        <f t="shared" si="150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0">
        <f t="shared" si="150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0">
        <f t="shared" si="150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12" t="s">
        <v>8310</v>
      </c>
      <c r="Q1553" t="str">
        <f t="shared" si="147"/>
        <v>photography</v>
      </c>
      <c r="R1553" t="str">
        <f t="shared" si="148"/>
        <v>nature</v>
      </c>
      <c r="S1553" s="10">
        <f t="shared" si="150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0">
        <f t="shared" si="150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12" t="s">
        <v>8310</v>
      </c>
      <c r="Q1555" t="str">
        <f t="shared" si="147"/>
        <v>photography</v>
      </c>
      <c r="R1555" t="str">
        <f t="shared" si="148"/>
        <v>nature</v>
      </c>
      <c r="S1555" s="10">
        <f t="shared" si="150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12" t="s">
        <v>8310</v>
      </c>
      <c r="Q1556" t="str">
        <f t="shared" si="147"/>
        <v>photography</v>
      </c>
      <c r="R1556" t="str">
        <f t="shared" si="148"/>
        <v>nature</v>
      </c>
      <c r="S1556" s="10">
        <f t="shared" si="150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12" t="s">
        <v>8310</v>
      </c>
      <c r="Q1557" t="str">
        <f t="shared" si="147"/>
        <v>photography</v>
      </c>
      <c r="R1557" t="str">
        <f t="shared" si="148"/>
        <v>nature</v>
      </c>
      <c r="S1557" s="10">
        <f t="shared" si="150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0">
        <f t="shared" si="150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0">
        <f t="shared" si="150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0">
        <f t="shared" si="150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0">
        <f t="shared" si="150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0">
        <f t="shared" si="150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0">
        <f t="shared" si="150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12" t="s">
        <v>8310</v>
      </c>
      <c r="Q1564" t="str">
        <f t="shared" si="147"/>
        <v>publishing</v>
      </c>
      <c r="R1564" t="str">
        <f t="shared" si="148"/>
        <v>art books</v>
      </c>
      <c r="S1564" s="10">
        <f t="shared" si="150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0">
        <f t="shared" si="150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0">
        <f t="shared" si="150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0">
        <f t="shared" si="150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0">
        <f t="shared" si="150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0">
        <f t="shared" si="150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0">
        <f t="shared" si="150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12" t="s">
        <v>8310</v>
      </c>
      <c r="Q1571" t="str">
        <f t="shared" si="147"/>
        <v>publishing</v>
      </c>
      <c r="R1571" t="str">
        <f t="shared" si="148"/>
        <v>art books</v>
      </c>
      <c r="S1571" s="10">
        <f t="shared" si="150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0">
        <f t="shared" si="150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0">
        <f t="shared" si="150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0">
        <f t="shared" si="150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0">
        <f t="shared" si="150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0">
        <f t="shared" si="150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0">
        <f t="shared" si="150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0">
        <f t="shared" si="150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0">
        <f t="shared" si="150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0">
        <f t="shared" si="150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0">
        <f t="shared" si="150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12" t="s">
        <v>8310</v>
      </c>
      <c r="Q1582" t="str">
        <f t="shared" si="147"/>
        <v>publishing</v>
      </c>
      <c r="R1582" t="str">
        <f t="shared" si="148"/>
        <v>art books</v>
      </c>
      <c r="S1582" s="10">
        <f t="shared" si="150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0">
        <f t="shared" si="150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0">
        <f t="shared" si="150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0">
        <f t="shared" si="150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12" t="s">
        <v>8310</v>
      </c>
      <c r="Q1586" t="str">
        <f t="shared" si="147"/>
        <v>photography</v>
      </c>
      <c r="R1586" t="str">
        <f t="shared" si="148"/>
        <v>places</v>
      </c>
      <c r="S1586" s="10">
        <f t="shared" si="150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0">
        <f t="shared" si="150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12" t="s">
        <v>8310</v>
      </c>
      <c r="Q1588" t="str">
        <f t="shared" si="147"/>
        <v>photography</v>
      </c>
      <c r="R1588" t="str">
        <f t="shared" si="148"/>
        <v>places</v>
      </c>
      <c r="S1588" s="10">
        <f t="shared" si="150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0">
        <f t="shared" si="150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12" t="s">
        <v>8310</v>
      </c>
      <c r="Q1590" t="str">
        <f t="shared" si="147"/>
        <v>photography</v>
      </c>
      <c r="R1590" t="str">
        <f t="shared" si="148"/>
        <v>places</v>
      </c>
      <c r="S1590" s="10">
        <f t="shared" si="150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12" t="s">
        <v>8310</v>
      </c>
      <c r="Q1591" t="str">
        <f t="shared" si="147"/>
        <v>photography</v>
      </c>
      <c r="R1591" t="str">
        <f t="shared" si="148"/>
        <v>places</v>
      </c>
      <c r="S1591" s="10">
        <f t="shared" si="150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0">
        <f t="shared" si="150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0">
        <f t="shared" si="150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12" t="s">
        <v>8310</v>
      </c>
      <c r="Q1594" t="str">
        <f t="shared" si="147"/>
        <v>photography</v>
      </c>
      <c r="R1594" t="str">
        <f t="shared" si="148"/>
        <v>places</v>
      </c>
      <c r="S1594" s="10">
        <f t="shared" si="150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0">
        <f t="shared" si="150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0">
        <f t="shared" si="150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0">
        <f t="shared" si="150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0">
        <f t="shared" si="150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12" t="s">
        <v>8310</v>
      </c>
      <c r="Q1599" t="str">
        <f t="shared" si="147"/>
        <v>photography</v>
      </c>
      <c r="R1599" t="str">
        <f t="shared" si="148"/>
        <v>places</v>
      </c>
      <c r="S1599" s="10">
        <f t="shared" si="150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0">
        <f t="shared" si="150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12" t="s">
        <v>8310</v>
      </c>
      <c r="Q1601" t="str">
        <f t="shared" si="147"/>
        <v>photography</v>
      </c>
      <c r="R1601" t="str">
        <f t="shared" si="148"/>
        <v>places</v>
      </c>
      <c r="S1601" s="10">
        <f t="shared" si="150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0">
        <f t="shared" si="150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6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 - FIND("/",N1603))</f>
        <v>rock</v>
      </c>
      <c r="S1603" s="10">
        <f t="shared" si="150"/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0">
        <f t="shared" si="150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0">
        <f t="shared" si="150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0">
        <f t="shared" si="150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0">
        <f t="shared" si="150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0">
        <f t="shared" ref="S1608:S1671" si="156">(((J1608/60)/60)/24)+DATE(1970,1,1)</f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0">
        <f t="shared" si="156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0">
        <f t="shared" si="156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4"/>
        <v>rock</v>
      </c>
      <c r="S1611" s="10">
        <f t="shared" si="156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0">
        <f t="shared" si="156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0">
        <f t="shared" si="156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4"/>
        <v>rock</v>
      </c>
      <c r="S1614" s="10">
        <f t="shared" si="156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0">
        <f t="shared" si="156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0">
        <f t="shared" si="156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0">
        <f t="shared" si="156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0">
        <f t="shared" si="156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0">
        <f t="shared" si="156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0">
        <f t="shared" si="156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0">
        <f t="shared" si="156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0">
        <f t="shared" si="156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0">
        <f t="shared" si="156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0">
        <f t="shared" si="156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0">
        <f t="shared" si="156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2"/>
        <v>47.2</v>
      </c>
      <c r="Q1626" t="str">
        <f t="shared" si="153"/>
        <v>music</v>
      </c>
      <c r="R1626" t="str">
        <f t="shared" si="154"/>
        <v>rock</v>
      </c>
      <c r="S1626" s="10">
        <f t="shared" si="156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0">
        <f t="shared" si="156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0">
        <f t="shared" si="156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0">
        <f t="shared" si="156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2"/>
        <v>45.875</v>
      </c>
      <c r="Q1630" t="str">
        <f t="shared" si="153"/>
        <v>music</v>
      </c>
      <c r="R1630" t="str">
        <f t="shared" si="154"/>
        <v>rock</v>
      </c>
      <c r="S1630" s="10">
        <f t="shared" si="156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0">
        <f t="shared" si="156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0">
        <f t="shared" si="156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0">
        <f t="shared" si="156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0">
        <f t="shared" si="156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0">
        <f t="shared" si="156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2"/>
        <v>62.8125</v>
      </c>
      <c r="Q1636" t="str">
        <f t="shared" si="153"/>
        <v>music</v>
      </c>
      <c r="R1636" t="str">
        <f t="shared" si="154"/>
        <v>rock</v>
      </c>
      <c r="S1636" s="10">
        <f t="shared" si="156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0">
        <f t="shared" si="156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0">
        <f t="shared" si="156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2"/>
        <v>34.6</v>
      </c>
      <c r="Q1639" t="str">
        <f t="shared" si="153"/>
        <v>music</v>
      </c>
      <c r="R1639" t="str">
        <f t="shared" si="154"/>
        <v>rock</v>
      </c>
      <c r="S1639" s="10">
        <f t="shared" si="156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0">
        <f t="shared" si="156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0">
        <f t="shared" si="156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0">
        <f t="shared" si="156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2"/>
        <v>97.5</v>
      </c>
      <c r="Q1643" t="str">
        <f t="shared" si="153"/>
        <v>music</v>
      </c>
      <c r="R1643" t="str">
        <f t="shared" si="154"/>
        <v>pop</v>
      </c>
      <c r="S1643" s="10">
        <f t="shared" si="156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0">
        <f t="shared" si="156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0">
        <f t="shared" si="156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2"/>
        <v>85.546875</v>
      </c>
      <c r="Q1646" t="str">
        <f t="shared" si="153"/>
        <v>music</v>
      </c>
      <c r="R1646" t="str">
        <f t="shared" si="154"/>
        <v>pop</v>
      </c>
      <c r="S1646" s="10">
        <f t="shared" si="156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4"/>
        <v>pop</v>
      </c>
      <c r="S1647" s="10">
        <f t="shared" si="156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0">
        <f t="shared" si="156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0">
        <f t="shared" si="156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0">
        <f t="shared" si="156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0">
        <f t="shared" si="156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2"/>
        <v>88.46875</v>
      </c>
      <c r="Q1652" t="str">
        <f t="shared" si="153"/>
        <v>music</v>
      </c>
      <c r="R1652" t="str">
        <f t="shared" si="154"/>
        <v>pop</v>
      </c>
      <c r="S1652" s="10">
        <f t="shared" si="156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4"/>
        <v>pop</v>
      </c>
      <c r="S1653" s="10">
        <f t="shared" si="156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0">
        <f t="shared" si="156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0">
        <f t="shared" si="156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0">
        <f t="shared" si="156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0">
        <f t="shared" si="156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0">
        <f t="shared" si="156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0">
        <f t="shared" si="156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0">
        <f t="shared" si="156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0">
        <f t="shared" si="156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0">
        <f t="shared" si="156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0">
        <f t="shared" si="156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0">
        <f t="shared" si="156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2"/>
        <v>33.75</v>
      </c>
      <c r="Q1665" t="str">
        <f t="shared" si="153"/>
        <v>music</v>
      </c>
      <c r="R1665" t="str">
        <f t="shared" si="154"/>
        <v>pop</v>
      </c>
      <c r="S1665" s="10">
        <f t="shared" si="156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0">
        <f t="shared" si="156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6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 - FIND("/",N1667))</f>
        <v>pop</v>
      </c>
      <c r="S1667" s="10">
        <f t="shared" si="156"/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0">
        <f t="shared" si="156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0">
        <f t="shared" si="156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0">
        <f t="shared" si="156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8"/>
        <v>53.75</v>
      </c>
      <c r="Q1671" t="str">
        <f t="shared" si="159"/>
        <v>music</v>
      </c>
      <c r="R1671" t="str">
        <f t="shared" si="160"/>
        <v>pop</v>
      </c>
      <c r="S1671" s="10">
        <f t="shared" si="156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0">
        <f t="shared" ref="S1672:S1735" si="162">(((J1672/60)/60)/24)+DATE(1970,1,1)</f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0">
        <f t="shared" si="162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0">
        <f t="shared" si="162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0">
        <f t="shared" si="162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0">
        <f t="shared" si="162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0">
        <f t="shared" si="162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0">
        <f t="shared" si="162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0">
        <f t="shared" si="162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0">
        <f t="shared" si="162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58"/>
        <v>62.5</v>
      </c>
      <c r="Q1681" t="str">
        <f t="shared" si="159"/>
        <v>music</v>
      </c>
      <c r="R1681" t="str">
        <f t="shared" si="160"/>
        <v>pop</v>
      </c>
      <c r="S1681" s="10">
        <f t="shared" si="162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58"/>
        <v>47</v>
      </c>
      <c r="Q1682" t="str">
        <f t="shared" si="159"/>
        <v>music</v>
      </c>
      <c r="R1682" t="str">
        <f t="shared" si="160"/>
        <v>pop</v>
      </c>
      <c r="S1682" s="10">
        <f t="shared" si="162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0">
        <f t="shared" si="162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12" t="s">
        <v>8310</v>
      </c>
      <c r="Q1684" t="str">
        <f t="shared" si="159"/>
        <v>music</v>
      </c>
      <c r="R1684" t="str">
        <f t="shared" si="160"/>
        <v>faith</v>
      </c>
      <c r="S1684" s="10">
        <f t="shared" si="162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60"/>
        <v>faith</v>
      </c>
      <c r="S1685" s="10">
        <f t="shared" si="162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0">
        <f t="shared" si="162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60"/>
        <v>faith</v>
      </c>
      <c r="S1687" s="10">
        <f t="shared" si="162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60"/>
        <v>faith</v>
      </c>
      <c r="S1688" s="10">
        <f t="shared" si="162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0">
        <f t="shared" si="162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0">
        <f t="shared" si="162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0">
        <f t="shared" si="162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0">
        <f t="shared" si="162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0">
        <f t="shared" si="162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0">
        <f t="shared" si="162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60"/>
        <v>faith</v>
      </c>
      <c r="S1695" s="10">
        <f t="shared" si="162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60"/>
        <v>faith</v>
      </c>
      <c r="S1696" s="10">
        <f t="shared" si="162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0">
        <f t="shared" si="162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12" t="s">
        <v>8310</v>
      </c>
      <c r="Q1698" t="str">
        <f t="shared" si="159"/>
        <v>music</v>
      </c>
      <c r="R1698" t="str">
        <f t="shared" si="160"/>
        <v>faith</v>
      </c>
      <c r="S1698" s="10">
        <f t="shared" si="162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0">
        <f t="shared" si="162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12" t="s">
        <v>8310</v>
      </c>
      <c r="Q1700" t="str">
        <f t="shared" si="159"/>
        <v>music</v>
      </c>
      <c r="R1700" t="str">
        <f t="shared" si="160"/>
        <v>faith</v>
      </c>
      <c r="S1700" s="10">
        <f t="shared" si="162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60"/>
        <v>faith</v>
      </c>
      <c r="S1701" s="10">
        <f t="shared" si="162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0">
        <f t="shared" si="162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60"/>
        <v>faith</v>
      </c>
      <c r="S1703" s="10">
        <f t="shared" si="162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60"/>
        <v>faith</v>
      </c>
      <c r="S1704" s="10">
        <f t="shared" si="162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60"/>
        <v>faith</v>
      </c>
      <c r="S1705" s="10">
        <f t="shared" si="162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0">
        <f t="shared" si="162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12" t="s">
        <v>8310</v>
      </c>
      <c r="Q1707" t="str">
        <f t="shared" si="159"/>
        <v>music</v>
      </c>
      <c r="R1707" t="str">
        <f t="shared" si="160"/>
        <v>faith</v>
      </c>
      <c r="S1707" s="10">
        <f t="shared" si="162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12" t="s">
        <v>8310</v>
      </c>
      <c r="Q1708" t="str">
        <f t="shared" si="159"/>
        <v>music</v>
      </c>
      <c r="R1708" t="str">
        <f t="shared" si="160"/>
        <v>faith</v>
      </c>
      <c r="S1708" s="10">
        <f t="shared" si="162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0">
        <f t="shared" si="162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12" t="s">
        <v>8310</v>
      </c>
      <c r="Q1710" t="str">
        <f t="shared" si="159"/>
        <v>music</v>
      </c>
      <c r="R1710" t="str">
        <f t="shared" si="160"/>
        <v>faith</v>
      </c>
      <c r="S1710" s="10">
        <f t="shared" si="162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60"/>
        <v>faith</v>
      </c>
      <c r="S1711" s="10">
        <f t="shared" si="162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60"/>
        <v>faith</v>
      </c>
      <c r="S1712" s="10">
        <f t="shared" si="162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58"/>
        <v>525</v>
      </c>
      <c r="Q1713" t="str">
        <f t="shared" si="159"/>
        <v>music</v>
      </c>
      <c r="R1713" t="str">
        <f t="shared" si="160"/>
        <v>faith</v>
      </c>
      <c r="S1713" s="10">
        <f t="shared" si="162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12" t="s">
        <v>8310</v>
      </c>
      <c r="Q1714" t="str">
        <f t="shared" si="159"/>
        <v>music</v>
      </c>
      <c r="R1714" t="str">
        <f t="shared" si="160"/>
        <v>faith</v>
      </c>
      <c r="S1714" s="10">
        <f t="shared" si="162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60"/>
        <v>faith</v>
      </c>
      <c r="S1715" s="10">
        <f t="shared" si="162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0">
        <f t="shared" si="162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60"/>
        <v>faith</v>
      </c>
      <c r="S1717" s="10">
        <f t="shared" si="162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60"/>
        <v>faith</v>
      </c>
      <c r="S1718" s="10">
        <f t="shared" si="162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0">
        <f t="shared" si="162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60"/>
        <v>faith</v>
      </c>
      <c r="S1720" s="10">
        <f t="shared" si="162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0">
        <f t="shared" si="162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58"/>
        <v>28.125</v>
      </c>
      <c r="Q1722" t="str">
        <f t="shared" si="159"/>
        <v>music</v>
      </c>
      <c r="R1722" t="str">
        <f t="shared" si="160"/>
        <v>faith</v>
      </c>
      <c r="S1722" s="10">
        <f t="shared" si="162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12" t="s">
        <v>8310</v>
      </c>
      <c r="Q1723" t="str">
        <f t="shared" si="159"/>
        <v>music</v>
      </c>
      <c r="R1723" t="str">
        <f t="shared" si="160"/>
        <v>faith</v>
      </c>
      <c r="S1723" s="10">
        <f t="shared" si="162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60"/>
        <v>faith</v>
      </c>
      <c r="S1724" s="10">
        <f t="shared" si="162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0">
        <f t="shared" si="162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60"/>
        <v>faith</v>
      </c>
      <c r="S1726" s="10">
        <f t="shared" si="162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0">
        <f t="shared" si="162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60"/>
        <v>faith</v>
      </c>
      <c r="S1728" s="10">
        <f t="shared" si="162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60"/>
        <v>faith</v>
      </c>
      <c r="S1729" s="10">
        <f t="shared" si="162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0">
        <f t="shared" si="162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12" t="s">
        <v>8310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0">
        <f t="shared" si="162"/>
        <v>42471.052152777775</v>
      </c>
      <c r="T1731" s="10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12" t="s">
        <v>8310</v>
      </c>
      <c r="Q1732" t="str">
        <f t="shared" si="164"/>
        <v>music</v>
      </c>
      <c r="R1732" t="str">
        <f t="shared" si="165"/>
        <v>faith</v>
      </c>
      <c r="S1732" s="10">
        <f t="shared" si="162"/>
        <v>42272.087766203709</v>
      </c>
      <c r="T1732" s="10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12" t="s">
        <v>8310</v>
      </c>
      <c r="Q1733" t="str">
        <f t="shared" si="164"/>
        <v>music</v>
      </c>
      <c r="R1733" t="str">
        <f t="shared" si="165"/>
        <v>faith</v>
      </c>
      <c r="S1733" s="10">
        <f t="shared" si="162"/>
        <v>42152.906851851847</v>
      </c>
      <c r="T1733" s="10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12" t="s">
        <v>8310</v>
      </c>
      <c r="Q1734" t="str">
        <f t="shared" si="164"/>
        <v>music</v>
      </c>
      <c r="R1734" t="str">
        <f t="shared" si="165"/>
        <v>faith</v>
      </c>
      <c r="S1734" s="10">
        <f t="shared" si="162"/>
        <v>42325.683807870373</v>
      </c>
      <c r="T1734" s="10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12" t="s">
        <v>8310</v>
      </c>
      <c r="Q1735" t="str">
        <f t="shared" si="164"/>
        <v>music</v>
      </c>
      <c r="R1735" t="str">
        <f t="shared" si="165"/>
        <v>faith</v>
      </c>
      <c r="S1735" s="10">
        <f t="shared" si="162"/>
        <v>42614.675625000003</v>
      </c>
      <c r="T1735" s="10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ref="P1731:P1794" si="167">E1736/L1736</f>
        <v>1</v>
      </c>
      <c r="Q1736" t="str">
        <f t="shared" si="164"/>
        <v>music</v>
      </c>
      <c r="R1736" t="str">
        <f t="shared" si="165"/>
        <v>faith</v>
      </c>
      <c r="S1736" s="10">
        <f t="shared" ref="S1736:S1799" si="168">(((J1736/60)/60)/24)+DATE(1970,1,1)</f>
        <v>42102.036527777775</v>
      </c>
      <c r="T1736" s="10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7"/>
        <v>55</v>
      </c>
      <c r="Q1737" t="str">
        <f t="shared" si="164"/>
        <v>music</v>
      </c>
      <c r="R1737" t="str">
        <f t="shared" si="165"/>
        <v>faith</v>
      </c>
      <c r="S1737" s="10">
        <f t="shared" si="168"/>
        <v>42559.814178240747</v>
      </c>
      <c r="T1737" s="10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7"/>
        <v>22</v>
      </c>
      <c r="Q1738" t="str">
        <f t="shared" si="164"/>
        <v>music</v>
      </c>
      <c r="R1738" t="str">
        <f t="shared" si="165"/>
        <v>faith</v>
      </c>
      <c r="S1738" s="10">
        <f t="shared" si="168"/>
        <v>42286.861493055556</v>
      </c>
      <c r="T1738" s="10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7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8"/>
        <v>42175.948981481488</v>
      </c>
      <c r="T1739" s="10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7"/>
        <v>20</v>
      </c>
      <c r="Q1740" t="str">
        <f t="shared" si="164"/>
        <v>music</v>
      </c>
      <c r="R1740" t="str">
        <f t="shared" si="165"/>
        <v>faith</v>
      </c>
      <c r="S1740" s="10">
        <f t="shared" si="168"/>
        <v>41884.874328703707</v>
      </c>
      <c r="T1740" s="10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7"/>
        <v>1</v>
      </c>
      <c r="Q1741" t="str">
        <f t="shared" si="164"/>
        <v>music</v>
      </c>
      <c r="R1741" t="str">
        <f t="shared" si="165"/>
        <v>faith</v>
      </c>
      <c r="S1741" s="10">
        <f t="shared" si="168"/>
        <v>42435.874212962968</v>
      </c>
      <c r="T1741" s="10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12" t="s">
        <v>8310</v>
      </c>
      <c r="Q1742" t="str">
        <f t="shared" si="164"/>
        <v>music</v>
      </c>
      <c r="R1742" t="str">
        <f t="shared" si="165"/>
        <v>faith</v>
      </c>
      <c r="S1742" s="10">
        <f t="shared" si="168"/>
        <v>42171.817384259266</v>
      </c>
      <c r="T1742" s="10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7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8"/>
        <v>42120.628136574072</v>
      </c>
      <c r="T1743" s="10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7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8"/>
        <v>42710.876967592587</v>
      </c>
      <c r="T1744" s="10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7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8"/>
        <v>42586.925636574073</v>
      </c>
      <c r="T1745" s="10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7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8"/>
        <v>42026.605057870373</v>
      </c>
      <c r="T1746" s="10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7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8"/>
        <v>42690.259699074071</v>
      </c>
      <c r="T1747" s="10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7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8"/>
        <v>42668.176701388889</v>
      </c>
      <c r="T1748" s="10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7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8"/>
        <v>42292.435532407413</v>
      </c>
      <c r="T1749" s="10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7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8"/>
        <v>42219.950729166667</v>
      </c>
      <c r="T1750" s="10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7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8"/>
        <v>42758.975937499999</v>
      </c>
      <c r="T1751" s="10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7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8"/>
        <v>42454.836851851855</v>
      </c>
      <c r="T1752" s="10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7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8"/>
        <v>42052.7815162037</v>
      </c>
      <c r="T1753" s="10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7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8"/>
        <v>42627.253263888888</v>
      </c>
      <c r="T1754" s="10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7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8"/>
        <v>42420.74962962963</v>
      </c>
      <c r="T1755" s="10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7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8"/>
        <v>42067.876770833333</v>
      </c>
      <c r="T1756" s="10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7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8"/>
        <v>42252.788900462961</v>
      </c>
      <c r="T1757" s="10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7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8"/>
        <v>42571.167465277773</v>
      </c>
      <c r="T1758" s="10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7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8"/>
        <v>42733.827349537038</v>
      </c>
      <c r="T1759" s="10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7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8"/>
        <v>42505.955925925926</v>
      </c>
      <c r="T1760" s="10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7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8"/>
        <v>42068.829039351855</v>
      </c>
      <c r="T1761" s="10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7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8"/>
        <v>42405.67260416667</v>
      </c>
      <c r="T1762" s="10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7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8"/>
        <v>42209.567824074074</v>
      </c>
      <c r="T1763" s="10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7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8"/>
        <v>42410.982002314813</v>
      </c>
      <c r="T1764" s="10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7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8"/>
        <v>42636.868518518517</v>
      </c>
      <c r="T1765" s="10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7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8"/>
        <v>41825.485868055555</v>
      </c>
      <c r="T1766" s="10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7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8"/>
        <v>41834.980462962965</v>
      </c>
      <c r="T1767" s="10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12" t="s">
        <v>8310</v>
      </c>
      <c r="Q1768" t="str">
        <f t="shared" si="164"/>
        <v>photography</v>
      </c>
      <c r="R1768" t="str">
        <f t="shared" si="165"/>
        <v>photobooks</v>
      </c>
      <c r="S1768" s="10">
        <f t="shared" si="168"/>
        <v>41855.859814814816</v>
      </c>
      <c r="T1768" s="10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7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8"/>
        <v>41824.658379629633</v>
      </c>
      <c r="T1769" s="10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7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8"/>
        <v>41849.560694444444</v>
      </c>
      <c r="T1770" s="10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7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8"/>
        <v>41987.818969907406</v>
      </c>
      <c r="T1771" s="10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7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8"/>
        <v>41891.780023148152</v>
      </c>
      <c r="T1772" s="10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7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8"/>
        <v>41905.979629629634</v>
      </c>
      <c r="T1773" s="10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7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8"/>
        <v>41766.718009259261</v>
      </c>
      <c r="T1774" s="10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7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8"/>
        <v>41978.760393518518</v>
      </c>
      <c r="T1775" s="10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7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8"/>
        <v>41930.218657407408</v>
      </c>
      <c r="T1776" s="10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7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8"/>
        <v>41891.976388888892</v>
      </c>
      <c r="T1777" s="10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7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8"/>
        <v>41905.95684027778</v>
      </c>
      <c r="T1778" s="10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7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8"/>
        <v>42025.357094907406</v>
      </c>
      <c r="T1779" s="10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7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8"/>
        <v>42045.86336805555</v>
      </c>
      <c r="T1780" s="10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7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8"/>
        <v>42585.691898148143</v>
      </c>
      <c r="T1781" s="10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7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8"/>
        <v>42493.600810185191</v>
      </c>
      <c r="T1782" s="10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7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8"/>
        <v>42597.617418981477</v>
      </c>
      <c r="T1783" s="10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7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8"/>
        <v>42388.575104166666</v>
      </c>
      <c r="T1784" s="10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7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8"/>
        <v>42115.949976851851</v>
      </c>
      <c r="T1785" s="10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7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8"/>
        <v>42003.655555555553</v>
      </c>
      <c r="T1786" s="10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7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8"/>
        <v>41897.134895833333</v>
      </c>
      <c r="T1787" s="10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7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8"/>
        <v>41958.550659722227</v>
      </c>
      <c r="T1788" s="10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7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8"/>
        <v>42068.65552083333</v>
      </c>
      <c r="T1789" s="10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7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8"/>
        <v>41913.94840277778</v>
      </c>
      <c r="T1790" s="10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7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8"/>
        <v>41956.250034722223</v>
      </c>
      <c r="T1791" s="10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7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8"/>
        <v>42010.674513888895</v>
      </c>
      <c r="T1792" s="10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7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8"/>
        <v>41973.740335648152</v>
      </c>
      <c r="T1793" s="10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7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8"/>
        <v>42189.031041666662</v>
      </c>
      <c r="T1794" s="10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6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 - FIND("/",N1795))</f>
        <v>photobooks</v>
      </c>
      <c r="S1795" s="10">
        <f t="shared" si="168"/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0">
        <f t="shared" si="168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0">
        <f t="shared" si="168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0">
        <f t="shared" si="168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0">
        <f t="shared" si="168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0">
        <f t="shared" ref="S1800:S1863" si="174">(((J1800/60)/60)/24)+DATE(1970,1,1)</f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0">
        <f t="shared" si="174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0">
        <f t="shared" si="174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0">
        <f t="shared" si="174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0">
        <f t="shared" si="174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0">
        <f t="shared" si="174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0">
        <f t="shared" si="174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0">
        <f t="shared" si="174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0">
        <f t="shared" si="174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0">
        <f t="shared" si="174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0">
        <f t="shared" si="174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0">
        <f t="shared" si="174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0">
        <f t="shared" si="174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0">
        <f t="shared" si="174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0">
        <f t="shared" si="174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12" t="s">
        <v>8310</v>
      </c>
      <c r="Q1815" t="str">
        <f t="shared" si="171"/>
        <v>photography</v>
      </c>
      <c r="R1815" t="str">
        <f t="shared" si="172"/>
        <v>photobooks</v>
      </c>
      <c r="S1815" s="10">
        <f t="shared" si="174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0">
        <f t="shared" si="174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12" t="s">
        <v>8310</v>
      </c>
      <c r="Q1817" t="str">
        <f t="shared" si="171"/>
        <v>photography</v>
      </c>
      <c r="R1817" t="str">
        <f t="shared" si="172"/>
        <v>photobooks</v>
      </c>
      <c r="S1817" s="10">
        <f t="shared" si="174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0">
        <f t="shared" si="174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0">
        <f t="shared" si="174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12" t="s">
        <v>8310</v>
      </c>
      <c r="Q1820" t="str">
        <f t="shared" si="171"/>
        <v>photography</v>
      </c>
      <c r="R1820" t="str">
        <f t="shared" si="172"/>
        <v>photobooks</v>
      </c>
      <c r="S1820" s="10">
        <f t="shared" si="174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0">
        <f t="shared" si="174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0">
        <f t="shared" si="174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0">
        <f t="shared" si="174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0">
        <f t="shared" si="174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0">
        <f t="shared" si="174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72"/>
        <v>rock</v>
      </c>
      <c r="S1826" s="10">
        <f t="shared" si="174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0"/>
        <v>42.02</v>
      </c>
      <c r="Q1827" t="str">
        <f t="shared" si="171"/>
        <v>music</v>
      </c>
      <c r="R1827" t="str">
        <f t="shared" si="172"/>
        <v>rock</v>
      </c>
      <c r="S1827" s="10">
        <f t="shared" si="174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0">
        <f t="shared" si="174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0">
        <f t="shared" si="174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0">
        <f t="shared" si="174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0">
        <f t="shared" si="174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0">
        <f t="shared" si="174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0">
        <f t="shared" si="174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72"/>
        <v>rock</v>
      </c>
      <c r="S1834" s="10">
        <f t="shared" si="174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0"/>
        <v>42</v>
      </c>
      <c r="Q1835" t="str">
        <f t="shared" si="171"/>
        <v>music</v>
      </c>
      <c r="R1835" t="str">
        <f t="shared" si="172"/>
        <v>rock</v>
      </c>
      <c r="S1835" s="10">
        <f t="shared" si="174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0">
        <f t="shared" si="174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0">
        <f t="shared" si="174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0">
        <f t="shared" si="174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0">
        <f t="shared" si="174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0">
        <f t="shared" si="174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0">
        <f t="shared" si="174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0">
        <f t="shared" si="174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0"/>
        <v>50.875</v>
      </c>
      <c r="Q1843" t="str">
        <f t="shared" si="171"/>
        <v>music</v>
      </c>
      <c r="R1843" t="str">
        <f t="shared" si="172"/>
        <v>rock</v>
      </c>
      <c r="S1843" s="10">
        <f t="shared" si="174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0">
        <f t="shared" si="174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0">
        <f t="shared" si="174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0"/>
        <v>76.05</v>
      </c>
      <c r="Q1846" t="str">
        <f t="shared" si="171"/>
        <v>music</v>
      </c>
      <c r="R1846" t="str">
        <f t="shared" si="172"/>
        <v>rock</v>
      </c>
      <c r="S1846" s="10">
        <f t="shared" si="174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0">
        <f t="shared" si="174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0">
        <f t="shared" si="174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0">
        <f t="shared" si="174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0">
        <f t="shared" si="174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0"/>
        <v>37.625</v>
      </c>
      <c r="Q1851" t="str">
        <f t="shared" si="171"/>
        <v>music</v>
      </c>
      <c r="R1851" t="str">
        <f t="shared" si="172"/>
        <v>rock</v>
      </c>
      <c r="S1851" s="10">
        <f t="shared" si="174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0">
        <f t="shared" si="174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0">
        <f t="shared" si="174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0">
        <f t="shared" si="174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0">
        <f t="shared" si="174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0">
        <f t="shared" si="174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0">
        <f t="shared" si="174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0">
        <f t="shared" si="174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6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 - FIND("/",N1859))</f>
        <v>rock</v>
      </c>
      <c r="S1859" s="10">
        <f t="shared" si="174"/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0">
        <f t="shared" si="174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6"/>
        <v>70.625</v>
      </c>
      <c r="Q1861" t="str">
        <f t="shared" si="177"/>
        <v>music</v>
      </c>
      <c r="R1861" t="str">
        <f t="shared" si="178"/>
        <v>rock</v>
      </c>
      <c r="S1861" s="10">
        <f t="shared" si="174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0">
        <f t="shared" si="174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12" t="s">
        <v>8310</v>
      </c>
      <c r="Q1863" t="str">
        <f t="shared" si="177"/>
        <v>games</v>
      </c>
      <c r="R1863" t="str">
        <f t="shared" si="178"/>
        <v>mobile games</v>
      </c>
      <c r="S1863" s="10">
        <f t="shared" si="174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0">
        <f t="shared" ref="S1864:S1927" si="180">(((J1864/60)/60)/24)+DATE(1970,1,1)</f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0">
        <f t="shared" si="180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0">
        <f t="shared" si="180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0">
        <f t="shared" si="180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0">
        <f t="shared" si="180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0">
        <f t="shared" si="180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0">
        <f t="shared" si="180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12" t="s">
        <v>8310</v>
      </c>
      <c r="Q1871" t="str">
        <f t="shared" si="177"/>
        <v>games</v>
      </c>
      <c r="R1871" t="str">
        <f t="shared" si="178"/>
        <v>mobile games</v>
      </c>
      <c r="S1871" s="10">
        <f t="shared" si="180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0">
        <f t="shared" si="180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0">
        <f t="shared" si="180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0">
        <f t="shared" si="180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0">
        <f t="shared" si="180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0">
        <f t="shared" si="180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0">
        <f t="shared" si="180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12" t="s">
        <v>8310</v>
      </c>
      <c r="Q1878" t="str">
        <f t="shared" si="177"/>
        <v>games</v>
      </c>
      <c r="R1878" t="str">
        <f t="shared" si="178"/>
        <v>mobile games</v>
      </c>
      <c r="S1878" s="10">
        <f t="shared" si="180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12" t="s">
        <v>8310</v>
      </c>
      <c r="Q1879" t="str">
        <f t="shared" si="177"/>
        <v>games</v>
      </c>
      <c r="R1879" t="str">
        <f t="shared" si="178"/>
        <v>mobile games</v>
      </c>
      <c r="S1879" s="10">
        <f t="shared" si="180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12" t="s">
        <v>8310</v>
      </c>
      <c r="Q1880" t="str">
        <f t="shared" si="177"/>
        <v>games</v>
      </c>
      <c r="R1880" t="str">
        <f t="shared" si="178"/>
        <v>mobile games</v>
      </c>
      <c r="S1880" s="10">
        <f t="shared" si="180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0">
        <f t="shared" si="180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0">
        <f t="shared" si="180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0">
        <f t="shared" si="180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0">
        <f t="shared" si="180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0">
        <f t="shared" si="180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0">
        <f t="shared" si="180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0">
        <f t="shared" si="180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0">
        <f t="shared" si="180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0">
        <f t="shared" si="180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0">
        <f t="shared" si="180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0">
        <f t="shared" si="180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0">
        <f t="shared" si="180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0">
        <f t="shared" si="180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0">
        <f t="shared" si="180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0">
        <f t="shared" si="180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0">
        <f t="shared" si="180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0">
        <f t="shared" si="180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8"/>
        <v>indie rock</v>
      </c>
      <c r="S1898" s="10">
        <f t="shared" si="180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0">
        <f t="shared" si="180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0">
        <f t="shared" si="180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0">
        <f t="shared" si="180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0">
        <f t="shared" si="180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0">
        <f t="shared" si="180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0">
        <f t="shared" si="180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0">
        <f t="shared" si="180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0">
        <f t="shared" si="180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0">
        <f t="shared" si="180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0">
        <f t="shared" si="180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0">
        <f t="shared" si="180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0">
        <f t="shared" si="180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0">
        <f t="shared" si="180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0">
        <f t="shared" si="180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0">
        <f t="shared" si="180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0">
        <f t="shared" si="180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0">
        <f t="shared" si="180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0">
        <f t="shared" si="180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0">
        <f t="shared" si="180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0">
        <f t="shared" si="180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0">
        <f t="shared" si="180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0">
        <f t="shared" si="180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0">
        <f t="shared" si="180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0">
        <f t="shared" si="180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6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RIGHT(N1923,LEN(N1923) - FIND("/",N1923))</f>
        <v>indie rock</v>
      </c>
      <c r="S1923" s="10">
        <f t="shared" si="180"/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0">
        <f t="shared" si="180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0">
        <f t="shared" si="180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0">
        <f t="shared" si="180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0">
        <f t="shared" si="180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0">
        <f t="shared" ref="S1928:S1991" si="186">(((J1928/60)/60)/24)+DATE(1970,1,1)</f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0">
        <f t="shared" si="186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0">
        <f t="shared" si="186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0">
        <f t="shared" si="186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0">
        <f t="shared" si="186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0">
        <f t="shared" si="186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0">
        <f t="shared" si="186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0">
        <f t="shared" si="186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0">
        <f t="shared" si="186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0">
        <f t="shared" si="186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0">
        <f t="shared" si="186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0">
        <f t="shared" si="186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0">
        <f t="shared" si="186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0">
        <f t="shared" si="186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0">
        <f t="shared" si="186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0">
        <f t="shared" si="186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0">
        <f t="shared" si="186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0">
        <f t="shared" si="186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0">
        <f t="shared" si="186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0">
        <f t="shared" si="186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0">
        <f t="shared" si="186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0">
        <f t="shared" si="186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0">
        <f t="shared" si="186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0">
        <f t="shared" si="186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0">
        <f t="shared" si="186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0">
        <f t="shared" si="186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0">
        <f t="shared" si="186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0">
        <f t="shared" si="186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0">
        <f t="shared" si="186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0">
        <f t="shared" si="186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0">
        <f t="shared" si="186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0">
        <f t="shared" si="186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0">
        <f t="shared" si="186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0">
        <f t="shared" si="186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0">
        <f t="shared" si="186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0">
        <f t="shared" si="186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0">
        <f t="shared" si="186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0">
        <f t="shared" si="186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0">
        <f t="shared" si="186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0">
        <f t="shared" si="186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0">
        <f t="shared" si="186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0">
        <f t="shared" si="186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0">
        <f t="shared" si="186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0">
        <f t="shared" si="186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0">
        <f t="shared" si="186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0">
        <f t="shared" si="186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0">
        <f t="shared" si="186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0">
        <f t="shared" si="186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0">
        <f t="shared" si="186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0">
        <f t="shared" si="186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0">
        <f t="shared" si="186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0">
        <f t="shared" si="186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0">
        <f t="shared" si="186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0">
        <f t="shared" si="186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0">
        <f t="shared" si="186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0">
        <f t="shared" si="186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12" t="s">
        <v>8310</v>
      </c>
      <c r="Q1984" t="str">
        <f t="shared" si="183"/>
        <v>photography</v>
      </c>
      <c r="R1984" t="str">
        <f t="shared" si="184"/>
        <v>people</v>
      </c>
      <c r="S1984" s="10">
        <f t="shared" si="186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0">
        <f t="shared" si="186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0">
        <f t="shared" si="186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6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 - FIND("/",N1987))</f>
        <v>people</v>
      </c>
      <c r="S1987" s="10">
        <f t="shared" si="186"/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0">
        <f t="shared" si="186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0">
        <f t="shared" si="186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0">
        <f t="shared" si="186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0">
        <f t="shared" si="186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0">
        <f t="shared" ref="S1992:S2055" si="192">(((J1992/60)/60)/24)+DATE(1970,1,1)</f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0">
        <f t="shared" si="192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0">
        <f t="shared" si="192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12" t="s">
        <v>8310</v>
      </c>
      <c r="Q1995" t="str">
        <f t="shared" si="189"/>
        <v>photography</v>
      </c>
      <c r="R1995" t="str">
        <f t="shared" si="190"/>
        <v>people</v>
      </c>
      <c r="S1995" s="10">
        <f t="shared" si="192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12" t="s">
        <v>8310</v>
      </c>
      <c r="Q1996" t="str">
        <f t="shared" si="189"/>
        <v>photography</v>
      </c>
      <c r="R1996" t="str">
        <f t="shared" si="190"/>
        <v>people</v>
      </c>
      <c r="S1996" s="10">
        <f t="shared" si="192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0">
        <f t="shared" si="192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12" t="s">
        <v>8310</v>
      </c>
      <c r="Q1998" t="str">
        <f t="shared" si="189"/>
        <v>photography</v>
      </c>
      <c r="R1998" t="str">
        <f t="shared" si="190"/>
        <v>people</v>
      </c>
      <c r="S1998" s="10">
        <f t="shared" si="192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12" t="s">
        <v>8310</v>
      </c>
      <c r="Q1999" t="str">
        <f t="shared" si="189"/>
        <v>photography</v>
      </c>
      <c r="R1999" t="str">
        <f t="shared" si="190"/>
        <v>people</v>
      </c>
      <c r="S1999" s="10">
        <f t="shared" si="192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0">
        <f t="shared" si="192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0">
        <f t="shared" si="192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0">
        <f t="shared" si="192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0">
        <f t="shared" si="192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0">
        <f t="shared" si="192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0">
        <f t="shared" si="192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0">
        <f t="shared" si="192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0">
        <f t="shared" si="192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0">
        <f t="shared" si="192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0">
        <f t="shared" si="192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0">
        <f t="shared" si="192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0">
        <f t="shared" si="192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0">
        <f t="shared" si="192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0">
        <f t="shared" si="192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0">
        <f t="shared" si="192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0">
        <f t="shared" si="192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0">
        <f t="shared" si="192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0">
        <f t="shared" si="192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0">
        <f t="shared" si="192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0">
        <f t="shared" si="192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0">
        <f t="shared" si="192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0">
        <f t="shared" si="192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0">
        <f t="shared" si="192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0">
        <f t="shared" si="192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0">
        <f t="shared" si="192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0">
        <f t="shared" si="192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0">
        <f t="shared" si="192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0">
        <f t="shared" si="192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0">
        <f t="shared" si="192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0">
        <f t="shared" si="192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0">
        <f t="shared" si="192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0">
        <f t="shared" si="192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0">
        <f t="shared" si="192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0">
        <f t="shared" si="192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0">
        <f t="shared" si="192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0">
        <f t="shared" si="192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0">
        <f t="shared" si="192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0">
        <f t="shared" si="192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0">
        <f t="shared" si="192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0">
        <f t="shared" si="192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0">
        <f t="shared" si="192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0">
        <f t="shared" si="192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0">
        <f t="shared" si="192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0">
        <f t="shared" si="192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0">
        <f t="shared" si="192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0">
        <f t="shared" si="192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0">
        <f t="shared" si="192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0">
        <f t="shared" si="192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0">
        <f t="shared" si="192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0">
        <f t="shared" si="192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0">
        <f t="shared" si="192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6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 - FIND("/",N2051))</f>
        <v>hardware</v>
      </c>
      <c r="S2051" s="10">
        <f t="shared" si="192"/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0">
        <f t="shared" si="192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0">
        <f t="shared" si="192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0">
        <f t="shared" si="192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0">
        <f t="shared" si="192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0">
        <f t="shared" ref="S2056:S2119" si="198">(((J2056/60)/60)/24)+DATE(1970,1,1)</f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0">
        <f t="shared" si="198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0">
        <f t="shared" si="198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0">
        <f t="shared" si="198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0">
        <f t="shared" si="198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0">
        <f t="shared" si="198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0">
        <f t="shared" si="198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0">
        <f t="shared" si="198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0">
        <f t="shared" si="198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0">
        <f t="shared" si="198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0">
        <f t="shared" si="198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0">
        <f t="shared" si="198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0">
        <f t="shared" si="198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0">
        <f t="shared" si="198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0">
        <f t="shared" si="198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0">
        <f t="shared" si="198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0">
        <f t="shared" si="198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0">
        <f t="shared" si="198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0">
        <f t="shared" si="198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0">
        <f t="shared" si="198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0">
        <f t="shared" si="198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0">
        <f t="shared" si="198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0">
        <f t="shared" si="198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0">
        <f t="shared" si="198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0">
        <f t="shared" si="198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0">
        <f t="shared" si="198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0">
        <f t="shared" si="198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0">
        <f t="shared" si="198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0">
        <f t="shared" si="198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6"/>
        <v>indie rock</v>
      </c>
      <c r="S2085" s="10">
        <f t="shared" si="198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0">
        <f t="shared" si="198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0">
        <f t="shared" si="198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0">
        <f t="shared" si="198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0">
        <f t="shared" si="198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0">
        <f t="shared" si="198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0">
        <f t="shared" si="198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0">
        <f t="shared" si="198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0">
        <f t="shared" si="198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0">
        <f t="shared" si="198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0">
        <f t="shared" si="198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0">
        <f t="shared" si="198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0">
        <f t="shared" si="198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0">
        <f t="shared" si="198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0">
        <f t="shared" si="198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0">
        <f t="shared" si="198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0">
        <f t="shared" si="198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0">
        <f t="shared" si="198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0">
        <f t="shared" si="198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0">
        <f t="shared" si="198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0">
        <f t="shared" si="198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0">
        <f t="shared" si="198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0">
        <f t="shared" si="198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0">
        <f t="shared" si="198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0">
        <f t="shared" si="198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0">
        <f t="shared" si="198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0">
        <f t="shared" si="198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0">
        <f t="shared" si="198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0">
        <f t="shared" si="198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0">
        <f t="shared" si="198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6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 - FIND("/",N2115))</f>
        <v>indie rock</v>
      </c>
      <c r="S2115" s="10">
        <f t="shared" si="198"/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0">
        <f t="shared" si="198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0">
        <f t="shared" si="198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0">
        <f t="shared" si="198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0">
        <f t="shared" si="198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0">
        <f t="shared" ref="S2120:S2183" si="204">(((J2120/60)/60)/24)+DATE(1970,1,1)</f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0">
        <f t="shared" si="204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0">
        <f t="shared" si="204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0">
        <f t="shared" si="204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0">
        <f t="shared" si="204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0">
        <f t="shared" si="204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0">
        <f t="shared" si="204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0">
        <f t="shared" si="204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202"/>
        <v>video games</v>
      </c>
      <c r="S2128" s="10">
        <f t="shared" si="204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0">
        <f t="shared" si="204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0">
        <f t="shared" si="204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0">
        <f t="shared" si="204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0">
        <f t="shared" si="204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0">
        <f t="shared" si="204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0">
        <f t="shared" si="204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0">
        <f t="shared" si="204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0">
        <f t="shared" si="204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0">
        <f t="shared" si="204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0">
        <f t="shared" si="204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0">
        <f t="shared" si="204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0">
        <f t="shared" si="204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0">
        <f t="shared" si="204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0">
        <f t="shared" si="204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12" t="s">
        <v>8310</v>
      </c>
      <c r="Q2143" t="str">
        <f t="shared" si="201"/>
        <v>games</v>
      </c>
      <c r="R2143" t="str">
        <f t="shared" si="202"/>
        <v>video games</v>
      </c>
      <c r="S2143" s="10">
        <f t="shared" si="204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0">
        <f t="shared" si="204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0">
        <f t="shared" si="204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0">
        <f t="shared" si="204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0">
        <f t="shared" si="204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202"/>
        <v>video games</v>
      </c>
      <c r="S2148" s="10">
        <f t="shared" si="204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0">
        <f t="shared" si="204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0"/>
        <v>1</v>
      </c>
      <c r="Q2150" t="str">
        <f t="shared" si="201"/>
        <v>games</v>
      </c>
      <c r="R2150" t="str">
        <f t="shared" si="202"/>
        <v>video games</v>
      </c>
      <c r="S2150" s="10">
        <f t="shared" si="204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12" t="s">
        <v>8310</v>
      </c>
      <c r="Q2151" t="str">
        <f t="shared" si="201"/>
        <v>games</v>
      </c>
      <c r="R2151" t="str">
        <f t="shared" si="202"/>
        <v>video games</v>
      </c>
      <c r="S2151" s="10">
        <f t="shared" si="204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0">
        <f t="shared" si="204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0">
        <f t="shared" si="204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0">
        <f t="shared" si="204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0">
        <f t="shared" si="204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0">
        <f t="shared" si="204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0">
        <f t="shared" si="204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0">
        <f t="shared" si="204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0">
        <f t="shared" si="204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0">
        <f t="shared" si="204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0">
        <f t="shared" si="204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0">
        <f t="shared" si="204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0">
        <f t="shared" si="204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0">
        <f t="shared" si="204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0">
        <f t="shared" si="204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0">
        <f t="shared" si="204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0">
        <f t="shared" si="204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0"/>
        <v>91.625</v>
      </c>
      <c r="Q2168" t="str">
        <f t="shared" si="201"/>
        <v>music</v>
      </c>
      <c r="R2168" t="str">
        <f t="shared" si="202"/>
        <v>rock</v>
      </c>
      <c r="S2168" s="10">
        <f t="shared" si="204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0"/>
        <v>22.5</v>
      </c>
      <c r="Q2169" t="str">
        <f t="shared" si="201"/>
        <v>music</v>
      </c>
      <c r="R2169" t="str">
        <f t="shared" si="202"/>
        <v>rock</v>
      </c>
      <c r="S2169" s="10">
        <f t="shared" si="204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0">
        <f t="shared" si="204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0">
        <f t="shared" si="204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0">
        <f t="shared" si="204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0">
        <f t="shared" si="204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0">
        <f t="shared" si="204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0">
        <f t="shared" si="204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0">
        <f t="shared" si="204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0">
        <f t="shared" si="204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0">
        <f t="shared" si="204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6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 - FIND("/",N2179))</f>
        <v>rock</v>
      </c>
      <c r="S2179" s="10">
        <f t="shared" si="204"/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0">
        <f t="shared" si="204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0">
        <f t="shared" si="204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0">
        <f t="shared" si="204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0">
        <f t="shared" si="204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0">
        <f t="shared" ref="S2184:S2247" si="210">(((J2184/60)/60)/24)+DATE(1970,1,1)</f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0">
        <f t="shared" si="210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0">
        <f t="shared" si="210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0">
        <f t="shared" si="210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0">
        <f t="shared" si="210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0">
        <f t="shared" si="210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0">
        <f t="shared" si="210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0">
        <f t="shared" si="210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0">
        <f t="shared" si="210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0">
        <f t="shared" si="210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0">
        <f t="shared" si="210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0">
        <f t="shared" si="210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0">
        <f t="shared" si="210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0">
        <f t="shared" si="210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0">
        <f t="shared" si="210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0">
        <f t="shared" si="210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0">
        <f t="shared" si="210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0">
        <f t="shared" si="210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0">
        <f t="shared" si="210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0">
        <f t="shared" si="210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0">
        <f t="shared" si="210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0">
        <f t="shared" si="210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0">
        <f t="shared" si="210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0">
        <f t="shared" si="210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0">
        <f t="shared" si="210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0">
        <f t="shared" si="210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0">
        <f t="shared" si="210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0">
        <f t="shared" si="210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0">
        <f t="shared" si="210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0">
        <f t="shared" si="210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0">
        <f t="shared" si="210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0">
        <f t="shared" si="210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0">
        <f t="shared" si="210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0">
        <f t="shared" si="210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0">
        <f t="shared" si="210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0">
        <f t="shared" si="210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0">
        <f t="shared" si="210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0">
        <f t="shared" si="210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0">
        <f t="shared" si="210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0">
        <f t="shared" si="210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0">
        <f t="shared" si="210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0">
        <f t="shared" si="210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0">
        <f t="shared" si="210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0">
        <f t="shared" si="210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0">
        <f t="shared" si="210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0">
        <f t="shared" si="210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0">
        <f t="shared" si="210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0">
        <f t="shared" si="210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0">
        <f t="shared" si="210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0">
        <f t="shared" si="210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0">
        <f t="shared" si="210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0">
        <f t="shared" si="210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0">
        <f t="shared" si="210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0">
        <f t="shared" si="210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0">
        <f t="shared" si="210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0">
        <f t="shared" si="210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0">
        <f t="shared" si="210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0">
        <f t="shared" si="210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0">
        <f t="shared" si="210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6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 - FIND("/",N2243))</f>
        <v>tabletop games</v>
      </c>
      <c r="S2243" s="10">
        <f t="shared" si="210"/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0">
        <f t="shared" si="210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0">
        <f t="shared" si="210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0">
        <f t="shared" si="210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0">
        <f t="shared" si="210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0">
        <f t="shared" ref="S2248:S2311" si="216">(((J2248/60)/60)/24)+DATE(1970,1,1)</f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0">
        <f t="shared" si="216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0">
        <f t="shared" si="216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0">
        <f t="shared" si="216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0">
        <f t="shared" si="216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0">
        <f t="shared" si="216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0">
        <f t="shared" si="216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0">
        <f t="shared" si="216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0">
        <f t="shared" si="216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0">
        <f t="shared" si="216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0">
        <f t="shared" si="216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0">
        <f t="shared" si="216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0">
        <f t="shared" si="216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0">
        <f t="shared" si="216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0">
        <f t="shared" si="216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0">
        <f t="shared" si="216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0">
        <f t="shared" si="216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0">
        <f t="shared" si="216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0">
        <f t="shared" si="216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0">
        <f t="shared" si="216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0">
        <f t="shared" si="216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0">
        <f t="shared" si="216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0">
        <f t="shared" si="216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0">
        <f t="shared" si="216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0">
        <f t="shared" si="216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0">
        <f t="shared" si="216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0">
        <f t="shared" si="216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0">
        <f t="shared" si="216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0">
        <f t="shared" si="216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0">
        <f t="shared" si="216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0">
        <f t="shared" si="216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0">
        <f t="shared" si="216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0">
        <f t="shared" si="216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0">
        <f t="shared" si="216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0">
        <f t="shared" si="216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0">
        <f t="shared" si="216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0">
        <f t="shared" si="216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0">
        <f t="shared" si="216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0">
        <f t="shared" si="216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0">
        <f t="shared" si="216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0">
        <f t="shared" si="216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0">
        <f t="shared" si="216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4"/>
        <v>rock</v>
      </c>
      <c r="S2290" s="10">
        <f t="shared" si="216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4"/>
        <v>rock</v>
      </c>
      <c r="S2291" s="10">
        <f t="shared" si="216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0">
        <f t="shared" si="216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0">
        <f t="shared" si="216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0">
        <f t="shared" si="216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0">
        <f t="shared" si="216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0">
        <f t="shared" si="216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0">
        <f t="shared" si="216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0">
        <f t="shared" si="216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0">
        <f t="shared" si="216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0">
        <f t="shared" si="216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0">
        <f t="shared" si="216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0">
        <f t="shared" si="216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0">
        <f t="shared" si="216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0">
        <f t="shared" si="216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0">
        <f t="shared" si="216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0">
        <f t="shared" si="216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6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 - FIND("/",N2307))</f>
        <v>indie rock</v>
      </c>
      <c r="S2307" s="10">
        <f t="shared" si="216"/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0">
        <f t="shared" si="216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0">
        <f t="shared" si="216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0">
        <f t="shared" si="216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0">
        <f t="shared" si="216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0">
        <f t="shared" ref="S2312:S2375" si="222">(((J2312/60)/60)/24)+DATE(1970,1,1)</f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0">
        <f t="shared" si="222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0">
        <f t="shared" si="222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0">
        <f t="shared" si="222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0">
        <f t="shared" si="222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0">
        <f t="shared" si="222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0">
        <f t="shared" si="222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0">
        <f t="shared" si="222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0">
        <f t="shared" si="222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0">
        <f t="shared" si="222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0">
        <f t="shared" si="222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0">
        <f t="shared" si="222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0">
        <f t="shared" si="222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18"/>
        <v>30</v>
      </c>
      <c r="Q2325" t="str">
        <f t="shared" si="219"/>
        <v>food</v>
      </c>
      <c r="R2325" t="str">
        <f t="shared" si="220"/>
        <v>small batch</v>
      </c>
      <c r="S2325" s="10">
        <f t="shared" si="222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0">
        <f t="shared" si="222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0">
        <f t="shared" si="222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0">
        <f t="shared" si="222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0">
        <f t="shared" si="222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0">
        <f t="shared" si="222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0">
        <f t="shared" si="222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0">
        <f t="shared" si="222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0">
        <f t="shared" si="222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0">
        <f t="shared" si="222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0">
        <f t="shared" si="222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0">
        <f t="shared" si="222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0">
        <f t="shared" si="222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0">
        <f t="shared" si="222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0">
        <f t="shared" si="222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0">
        <f t="shared" si="222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0">
        <f t="shared" si="222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0">
        <f t="shared" si="222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12" t="s">
        <v>8310</v>
      </c>
      <c r="Q2343" t="str">
        <f t="shared" si="219"/>
        <v>technology</v>
      </c>
      <c r="R2343" t="str">
        <f t="shared" si="220"/>
        <v>web</v>
      </c>
      <c r="S2343" s="10">
        <f t="shared" si="222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12" t="s">
        <v>8310</v>
      </c>
      <c r="Q2344" t="str">
        <f t="shared" si="219"/>
        <v>technology</v>
      </c>
      <c r="R2344" t="str">
        <f t="shared" si="220"/>
        <v>web</v>
      </c>
      <c r="S2344" s="10">
        <f t="shared" si="222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18"/>
        <v>300</v>
      </c>
      <c r="Q2345" t="str">
        <f t="shared" si="219"/>
        <v>technology</v>
      </c>
      <c r="R2345" t="str">
        <f t="shared" si="220"/>
        <v>web</v>
      </c>
      <c r="S2345" s="10">
        <f t="shared" si="222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18"/>
        <v>1</v>
      </c>
      <c r="Q2346" t="str">
        <f t="shared" si="219"/>
        <v>technology</v>
      </c>
      <c r="R2346" t="str">
        <f t="shared" si="220"/>
        <v>web</v>
      </c>
      <c r="S2346" s="10">
        <f t="shared" si="222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12" t="s">
        <v>8310</v>
      </c>
      <c r="Q2347" t="str">
        <f t="shared" si="219"/>
        <v>technology</v>
      </c>
      <c r="R2347" t="str">
        <f t="shared" si="220"/>
        <v>web</v>
      </c>
      <c r="S2347" s="10">
        <f t="shared" si="222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20"/>
        <v>web</v>
      </c>
      <c r="S2348" s="10">
        <f t="shared" si="222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20"/>
        <v>web</v>
      </c>
      <c r="S2349" s="10">
        <f t="shared" si="222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20"/>
        <v>web</v>
      </c>
      <c r="S2350" s="10">
        <f t="shared" si="222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12" t="s">
        <v>8310</v>
      </c>
      <c r="Q2351" t="str">
        <f t="shared" si="219"/>
        <v>technology</v>
      </c>
      <c r="R2351" t="str">
        <f t="shared" si="220"/>
        <v>web</v>
      </c>
      <c r="S2351" s="10">
        <f t="shared" si="222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12" t="s">
        <v>8310</v>
      </c>
      <c r="Q2352" t="str">
        <f t="shared" si="219"/>
        <v>technology</v>
      </c>
      <c r="R2352" t="str">
        <f t="shared" si="220"/>
        <v>web</v>
      </c>
      <c r="S2352" s="10">
        <f t="shared" si="222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0">
        <f t="shared" si="222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12" t="s">
        <v>8310</v>
      </c>
      <c r="Q2354" t="str">
        <f t="shared" si="219"/>
        <v>technology</v>
      </c>
      <c r="R2354" t="str">
        <f t="shared" si="220"/>
        <v>web</v>
      </c>
      <c r="S2354" s="10">
        <f t="shared" si="222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12" t="s">
        <v>8310</v>
      </c>
      <c r="Q2355" t="str">
        <f t="shared" si="219"/>
        <v>technology</v>
      </c>
      <c r="R2355" t="str">
        <f t="shared" si="220"/>
        <v>web</v>
      </c>
      <c r="S2355" s="10">
        <f t="shared" si="222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20"/>
        <v>web</v>
      </c>
      <c r="S2356" s="10">
        <f t="shared" si="222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20"/>
        <v>web</v>
      </c>
      <c r="S2357" s="10">
        <f t="shared" si="222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12" t="s">
        <v>8310</v>
      </c>
      <c r="Q2358" t="str">
        <f t="shared" si="219"/>
        <v>technology</v>
      </c>
      <c r="R2358" t="str">
        <f t="shared" si="220"/>
        <v>web</v>
      </c>
      <c r="S2358" s="10">
        <f t="shared" si="222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12" t="s">
        <v>8310</v>
      </c>
      <c r="Q2359" t="str">
        <f t="shared" si="219"/>
        <v>technology</v>
      </c>
      <c r="R2359" t="str">
        <f t="shared" si="220"/>
        <v>web</v>
      </c>
      <c r="S2359" s="10">
        <f t="shared" si="222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12" t="s">
        <v>8310</v>
      </c>
      <c r="Q2360" t="str">
        <f t="shared" si="219"/>
        <v>technology</v>
      </c>
      <c r="R2360" t="str">
        <f t="shared" si="220"/>
        <v>web</v>
      </c>
      <c r="S2360" s="10">
        <f t="shared" si="222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20"/>
        <v>web</v>
      </c>
      <c r="S2361" s="10">
        <f t="shared" si="222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si="220"/>
        <v>web</v>
      </c>
      <c r="S2362" s="10">
        <f t="shared" si="222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12" t="s">
        <v>8310</v>
      </c>
      <c r="Q2363" t="str">
        <f t="shared" si="219"/>
        <v>technology</v>
      </c>
      <c r="R2363" t="str">
        <f t="shared" si="220"/>
        <v>web</v>
      </c>
      <c r="S2363" s="10">
        <f t="shared" si="222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20"/>
        <v>web</v>
      </c>
      <c r="S2364" s="10">
        <f t="shared" si="222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12" t="s">
        <v>8310</v>
      </c>
      <c r="Q2365" t="str">
        <f t="shared" si="219"/>
        <v>technology</v>
      </c>
      <c r="R2365" t="str">
        <f t="shared" si="220"/>
        <v>web</v>
      </c>
      <c r="S2365" s="10">
        <f t="shared" si="222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12" t="s">
        <v>8310</v>
      </c>
      <c r="Q2366" t="str">
        <f t="shared" si="219"/>
        <v>technology</v>
      </c>
      <c r="R2366" t="str">
        <f t="shared" si="220"/>
        <v>web</v>
      </c>
      <c r="S2366" s="10">
        <f t="shared" si="222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12" t="s">
        <v>8310</v>
      </c>
      <c r="Q2367" t="str">
        <f t="shared" si="219"/>
        <v>technology</v>
      </c>
      <c r="R2367" t="str">
        <f t="shared" si="220"/>
        <v>web</v>
      </c>
      <c r="S2367" s="10">
        <f t="shared" si="222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0">
        <f t="shared" si="222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0">
        <f t="shared" si="222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si="220"/>
        <v>web</v>
      </c>
      <c r="S2370" s="10">
        <f t="shared" si="222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12" t="s">
        <v>8310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0">
        <f t="shared" si="222"/>
        <v>42380.812627314815</v>
      </c>
      <c r="T2371" s="10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ref="P2371:P2434" si="227">E2372/L2372</f>
        <v>20.5</v>
      </c>
      <c r="Q2372" t="str">
        <f t="shared" si="224"/>
        <v>technology</v>
      </c>
      <c r="R2372" t="str">
        <f t="shared" si="225"/>
        <v>web</v>
      </c>
      <c r="S2372" s="10">
        <f t="shared" si="222"/>
        <v>41961.18913194444</v>
      </c>
      <c r="T2372" s="10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12" t="s">
        <v>8310</v>
      </c>
      <c r="Q2373" t="str">
        <f t="shared" si="224"/>
        <v>technology</v>
      </c>
      <c r="R2373" t="str">
        <f t="shared" si="225"/>
        <v>web</v>
      </c>
      <c r="S2373" s="10">
        <f t="shared" si="222"/>
        <v>42150.777731481481</v>
      </c>
      <c r="T2373" s="10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7"/>
        <v>30</v>
      </c>
      <c r="Q2374" t="str">
        <f t="shared" si="224"/>
        <v>technology</v>
      </c>
      <c r="R2374" t="str">
        <f t="shared" si="225"/>
        <v>web</v>
      </c>
      <c r="S2374" s="10">
        <f t="shared" si="222"/>
        <v>42088.069108796291</v>
      </c>
      <c r="T2374" s="10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7"/>
        <v>50</v>
      </c>
      <c r="Q2375" t="str">
        <f t="shared" si="224"/>
        <v>technology</v>
      </c>
      <c r="R2375" t="str">
        <f t="shared" si="225"/>
        <v>web</v>
      </c>
      <c r="S2375" s="10">
        <f t="shared" si="222"/>
        <v>42215.662314814821</v>
      </c>
      <c r="T2375" s="10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si="227"/>
        <v>10</v>
      </c>
      <c r="Q2376" t="str">
        <f t="shared" si="224"/>
        <v>technology</v>
      </c>
      <c r="R2376" t="str">
        <f t="shared" si="225"/>
        <v>web</v>
      </c>
      <c r="S2376" s="10">
        <f t="shared" ref="S2376:S2439" si="228">(((J2376/60)/60)/24)+DATE(1970,1,1)</f>
        <v>42017.843287037031</v>
      </c>
      <c r="T2376" s="10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12" t="s">
        <v>8310</v>
      </c>
      <c r="Q2377" t="str">
        <f t="shared" si="224"/>
        <v>technology</v>
      </c>
      <c r="R2377" t="str">
        <f t="shared" si="225"/>
        <v>web</v>
      </c>
      <c r="S2377" s="10">
        <f t="shared" si="228"/>
        <v>42592.836076388892</v>
      </c>
      <c r="T2377" s="10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7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8"/>
        <v>42318.925532407404</v>
      </c>
      <c r="T2378" s="10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12" t="s">
        <v>8310</v>
      </c>
      <c r="Q2379" t="str">
        <f t="shared" si="224"/>
        <v>technology</v>
      </c>
      <c r="R2379" t="str">
        <f t="shared" si="225"/>
        <v>web</v>
      </c>
      <c r="S2379" s="10">
        <f t="shared" si="228"/>
        <v>42669.870173611111</v>
      </c>
      <c r="T2379" s="10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12" t="s">
        <v>8310</v>
      </c>
      <c r="Q2380" t="str">
        <f t="shared" si="224"/>
        <v>technology</v>
      </c>
      <c r="R2380" t="str">
        <f t="shared" si="225"/>
        <v>web</v>
      </c>
      <c r="S2380" s="10">
        <f t="shared" si="228"/>
        <v>42213.013078703705</v>
      </c>
      <c r="T2380" s="10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12" t="s">
        <v>8310</v>
      </c>
      <c r="Q2381" t="str">
        <f t="shared" si="224"/>
        <v>technology</v>
      </c>
      <c r="R2381" t="str">
        <f t="shared" si="225"/>
        <v>web</v>
      </c>
      <c r="S2381" s="10">
        <f t="shared" si="228"/>
        <v>42237.016388888893</v>
      </c>
      <c r="T2381" s="10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7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8"/>
        <v>42248.793310185181</v>
      </c>
      <c r="T2382" s="10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7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8"/>
        <v>42074.935740740737</v>
      </c>
      <c r="T2383" s="10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7"/>
        <v>37.5</v>
      </c>
      <c r="Q2384" t="str">
        <f t="shared" si="224"/>
        <v>technology</v>
      </c>
      <c r="R2384" t="str">
        <f t="shared" si="225"/>
        <v>web</v>
      </c>
      <c r="S2384" s="10">
        <f t="shared" si="228"/>
        <v>42195.187534722223</v>
      </c>
      <c r="T2384" s="10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7"/>
        <v>145</v>
      </c>
      <c r="Q2385" t="str">
        <f t="shared" si="224"/>
        <v>technology</v>
      </c>
      <c r="R2385" t="str">
        <f t="shared" si="225"/>
        <v>web</v>
      </c>
      <c r="S2385" s="10">
        <f t="shared" si="228"/>
        <v>42027.056793981479</v>
      </c>
      <c r="T2385" s="10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7"/>
        <v>1</v>
      </c>
      <c r="Q2386" t="str">
        <f t="shared" si="224"/>
        <v>technology</v>
      </c>
      <c r="R2386" t="str">
        <f t="shared" si="225"/>
        <v>web</v>
      </c>
      <c r="S2386" s="10">
        <f t="shared" si="228"/>
        <v>41927.067627314813</v>
      </c>
      <c r="T2386" s="10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7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8"/>
        <v>42191.70175925926</v>
      </c>
      <c r="T2387" s="10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12" t="s">
        <v>8310</v>
      </c>
      <c r="Q2388" t="str">
        <f t="shared" si="224"/>
        <v>technology</v>
      </c>
      <c r="R2388" t="str">
        <f t="shared" si="225"/>
        <v>web</v>
      </c>
      <c r="S2388" s="10">
        <f t="shared" si="228"/>
        <v>41954.838240740741</v>
      </c>
      <c r="T2388" s="10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7"/>
        <v>342</v>
      </c>
      <c r="Q2389" t="str">
        <f t="shared" si="224"/>
        <v>technology</v>
      </c>
      <c r="R2389" t="str">
        <f t="shared" si="225"/>
        <v>web</v>
      </c>
      <c r="S2389" s="10">
        <f t="shared" si="228"/>
        <v>42528.626620370371</v>
      </c>
      <c r="T2389" s="10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7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8"/>
        <v>41989.853692129633</v>
      </c>
      <c r="T2390" s="10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7"/>
        <v>30</v>
      </c>
      <c r="Q2391" t="str">
        <f t="shared" si="224"/>
        <v>technology</v>
      </c>
      <c r="R2391" t="str">
        <f t="shared" si="225"/>
        <v>web</v>
      </c>
      <c r="S2391" s="10">
        <f t="shared" si="228"/>
        <v>42179.653379629628</v>
      </c>
      <c r="T2391" s="10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12" t="s">
        <v>8310</v>
      </c>
      <c r="Q2392" t="str">
        <f t="shared" si="224"/>
        <v>technology</v>
      </c>
      <c r="R2392" t="str">
        <f t="shared" si="225"/>
        <v>web</v>
      </c>
      <c r="S2392" s="10">
        <f t="shared" si="228"/>
        <v>41968.262314814812</v>
      </c>
      <c r="T2392" s="10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7"/>
        <v>25</v>
      </c>
      <c r="Q2393" t="str">
        <f t="shared" si="224"/>
        <v>technology</v>
      </c>
      <c r="R2393" t="str">
        <f t="shared" si="225"/>
        <v>web</v>
      </c>
      <c r="S2393" s="10">
        <f t="shared" si="228"/>
        <v>42064.794490740736</v>
      </c>
      <c r="T2393" s="10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12" t="s">
        <v>8310</v>
      </c>
      <c r="Q2394" t="str">
        <f t="shared" si="224"/>
        <v>technology</v>
      </c>
      <c r="R2394" t="str">
        <f t="shared" si="225"/>
        <v>web</v>
      </c>
      <c r="S2394" s="10">
        <f t="shared" si="228"/>
        <v>42276.120636574073</v>
      </c>
      <c r="T2394" s="10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7"/>
        <v>50</v>
      </c>
      <c r="Q2395" t="str">
        <f t="shared" si="224"/>
        <v>technology</v>
      </c>
      <c r="R2395" t="str">
        <f t="shared" si="225"/>
        <v>web</v>
      </c>
      <c r="S2395" s="10">
        <f t="shared" si="228"/>
        <v>42194.648344907408</v>
      </c>
      <c r="T2395" s="10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7"/>
        <v>1.5</v>
      </c>
      <c r="Q2396" t="str">
        <f t="shared" si="224"/>
        <v>technology</v>
      </c>
      <c r="R2396" t="str">
        <f t="shared" si="225"/>
        <v>web</v>
      </c>
      <c r="S2396" s="10">
        <f t="shared" si="228"/>
        <v>42031.362187499995</v>
      </c>
      <c r="T2396" s="10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12" t="s">
        <v>8310</v>
      </c>
      <c r="Q2397" t="str">
        <f t="shared" si="224"/>
        <v>technology</v>
      </c>
      <c r="R2397" t="str">
        <f t="shared" si="225"/>
        <v>web</v>
      </c>
      <c r="S2397" s="10">
        <f t="shared" si="228"/>
        <v>42717.121377314819</v>
      </c>
      <c r="T2397" s="10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7"/>
        <v>10</v>
      </c>
      <c r="Q2398" t="str">
        <f t="shared" si="224"/>
        <v>technology</v>
      </c>
      <c r="R2398" t="str">
        <f t="shared" si="225"/>
        <v>web</v>
      </c>
      <c r="S2398" s="10">
        <f t="shared" si="228"/>
        <v>42262.849050925928</v>
      </c>
      <c r="T2398" s="10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12" t="s">
        <v>8310</v>
      </c>
      <c r="Q2399" t="str">
        <f t="shared" si="224"/>
        <v>technology</v>
      </c>
      <c r="R2399" t="str">
        <f t="shared" si="225"/>
        <v>web</v>
      </c>
      <c r="S2399" s="10">
        <f t="shared" si="228"/>
        <v>41976.88490740741</v>
      </c>
      <c r="T2399" s="10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12" t="s">
        <v>8310</v>
      </c>
      <c r="Q2400" t="str">
        <f t="shared" si="224"/>
        <v>technology</v>
      </c>
      <c r="R2400" t="str">
        <f t="shared" si="225"/>
        <v>web</v>
      </c>
      <c r="S2400" s="10">
        <f t="shared" si="228"/>
        <v>42157.916481481487</v>
      </c>
      <c r="T2400" s="10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12" t="s">
        <v>8310</v>
      </c>
      <c r="Q2401" t="str">
        <f t="shared" si="224"/>
        <v>technology</v>
      </c>
      <c r="R2401" t="str">
        <f t="shared" si="225"/>
        <v>web</v>
      </c>
      <c r="S2401" s="10">
        <f t="shared" si="228"/>
        <v>41956.853078703702</v>
      </c>
      <c r="T2401" s="10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12" t="s">
        <v>8310</v>
      </c>
      <c r="Q2402" t="str">
        <f t="shared" si="224"/>
        <v>technology</v>
      </c>
      <c r="R2402" t="str">
        <f t="shared" si="225"/>
        <v>web</v>
      </c>
      <c r="S2402" s="10">
        <f t="shared" si="228"/>
        <v>42444.268101851849</v>
      </c>
      <c r="T2402" s="10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7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8"/>
        <v>42374.822870370372</v>
      </c>
      <c r="T2403" s="10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7"/>
        <v>52</v>
      </c>
      <c r="Q2404" t="str">
        <f t="shared" si="224"/>
        <v>food</v>
      </c>
      <c r="R2404" t="str">
        <f t="shared" si="225"/>
        <v>food trucks</v>
      </c>
      <c r="S2404" s="10">
        <f t="shared" si="228"/>
        <v>42107.679756944446</v>
      </c>
      <c r="T2404" s="10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7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8"/>
        <v>42399.882615740738</v>
      </c>
      <c r="T2405" s="10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12" t="s">
        <v>8310</v>
      </c>
      <c r="Q2406" t="str">
        <f t="shared" si="224"/>
        <v>food</v>
      </c>
      <c r="R2406" t="str">
        <f t="shared" si="225"/>
        <v>food trucks</v>
      </c>
      <c r="S2406" s="10">
        <f t="shared" si="228"/>
        <v>42342.03943287037</v>
      </c>
      <c r="T2406" s="10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7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8"/>
        <v>42595.585358796292</v>
      </c>
      <c r="T2407" s="10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7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8"/>
        <v>41983.110995370371</v>
      </c>
      <c r="T2408" s="10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7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8"/>
        <v>42082.575555555552</v>
      </c>
      <c r="T2409" s="10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7"/>
        <v>15</v>
      </c>
      <c r="Q2410" t="str">
        <f t="shared" si="224"/>
        <v>food</v>
      </c>
      <c r="R2410" t="str">
        <f t="shared" si="225"/>
        <v>food trucks</v>
      </c>
      <c r="S2410" s="10">
        <f t="shared" si="228"/>
        <v>41919.140706018516</v>
      </c>
      <c r="T2410" s="10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7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8"/>
        <v>42204.875868055555</v>
      </c>
      <c r="T2411" s="10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12" t="s">
        <v>8310</v>
      </c>
      <c r="Q2412" t="str">
        <f t="shared" si="224"/>
        <v>food</v>
      </c>
      <c r="R2412" t="str">
        <f t="shared" si="225"/>
        <v>food trucks</v>
      </c>
      <c r="S2412" s="10">
        <f t="shared" si="228"/>
        <v>42224.408275462964</v>
      </c>
      <c r="T2412" s="10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7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8"/>
        <v>42211.732430555552</v>
      </c>
      <c r="T2413" s="10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12" t="s">
        <v>8310</v>
      </c>
      <c r="Q2414" t="str">
        <f t="shared" si="224"/>
        <v>food</v>
      </c>
      <c r="R2414" t="str">
        <f t="shared" si="225"/>
        <v>food trucks</v>
      </c>
      <c r="S2414" s="10">
        <f t="shared" si="228"/>
        <v>42655.736956018518</v>
      </c>
      <c r="T2414" s="10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7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8"/>
        <v>41760.10974537037</v>
      </c>
      <c r="T2415" s="10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7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8"/>
        <v>42198.695138888885</v>
      </c>
      <c r="T2416" s="10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7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8"/>
        <v>42536.862800925926</v>
      </c>
      <c r="T2417" s="10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7"/>
        <v>5</v>
      </c>
      <c r="Q2418" t="str">
        <f t="shared" si="224"/>
        <v>food</v>
      </c>
      <c r="R2418" t="str">
        <f t="shared" si="225"/>
        <v>food trucks</v>
      </c>
      <c r="S2418" s="10">
        <f t="shared" si="228"/>
        <v>42019.737766203703</v>
      </c>
      <c r="T2418" s="10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12" t="s">
        <v>8310</v>
      </c>
      <c r="Q2419" t="str">
        <f t="shared" si="224"/>
        <v>food</v>
      </c>
      <c r="R2419" t="str">
        <f t="shared" si="225"/>
        <v>food trucks</v>
      </c>
      <c r="S2419" s="10">
        <f t="shared" si="228"/>
        <v>41831.884108796294</v>
      </c>
      <c r="T2419" s="10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7"/>
        <v>1</v>
      </c>
      <c r="Q2420" t="str">
        <f t="shared" si="224"/>
        <v>food</v>
      </c>
      <c r="R2420" t="str">
        <f t="shared" si="225"/>
        <v>food trucks</v>
      </c>
      <c r="S2420" s="10">
        <f t="shared" si="228"/>
        <v>42027.856990740736</v>
      </c>
      <c r="T2420" s="10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12" t="s">
        <v>8310</v>
      </c>
      <c r="Q2421" t="str">
        <f t="shared" si="224"/>
        <v>food</v>
      </c>
      <c r="R2421" t="str">
        <f t="shared" si="225"/>
        <v>food trucks</v>
      </c>
      <c r="S2421" s="10">
        <f t="shared" si="228"/>
        <v>41993.738298611104</v>
      </c>
      <c r="T2421" s="10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7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8"/>
        <v>41893.028877314813</v>
      </c>
      <c r="T2422" s="10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7"/>
        <v>1</v>
      </c>
      <c r="Q2423" t="str">
        <f t="shared" si="224"/>
        <v>food</v>
      </c>
      <c r="R2423" t="str">
        <f t="shared" si="225"/>
        <v>food trucks</v>
      </c>
      <c r="S2423" s="10">
        <f t="shared" si="228"/>
        <v>42026.687453703707</v>
      </c>
      <c r="T2423" s="10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7"/>
        <v>1</v>
      </c>
      <c r="Q2424" t="str">
        <f t="shared" si="224"/>
        <v>food</v>
      </c>
      <c r="R2424" t="str">
        <f t="shared" si="225"/>
        <v>food trucks</v>
      </c>
      <c r="S2424" s="10">
        <f t="shared" si="228"/>
        <v>42044.724953703699</v>
      </c>
      <c r="T2424" s="10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7"/>
        <v>8</v>
      </c>
      <c r="Q2425" t="str">
        <f t="shared" si="224"/>
        <v>food</v>
      </c>
      <c r="R2425" t="str">
        <f t="shared" si="225"/>
        <v>food trucks</v>
      </c>
      <c r="S2425" s="10">
        <f t="shared" si="228"/>
        <v>41974.704745370371</v>
      </c>
      <c r="T2425" s="10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7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8"/>
        <v>41909.892453703702</v>
      </c>
      <c r="T2426" s="10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7"/>
        <v>1</v>
      </c>
      <c r="Q2427" t="str">
        <f t="shared" si="224"/>
        <v>food</v>
      </c>
      <c r="R2427" t="str">
        <f t="shared" si="225"/>
        <v>food trucks</v>
      </c>
      <c r="S2427" s="10">
        <f t="shared" si="228"/>
        <v>42502.913761574076</v>
      </c>
      <c r="T2427" s="10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12" t="s">
        <v>8310</v>
      </c>
      <c r="Q2428" t="str">
        <f t="shared" si="224"/>
        <v>food</v>
      </c>
      <c r="R2428" t="str">
        <f t="shared" si="225"/>
        <v>food trucks</v>
      </c>
      <c r="S2428" s="10">
        <f t="shared" si="228"/>
        <v>42164.170046296291</v>
      </c>
      <c r="T2428" s="10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7"/>
        <v>1</v>
      </c>
      <c r="Q2429" t="str">
        <f t="shared" si="224"/>
        <v>food</v>
      </c>
      <c r="R2429" t="str">
        <f t="shared" si="225"/>
        <v>food trucks</v>
      </c>
      <c r="S2429" s="10">
        <f t="shared" si="228"/>
        <v>42412.318668981476</v>
      </c>
      <c r="T2429" s="10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7"/>
        <v>1</v>
      </c>
      <c r="Q2430" t="str">
        <f t="shared" si="224"/>
        <v>food</v>
      </c>
      <c r="R2430" t="str">
        <f t="shared" si="225"/>
        <v>food trucks</v>
      </c>
      <c r="S2430" s="10">
        <f t="shared" si="228"/>
        <v>42045.784155092595</v>
      </c>
      <c r="T2430" s="10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7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8"/>
        <v>42734.879236111112</v>
      </c>
      <c r="T2431" s="10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7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8"/>
        <v>42382.130833333329</v>
      </c>
      <c r="T2432" s="10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7"/>
        <v>1</v>
      </c>
      <c r="Q2433" t="str">
        <f t="shared" si="224"/>
        <v>food</v>
      </c>
      <c r="R2433" t="str">
        <f t="shared" si="225"/>
        <v>food trucks</v>
      </c>
      <c r="S2433" s="10">
        <f t="shared" si="228"/>
        <v>42489.099687499998</v>
      </c>
      <c r="T2433" s="10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7"/>
        <v>1</v>
      </c>
      <c r="Q2434" t="str">
        <f t="shared" si="224"/>
        <v>food</v>
      </c>
      <c r="R2434" t="str">
        <f t="shared" si="225"/>
        <v>food trucks</v>
      </c>
      <c r="S2434" s="10">
        <f t="shared" si="228"/>
        <v>42041.218715277777</v>
      </c>
      <c r="T2434" s="10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12" t="s">
        <v>8310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0">
        <f t="shared" si="228"/>
        <v>42397.89980324074</v>
      </c>
      <c r="T2435" s="10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ref="P2435:P2498" si="233">E2436/L2436</f>
        <v>13</v>
      </c>
      <c r="Q2436" t="str">
        <f t="shared" si="230"/>
        <v>food</v>
      </c>
      <c r="R2436" t="str">
        <f t="shared" si="231"/>
        <v>food trucks</v>
      </c>
      <c r="S2436" s="10">
        <f t="shared" si="228"/>
        <v>42180.18604166666</v>
      </c>
      <c r="T2436" s="10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33"/>
        <v>306</v>
      </c>
      <c r="Q2437" t="str">
        <f t="shared" si="230"/>
        <v>food</v>
      </c>
      <c r="R2437" t="str">
        <f t="shared" si="231"/>
        <v>food trucks</v>
      </c>
      <c r="S2437" s="10">
        <f t="shared" si="228"/>
        <v>42252.277615740735</v>
      </c>
      <c r="T2437" s="10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33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28"/>
        <v>42338.615393518514</v>
      </c>
      <c r="T2438" s="10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12" t="s">
        <v>8310</v>
      </c>
      <c r="Q2439" t="str">
        <f t="shared" si="230"/>
        <v>food</v>
      </c>
      <c r="R2439" t="str">
        <f t="shared" si="231"/>
        <v>food trucks</v>
      </c>
      <c r="S2439" s="10">
        <f t="shared" si="228"/>
        <v>42031.965138888889</v>
      </c>
      <c r="T2439" s="10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si="233"/>
        <v>50</v>
      </c>
      <c r="Q2440" t="str">
        <f t="shared" si="230"/>
        <v>food</v>
      </c>
      <c r="R2440" t="str">
        <f t="shared" si="231"/>
        <v>food trucks</v>
      </c>
      <c r="S2440" s="10">
        <f t="shared" ref="S2440:S2503" si="234">(((J2440/60)/60)/24)+DATE(1970,1,1)</f>
        <v>42285.91506944444</v>
      </c>
      <c r="T2440" s="10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12" t="s">
        <v>8310</v>
      </c>
      <c r="Q2441" t="str">
        <f t="shared" si="230"/>
        <v>food</v>
      </c>
      <c r="R2441" t="str">
        <f t="shared" si="231"/>
        <v>food trucks</v>
      </c>
      <c r="S2441" s="10">
        <f t="shared" si="234"/>
        <v>42265.818622685183</v>
      </c>
      <c r="T2441" s="10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3"/>
        <v>5</v>
      </c>
      <c r="Q2442" t="str">
        <f t="shared" si="230"/>
        <v>food</v>
      </c>
      <c r="R2442" t="str">
        <f t="shared" si="231"/>
        <v>food trucks</v>
      </c>
      <c r="S2442" s="10">
        <f t="shared" si="234"/>
        <v>42383.899456018517</v>
      </c>
      <c r="T2442" s="10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3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4"/>
        <v>42187.125625000001</v>
      </c>
      <c r="T2443" s="10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3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4"/>
        <v>42052.666990740734</v>
      </c>
      <c r="T2444" s="10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3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4"/>
        <v>41836.625254629631</v>
      </c>
      <c r="T2445" s="10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3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4"/>
        <v>42485.754525462966</v>
      </c>
      <c r="T2446" s="10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3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4"/>
        <v>42243.190057870372</v>
      </c>
      <c r="T2447" s="10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3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4"/>
        <v>42670.602673611109</v>
      </c>
      <c r="T2448" s="10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3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4"/>
        <v>42654.469826388886</v>
      </c>
      <c r="T2449" s="10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3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4"/>
        <v>42607.316122685181</v>
      </c>
      <c r="T2450" s="10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3"/>
        <v>90</v>
      </c>
      <c r="Q2451" t="str">
        <f t="shared" si="230"/>
        <v>food</v>
      </c>
      <c r="R2451" t="str">
        <f t="shared" si="231"/>
        <v>small batch</v>
      </c>
      <c r="S2451" s="10">
        <f t="shared" si="234"/>
        <v>41943.142534722225</v>
      </c>
      <c r="T2451" s="10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3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4"/>
        <v>41902.07240740741</v>
      </c>
      <c r="T2452" s="10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3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4"/>
        <v>42779.908449074079</v>
      </c>
      <c r="T2453" s="10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3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4"/>
        <v>42338.84375</v>
      </c>
      <c r="T2454" s="10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3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4"/>
        <v>42738.692233796297</v>
      </c>
      <c r="T2455" s="10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3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4"/>
        <v>42770.201481481476</v>
      </c>
      <c r="T2456" s="10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3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4"/>
        <v>42452.781828703708</v>
      </c>
      <c r="T2457" s="10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3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4"/>
        <v>42761.961099537039</v>
      </c>
      <c r="T2458" s="10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3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4"/>
        <v>42423.602500000001</v>
      </c>
      <c r="T2459" s="10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3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4"/>
        <v>42495.871736111112</v>
      </c>
      <c r="T2460" s="10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3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4"/>
        <v>42407.637557870374</v>
      </c>
      <c r="T2461" s="10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3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4"/>
        <v>42704.187118055561</v>
      </c>
      <c r="T2462" s="10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3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4"/>
        <v>40784.012696759259</v>
      </c>
      <c r="T2463" s="10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3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4"/>
        <v>41089.186296296299</v>
      </c>
      <c r="T2464" s="10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3"/>
        <v>31</v>
      </c>
      <c r="Q2465" t="str">
        <f t="shared" si="230"/>
        <v>music</v>
      </c>
      <c r="R2465" t="str">
        <f t="shared" si="231"/>
        <v>indie rock</v>
      </c>
      <c r="S2465" s="10">
        <f t="shared" si="234"/>
        <v>41341.111400462964</v>
      </c>
      <c r="T2465" s="10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3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4"/>
        <v>42248.90042824074</v>
      </c>
      <c r="T2466" s="10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3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4"/>
        <v>41145.719305555554</v>
      </c>
      <c r="T2467" s="10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3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4"/>
        <v>41373.102465277778</v>
      </c>
      <c r="T2468" s="10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3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4"/>
        <v>41025.874201388891</v>
      </c>
      <c r="T2469" s="10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3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4"/>
        <v>41174.154178240737</v>
      </c>
      <c r="T2470" s="10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3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4"/>
        <v>40557.429733796293</v>
      </c>
      <c r="T2471" s="10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3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4"/>
        <v>41023.07471064815</v>
      </c>
      <c r="T2472" s="10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3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4"/>
        <v>40893.992962962962</v>
      </c>
      <c r="T2473" s="10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3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4"/>
        <v>40354.11550925926</v>
      </c>
      <c r="T2474" s="10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3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4"/>
        <v>41193.748483796298</v>
      </c>
      <c r="T2475" s="10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3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4"/>
        <v>40417.011296296296</v>
      </c>
      <c r="T2476" s="10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3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4"/>
        <v>40310.287673611114</v>
      </c>
      <c r="T2477" s="10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3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4"/>
        <v>41913.328356481477</v>
      </c>
      <c r="T2478" s="10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3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4"/>
        <v>41088.691493055558</v>
      </c>
      <c r="T2479" s="10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3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4"/>
        <v>41257.950381944444</v>
      </c>
      <c r="T2480" s="10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3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4"/>
        <v>41107.726782407408</v>
      </c>
      <c r="T2481" s="10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3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4"/>
        <v>42227.936157407406</v>
      </c>
      <c r="T2482" s="10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3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4"/>
        <v>40999.645925925928</v>
      </c>
      <c r="T2483" s="10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3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4"/>
        <v>40711.782210648147</v>
      </c>
      <c r="T2484" s="10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3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4"/>
        <v>40970.750034722223</v>
      </c>
      <c r="T2485" s="10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3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4"/>
        <v>40771.916701388887</v>
      </c>
      <c r="T2486" s="10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3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4"/>
        <v>40793.998599537037</v>
      </c>
      <c r="T2487" s="10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3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4"/>
        <v>40991.708055555559</v>
      </c>
      <c r="T2488" s="10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3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4"/>
        <v>41026.083298611113</v>
      </c>
      <c r="T2489" s="10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3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4"/>
        <v>40833.633194444446</v>
      </c>
      <c r="T2490" s="10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3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4"/>
        <v>41373.690266203703</v>
      </c>
      <c r="T2491" s="10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3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4"/>
        <v>41023.227731481478</v>
      </c>
      <c r="T2492" s="10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3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4"/>
        <v>40542.839282407411</v>
      </c>
      <c r="T2493" s="10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3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4"/>
        <v>41024.985972222225</v>
      </c>
      <c r="T2494" s="10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3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4"/>
        <v>41348.168287037035</v>
      </c>
      <c r="T2495" s="10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3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4"/>
        <v>41022.645185185182</v>
      </c>
      <c r="T2496" s="10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3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4"/>
        <v>41036.946469907409</v>
      </c>
      <c r="T2497" s="10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3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4"/>
        <v>41327.996435185189</v>
      </c>
      <c r="T2498" s="10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6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 - FIND("/",N2499))</f>
        <v>indie rock</v>
      </c>
      <c r="S2499" s="10">
        <f t="shared" si="234"/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0">
        <f t="shared" si="234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0">
        <f t="shared" si="234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0">
        <f t="shared" si="234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0">
        <f t="shared" si="234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0">
        <f t="shared" ref="S2504:S2567" si="240">(((J2504/60)/60)/24)+DATE(1970,1,1)</f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12" t="s">
        <v>8310</v>
      </c>
      <c r="Q2505" t="str">
        <f t="shared" si="237"/>
        <v>food</v>
      </c>
      <c r="R2505" t="str">
        <f t="shared" si="238"/>
        <v>restaurants</v>
      </c>
      <c r="S2505" s="10">
        <f t="shared" si="240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12" t="s">
        <v>8310</v>
      </c>
      <c r="Q2506" t="str">
        <f t="shared" si="237"/>
        <v>food</v>
      </c>
      <c r="R2506" t="str">
        <f t="shared" si="238"/>
        <v>restaurants</v>
      </c>
      <c r="S2506" s="10">
        <f t="shared" si="240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12" t="s">
        <v>8310</v>
      </c>
      <c r="Q2507" t="str">
        <f t="shared" si="237"/>
        <v>food</v>
      </c>
      <c r="R2507" t="str">
        <f t="shared" si="238"/>
        <v>restaurants</v>
      </c>
      <c r="S2507" s="10">
        <f t="shared" si="240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8"/>
        <v>restaurants</v>
      </c>
      <c r="S2508" s="10">
        <f t="shared" si="240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12" t="s">
        <v>8310</v>
      </c>
      <c r="Q2509" t="str">
        <f t="shared" si="237"/>
        <v>food</v>
      </c>
      <c r="R2509" t="str">
        <f t="shared" si="238"/>
        <v>restaurants</v>
      </c>
      <c r="S2509" s="10">
        <f t="shared" si="240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12" t="s">
        <v>8310</v>
      </c>
      <c r="Q2510" t="str">
        <f t="shared" si="237"/>
        <v>food</v>
      </c>
      <c r="R2510" t="str">
        <f t="shared" si="238"/>
        <v>restaurants</v>
      </c>
      <c r="S2510" s="10">
        <f t="shared" si="240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0">
        <f t="shared" si="240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0">
        <f t="shared" si="240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12" t="s">
        <v>8310</v>
      </c>
      <c r="Q2513" t="str">
        <f t="shared" si="237"/>
        <v>food</v>
      </c>
      <c r="R2513" t="str">
        <f t="shared" si="238"/>
        <v>restaurants</v>
      </c>
      <c r="S2513" s="10">
        <f t="shared" si="240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12" t="s">
        <v>8310</v>
      </c>
      <c r="Q2514" t="str">
        <f t="shared" si="237"/>
        <v>food</v>
      </c>
      <c r="R2514" t="str">
        <f t="shared" si="238"/>
        <v>restaurants</v>
      </c>
      <c r="S2514" s="10">
        <f t="shared" si="240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12" t="s">
        <v>8310</v>
      </c>
      <c r="Q2515" t="str">
        <f t="shared" si="237"/>
        <v>food</v>
      </c>
      <c r="R2515" t="str">
        <f t="shared" si="238"/>
        <v>restaurants</v>
      </c>
      <c r="S2515" s="10">
        <f t="shared" si="240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0">
        <f t="shared" si="240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0">
        <f t="shared" si="240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12" t="s">
        <v>8310</v>
      </c>
      <c r="Q2518" t="str">
        <f t="shared" si="237"/>
        <v>food</v>
      </c>
      <c r="R2518" t="str">
        <f t="shared" si="238"/>
        <v>restaurants</v>
      </c>
      <c r="S2518" s="10">
        <f t="shared" si="240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0">
        <f t="shared" si="240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12" t="s">
        <v>8310</v>
      </c>
      <c r="Q2520" t="str">
        <f t="shared" si="237"/>
        <v>food</v>
      </c>
      <c r="R2520" t="str">
        <f t="shared" si="238"/>
        <v>restaurants</v>
      </c>
      <c r="S2520" s="10">
        <f t="shared" si="240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0">
        <f t="shared" si="240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12" t="s">
        <v>8310</v>
      </c>
      <c r="Q2522" t="str">
        <f t="shared" si="237"/>
        <v>food</v>
      </c>
      <c r="R2522" t="str">
        <f t="shared" si="238"/>
        <v>restaurants</v>
      </c>
      <c r="S2522" s="10">
        <f t="shared" si="240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0">
        <f t="shared" si="240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0">
        <f t="shared" si="240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0">
        <f t="shared" si="240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0">
        <f t="shared" si="240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0">
        <f t="shared" si="240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0">
        <f t="shared" si="240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0">
        <f t="shared" si="240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0">
        <f t="shared" si="240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0">
        <f t="shared" si="240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0">
        <f t="shared" si="240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0">
        <f t="shared" si="240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0">
        <f t="shared" si="240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0">
        <f t="shared" si="240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0">
        <f t="shared" si="240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0">
        <f t="shared" si="240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0">
        <f t="shared" si="240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0">
        <f t="shared" si="240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0">
        <f t="shared" si="240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0">
        <f t="shared" si="240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0">
        <f t="shared" si="240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0">
        <f t="shared" si="240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0">
        <f t="shared" si="240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0">
        <f t="shared" si="240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0">
        <f t="shared" si="240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0">
        <f t="shared" si="240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0">
        <f t="shared" si="240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0">
        <f t="shared" si="240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0">
        <f t="shared" si="240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0">
        <f t="shared" si="240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0">
        <f t="shared" si="240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0">
        <f t="shared" si="240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0">
        <f t="shared" si="240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0">
        <f t="shared" si="240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0">
        <f t="shared" si="240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0">
        <f t="shared" si="240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0">
        <f t="shared" si="240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0">
        <f t="shared" si="240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0">
        <f t="shared" si="240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0">
        <f t="shared" si="240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0">
        <f t="shared" si="240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12" t="s">
        <v>8310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0">
        <f t="shared" si="240"/>
        <v>42260.528807870374</v>
      </c>
      <c r="T2563" s="10">
        <f t="shared" ref="T2563:T2626" si="24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ref="P2563:P2626" si="245">E2564/L2564</f>
        <v>25</v>
      </c>
      <c r="Q2564" t="str">
        <f t="shared" si="242"/>
        <v>food</v>
      </c>
      <c r="R2564" t="str">
        <f t="shared" si="243"/>
        <v>food trucks</v>
      </c>
      <c r="S2564" s="10">
        <f t="shared" si="240"/>
        <v>42594.524756944447</v>
      </c>
      <c r="T2564" s="10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12" t="s">
        <v>8310</v>
      </c>
      <c r="Q2565" t="str">
        <f t="shared" si="242"/>
        <v>food</v>
      </c>
      <c r="R2565" t="str">
        <f t="shared" si="243"/>
        <v>food trucks</v>
      </c>
      <c r="S2565" s="10">
        <f t="shared" si="240"/>
        <v>42155.139479166668</v>
      </c>
      <c r="T2565" s="10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12" t="s">
        <v>8310</v>
      </c>
      <c r="Q2566" t="str">
        <f t="shared" si="242"/>
        <v>food</v>
      </c>
      <c r="R2566" t="str">
        <f t="shared" si="243"/>
        <v>food trucks</v>
      </c>
      <c r="S2566" s="10">
        <f t="shared" si="240"/>
        <v>41822.040497685186</v>
      </c>
      <c r="T2566" s="10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5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0"/>
        <v>42440.650335648148</v>
      </c>
      <c r="T2567" s="10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12" t="s">
        <v>8310</v>
      </c>
      <c r="Q2568" t="str">
        <f t="shared" si="242"/>
        <v>food</v>
      </c>
      <c r="R2568" t="str">
        <f t="shared" si="243"/>
        <v>food trucks</v>
      </c>
      <c r="S2568" s="10">
        <f t="shared" ref="S2568:S2631" si="246">(((J2568/60)/60)/24)+DATE(1970,1,1)</f>
        <v>41842.980879629627</v>
      </c>
      <c r="T2568" s="10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5"/>
        <v>60</v>
      </c>
      <c r="Q2569" t="str">
        <f t="shared" si="242"/>
        <v>food</v>
      </c>
      <c r="R2569" t="str">
        <f t="shared" si="243"/>
        <v>food trucks</v>
      </c>
      <c r="S2569" s="10">
        <f t="shared" si="246"/>
        <v>42087.878912037035</v>
      </c>
      <c r="T2569" s="10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5"/>
        <v>50</v>
      </c>
      <c r="Q2570" t="str">
        <f t="shared" si="242"/>
        <v>food</v>
      </c>
      <c r="R2570" t="str">
        <f t="shared" si="243"/>
        <v>food trucks</v>
      </c>
      <c r="S2570" s="10">
        <f t="shared" si="246"/>
        <v>42584.666597222225</v>
      </c>
      <c r="T2570" s="10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5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6"/>
        <v>42234.105462962965</v>
      </c>
      <c r="T2571" s="10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5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6"/>
        <v>42744.903182870374</v>
      </c>
      <c r="T2572" s="10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5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6"/>
        <v>42449.341678240744</v>
      </c>
      <c r="T2573" s="10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12" t="s">
        <v>8310</v>
      </c>
      <c r="Q2574" t="str">
        <f t="shared" si="242"/>
        <v>food</v>
      </c>
      <c r="R2574" t="str">
        <f t="shared" si="243"/>
        <v>food trucks</v>
      </c>
      <c r="S2574" s="10">
        <f t="shared" si="246"/>
        <v>42077.119409722218</v>
      </c>
      <c r="T2574" s="10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12" t="s">
        <v>8310</v>
      </c>
      <c r="Q2575" t="str">
        <f t="shared" si="242"/>
        <v>food</v>
      </c>
      <c r="R2575" t="str">
        <f t="shared" si="243"/>
        <v>food trucks</v>
      </c>
      <c r="S2575" s="10">
        <f t="shared" si="246"/>
        <v>41829.592002314814</v>
      </c>
      <c r="T2575" s="10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12" t="s">
        <v>8310</v>
      </c>
      <c r="Q2576" t="str">
        <f t="shared" si="242"/>
        <v>food</v>
      </c>
      <c r="R2576" t="str">
        <f t="shared" si="243"/>
        <v>food trucks</v>
      </c>
      <c r="S2576" s="10">
        <f t="shared" si="246"/>
        <v>42487.825752314813</v>
      </c>
      <c r="T2576" s="10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12" t="s">
        <v>8310</v>
      </c>
      <c r="Q2577" t="str">
        <f t="shared" si="242"/>
        <v>food</v>
      </c>
      <c r="R2577" t="str">
        <f t="shared" si="243"/>
        <v>food trucks</v>
      </c>
      <c r="S2577" s="10">
        <f t="shared" si="246"/>
        <v>41986.108726851846</v>
      </c>
      <c r="T2577" s="10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12" t="s">
        <v>8310</v>
      </c>
      <c r="Q2578" t="str">
        <f t="shared" si="242"/>
        <v>food</v>
      </c>
      <c r="R2578" t="str">
        <f t="shared" si="243"/>
        <v>food trucks</v>
      </c>
      <c r="S2578" s="10">
        <f t="shared" si="246"/>
        <v>42060.00980324074</v>
      </c>
      <c r="T2578" s="10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12" t="s">
        <v>8310</v>
      </c>
      <c r="Q2579" t="str">
        <f t="shared" si="242"/>
        <v>food</v>
      </c>
      <c r="R2579" t="str">
        <f t="shared" si="243"/>
        <v>food trucks</v>
      </c>
      <c r="S2579" s="10">
        <f t="shared" si="246"/>
        <v>41830.820567129631</v>
      </c>
      <c r="T2579" s="10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12" t="s">
        <v>8310</v>
      </c>
      <c r="Q2580" t="str">
        <f t="shared" si="242"/>
        <v>food</v>
      </c>
      <c r="R2580" t="str">
        <f t="shared" si="243"/>
        <v>food trucks</v>
      </c>
      <c r="S2580" s="10">
        <f t="shared" si="246"/>
        <v>42238.022905092599</v>
      </c>
      <c r="T2580" s="10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5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6"/>
        <v>41837.829895833333</v>
      </c>
      <c r="T2581" s="10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5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6"/>
        <v>42110.326423611114</v>
      </c>
      <c r="T2582" s="10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5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6"/>
        <v>42294.628449074073</v>
      </c>
      <c r="T2583" s="10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5"/>
        <v>1</v>
      </c>
      <c r="Q2584" t="str">
        <f t="shared" si="242"/>
        <v>food</v>
      </c>
      <c r="R2584" t="str">
        <f t="shared" si="243"/>
        <v>food trucks</v>
      </c>
      <c r="S2584" s="10">
        <f t="shared" si="246"/>
        <v>42642.988819444443</v>
      </c>
      <c r="T2584" s="10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5"/>
        <v>1</v>
      </c>
      <c r="Q2585" t="str">
        <f t="shared" si="242"/>
        <v>food</v>
      </c>
      <c r="R2585" t="str">
        <f t="shared" si="243"/>
        <v>food trucks</v>
      </c>
      <c r="S2585" s="10">
        <f t="shared" si="246"/>
        <v>42019.76944444445</v>
      </c>
      <c r="T2585" s="10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12" t="s">
        <v>8310</v>
      </c>
      <c r="Q2586" t="str">
        <f t="shared" si="242"/>
        <v>food</v>
      </c>
      <c r="R2586" t="str">
        <f t="shared" si="243"/>
        <v>food trucks</v>
      </c>
      <c r="S2586" s="10">
        <f t="shared" si="246"/>
        <v>42140.173252314817</v>
      </c>
      <c r="T2586" s="10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5"/>
        <v>50</v>
      </c>
      <c r="Q2587" t="str">
        <f t="shared" si="242"/>
        <v>food</v>
      </c>
      <c r="R2587" t="str">
        <f t="shared" si="243"/>
        <v>food trucks</v>
      </c>
      <c r="S2587" s="10">
        <f t="shared" si="246"/>
        <v>41795.963333333333</v>
      </c>
      <c r="T2587" s="10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5"/>
        <v>5</v>
      </c>
      <c r="Q2588" t="str">
        <f t="shared" si="242"/>
        <v>food</v>
      </c>
      <c r="R2588" t="str">
        <f t="shared" si="243"/>
        <v>food trucks</v>
      </c>
      <c r="S2588" s="10">
        <f t="shared" si="246"/>
        <v>42333.330277777779</v>
      </c>
      <c r="T2588" s="10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5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6"/>
        <v>42338.675381944442</v>
      </c>
      <c r="T2589" s="10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5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6"/>
        <v>42042.676226851851</v>
      </c>
      <c r="T2590" s="10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5"/>
        <v>5</v>
      </c>
      <c r="Q2591" t="str">
        <f t="shared" si="242"/>
        <v>food</v>
      </c>
      <c r="R2591" t="str">
        <f t="shared" si="243"/>
        <v>food trucks</v>
      </c>
      <c r="S2591" s="10">
        <f t="shared" si="246"/>
        <v>42422.536192129628</v>
      </c>
      <c r="T2591" s="10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12" t="s">
        <v>8310</v>
      </c>
      <c r="Q2592" t="str">
        <f t="shared" si="242"/>
        <v>food</v>
      </c>
      <c r="R2592" t="str">
        <f t="shared" si="243"/>
        <v>food trucks</v>
      </c>
      <c r="S2592" s="10">
        <f t="shared" si="246"/>
        <v>42388.589085648149</v>
      </c>
      <c r="T2592" s="10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5"/>
        <v>13</v>
      </c>
      <c r="Q2593" t="str">
        <f t="shared" si="242"/>
        <v>food</v>
      </c>
      <c r="R2593" t="str">
        <f t="shared" si="243"/>
        <v>food trucks</v>
      </c>
      <c r="S2593" s="10">
        <f t="shared" si="246"/>
        <v>42382.906527777777</v>
      </c>
      <c r="T2593" s="10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5"/>
        <v>50</v>
      </c>
      <c r="Q2594" t="str">
        <f t="shared" si="242"/>
        <v>food</v>
      </c>
      <c r="R2594" t="str">
        <f t="shared" si="243"/>
        <v>food trucks</v>
      </c>
      <c r="S2594" s="10">
        <f t="shared" si="246"/>
        <v>41887.801168981481</v>
      </c>
      <c r="T2594" s="10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12" t="s">
        <v>8310</v>
      </c>
      <c r="Q2595" t="str">
        <f t="shared" si="242"/>
        <v>food</v>
      </c>
      <c r="R2595" t="str">
        <f t="shared" si="243"/>
        <v>food trucks</v>
      </c>
      <c r="S2595" s="10">
        <f t="shared" si="246"/>
        <v>42089.84520833334</v>
      </c>
      <c r="T2595" s="10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5"/>
        <v>1</v>
      </c>
      <c r="Q2596" t="str">
        <f t="shared" si="242"/>
        <v>food</v>
      </c>
      <c r="R2596" t="str">
        <f t="shared" si="243"/>
        <v>food trucks</v>
      </c>
      <c r="S2596" s="10">
        <f t="shared" si="246"/>
        <v>41828.967916666668</v>
      </c>
      <c r="T2596" s="10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5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6"/>
        <v>42760.244212962964</v>
      </c>
      <c r="T2597" s="10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5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6"/>
        <v>41828.664456018516</v>
      </c>
      <c r="T2598" s="10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5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6"/>
        <v>42510.341631944444</v>
      </c>
      <c r="T2599" s="10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5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6"/>
        <v>42240.840289351851</v>
      </c>
      <c r="T2600" s="10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5"/>
        <v>18</v>
      </c>
      <c r="Q2601" t="str">
        <f t="shared" si="242"/>
        <v>food</v>
      </c>
      <c r="R2601" t="str">
        <f t="shared" si="243"/>
        <v>food trucks</v>
      </c>
      <c r="S2601" s="10">
        <f t="shared" si="246"/>
        <v>41809.754016203704</v>
      </c>
      <c r="T2601" s="10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5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6"/>
        <v>42394.900462962964</v>
      </c>
      <c r="T2602" s="10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5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6"/>
        <v>41150.902187499996</v>
      </c>
      <c r="T2603" s="10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5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6"/>
        <v>41915.747314814813</v>
      </c>
      <c r="T2604" s="10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5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6"/>
        <v>41617.912662037037</v>
      </c>
      <c r="T2605" s="10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5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6"/>
        <v>40998.051192129627</v>
      </c>
      <c r="T2606" s="10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5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6"/>
        <v>42508.541550925926</v>
      </c>
      <c r="T2607" s="10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5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6"/>
        <v>41726.712754629632</v>
      </c>
      <c r="T2608" s="10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5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6"/>
        <v>42184.874675925923</v>
      </c>
      <c r="T2609" s="10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5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6"/>
        <v>42767.801712962959</v>
      </c>
      <c r="T2610" s="10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5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6"/>
        <v>41075.237858796296</v>
      </c>
      <c r="T2611" s="10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5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6"/>
        <v>42564.881076388891</v>
      </c>
      <c r="T2612" s="10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5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6"/>
        <v>42704.335810185185</v>
      </c>
      <c r="T2613" s="10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5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6"/>
        <v>41982.143171296295</v>
      </c>
      <c r="T2614" s="10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5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6"/>
        <v>41143.81821759259</v>
      </c>
      <c r="T2615" s="10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5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6"/>
        <v>41730.708472222221</v>
      </c>
      <c r="T2616" s="10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5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6"/>
        <v>42453.49726851852</v>
      </c>
      <c r="T2617" s="10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5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6"/>
        <v>42211.99454861111</v>
      </c>
      <c r="T2618" s="10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5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6"/>
        <v>41902.874432870369</v>
      </c>
      <c r="T2619" s="10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5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6"/>
        <v>42279.792372685188</v>
      </c>
      <c r="T2620" s="10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5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6"/>
        <v>42273.884305555555</v>
      </c>
      <c r="T2621" s="10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5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6"/>
        <v>42251.16715277778</v>
      </c>
      <c r="T2622" s="10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5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6"/>
        <v>42115.74754629629</v>
      </c>
      <c r="T2623" s="10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5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6"/>
        <v>42689.74324074074</v>
      </c>
      <c r="T2624" s="10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5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6"/>
        <v>42692.256550925929</v>
      </c>
      <c r="T2625" s="10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5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6"/>
        <v>41144.42155092593</v>
      </c>
      <c r="T2626" s="10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6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 - FIND("/",N2627))</f>
        <v>space exploration</v>
      </c>
      <c r="S2627" s="10">
        <f t="shared" si="246"/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0">
        <f t="shared" si="246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0">
        <f t="shared" si="246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0">
        <f t="shared" si="246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0">
        <f t="shared" si="246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0">
        <f t="shared" ref="S2632:S2695" si="252">(((J2632/60)/60)/24)+DATE(1970,1,1)</f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0">
        <f t="shared" si="252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0">
        <f t="shared" si="252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0">
        <f t="shared" si="252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0">
        <f t="shared" si="252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0">
        <f t="shared" si="252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0">
        <f t="shared" si="252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0">
        <f t="shared" si="252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0">
        <f t="shared" si="252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0">
        <f t="shared" si="252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0">
        <f t="shared" si="252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0">
        <f t="shared" si="252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12" t="s">
        <v>8310</v>
      </c>
      <c r="Q2644" t="str">
        <f t="shared" si="249"/>
        <v>technology</v>
      </c>
      <c r="R2644" t="str">
        <f t="shared" si="250"/>
        <v>space exploration</v>
      </c>
      <c r="S2644" s="10">
        <f t="shared" si="252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0">
        <f t="shared" si="252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0">
        <f t="shared" si="252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0">
        <f t="shared" si="252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0">
        <f t="shared" si="252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0">
        <f t="shared" si="252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0">
        <f t="shared" si="252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0">
        <f t="shared" si="252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0">
        <f t="shared" si="252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0">
        <f t="shared" si="252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0">
        <f t="shared" si="252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0">
        <f t="shared" si="252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0">
        <f t="shared" si="252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0">
        <f t="shared" si="252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0">
        <f t="shared" si="252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0">
        <f t="shared" si="252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0">
        <f t="shared" si="252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0">
        <f t="shared" si="252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0">
        <f t="shared" si="252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0">
        <f t="shared" si="252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0">
        <f t="shared" si="252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0">
        <f t="shared" si="252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0">
        <f t="shared" si="252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0">
        <f t="shared" si="252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0">
        <f t="shared" si="252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0">
        <f t="shared" si="252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0">
        <f t="shared" si="252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0">
        <f t="shared" si="252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0">
        <f t="shared" si="252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0">
        <f t="shared" si="252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0">
        <f t="shared" si="252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0">
        <f t="shared" si="252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0">
        <f t="shared" si="252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0">
        <f t="shared" si="252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0">
        <f t="shared" si="252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0">
        <f t="shared" si="252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0">
        <f t="shared" si="252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0">
        <f t="shared" si="252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0">
        <f t="shared" si="252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0">
        <f t="shared" si="252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0">
        <f t="shared" si="252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50"/>
        <v>food trucks</v>
      </c>
      <c r="S2685" s="10">
        <f t="shared" si="252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0">
        <f t="shared" si="252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50"/>
        <v>food trucks</v>
      </c>
      <c r="S2687" s="10">
        <f t="shared" si="252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12" t="s">
        <v>8310</v>
      </c>
      <c r="Q2688" t="str">
        <f t="shared" si="249"/>
        <v>food</v>
      </c>
      <c r="R2688" t="str">
        <f t="shared" si="250"/>
        <v>food trucks</v>
      </c>
      <c r="S2688" s="10">
        <f t="shared" si="252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12" t="s">
        <v>8310</v>
      </c>
      <c r="Q2689" t="str">
        <f t="shared" si="249"/>
        <v>food</v>
      </c>
      <c r="R2689" t="str">
        <f t="shared" si="250"/>
        <v>food trucks</v>
      </c>
      <c r="S2689" s="10">
        <f t="shared" si="252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0">
        <f t="shared" si="252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6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RIGHT(N2691,LEN(N2691) - FIND("/",N2691))</f>
        <v>food trucks</v>
      </c>
      <c r="S2691" s="10">
        <f t="shared" si="252"/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0">
        <f t="shared" si="252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0">
        <f t="shared" si="252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6"/>
        <v>food trucks</v>
      </c>
      <c r="S2694" s="10">
        <f t="shared" si="252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0">
        <f t="shared" si="252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6"/>
        <v>food trucks</v>
      </c>
      <c r="S2696" s="10">
        <f t="shared" ref="S2696:S2759" si="258">(((J2696/60)/60)/24)+DATE(1970,1,1)</f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0">
        <f t="shared" si="258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0">
        <f t="shared" si="258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0">
        <f t="shared" si="258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0">
        <f t="shared" si="258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12" t="s">
        <v>8310</v>
      </c>
      <c r="Q2701" t="str">
        <f t="shared" si="255"/>
        <v>food</v>
      </c>
      <c r="R2701" t="str">
        <f t="shared" si="256"/>
        <v>food trucks</v>
      </c>
      <c r="S2701" s="10">
        <f t="shared" si="258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0">
        <f t="shared" si="258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0">
        <f t="shared" si="258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0">
        <f t="shared" si="258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0">
        <f t="shared" si="258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0">
        <f t="shared" si="258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0">
        <f t="shared" si="258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0">
        <f t="shared" si="258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0">
        <f t="shared" si="258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0">
        <f t="shared" si="258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0">
        <f t="shared" si="258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0">
        <f t="shared" si="258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0">
        <f t="shared" si="258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0">
        <f t="shared" si="258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0">
        <f t="shared" si="258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0">
        <f t="shared" si="258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0">
        <f t="shared" si="258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0">
        <f t="shared" si="258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0">
        <f t="shared" si="258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0">
        <f t="shared" si="258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0">
        <f t="shared" si="258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0">
        <f t="shared" si="258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0">
        <f t="shared" si="258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0">
        <f t="shared" si="258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0">
        <f t="shared" si="258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0">
        <f t="shared" si="258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0">
        <f t="shared" si="258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0">
        <f t="shared" si="258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0">
        <f t="shared" si="258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0">
        <f t="shared" si="258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0">
        <f t="shared" si="258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0">
        <f t="shared" si="258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0">
        <f t="shared" si="258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0">
        <f t="shared" si="258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0">
        <f t="shared" si="258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0">
        <f t="shared" si="258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0">
        <f t="shared" si="258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0">
        <f t="shared" si="258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0">
        <f t="shared" si="258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0">
        <f t="shared" si="258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0">
        <f t="shared" si="258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0">
        <f t="shared" si="258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0">
        <f t="shared" si="258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0">
        <f t="shared" si="258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12" t="s">
        <v>8310</v>
      </c>
      <c r="Q2745" t="str">
        <f t="shared" si="255"/>
        <v>publishing</v>
      </c>
      <c r="R2745" t="str">
        <f t="shared" si="256"/>
        <v>children's books</v>
      </c>
      <c r="S2745" s="10">
        <f t="shared" si="258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0">
        <f t="shared" si="258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0">
        <f t="shared" si="258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0">
        <f t="shared" si="258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0">
        <f t="shared" si="258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0">
        <f t="shared" si="258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0">
        <f t="shared" si="258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12" t="s">
        <v>8310</v>
      </c>
      <c r="Q2752" t="str">
        <f t="shared" si="255"/>
        <v>publishing</v>
      </c>
      <c r="R2752" t="str">
        <f t="shared" si="256"/>
        <v>children's books</v>
      </c>
      <c r="S2752" s="10">
        <f t="shared" si="258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12" t="s">
        <v>8310</v>
      </c>
      <c r="Q2753" t="str">
        <f t="shared" si="255"/>
        <v>publishing</v>
      </c>
      <c r="R2753" t="str">
        <f t="shared" si="256"/>
        <v>children's books</v>
      </c>
      <c r="S2753" s="10">
        <f t="shared" si="258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0">
        <f t="shared" si="258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6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 - FIND("/",N2755))</f>
        <v>children's books</v>
      </c>
      <c r="S2755" s="10">
        <f t="shared" si="258"/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12" t="s">
        <v>8310</v>
      </c>
      <c r="Q2756" t="str">
        <f t="shared" si="261"/>
        <v>publishing</v>
      </c>
      <c r="R2756" t="str">
        <f t="shared" si="262"/>
        <v>children's books</v>
      </c>
      <c r="S2756" s="10">
        <f t="shared" si="258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0">
        <f t="shared" si="258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0">
        <f t="shared" si="258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0">
        <f t="shared" si="258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0">
        <f t="shared" ref="S2760:S2823" si="264">(((J2760/60)/60)/24)+DATE(1970,1,1)</f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0">
        <f t="shared" si="264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12" t="s">
        <v>8310</v>
      </c>
      <c r="Q2762" t="str">
        <f t="shared" si="261"/>
        <v>publishing</v>
      </c>
      <c r="R2762" t="str">
        <f t="shared" si="262"/>
        <v>children's books</v>
      </c>
      <c r="S2762" s="10">
        <f t="shared" si="264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0">
        <f t="shared" si="264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0">
        <f t="shared" si="264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0">
        <f t="shared" si="264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0">
        <f t="shared" si="264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12" t="s">
        <v>8310</v>
      </c>
      <c r="Q2767" t="str">
        <f t="shared" si="261"/>
        <v>publishing</v>
      </c>
      <c r="R2767" t="str">
        <f t="shared" si="262"/>
        <v>children's books</v>
      </c>
      <c r="S2767" s="10">
        <f t="shared" si="264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0">
        <f t="shared" si="264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0">
        <f t="shared" si="264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0">
        <f t="shared" si="264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0">
        <f t="shared" si="264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0">
        <f t="shared" si="264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12" t="s">
        <v>8310</v>
      </c>
      <c r="Q2773" t="str">
        <f t="shared" si="261"/>
        <v>publishing</v>
      </c>
      <c r="R2773" t="str">
        <f t="shared" si="262"/>
        <v>children's books</v>
      </c>
      <c r="S2773" s="10">
        <f t="shared" si="264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12" t="s">
        <v>8310</v>
      </c>
      <c r="Q2774" t="str">
        <f t="shared" si="261"/>
        <v>publishing</v>
      </c>
      <c r="R2774" t="str">
        <f t="shared" si="262"/>
        <v>children's books</v>
      </c>
      <c r="S2774" s="10">
        <f t="shared" si="264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0">
        <f t="shared" si="264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0">
        <f t="shared" si="264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0">
        <f t="shared" si="264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0">
        <f t="shared" si="264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0">
        <f t="shared" si="264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0">
        <f t="shared" si="264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0">
        <f t="shared" si="264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12" t="s">
        <v>8310</v>
      </c>
      <c r="Q2782" t="str">
        <f t="shared" si="261"/>
        <v>publishing</v>
      </c>
      <c r="R2782" t="str">
        <f t="shared" si="262"/>
        <v>children's books</v>
      </c>
      <c r="S2782" s="10">
        <f t="shared" si="264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0"/>
        <v>47</v>
      </c>
      <c r="Q2783" t="str">
        <f t="shared" si="261"/>
        <v>theater</v>
      </c>
      <c r="R2783" t="str">
        <f t="shared" si="262"/>
        <v>plays</v>
      </c>
      <c r="S2783" s="10">
        <f t="shared" si="264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0">
        <f t="shared" si="264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0">
        <f t="shared" si="264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0">
        <f t="shared" si="264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0">
        <f t="shared" si="264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0">
        <f t="shared" si="264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62"/>
        <v>plays</v>
      </c>
      <c r="S2789" s="10">
        <f t="shared" si="264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62"/>
        <v>plays</v>
      </c>
      <c r="S2790" s="10">
        <f t="shared" si="264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0">
        <f t="shared" si="264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0">
        <f t="shared" si="264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0">
        <f t="shared" si="264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0">
        <f t="shared" si="264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0">
        <f t="shared" si="264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0"/>
        <v>25</v>
      </c>
      <c r="Q2796" t="str">
        <f t="shared" si="261"/>
        <v>theater</v>
      </c>
      <c r="R2796" t="str">
        <f t="shared" si="262"/>
        <v>plays</v>
      </c>
      <c r="S2796" s="10">
        <f t="shared" si="264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62"/>
        <v>plays</v>
      </c>
      <c r="S2797" s="10">
        <f t="shared" si="264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0"/>
        <v>44</v>
      </c>
      <c r="Q2798" t="str">
        <f t="shared" si="261"/>
        <v>theater</v>
      </c>
      <c r="R2798" t="str">
        <f t="shared" si="262"/>
        <v>plays</v>
      </c>
      <c r="S2798" s="10">
        <f t="shared" si="264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0">
        <f t="shared" si="264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0">
        <f t="shared" si="264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0">
        <f t="shared" si="264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0">
        <f t="shared" si="264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0">
        <f t="shared" si="264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0">
        <f t="shared" si="264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0">
        <f t="shared" si="264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62"/>
        <v>plays</v>
      </c>
      <c r="S2806" s="10">
        <f t="shared" si="264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0">
        <f t="shared" si="264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0"/>
        <v>44.25</v>
      </c>
      <c r="Q2808" t="str">
        <f t="shared" si="261"/>
        <v>theater</v>
      </c>
      <c r="R2808" t="str">
        <f t="shared" si="262"/>
        <v>plays</v>
      </c>
      <c r="S2808" s="10">
        <f t="shared" si="264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0">
        <f t="shared" si="264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0">
        <f t="shared" si="264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0">
        <f t="shared" si="264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0">
        <f t="shared" si="264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0">
        <f t="shared" si="264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0">
        <f t="shared" si="264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0">
        <f t="shared" si="264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62"/>
        <v>plays</v>
      </c>
      <c r="S2816" s="10">
        <f t="shared" si="264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0">
        <f t="shared" si="264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0">
        <f t="shared" si="264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6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 - FIND("/",N2819))</f>
        <v>plays</v>
      </c>
      <c r="S2819" s="10">
        <f t="shared" si="264"/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0">
        <f t="shared" si="264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0">
        <f t="shared" si="264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6"/>
        <v>13.6</v>
      </c>
      <c r="Q2822" t="str">
        <f t="shared" si="267"/>
        <v>theater</v>
      </c>
      <c r="R2822" t="str">
        <f t="shared" si="268"/>
        <v>plays</v>
      </c>
      <c r="S2822" s="10">
        <f t="shared" si="264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0">
        <f t="shared" si="264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0">
        <f t="shared" ref="S2824:S2887" si="270">(((J2824/60)/60)/24)+DATE(1970,1,1)</f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0">
        <f t="shared" si="270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0">
        <f t="shared" si="270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0">
        <f t="shared" si="270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0">
        <f t="shared" si="270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0">
        <f t="shared" si="270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0">
        <f t="shared" si="270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0">
        <f t="shared" si="270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0">
        <f t="shared" si="270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0">
        <f t="shared" si="270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0">
        <f t="shared" si="270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0">
        <f t="shared" si="270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0">
        <f t="shared" si="270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0">
        <f t="shared" si="270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0">
        <f t="shared" si="270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0">
        <f t="shared" si="270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0">
        <f t="shared" si="270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0">
        <f t="shared" si="270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0">
        <f t="shared" si="270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6"/>
        <v>10</v>
      </c>
      <c r="Q2843" t="str">
        <f t="shared" si="267"/>
        <v>theater</v>
      </c>
      <c r="R2843" t="str">
        <f t="shared" si="268"/>
        <v>plays</v>
      </c>
      <c r="S2843" s="10">
        <f t="shared" si="270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12" t="s">
        <v>8310</v>
      </c>
      <c r="Q2844" t="str">
        <f t="shared" si="267"/>
        <v>theater</v>
      </c>
      <c r="R2844" t="str">
        <f t="shared" si="268"/>
        <v>plays</v>
      </c>
      <c r="S2844" s="10">
        <f t="shared" si="270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12" t="s">
        <v>8310</v>
      </c>
      <c r="Q2845" t="str">
        <f t="shared" si="267"/>
        <v>theater</v>
      </c>
      <c r="R2845" t="str">
        <f t="shared" si="268"/>
        <v>plays</v>
      </c>
      <c r="S2845" s="10">
        <f t="shared" si="270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8"/>
        <v>plays</v>
      </c>
      <c r="S2846" s="10">
        <f t="shared" si="270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0">
        <f t="shared" si="270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12" t="s">
        <v>8310</v>
      </c>
      <c r="Q2848" t="str">
        <f t="shared" si="267"/>
        <v>theater</v>
      </c>
      <c r="R2848" t="str">
        <f t="shared" si="268"/>
        <v>plays</v>
      </c>
      <c r="S2848" s="10">
        <f t="shared" si="270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12" t="s">
        <v>8310</v>
      </c>
      <c r="Q2849" t="str">
        <f t="shared" si="267"/>
        <v>theater</v>
      </c>
      <c r="R2849" t="str">
        <f t="shared" si="268"/>
        <v>plays</v>
      </c>
      <c r="S2849" s="10">
        <f t="shared" si="270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0">
        <f t="shared" si="270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6"/>
        <v>5</v>
      </c>
      <c r="Q2851" t="str">
        <f t="shared" si="267"/>
        <v>theater</v>
      </c>
      <c r="R2851" t="str">
        <f t="shared" si="268"/>
        <v>plays</v>
      </c>
      <c r="S2851" s="10">
        <f t="shared" si="270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0">
        <f t="shared" si="270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12" t="s">
        <v>8310</v>
      </c>
      <c r="Q2853" t="str">
        <f t="shared" si="267"/>
        <v>theater</v>
      </c>
      <c r="R2853" t="str">
        <f t="shared" si="268"/>
        <v>plays</v>
      </c>
      <c r="S2853" s="10">
        <f t="shared" si="270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0">
        <f t="shared" si="270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12" t="s">
        <v>8310</v>
      </c>
      <c r="Q2855" t="str">
        <f t="shared" si="267"/>
        <v>theater</v>
      </c>
      <c r="R2855" t="str">
        <f t="shared" si="268"/>
        <v>plays</v>
      </c>
      <c r="S2855" s="10">
        <f t="shared" si="270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0">
        <f t="shared" si="270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6"/>
        <v>60</v>
      </c>
      <c r="Q2857" t="str">
        <f t="shared" si="267"/>
        <v>theater</v>
      </c>
      <c r="R2857" t="str">
        <f t="shared" si="268"/>
        <v>plays</v>
      </c>
      <c r="S2857" s="10">
        <f t="shared" si="270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0">
        <f t="shared" si="270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8"/>
        <v>plays</v>
      </c>
      <c r="S2859" s="10">
        <f t="shared" si="270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12" t="s">
        <v>8310</v>
      </c>
      <c r="Q2860" t="str">
        <f t="shared" si="267"/>
        <v>theater</v>
      </c>
      <c r="R2860" t="str">
        <f t="shared" si="268"/>
        <v>plays</v>
      </c>
      <c r="S2860" s="10">
        <f t="shared" si="270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8"/>
        <v>plays</v>
      </c>
      <c r="S2861" s="10">
        <f t="shared" si="270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0">
        <f t="shared" si="270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0">
        <f t="shared" si="270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0">
        <f t="shared" si="270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8"/>
        <v>plays</v>
      </c>
      <c r="S2865" s="10">
        <f t="shared" si="270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0">
        <f t="shared" si="270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12" t="s">
        <v>8310</v>
      </c>
      <c r="Q2867" t="str">
        <f t="shared" si="267"/>
        <v>theater</v>
      </c>
      <c r="R2867" t="str">
        <f t="shared" si="268"/>
        <v>plays</v>
      </c>
      <c r="S2867" s="10">
        <f t="shared" si="270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8"/>
        <v>plays</v>
      </c>
      <c r="S2868" s="10">
        <f t="shared" si="270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6"/>
        <v>50.4</v>
      </c>
      <c r="Q2869" t="str">
        <f t="shared" si="267"/>
        <v>theater</v>
      </c>
      <c r="R2869" t="str">
        <f t="shared" si="268"/>
        <v>plays</v>
      </c>
      <c r="S2869" s="10">
        <f t="shared" si="270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0">
        <f t="shared" si="270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8"/>
        <v>plays</v>
      </c>
      <c r="S2871" s="10">
        <f t="shared" si="270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0">
        <f t="shared" si="270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0">
        <f t="shared" si="270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12" t="s">
        <v>8310</v>
      </c>
      <c r="Q2874" t="str">
        <f t="shared" si="267"/>
        <v>theater</v>
      </c>
      <c r="R2874" t="str">
        <f t="shared" si="268"/>
        <v>plays</v>
      </c>
      <c r="S2874" s="10">
        <f t="shared" si="270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0">
        <f t="shared" si="270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0">
        <f t="shared" si="270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0">
        <f t="shared" si="270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12" t="s">
        <v>8310</v>
      </c>
      <c r="Q2878" t="str">
        <f t="shared" si="267"/>
        <v>theater</v>
      </c>
      <c r="R2878" t="str">
        <f t="shared" si="268"/>
        <v>plays</v>
      </c>
      <c r="S2878" s="10">
        <f t="shared" si="270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0">
        <f t="shared" si="270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68"/>
        <v>plays</v>
      </c>
      <c r="S2880" s="10">
        <f t="shared" si="270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68"/>
        <v>plays</v>
      </c>
      <c r="S2881" s="10">
        <f t="shared" si="270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0">
        <f t="shared" si="270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12" t="s">
        <v>8310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0">
        <f t="shared" si="270"/>
        <v>41916.597638888888</v>
      </c>
      <c r="T2883" s="10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ref="P2883:P2946" si="275">E2884/L2884</f>
        <v>63</v>
      </c>
      <c r="Q2884" t="str">
        <f t="shared" si="272"/>
        <v>theater</v>
      </c>
      <c r="R2884" t="str">
        <f t="shared" si="273"/>
        <v>plays</v>
      </c>
      <c r="S2884" s="10">
        <f t="shared" si="270"/>
        <v>42461.596273148149</v>
      </c>
      <c r="T2884" s="10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5"/>
        <v>381.6</v>
      </c>
      <c r="Q2885" t="str">
        <f t="shared" si="272"/>
        <v>theater</v>
      </c>
      <c r="R2885" t="str">
        <f t="shared" si="273"/>
        <v>plays</v>
      </c>
      <c r="S2885" s="10">
        <f t="shared" si="270"/>
        <v>42370.90320601852</v>
      </c>
      <c r="T2885" s="10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5"/>
        <v>46.25</v>
      </c>
      <c r="Q2886" t="str">
        <f t="shared" si="272"/>
        <v>theater</v>
      </c>
      <c r="R2886" t="str">
        <f t="shared" si="273"/>
        <v>plays</v>
      </c>
      <c r="S2886" s="10">
        <f t="shared" si="270"/>
        <v>41948.727256944447</v>
      </c>
      <c r="T2886" s="10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5"/>
        <v>26</v>
      </c>
      <c r="Q2887" t="str">
        <f t="shared" si="272"/>
        <v>theater</v>
      </c>
      <c r="R2887" t="str">
        <f t="shared" si="273"/>
        <v>plays</v>
      </c>
      <c r="S2887" s="10">
        <f t="shared" si="270"/>
        <v>42047.07640046296</v>
      </c>
      <c r="T2887" s="10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5"/>
        <v>10</v>
      </c>
      <c r="Q2888" t="str">
        <f t="shared" si="272"/>
        <v>theater</v>
      </c>
      <c r="R2888" t="str">
        <f t="shared" si="273"/>
        <v>plays</v>
      </c>
      <c r="S2888" s="10">
        <f t="shared" ref="S2888:S2951" si="276">(((J2888/60)/60)/24)+DATE(1970,1,1)</f>
        <v>42261.632916666669</v>
      </c>
      <c r="T2888" s="10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5"/>
        <v>5</v>
      </c>
      <c r="Q2889" t="str">
        <f t="shared" si="272"/>
        <v>theater</v>
      </c>
      <c r="R2889" t="str">
        <f t="shared" si="273"/>
        <v>plays</v>
      </c>
      <c r="S2889" s="10">
        <f t="shared" si="276"/>
        <v>41985.427361111113</v>
      </c>
      <c r="T2889" s="10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12" t="s">
        <v>8310</v>
      </c>
      <c r="Q2890" t="str">
        <f t="shared" si="272"/>
        <v>theater</v>
      </c>
      <c r="R2890" t="str">
        <f t="shared" si="273"/>
        <v>plays</v>
      </c>
      <c r="S2890" s="10">
        <f t="shared" si="276"/>
        <v>41922.535185185188</v>
      </c>
      <c r="T2890" s="10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5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6"/>
        <v>41850.863252314812</v>
      </c>
      <c r="T2891" s="10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5"/>
        <v>7</v>
      </c>
      <c r="Q2892" t="str">
        <f t="shared" si="272"/>
        <v>theater</v>
      </c>
      <c r="R2892" t="str">
        <f t="shared" si="273"/>
        <v>plays</v>
      </c>
      <c r="S2892" s="10">
        <f t="shared" si="276"/>
        <v>41831.742962962962</v>
      </c>
      <c r="T2892" s="10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5"/>
        <v>27.3</v>
      </c>
      <c r="Q2893" t="str">
        <f t="shared" si="272"/>
        <v>theater</v>
      </c>
      <c r="R2893" t="str">
        <f t="shared" si="273"/>
        <v>plays</v>
      </c>
      <c r="S2893" s="10">
        <f t="shared" si="276"/>
        <v>42415.883425925931</v>
      </c>
      <c r="T2893" s="10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5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6"/>
        <v>41869.714166666665</v>
      </c>
      <c r="T2894" s="10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5"/>
        <v>12.5</v>
      </c>
      <c r="Q2895" t="str">
        <f t="shared" si="272"/>
        <v>theater</v>
      </c>
      <c r="R2895" t="str">
        <f t="shared" si="273"/>
        <v>plays</v>
      </c>
      <c r="S2895" s="10">
        <f t="shared" si="276"/>
        <v>41953.773090277777</v>
      </c>
      <c r="T2895" s="10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12" t="s">
        <v>8310</v>
      </c>
      <c r="Q2896" t="str">
        <f t="shared" si="272"/>
        <v>theater</v>
      </c>
      <c r="R2896" t="str">
        <f t="shared" si="273"/>
        <v>plays</v>
      </c>
      <c r="S2896" s="10">
        <f t="shared" si="276"/>
        <v>42037.986284722225</v>
      </c>
      <c r="T2896" s="10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5"/>
        <v>5.75</v>
      </c>
      <c r="Q2897" t="str">
        <f t="shared" si="272"/>
        <v>theater</v>
      </c>
      <c r="R2897" t="str">
        <f t="shared" si="273"/>
        <v>plays</v>
      </c>
      <c r="S2897" s="10">
        <f t="shared" si="276"/>
        <v>41811.555462962962</v>
      </c>
      <c r="T2897" s="10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5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6"/>
        <v>42701.908807870372</v>
      </c>
      <c r="T2898" s="10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5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6"/>
        <v>42258.646504629629</v>
      </c>
      <c r="T2899" s="10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5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6"/>
        <v>42278.664965277778</v>
      </c>
      <c r="T2900" s="10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12" t="s">
        <v>8310</v>
      </c>
      <c r="Q2901" t="str">
        <f t="shared" si="272"/>
        <v>theater</v>
      </c>
      <c r="R2901" t="str">
        <f t="shared" si="273"/>
        <v>plays</v>
      </c>
      <c r="S2901" s="10">
        <f t="shared" si="276"/>
        <v>42515.078217592592</v>
      </c>
      <c r="T2901" s="10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5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6"/>
        <v>41830.234166666669</v>
      </c>
      <c r="T2902" s="10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5"/>
        <v>3</v>
      </c>
      <c r="Q2903" t="str">
        <f t="shared" si="272"/>
        <v>theater</v>
      </c>
      <c r="R2903" t="str">
        <f t="shared" si="273"/>
        <v>plays</v>
      </c>
      <c r="S2903" s="10">
        <f t="shared" si="276"/>
        <v>41982.904386574075</v>
      </c>
      <c r="T2903" s="10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5"/>
        <v>25</v>
      </c>
      <c r="Q2904" t="str">
        <f t="shared" si="272"/>
        <v>theater</v>
      </c>
      <c r="R2904" t="str">
        <f t="shared" si="273"/>
        <v>plays</v>
      </c>
      <c r="S2904" s="10">
        <f t="shared" si="276"/>
        <v>42210.439768518518</v>
      </c>
      <c r="T2904" s="10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5"/>
        <v>9.75</v>
      </c>
      <c r="Q2905" t="str">
        <f t="shared" si="272"/>
        <v>theater</v>
      </c>
      <c r="R2905" t="str">
        <f t="shared" si="273"/>
        <v>plays</v>
      </c>
      <c r="S2905" s="10">
        <f t="shared" si="276"/>
        <v>42196.166874999995</v>
      </c>
      <c r="T2905" s="10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5"/>
        <v>18.75</v>
      </c>
      <c r="Q2906" t="str">
        <f t="shared" si="272"/>
        <v>theater</v>
      </c>
      <c r="R2906" t="str">
        <f t="shared" si="273"/>
        <v>plays</v>
      </c>
      <c r="S2906" s="10">
        <f t="shared" si="276"/>
        <v>41940.967951388891</v>
      </c>
      <c r="T2906" s="10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5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6"/>
        <v>42606.056863425925</v>
      </c>
      <c r="T2907" s="10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5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6"/>
        <v>42199.648912037039</v>
      </c>
      <c r="T2908" s="10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5"/>
        <v>1</v>
      </c>
      <c r="Q2909" t="str">
        <f t="shared" si="272"/>
        <v>theater</v>
      </c>
      <c r="R2909" t="str">
        <f t="shared" si="273"/>
        <v>plays</v>
      </c>
      <c r="S2909" s="10">
        <f t="shared" si="276"/>
        <v>42444.877743055549</v>
      </c>
      <c r="T2909" s="10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5"/>
        <v>52.8</v>
      </c>
      <c r="Q2910" t="str">
        <f t="shared" si="272"/>
        <v>theater</v>
      </c>
      <c r="R2910" t="str">
        <f t="shared" si="273"/>
        <v>plays</v>
      </c>
      <c r="S2910" s="10">
        <f t="shared" si="276"/>
        <v>42499.731701388882</v>
      </c>
      <c r="T2910" s="10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5"/>
        <v>20</v>
      </c>
      <c r="Q2911" t="str">
        <f t="shared" si="272"/>
        <v>theater</v>
      </c>
      <c r="R2911" t="str">
        <f t="shared" si="273"/>
        <v>plays</v>
      </c>
      <c r="S2911" s="10">
        <f t="shared" si="276"/>
        <v>41929.266215277778</v>
      </c>
      <c r="T2911" s="10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5"/>
        <v>1</v>
      </c>
      <c r="Q2912" t="str">
        <f t="shared" si="272"/>
        <v>theater</v>
      </c>
      <c r="R2912" t="str">
        <f t="shared" si="273"/>
        <v>plays</v>
      </c>
      <c r="S2912" s="10">
        <f t="shared" si="276"/>
        <v>42107.841284722221</v>
      </c>
      <c r="T2912" s="10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5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6"/>
        <v>42142.768819444449</v>
      </c>
      <c r="T2913" s="10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5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6"/>
        <v>42354.131643518514</v>
      </c>
      <c r="T2914" s="10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5"/>
        <v>1</v>
      </c>
      <c r="Q2915" t="str">
        <f t="shared" si="272"/>
        <v>theater</v>
      </c>
      <c r="R2915" t="str">
        <f t="shared" si="273"/>
        <v>plays</v>
      </c>
      <c r="S2915" s="10">
        <f t="shared" si="276"/>
        <v>41828.922905092593</v>
      </c>
      <c r="T2915" s="10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5"/>
        <v>1</v>
      </c>
      <c r="Q2916" t="str">
        <f t="shared" si="272"/>
        <v>theater</v>
      </c>
      <c r="R2916" t="str">
        <f t="shared" si="273"/>
        <v>plays</v>
      </c>
      <c r="S2916" s="10">
        <f t="shared" si="276"/>
        <v>42017.907337962963</v>
      </c>
      <c r="T2916" s="10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5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6"/>
        <v>42415.398032407407</v>
      </c>
      <c r="T2917" s="10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5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6"/>
        <v>41755.476724537039</v>
      </c>
      <c r="T2918" s="10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5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6"/>
        <v>42245.234340277777</v>
      </c>
      <c r="T2919" s="10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5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6"/>
        <v>42278.629710648151</v>
      </c>
      <c r="T2920" s="10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5"/>
        <v>8.5</v>
      </c>
      <c r="Q2921" t="str">
        <f t="shared" si="272"/>
        <v>theater</v>
      </c>
      <c r="R2921" t="str">
        <f t="shared" si="273"/>
        <v>plays</v>
      </c>
      <c r="S2921" s="10">
        <f t="shared" si="276"/>
        <v>41826.61954861111</v>
      </c>
      <c r="T2921" s="10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5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6"/>
        <v>42058.792476851857</v>
      </c>
      <c r="T2922" s="10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5"/>
        <v>43</v>
      </c>
      <c r="Q2923" t="str">
        <f t="shared" si="272"/>
        <v>theater</v>
      </c>
      <c r="R2923" t="str">
        <f t="shared" si="273"/>
        <v>musical</v>
      </c>
      <c r="S2923" s="10">
        <f t="shared" si="276"/>
        <v>41877.886620370373</v>
      </c>
      <c r="T2923" s="10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5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6"/>
        <v>42097.874155092592</v>
      </c>
      <c r="T2924" s="10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5"/>
        <v>30</v>
      </c>
      <c r="Q2925" t="str">
        <f t="shared" si="272"/>
        <v>theater</v>
      </c>
      <c r="R2925" t="str">
        <f t="shared" si="273"/>
        <v>musical</v>
      </c>
      <c r="S2925" s="10">
        <f t="shared" si="276"/>
        <v>42013.15253472222</v>
      </c>
      <c r="T2925" s="10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5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6"/>
        <v>42103.556828703702</v>
      </c>
      <c r="T2926" s="10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5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6"/>
        <v>41863.584120370368</v>
      </c>
      <c r="T2927" s="10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5"/>
        <v>75</v>
      </c>
      <c r="Q2928" t="str">
        <f t="shared" si="272"/>
        <v>theater</v>
      </c>
      <c r="R2928" t="str">
        <f t="shared" si="273"/>
        <v>musical</v>
      </c>
      <c r="S2928" s="10">
        <f t="shared" si="276"/>
        <v>42044.765960648147</v>
      </c>
      <c r="T2928" s="10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5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6"/>
        <v>41806.669317129628</v>
      </c>
      <c r="T2929" s="10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5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6"/>
        <v>42403.998217592598</v>
      </c>
      <c r="T2930" s="10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5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6"/>
        <v>41754.564328703702</v>
      </c>
      <c r="T2931" s="10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5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6"/>
        <v>42101.584074074075</v>
      </c>
      <c r="T2932" s="10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5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6"/>
        <v>41872.291238425925</v>
      </c>
      <c r="T2933" s="10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5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6"/>
        <v>42025.164780092593</v>
      </c>
      <c r="T2934" s="10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5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6"/>
        <v>42495.956631944442</v>
      </c>
      <c r="T2935" s="10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5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6"/>
        <v>41775.636157407411</v>
      </c>
      <c r="T2936" s="10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5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6"/>
        <v>42553.583425925928</v>
      </c>
      <c r="T2937" s="10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5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6"/>
        <v>41912.650729166664</v>
      </c>
      <c r="T2938" s="10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5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6"/>
        <v>41803.457326388889</v>
      </c>
      <c r="T2939" s="10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5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6"/>
        <v>42004.703865740739</v>
      </c>
      <c r="T2940" s="10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5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6"/>
        <v>41845.809166666666</v>
      </c>
      <c r="T2941" s="10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5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6"/>
        <v>41982.773356481484</v>
      </c>
      <c r="T2942" s="10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5"/>
        <v>1</v>
      </c>
      <c r="Q2943" t="str">
        <f t="shared" si="272"/>
        <v>theater</v>
      </c>
      <c r="R2943" t="str">
        <f t="shared" si="273"/>
        <v>spaces</v>
      </c>
      <c r="S2943" s="10">
        <f t="shared" si="276"/>
        <v>42034.960127314815</v>
      </c>
      <c r="T2943" s="10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5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6"/>
        <v>42334.803923611107</v>
      </c>
      <c r="T2944" s="10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12" t="s">
        <v>8310</v>
      </c>
      <c r="Q2945" t="str">
        <f t="shared" si="272"/>
        <v>theater</v>
      </c>
      <c r="R2945" t="str">
        <f t="shared" si="273"/>
        <v>spaces</v>
      </c>
      <c r="S2945" s="10">
        <f t="shared" si="276"/>
        <v>42077.129398148143</v>
      </c>
      <c r="T2945" s="10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5"/>
        <v>100</v>
      </c>
      <c r="Q2946" t="str">
        <f t="shared" si="272"/>
        <v>theater</v>
      </c>
      <c r="R2946" t="str">
        <f t="shared" si="273"/>
        <v>spaces</v>
      </c>
      <c r="S2946" s="10">
        <f t="shared" si="276"/>
        <v>42132.9143287037</v>
      </c>
      <c r="T2946" s="10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12" t="s">
        <v>8310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0">
        <f t="shared" si="276"/>
        <v>42118.139583333337</v>
      </c>
      <c r="T2947" s="10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ref="P2947:P3010" si="281">E2948/L2948</f>
        <v>1</v>
      </c>
      <c r="Q2948" t="str">
        <f t="shared" si="278"/>
        <v>theater</v>
      </c>
      <c r="R2948" t="str">
        <f t="shared" si="279"/>
        <v>spaces</v>
      </c>
      <c r="S2948" s="10">
        <f t="shared" si="276"/>
        <v>42567.531157407408</v>
      </c>
      <c r="T2948" s="10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81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76"/>
        <v>42649.562118055561</v>
      </c>
      <c r="T2949" s="10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81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76"/>
        <v>42097.649224537032</v>
      </c>
      <c r="T2950" s="10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81"/>
        <v>12.5</v>
      </c>
      <c r="Q2951" t="str">
        <f t="shared" si="278"/>
        <v>theater</v>
      </c>
      <c r="R2951" t="str">
        <f t="shared" si="279"/>
        <v>spaces</v>
      </c>
      <c r="S2951" s="10">
        <f t="shared" si="276"/>
        <v>42297.823113425926</v>
      </c>
      <c r="T2951" s="10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12" t="s">
        <v>8310</v>
      </c>
      <c r="Q2952" t="str">
        <f t="shared" si="278"/>
        <v>theater</v>
      </c>
      <c r="R2952" t="str">
        <f t="shared" si="279"/>
        <v>spaces</v>
      </c>
      <c r="S2952" s="10">
        <f t="shared" ref="S2952:S3015" si="282">(((J2952/60)/60)/24)+DATE(1970,1,1)</f>
        <v>42362.36518518519</v>
      </c>
      <c r="T2952" s="10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81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2"/>
        <v>41872.802928240737</v>
      </c>
      <c r="T2953" s="10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81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2"/>
        <v>42628.690266203703</v>
      </c>
      <c r="T2954" s="10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81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2"/>
        <v>42255.791909722218</v>
      </c>
      <c r="T2955" s="10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12" t="s">
        <v>8310</v>
      </c>
      <c r="Q2956" t="str">
        <f t="shared" si="278"/>
        <v>theater</v>
      </c>
      <c r="R2956" t="str">
        <f t="shared" si="279"/>
        <v>spaces</v>
      </c>
      <c r="S2956" s="10">
        <f t="shared" si="282"/>
        <v>42790.583368055552</v>
      </c>
      <c r="T2956" s="10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81"/>
        <v>65</v>
      </c>
      <c r="Q2957" t="str">
        <f t="shared" si="278"/>
        <v>theater</v>
      </c>
      <c r="R2957" t="str">
        <f t="shared" si="279"/>
        <v>spaces</v>
      </c>
      <c r="S2957" s="10">
        <f t="shared" si="282"/>
        <v>42141.741307870368</v>
      </c>
      <c r="T2957" s="10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81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2"/>
        <v>42464.958912037036</v>
      </c>
      <c r="T2958" s="10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81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2"/>
        <v>42031.011249999996</v>
      </c>
      <c r="T2959" s="10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12" t="s">
        <v>8310</v>
      </c>
      <c r="Q2960" t="str">
        <f t="shared" si="278"/>
        <v>theater</v>
      </c>
      <c r="R2960" t="str">
        <f t="shared" si="279"/>
        <v>spaces</v>
      </c>
      <c r="S2960" s="10">
        <f t="shared" si="282"/>
        <v>42438.779131944444</v>
      </c>
      <c r="T2960" s="10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12" t="s">
        <v>8310</v>
      </c>
      <c r="Q2961" t="str">
        <f t="shared" si="278"/>
        <v>theater</v>
      </c>
      <c r="R2961" t="str">
        <f t="shared" si="279"/>
        <v>spaces</v>
      </c>
      <c r="S2961" s="10">
        <f t="shared" si="282"/>
        <v>42498.008391203708</v>
      </c>
      <c r="T2961" s="10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12" t="s">
        <v>8310</v>
      </c>
      <c r="Q2962" t="str">
        <f t="shared" si="278"/>
        <v>theater</v>
      </c>
      <c r="R2962" t="str">
        <f t="shared" si="279"/>
        <v>spaces</v>
      </c>
      <c r="S2962" s="10">
        <f t="shared" si="282"/>
        <v>41863.757210648146</v>
      </c>
      <c r="T2962" s="10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81"/>
        <v>50.75</v>
      </c>
      <c r="Q2963" t="str">
        <f t="shared" si="278"/>
        <v>theater</v>
      </c>
      <c r="R2963" t="str">
        <f t="shared" si="279"/>
        <v>plays</v>
      </c>
      <c r="S2963" s="10">
        <f t="shared" si="282"/>
        <v>42061.212488425925</v>
      </c>
      <c r="T2963" s="10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81"/>
        <v>60.9</v>
      </c>
      <c r="Q2964" t="str">
        <f t="shared" si="278"/>
        <v>theater</v>
      </c>
      <c r="R2964" t="str">
        <f t="shared" si="279"/>
        <v>plays</v>
      </c>
      <c r="S2964" s="10">
        <f t="shared" si="282"/>
        <v>42036.24428240741</v>
      </c>
      <c r="T2964" s="10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81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2"/>
        <v>42157.470185185186</v>
      </c>
      <c r="T2965" s="10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81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2"/>
        <v>41827.909942129627</v>
      </c>
      <c r="T2966" s="10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81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2"/>
        <v>42162.729548611111</v>
      </c>
      <c r="T2967" s="10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81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2"/>
        <v>42233.738564814819</v>
      </c>
      <c r="T2968" s="10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81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2"/>
        <v>42042.197824074072</v>
      </c>
      <c r="T2969" s="10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81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2"/>
        <v>42585.523842592593</v>
      </c>
      <c r="T2970" s="10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81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2"/>
        <v>42097.786493055552</v>
      </c>
      <c r="T2971" s="10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81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2"/>
        <v>41808.669571759259</v>
      </c>
      <c r="T2972" s="10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81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2"/>
        <v>41852.658310185187</v>
      </c>
      <c r="T2973" s="10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81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2"/>
        <v>42694.110185185185</v>
      </c>
      <c r="T2974" s="10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81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2"/>
        <v>42341.818379629629</v>
      </c>
      <c r="T2975" s="10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81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2"/>
        <v>41880.061006944445</v>
      </c>
      <c r="T2976" s="10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81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2"/>
        <v>41941.683865740742</v>
      </c>
      <c r="T2977" s="10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81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2"/>
        <v>42425.730671296296</v>
      </c>
      <c r="T2978" s="10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81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2"/>
        <v>42026.88118055556</v>
      </c>
      <c r="T2979" s="10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81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2"/>
        <v>41922.640590277777</v>
      </c>
      <c r="T2980" s="10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81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2"/>
        <v>41993.824340277773</v>
      </c>
      <c r="T2981" s="10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81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2"/>
        <v>42219.915856481486</v>
      </c>
      <c r="T2982" s="10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81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2"/>
        <v>42225.559675925921</v>
      </c>
      <c r="T2983" s="10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81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2"/>
        <v>42381.686840277776</v>
      </c>
      <c r="T2984" s="10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81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2"/>
        <v>41894.632361111115</v>
      </c>
      <c r="T2985" s="10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81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2"/>
        <v>42576.278715277775</v>
      </c>
      <c r="T2986" s="10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81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2"/>
        <v>42654.973703703698</v>
      </c>
      <c r="T2987" s="10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81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2"/>
        <v>42431.500069444446</v>
      </c>
      <c r="T2988" s="10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81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2"/>
        <v>42627.307303240741</v>
      </c>
      <c r="T2989" s="10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81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2"/>
        <v>42511.362048611118</v>
      </c>
      <c r="T2990" s="10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81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2"/>
        <v>42337.02039351852</v>
      </c>
      <c r="T2991" s="10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81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2"/>
        <v>42341.57430555555</v>
      </c>
      <c r="T2992" s="10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81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2"/>
        <v>42740.837152777778</v>
      </c>
      <c r="T2993" s="10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81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2"/>
        <v>42622.767476851848</v>
      </c>
      <c r="T2994" s="10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81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2"/>
        <v>42390.838738425926</v>
      </c>
      <c r="T2995" s="10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81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2"/>
        <v>41885.478842592594</v>
      </c>
      <c r="T2996" s="10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81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2"/>
        <v>42724.665173611109</v>
      </c>
      <c r="T2997" s="10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81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2"/>
        <v>42090.912500000006</v>
      </c>
      <c r="T2998" s="10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81"/>
        <v>90.2</v>
      </c>
      <c r="Q2999" t="str">
        <f t="shared" si="278"/>
        <v>theater</v>
      </c>
      <c r="R2999" t="str">
        <f t="shared" si="279"/>
        <v>spaces</v>
      </c>
      <c r="S2999" s="10">
        <f t="shared" si="282"/>
        <v>42775.733715277776</v>
      </c>
      <c r="T2999" s="10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81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2"/>
        <v>41778.193622685183</v>
      </c>
      <c r="T3000" s="10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81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2"/>
        <v>42780.740277777775</v>
      </c>
      <c r="T3001" s="10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81"/>
        <v>62.5</v>
      </c>
      <c r="Q3002" t="str">
        <f t="shared" si="278"/>
        <v>theater</v>
      </c>
      <c r="R3002" t="str">
        <f t="shared" si="279"/>
        <v>spaces</v>
      </c>
      <c r="S3002" s="10">
        <f t="shared" si="282"/>
        <v>42752.827199074076</v>
      </c>
      <c r="T3002" s="10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81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2"/>
        <v>42534.895625000005</v>
      </c>
      <c r="T3003" s="10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81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2"/>
        <v>41239.83625</v>
      </c>
      <c r="T3004" s="10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81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2"/>
        <v>42398.849259259259</v>
      </c>
      <c r="T3005" s="10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81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2"/>
        <v>41928.881064814814</v>
      </c>
      <c r="T3006" s="10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81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2"/>
        <v>41888.674826388888</v>
      </c>
      <c r="T3007" s="10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81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2"/>
        <v>41957.756840277783</v>
      </c>
      <c r="T3008" s="10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81"/>
        <v>54</v>
      </c>
      <c r="Q3009" t="str">
        <f t="shared" si="278"/>
        <v>theater</v>
      </c>
      <c r="R3009" t="str">
        <f t="shared" si="279"/>
        <v>spaces</v>
      </c>
      <c r="S3009" s="10">
        <f t="shared" si="282"/>
        <v>42098.216238425928</v>
      </c>
      <c r="T3009" s="10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81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2"/>
        <v>42360.212025462963</v>
      </c>
      <c r="T3010" s="10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6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 - FIND("/",N3011))</f>
        <v>spaces</v>
      </c>
      <c r="S3011" s="10">
        <f t="shared" si="282"/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4"/>
        <v>158</v>
      </c>
      <c r="Q3012" t="str">
        <f t="shared" si="285"/>
        <v>theater</v>
      </c>
      <c r="R3012" t="str">
        <f t="shared" si="286"/>
        <v>spaces</v>
      </c>
      <c r="S3012" s="10">
        <f t="shared" si="282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0">
        <f t="shared" si="282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0">
        <f t="shared" si="282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0">
        <f t="shared" si="282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0">
        <f t="shared" ref="S3016:S3079" si="288">(((J3016/60)/60)/24)+DATE(1970,1,1)</f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6"/>
        <v>spaces</v>
      </c>
      <c r="S3017" s="10">
        <f t="shared" si="288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0">
        <f t="shared" si="288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0">
        <f t="shared" si="288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0">
        <f t="shared" si="288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0">
        <f t="shared" si="288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0">
        <f t="shared" si="288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0">
        <f t="shared" si="288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0">
        <f t="shared" si="288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0">
        <f t="shared" si="288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0">
        <f t="shared" si="288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0">
        <f t="shared" si="288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6"/>
        <v>spaces</v>
      </c>
      <c r="S3028" s="10">
        <f t="shared" si="288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0">
        <f t="shared" si="288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0">
        <f t="shared" si="288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0">
        <f t="shared" si="288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0">
        <f t="shared" si="288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0">
        <f t="shared" si="288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0">
        <f t="shared" si="288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0">
        <f t="shared" si="288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0">
        <f t="shared" si="288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0">
        <f t="shared" si="288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0">
        <f t="shared" si="288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0">
        <f t="shared" si="288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0">
        <f t="shared" si="288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0">
        <f t="shared" si="288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0">
        <f t="shared" si="288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0">
        <f t="shared" si="288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0">
        <f t="shared" si="288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0">
        <f t="shared" si="288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0">
        <f t="shared" si="288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0">
        <f t="shared" si="288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0">
        <f t="shared" si="288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0">
        <f t="shared" si="288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0">
        <f t="shared" si="288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0">
        <f t="shared" si="288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0">
        <f t="shared" si="288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0">
        <f t="shared" si="288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4"/>
        <v>37.5</v>
      </c>
      <c r="Q3054" t="str">
        <f t="shared" si="285"/>
        <v>theater</v>
      </c>
      <c r="R3054" t="str">
        <f t="shared" si="286"/>
        <v>spaces</v>
      </c>
      <c r="S3054" s="10">
        <f t="shared" si="288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0">
        <f t="shared" si="288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12" t="s">
        <v>8310</v>
      </c>
      <c r="Q3056" t="str">
        <f t="shared" si="285"/>
        <v>theater</v>
      </c>
      <c r="R3056" t="str">
        <f t="shared" si="286"/>
        <v>spaces</v>
      </c>
      <c r="S3056" s="10">
        <f t="shared" si="288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6"/>
        <v>spaces</v>
      </c>
      <c r="S3057" s="10">
        <f t="shared" si="288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12" t="s">
        <v>8310</v>
      </c>
      <c r="Q3058" t="str">
        <f t="shared" si="285"/>
        <v>theater</v>
      </c>
      <c r="R3058" t="str">
        <f t="shared" si="286"/>
        <v>spaces</v>
      </c>
      <c r="S3058" s="10">
        <f t="shared" si="288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12" t="s">
        <v>8310</v>
      </c>
      <c r="Q3059" t="str">
        <f t="shared" si="285"/>
        <v>theater</v>
      </c>
      <c r="R3059" t="str">
        <f t="shared" si="286"/>
        <v>spaces</v>
      </c>
      <c r="S3059" s="10">
        <f t="shared" si="288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6"/>
        <v>spaces</v>
      </c>
      <c r="S3060" s="10">
        <f t="shared" si="288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6"/>
        <v>spaces</v>
      </c>
      <c r="S3061" s="10">
        <f t="shared" si="288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0">
        <f t="shared" si="288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12" t="s">
        <v>8310</v>
      </c>
      <c r="Q3063" t="str">
        <f t="shared" si="285"/>
        <v>theater</v>
      </c>
      <c r="R3063" t="str">
        <f t="shared" si="286"/>
        <v>spaces</v>
      </c>
      <c r="S3063" s="10">
        <f t="shared" si="288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0">
        <f t="shared" si="288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0">
        <f t="shared" si="288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0">
        <f t="shared" si="288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6"/>
        <v>spaces</v>
      </c>
      <c r="S3067" s="10">
        <f t="shared" si="288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0">
        <f t="shared" si="288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6"/>
        <v>spaces</v>
      </c>
      <c r="S3069" s="10">
        <f t="shared" si="288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6"/>
        <v>spaces</v>
      </c>
      <c r="S3070" s="10">
        <f t="shared" si="288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0">
        <f t="shared" si="288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0">
        <f t="shared" si="288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0">
        <f t="shared" si="288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si="286"/>
        <v>spaces</v>
      </c>
      <c r="S3074" s="10">
        <f t="shared" si="288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6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 - FIND("/",N3075))</f>
        <v>spaces</v>
      </c>
      <c r="S3075" s="10">
        <f t="shared" si="288"/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0">
        <f t="shared" si="288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92"/>
        <v>spaces</v>
      </c>
      <c r="S3077" s="10">
        <f t="shared" si="288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0">
        <f t="shared" si="288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92"/>
        <v>spaces</v>
      </c>
      <c r="S3079" s="10">
        <f t="shared" si="288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0">
        <f t="shared" ref="S3080:S3143" si="294">(((J3080/60)/60)/24)+DATE(1970,1,1)</f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0">
        <f t="shared" si="294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0">
        <f t="shared" si="294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0">
        <f t="shared" si="294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12" t="s">
        <v>8310</v>
      </c>
      <c r="Q3084" t="str">
        <f t="shared" si="291"/>
        <v>theater</v>
      </c>
      <c r="R3084" t="str">
        <f t="shared" si="292"/>
        <v>spaces</v>
      </c>
      <c r="S3084" s="10">
        <f t="shared" si="294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0">
        <f t="shared" si="294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0">
        <f t="shared" si="294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0">
        <f t="shared" si="294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0">
        <f t="shared" si="294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92"/>
        <v>spaces</v>
      </c>
      <c r="S3089" s="10">
        <f t="shared" si="294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92"/>
        <v>spaces</v>
      </c>
      <c r="S3090" s="10">
        <f t="shared" si="294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0">
        <f t="shared" si="294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0">
        <f t="shared" si="294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0">
        <f t="shared" si="294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0">
        <f t="shared" si="294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0">
        <f t="shared" si="294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92"/>
        <v>spaces</v>
      </c>
      <c r="S3096" s="10">
        <f t="shared" si="294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92"/>
        <v>spaces</v>
      </c>
      <c r="S3097" s="10">
        <f t="shared" si="294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0">
        <f t="shared" si="294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0">
        <f t="shared" si="294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0">
        <f t="shared" si="294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92"/>
        <v>spaces</v>
      </c>
      <c r="S3101" s="10">
        <f t="shared" si="294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0">
        <f t="shared" si="294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0"/>
        <v>25</v>
      </c>
      <c r="Q3103" t="str">
        <f t="shared" si="291"/>
        <v>theater</v>
      </c>
      <c r="R3103" t="str">
        <f t="shared" si="292"/>
        <v>spaces</v>
      </c>
      <c r="S3103" s="10">
        <f t="shared" si="294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0">
        <f t="shared" si="294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92"/>
        <v>spaces</v>
      </c>
      <c r="S3105" s="10">
        <f t="shared" si="294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92"/>
        <v>spaces</v>
      </c>
      <c r="S3106" s="10">
        <f t="shared" si="294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0">
        <f t="shared" si="294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0">
        <f t="shared" si="294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0">
        <f t="shared" si="294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92"/>
        <v>spaces</v>
      </c>
      <c r="S3110" s="10">
        <f t="shared" si="294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0">
        <f t="shared" si="294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92"/>
        <v>spaces</v>
      </c>
      <c r="S3112" s="10">
        <f t="shared" si="294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0">
        <f t="shared" si="294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0">
        <f t="shared" si="294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0">
        <f t="shared" si="294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12" t="s">
        <v>8310</v>
      </c>
      <c r="Q3116" t="str">
        <f t="shared" si="291"/>
        <v>theater</v>
      </c>
      <c r="R3116" t="str">
        <f t="shared" si="292"/>
        <v>spaces</v>
      </c>
      <c r="S3116" s="10">
        <f t="shared" si="294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0"/>
        <v>300</v>
      </c>
      <c r="Q3117" t="str">
        <f t="shared" si="291"/>
        <v>theater</v>
      </c>
      <c r="R3117" t="str">
        <f t="shared" si="292"/>
        <v>spaces</v>
      </c>
      <c r="S3117" s="10">
        <f t="shared" si="294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92"/>
        <v>spaces</v>
      </c>
      <c r="S3118" s="10">
        <f t="shared" si="294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0"/>
        <v>1</v>
      </c>
      <c r="Q3119" t="str">
        <f t="shared" si="291"/>
        <v>theater</v>
      </c>
      <c r="R3119" t="str">
        <f t="shared" si="292"/>
        <v>spaces</v>
      </c>
      <c r="S3119" s="10">
        <f t="shared" si="294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92"/>
        <v>spaces</v>
      </c>
      <c r="S3120" s="10">
        <f t="shared" si="294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92"/>
        <v>spaces</v>
      </c>
      <c r="S3121" s="10">
        <f t="shared" si="294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92"/>
        <v>spaces</v>
      </c>
      <c r="S3122" s="10">
        <f t="shared" si="294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92"/>
        <v>spaces</v>
      </c>
      <c r="S3123" s="10">
        <f t="shared" si="294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92"/>
        <v>spaces</v>
      </c>
      <c r="S3124" s="10">
        <f t="shared" si="294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0">
        <f t="shared" si="294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92"/>
        <v>spaces</v>
      </c>
      <c r="S3126" s="10">
        <f t="shared" si="294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12" t="s">
        <v>8310</v>
      </c>
      <c r="Q3127" t="str">
        <f t="shared" si="291"/>
        <v>theater</v>
      </c>
      <c r="R3127" t="str">
        <f t="shared" si="292"/>
        <v>spaces</v>
      </c>
      <c r="S3127" s="10">
        <f t="shared" si="294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0">
        <f t="shared" si="294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12" t="s">
        <v>8310</v>
      </c>
      <c r="Q3129" t="str">
        <f t="shared" si="291"/>
        <v>theater</v>
      </c>
      <c r="R3129" t="str">
        <f t="shared" si="292"/>
        <v>spaces</v>
      </c>
      <c r="S3129" s="10">
        <f t="shared" si="294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0">
        <f t="shared" si="294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92"/>
        <v>plays</v>
      </c>
      <c r="S3131" s="10">
        <f t="shared" si="294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92"/>
        <v>plays</v>
      </c>
      <c r="S3132" s="10">
        <f t="shared" si="294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92"/>
        <v>plays</v>
      </c>
      <c r="S3133" s="10">
        <f t="shared" si="294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92"/>
        <v>plays</v>
      </c>
      <c r="S3134" s="10">
        <f t="shared" si="294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0"/>
        <v>33.75</v>
      </c>
      <c r="Q3135" t="str">
        <f t="shared" si="291"/>
        <v>theater</v>
      </c>
      <c r="R3135" t="str">
        <f t="shared" si="292"/>
        <v>plays</v>
      </c>
      <c r="S3135" s="10">
        <f t="shared" si="294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92"/>
        <v>plays</v>
      </c>
      <c r="S3136" s="10">
        <f t="shared" si="294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0">
        <f t="shared" si="294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0">
        <f t="shared" si="294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6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RIGHT(N3139,LEN(N3139) - FIND("/",N3139))</f>
        <v>plays</v>
      </c>
      <c r="S3139" s="10">
        <f t="shared" si="294"/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12" t="s">
        <v>8310</v>
      </c>
      <c r="Q3140" t="str">
        <f t="shared" si="297"/>
        <v>theater</v>
      </c>
      <c r="R3140" t="str">
        <f t="shared" si="298"/>
        <v>plays</v>
      </c>
      <c r="S3140" s="10">
        <f t="shared" si="294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8"/>
        <v>plays</v>
      </c>
      <c r="S3141" s="10">
        <f t="shared" si="294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8"/>
        <v>plays</v>
      </c>
      <c r="S3142" s="10">
        <f t="shared" si="294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8"/>
        <v>plays</v>
      </c>
      <c r="S3143" s="10">
        <f t="shared" si="294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8"/>
        <v>plays</v>
      </c>
      <c r="S3144" s="10">
        <f t="shared" ref="S3144:S3207" si="300">(((J3144/60)/60)/24)+DATE(1970,1,1)</f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12" t="s">
        <v>8310</v>
      </c>
      <c r="Q3145" t="str">
        <f t="shared" si="297"/>
        <v>theater</v>
      </c>
      <c r="R3145" t="str">
        <f t="shared" si="298"/>
        <v>plays</v>
      </c>
      <c r="S3145" s="10">
        <f t="shared" si="300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0">
        <f t="shared" si="300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12" t="s">
        <v>8310</v>
      </c>
      <c r="Q3147" t="str">
        <f t="shared" si="297"/>
        <v>theater</v>
      </c>
      <c r="R3147" t="str">
        <f t="shared" si="298"/>
        <v>plays</v>
      </c>
      <c r="S3147" s="10">
        <f t="shared" si="300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6"/>
        <v>437.5</v>
      </c>
      <c r="Q3148" t="str">
        <f t="shared" si="297"/>
        <v>theater</v>
      </c>
      <c r="R3148" t="str">
        <f t="shared" si="298"/>
        <v>plays</v>
      </c>
      <c r="S3148" s="10">
        <f t="shared" si="300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0">
        <f t="shared" si="300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0">
        <f t="shared" si="300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6"/>
        <v>52</v>
      </c>
      <c r="Q3151" t="str">
        <f t="shared" si="297"/>
        <v>theater</v>
      </c>
      <c r="R3151" t="str">
        <f t="shared" si="298"/>
        <v>plays</v>
      </c>
      <c r="S3151" s="10">
        <f t="shared" si="300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0">
        <f t="shared" si="300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0">
        <f t="shared" si="300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0">
        <f t="shared" si="300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0">
        <f t="shared" si="300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0">
        <f t="shared" si="300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0">
        <f t="shared" si="300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0">
        <f t="shared" si="300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0">
        <f t="shared" si="300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0">
        <f t="shared" si="300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0">
        <f t="shared" si="300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0">
        <f t="shared" si="300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0">
        <f t="shared" si="300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0">
        <f t="shared" si="300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0">
        <f t="shared" si="300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0">
        <f t="shared" si="300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0">
        <f t="shared" si="300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0">
        <f t="shared" si="300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0">
        <f t="shared" si="300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0">
        <f t="shared" si="300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8"/>
        <v>plays</v>
      </c>
      <c r="S3171" s="10">
        <f t="shared" si="300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0">
        <f t="shared" si="300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0">
        <f t="shared" si="300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0">
        <f t="shared" si="300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0">
        <f t="shared" si="300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0">
        <f t="shared" si="300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8"/>
        <v>plays</v>
      </c>
      <c r="S3177" s="10">
        <f t="shared" si="300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0">
        <f t="shared" si="300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0">
        <f t="shared" si="300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0">
        <f t="shared" si="300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0">
        <f t="shared" si="300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0">
        <f t="shared" si="300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0">
        <f t="shared" si="300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0">
        <f t="shared" si="300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0">
        <f t="shared" si="300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0">
        <f t="shared" si="300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0">
        <f t="shared" si="300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0">
        <f t="shared" si="300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0">
        <f t="shared" si="300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0">
        <f t="shared" si="300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0">
        <f t="shared" si="300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12" t="s">
        <v>8310</v>
      </c>
      <c r="Q3192" t="str">
        <f t="shared" si="297"/>
        <v>theater</v>
      </c>
      <c r="R3192" t="str">
        <f t="shared" si="298"/>
        <v>musical</v>
      </c>
      <c r="S3192" s="10">
        <f t="shared" si="300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0">
        <f t="shared" si="300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0">
        <f t="shared" si="300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0">
        <f t="shared" si="300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12" t="s">
        <v>8310</v>
      </c>
      <c r="Q3196" t="str">
        <f t="shared" si="297"/>
        <v>theater</v>
      </c>
      <c r="R3196" t="str">
        <f t="shared" si="298"/>
        <v>musical</v>
      </c>
      <c r="S3196" s="10">
        <f t="shared" si="300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0">
        <f t="shared" si="300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298"/>
        <v>musical</v>
      </c>
      <c r="S3198" s="10">
        <f t="shared" si="300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0">
        <f t="shared" si="300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0">
        <f t="shared" si="300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0">
        <f t="shared" si="300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si="298"/>
        <v>musical</v>
      </c>
      <c r="S3202" s="10">
        <f t="shared" si="300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6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 - FIND("/",N3203))</f>
        <v>musical</v>
      </c>
      <c r="S3203" s="10">
        <f t="shared" si="300"/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0">
        <f t="shared" si="300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0">
        <f t="shared" si="300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12" t="s">
        <v>8310</v>
      </c>
      <c r="Q3206" t="str">
        <f t="shared" si="303"/>
        <v>theater</v>
      </c>
      <c r="R3206" t="str">
        <f t="shared" si="304"/>
        <v>musical</v>
      </c>
      <c r="S3206" s="10">
        <f t="shared" si="300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0">
        <f t="shared" si="300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12" t="s">
        <v>8310</v>
      </c>
      <c r="Q3208" t="str">
        <f t="shared" si="303"/>
        <v>theater</v>
      </c>
      <c r="R3208" t="str">
        <f t="shared" si="304"/>
        <v>musical</v>
      </c>
      <c r="S3208" s="10">
        <f t="shared" ref="S3208:S3271" si="306">(((J3208/60)/60)/24)+DATE(1970,1,1)</f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0">
        <f t="shared" si="306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0">
        <f t="shared" si="306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0">
        <f t="shared" si="306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0">
        <f t="shared" si="306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0">
        <f t="shared" si="306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0">
        <f t="shared" si="306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0">
        <f t="shared" si="306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0">
        <f t="shared" si="306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0">
        <f t="shared" si="306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0">
        <f t="shared" si="306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0">
        <f t="shared" si="306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0">
        <f t="shared" si="306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0">
        <f t="shared" si="306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0">
        <f t="shared" si="306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0">
        <f t="shared" si="306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0">
        <f t="shared" si="306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0">
        <f t="shared" si="306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0">
        <f t="shared" si="306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0">
        <f t="shared" si="306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0">
        <f t="shared" si="306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2"/>
        <v>50</v>
      </c>
      <c r="Q3229" t="str">
        <f t="shared" si="303"/>
        <v>theater</v>
      </c>
      <c r="R3229" t="str">
        <f t="shared" si="304"/>
        <v>plays</v>
      </c>
      <c r="S3229" s="10">
        <f t="shared" si="306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0">
        <f t="shared" si="306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0">
        <f t="shared" si="306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0">
        <f t="shared" si="306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2"/>
        <v>57.5</v>
      </c>
      <c r="Q3233" t="str">
        <f t="shared" si="303"/>
        <v>theater</v>
      </c>
      <c r="R3233" t="str">
        <f t="shared" si="304"/>
        <v>plays</v>
      </c>
      <c r="S3233" s="10">
        <f t="shared" si="306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0">
        <f t="shared" si="306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0">
        <f t="shared" si="306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0">
        <f t="shared" si="306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0">
        <f t="shared" si="306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0">
        <f t="shared" si="306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0">
        <f t="shared" si="306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0">
        <f t="shared" si="306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0">
        <f t="shared" si="306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0">
        <f t="shared" si="306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0">
        <f t="shared" si="306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0">
        <f t="shared" si="306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0">
        <f t="shared" si="306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0">
        <f t="shared" si="306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0">
        <f t="shared" si="306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0">
        <f t="shared" si="306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0">
        <f t="shared" si="306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0">
        <f t="shared" si="306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0">
        <f t="shared" si="306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0">
        <f t="shared" si="306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4"/>
        <v>plays</v>
      </c>
      <c r="S3253" s="10">
        <f t="shared" si="306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4"/>
        <v>plays</v>
      </c>
      <c r="S3254" s="10">
        <f t="shared" si="306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0">
        <f t="shared" si="306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0">
        <f t="shared" si="306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0">
        <f t="shared" si="306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0">
        <f t="shared" si="306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0">
        <f t="shared" si="306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4"/>
        <v>plays</v>
      </c>
      <c r="S3260" s="10">
        <f t="shared" si="306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0">
        <f t="shared" si="306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0">
        <f t="shared" si="306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0">
        <f t="shared" si="306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0">
        <f t="shared" si="306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0">
        <f t="shared" si="306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0">
        <f t="shared" si="306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6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 - FIND("/",N3267))</f>
        <v>plays</v>
      </c>
      <c r="S3267" s="10">
        <f t="shared" si="306"/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0">
        <f t="shared" si="306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0">
        <f t="shared" si="306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0">
        <f t="shared" si="306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10"/>
        <v>plays</v>
      </c>
      <c r="S3271" s="10">
        <f t="shared" si="306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10"/>
        <v>plays</v>
      </c>
      <c r="S3272" s="10">
        <f t="shared" ref="S3272:S3335" si="312">(((J3272/60)/60)/24)+DATE(1970,1,1)</f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0">
        <f t="shared" si="312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0">
        <f t="shared" si="312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0">
        <f t="shared" si="312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0">
        <f t="shared" si="312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0">
        <f t="shared" si="312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10"/>
        <v>plays</v>
      </c>
      <c r="S3278" s="10">
        <f t="shared" si="312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10"/>
        <v>plays</v>
      </c>
      <c r="S3279" s="10">
        <f t="shared" si="312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0">
        <f t="shared" si="312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0">
        <f t="shared" si="312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0">
        <f t="shared" si="312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0">
        <f t="shared" si="312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0">
        <f t="shared" si="312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0">
        <f t="shared" si="312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8"/>
        <v>203.2</v>
      </c>
      <c r="Q3286" t="str">
        <f t="shared" si="309"/>
        <v>theater</v>
      </c>
      <c r="R3286" t="str">
        <f t="shared" si="310"/>
        <v>plays</v>
      </c>
      <c r="S3286" s="10">
        <f t="shared" si="312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0">
        <f t="shared" si="312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0">
        <f t="shared" si="312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0">
        <f t="shared" si="312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0">
        <f t="shared" si="312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0">
        <f t="shared" si="312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0">
        <f t="shared" si="312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0">
        <f t="shared" si="312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0">
        <f t="shared" si="312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0">
        <f t="shared" si="312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0">
        <f t="shared" si="312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0">
        <f t="shared" si="312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0">
        <f t="shared" si="312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0">
        <f t="shared" si="312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0">
        <f t="shared" si="312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0">
        <f t="shared" si="312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0">
        <f t="shared" si="312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10"/>
        <v>plays</v>
      </c>
      <c r="S3303" s="10">
        <f t="shared" si="312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10"/>
        <v>plays</v>
      </c>
      <c r="S3304" s="10">
        <f t="shared" si="312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10"/>
        <v>plays</v>
      </c>
      <c r="S3305" s="10">
        <f t="shared" si="312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0">
        <f t="shared" si="312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0">
        <f t="shared" si="312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0">
        <f t="shared" si="312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0">
        <f t="shared" si="312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0">
        <f t="shared" si="312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10"/>
        <v>plays</v>
      </c>
      <c r="S3311" s="10">
        <f t="shared" si="312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0">
        <f t="shared" si="312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0">
        <f t="shared" si="312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8"/>
        <v>61</v>
      </c>
      <c r="Q3314" t="str">
        <f t="shared" si="309"/>
        <v>theater</v>
      </c>
      <c r="R3314" t="str">
        <f t="shared" si="310"/>
        <v>plays</v>
      </c>
      <c r="S3314" s="10">
        <f t="shared" si="312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0">
        <f t="shared" si="312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0">
        <f t="shared" si="312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0">
        <f t="shared" si="312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0">
        <f t="shared" si="312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0">
        <f t="shared" si="312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8"/>
        <v>78.5</v>
      </c>
      <c r="Q3320" t="str">
        <f t="shared" si="309"/>
        <v>theater</v>
      </c>
      <c r="R3320" t="str">
        <f t="shared" si="310"/>
        <v>plays</v>
      </c>
      <c r="S3320" s="10">
        <f t="shared" si="312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8"/>
        <v>33.75</v>
      </c>
      <c r="Q3321" t="str">
        <f t="shared" si="309"/>
        <v>theater</v>
      </c>
      <c r="R3321" t="str">
        <f t="shared" si="310"/>
        <v>plays</v>
      </c>
      <c r="S3321" s="10">
        <f t="shared" si="312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0">
        <f t="shared" si="312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0">
        <f t="shared" si="312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0">
        <f t="shared" si="312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0">
        <f t="shared" si="312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10"/>
        <v>plays</v>
      </c>
      <c r="S3326" s="10">
        <f t="shared" si="312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8"/>
        <v>30</v>
      </c>
      <c r="Q3327" t="str">
        <f t="shared" si="309"/>
        <v>theater</v>
      </c>
      <c r="R3327" t="str">
        <f t="shared" si="310"/>
        <v>plays</v>
      </c>
      <c r="S3327" s="10">
        <f t="shared" si="312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0">
        <f t="shared" si="312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0">
        <f t="shared" si="312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0">
        <f t="shared" si="312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6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 - FIND("/",N3331))</f>
        <v>plays</v>
      </c>
      <c r="S3331" s="10">
        <f t="shared" si="312"/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0">
        <f t="shared" si="312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0">
        <f t="shared" si="312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0">
        <f t="shared" si="312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0">
        <f t="shared" si="312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0">
        <f t="shared" ref="S3336:S3399" si="318">(((J3336/60)/60)/24)+DATE(1970,1,1)</f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0">
        <f t="shared" si="318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0">
        <f t="shared" si="318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0">
        <f t="shared" si="318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0">
        <f t="shared" si="318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0">
        <f t="shared" si="318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0">
        <f t="shared" si="318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0">
        <f t="shared" si="318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0">
        <f t="shared" si="318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0">
        <f t="shared" si="318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0">
        <f t="shared" si="318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4"/>
        <v>50</v>
      </c>
      <c r="Q3347" t="str">
        <f t="shared" si="315"/>
        <v>theater</v>
      </c>
      <c r="R3347" t="str">
        <f t="shared" si="316"/>
        <v>plays</v>
      </c>
      <c r="S3347" s="10">
        <f t="shared" si="318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0">
        <f t="shared" si="318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0">
        <f t="shared" si="318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0">
        <f t="shared" si="318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0">
        <f t="shared" si="318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0">
        <f t="shared" si="318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0">
        <f t="shared" si="318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6"/>
        <v>plays</v>
      </c>
      <c r="S3354" s="10">
        <f t="shared" si="318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0">
        <f t="shared" si="318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6"/>
        <v>plays</v>
      </c>
      <c r="S3356" s="10">
        <f t="shared" si="318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0">
        <f t="shared" si="318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0">
        <f t="shared" si="318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0">
        <f t="shared" si="318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0">
        <f t="shared" si="318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0">
        <f t="shared" si="318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0">
        <f t="shared" si="318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0">
        <f t="shared" si="318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6"/>
        <v>plays</v>
      </c>
      <c r="S3364" s="10">
        <f t="shared" si="318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0">
        <f t="shared" si="318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0">
        <f t="shared" si="318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0">
        <f t="shared" si="318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0">
        <f t="shared" si="318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0">
        <f t="shared" si="318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0">
        <f t="shared" si="318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0">
        <f t="shared" si="318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0">
        <f t="shared" si="318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0">
        <f t="shared" si="318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0">
        <f t="shared" si="318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0">
        <f t="shared" si="318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0">
        <f t="shared" si="318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0">
        <f t="shared" si="318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0">
        <f t="shared" si="318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0">
        <f t="shared" si="318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0">
        <f t="shared" si="318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0">
        <f t="shared" si="318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0">
        <f t="shared" si="318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0">
        <f t="shared" si="318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0">
        <f t="shared" si="318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0">
        <f t="shared" si="318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0">
        <f t="shared" si="318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0">
        <f t="shared" si="318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0">
        <f t="shared" si="318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0">
        <f t="shared" si="318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4"/>
        <v>34.6</v>
      </c>
      <c r="Q3390" t="str">
        <f t="shared" si="315"/>
        <v>theater</v>
      </c>
      <c r="R3390" t="str">
        <f t="shared" si="316"/>
        <v>plays</v>
      </c>
      <c r="S3390" s="10">
        <f t="shared" si="318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0">
        <f t="shared" si="318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0">
        <f t="shared" si="318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0">
        <f t="shared" si="318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0">
        <f t="shared" si="318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6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 - FIND("/",N3395))</f>
        <v>plays</v>
      </c>
      <c r="S3395" s="10">
        <f t="shared" si="318"/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22"/>
        <v>plays</v>
      </c>
      <c r="S3396" s="10">
        <f t="shared" si="318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0">
        <f t="shared" si="318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0">
        <f t="shared" si="318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0">
        <f t="shared" si="318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0">
        <f t="shared" ref="S3400:S3463" si="324">(((J3400/60)/60)/24)+DATE(1970,1,1)</f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0">
        <f t="shared" si="324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0">
        <f t="shared" si="324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0">
        <f t="shared" si="324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0">
        <f t="shared" si="324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0">
        <f t="shared" si="324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0">
        <f t="shared" si="324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0">
        <f t="shared" si="324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0">
        <f t="shared" si="324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0">
        <f t="shared" si="324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0">
        <f t="shared" si="324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0">
        <f t="shared" si="324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0">
        <f t="shared" si="324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0">
        <f t="shared" si="324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0">
        <f t="shared" si="324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0">
        <f t="shared" si="324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0">
        <f t="shared" si="324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0">
        <f t="shared" si="324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0">
        <f t="shared" si="324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0">
        <f t="shared" si="324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0">
        <f t="shared" si="324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0">
        <f t="shared" si="324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0">
        <f t="shared" si="324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0">
        <f t="shared" si="324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0">
        <f t="shared" si="324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0"/>
        <v>35</v>
      </c>
      <c r="Q3425" t="str">
        <f t="shared" si="321"/>
        <v>theater</v>
      </c>
      <c r="R3425" t="str">
        <f t="shared" si="322"/>
        <v>plays</v>
      </c>
      <c r="S3425" s="10">
        <f t="shared" si="324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0">
        <f t="shared" si="324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0">
        <f t="shared" si="324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0">
        <f t="shared" si="324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0">
        <f t="shared" si="324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0">
        <f t="shared" si="324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0"/>
        <v>16.25</v>
      </c>
      <c r="Q3431" t="str">
        <f t="shared" si="321"/>
        <v>theater</v>
      </c>
      <c r="R3431" t="str">
        <f t="shared" si="322"/>
        <v>plays</v>
      </c>
      <c r="S3431" s="10">
        <f t="shared" si="324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0">
        <f t="shared" si="324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0">
        <f t="shared" si="324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0">
        <f t="shared" si="324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0">
        <f t="shared" si="324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0">
        <f t="shared" si="324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0">
        <f t="shared" si="324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0">
        <f t="shared" si="324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0">
        <f t="shared" si="324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0">
        <f t="shared" si="324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0">
        <f t="shared" si="324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0">
        <f t="shared" si="324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0">
        <f t="shared" si="324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0"/>
        <v>31.25</v>
      </c>
      <c r="Q3444" t="str">
        <f t="shared" si="321"/>
        <v>theater</v>
      </c>
      <c r="R3444" t="str">
        <f t="shared" si="322"/>
        <v>plays</v>
      </c>
      <c r="S3444" s="10">
        <f t="shared" si="324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0">
        <f t="shared" si="324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0"/>
        <v>43.35</v>
      </c>
      <c r="Q3446" t="str">
        <f t="shared" si="321"/>
        <v>theater</v>
      </c>
      <c r="R3446" t="str">
        <f t="shared" si="322"/>
        <v>plays</v>
      </c>
      <c r="S3446" s="10">
        <f t="shared" si="324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0">
        <f t="shared" si="324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22"/>
        <v>plays</v>
      </c>
      <c r="S3448" s="10">
        <f t="shared" si="324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22"/>
        <v>plays</v>
      </c>
      <c r="S3449" s="10">
        <f t="shared" si="324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0">
        <f t="shared" si="324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0"/>
        <v>68.25</v>
      </c>
      <c r="Q3451" t="str">
        <f t="shared" si="321"/>
        <v>theater</v>
      </c>
      <c r="R3451" t="str">
        <f t="shared" si="322"/>
        <v>plays</v>
      </c>
      <c r="S3451" s="10">
        <f t="shared" si="324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0">
        <f t="shared" si="324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0">
        <f t="shared" si="324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0">
        <f t="shared" si="324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22"/>
        <v>plays</v>
      </c>
      <c r="S3455" s="10">
        <f t="shared" si="324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0">
        <f t="shared" si="324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0">
        <f t="shared" si="324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0">
        <f t="shared" si="324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6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 - FIND("/",N3459))</f>
        <v>plays</v>
      </c>
      <c r="S3459" s="10">
        <f t="shared" si="324"/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0">
        <f t="shared" si="324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0">
        <f t="shared" si="324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6"/>
        <v>50</v>
      </c>
      <c r="Q3462" t="str">
        <f t="shared" si="327"/>
        <v>theater</v>
      </c>
      <c r="R3462" t="str">
        <f t="shared" si="328"/>
        <v>plays</v>
      </c>
      <c r="S3462" s="10">
        <f t="shared" si="324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0">
        <f t="shared" si="324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0">
        <f t="shared" ref="S3464:S3527" si="330">(((J3464/60)/60)/24)+DATE(1970,1,1)</f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0">
        <f t="shared" si="330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0">
        <f t="shared" si="330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0">
        <f t="shared" si="330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0">
        <f t="shared" si="330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0">
        <f t="shared" si="330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0">
        <f t="shared" si="330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0">
        <f t="shared" si="330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0">
        <f t="shared" si="330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0">
        <f t="shared" si="330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0">
        <f t="shared" si="330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0">
        <f t="shared" si="330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0">
        <f t="shared" si="330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8"/>
        <v>plays</v>
      </c>
      <c r="S3477" s="10">
        <f t="shared" si="330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6"/>
        <v>52</v>
      </c>
      <c r="Q3478" t="str">
        <f t="shared" si="327"/>
        <v>theater</v>
      </c>
      <c r="R3478" t="str">
        <f t="shared" si="328"/>
        <v>plays</v>
      </c>
      <c r="S3478" s="10">
        <f t="shared" si="330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0">
        <f t="shared" si="330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0">
        <f t="shared" si="330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8"/>
        <v>plays</v>
      </c>
      <c r="S3481" s="10">
        <f t="shared" si="330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0">
        <f t="shared" si="330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0">
        <f t="shared" si="330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0">
        <f t="shared" si="330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0">
        <f t="shared" si="330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0">
        <f t="shared" si="330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0">
        <f t="shared" si="330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0">
        <f t="shared" si="330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0">
        <f t="shared" si="330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0">
        <f t="shared" si="330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0">
        <f t="shared" si="330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0">
        <f t="shared" si="330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0">
        <f t="shared" si="330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0">
        <f t="shared" si="330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0">
        <f t="shared" si="330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0">
        <f t="shared" si="330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0">
        <f t="shared" si="330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0">
        <f t="shared" si="330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0">
        <f t="shared" si="330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0">
        <f t="shared" si="330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0">
        <f t="shared" si="330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0">
        <f t="shared" si="330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0">
        <f t="shared" si="330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6"/>
        <v>136</v>
      </c>
      <c r="Q3504" t="str">
        <f t="shared" si="327"/>
        <v>theater</v>
      </c>
      <c r="R3504" t="str">
        <f t="shared" si="328"/>
        <v>plays</v>
      </c>
      <c r="S3504" s="10">
        <f t="shared" si="330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0">
        <f t="shared" si="330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6"/>
        <v>125</v>
      </c>
      <c r="Q3506" t="str">
        <f t="shared" si="327"/>
        <v>theater</v>
      </c>
      <c r="R3506" t="str">
        <f t="shared" si="328"/>
        <v>plays</v>
      </c>
      <c r="S3506" s="10">
        <f t="shared" si="330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0">
        <f t="shared" si="330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8"/>
        <v>plays</v>
      </c>
      <c r="S3508" s="10">
        <f t="shared" si="330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6"/>
        <v>145</v>
      </c>
      <c r="Q3509" t="str">
        <f t="shared" si="327"/>
        <v>theater</v>
      </c>
      <c r="R3509" t="str">
        <f t="shared" si="328"/>
        <v>plays</v>
      </c>
      <c r="S3509" s="10">
        <f t="shared" si="330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6"/>
        <v>12</v>
      </c>
      <c r="Q3510" t="str">
        <f t="shared" si="327"/>
        <v>theater</v>
      </c>
      <c r="R3510" t="str">
        <f t="shared" si="328"/>
        <v>plays</v>
      </c>
      <c r="S3510" s="10">
        <f t="shared" si="330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0">
        <f t="shared" si="330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0">
        <f t="shared" si="330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0">
        <f t="shared" si="330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0">
        <f t="shared" si="330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0">
        <f t="shared" si="330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28"/>
        <v>plays</v>
      </c>
      <c r="S3516" s="10">
        <f t="shared" si="330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0">
        <f t="shared" si="330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0">
        <f t="shared" si="330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0">
        <f t="shared" si="330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0">
        <f t="shared" si="330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0">
        <f t="shared" si="330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0">
        <f t="shared" si="330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6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 - FIND("/",N3523))</f>
        <v>plays</v>
      </c>
      <c r="S3523" s="10">
        <f t="shared" si="330"/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0">
        <f t="shared" si="330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0">
        <f t="shared" si="330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0">
        <f t="shared" si="330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0">
        <f t="shared" si="330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2"/>
        <v>99</v>
      </c>
      <c r="Q3528" t="str">
        <f t="shared" si="333"/>
        <v>theater</v>
      </c>
      <c r="R3528" t="str">
        <f t="shared" si="334"/>
        <v>plays</v>
      </c>
      <c r="S3528" s="10">
        <f t="shared" ref="S3528:S3591" si="336">(((J3528/60)/60)/24)+DATE(1970,1,1)</f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0">
        <f t="shared" si="336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0">
        <f t="shared" si="336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0">
        <f t="shared" si="336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2"/>
        <v>125</v>
      </c>
      <c r="Q3532" t="str">
        <f t="shared" si="333"/>
        <v>theater</v>
      </c>
      <c r="R3532" t="str">
        <f t="shared" si="334"/>
        <v>plays</v>
      </c>
      <c r="S3532" s="10">
        <f t="shared" si="336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0">
        <f t="shared" si="336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0">
        <f t="shared" si="336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0">
        <f t="shared" si="336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0">
        <f t="shared" si="336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0">
        <f t="shared" si="336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0">
        <f t="shared" si="336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4"/>
        <v>plays</v>
      </c>
      <c r="S3539" s="10">
        <f t="shared" si="336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0">
        <f t="shared" si="336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0">
        <f t="shared" si="336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0">
        <f t="shared" si="336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0">
        <f t="shared" si="336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0">
        <f t="shared" si="336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0">
        <f t="shared" si="336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0">
        <f t="shared" si="336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0">
        <f t="shared" si="336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0">
        <f t="shared" si="336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0">
        <f t="shared" si="336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0">
        <f t="shared" si="336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0">
        <f t="shared" si="336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0">
        <f t="shared" si="336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4"/>
        <v>plays</v>
      </c>
      <c r="S3553" s="10">
        <f t="shared" si="336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2"/>
        <v>38.65</v>
      </c>
      <c r="Q3554" t="str">
        <f t="shared" si="333"/>
        <v>theater</v>
      </c>
      <c r="R3554" t="str">
        <f t="shared" si="334"/>
        <v>plays</v>
      </c>
      <c r="S3554" s="10">
        <f t="shared" si="336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0">
        <f t="shared" si="336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0">
        <f t="shared" si="336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0">
        <f t="shared" si="336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4"/>
        <v>plays</v>
      </c>
      <c r="S3558" s="10">
        <f t="shared" si="336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0">
        <f t="shared" si="336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0">
        <f t="shared" si="336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0">
        <f t="shared" si="336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0">
        <f t="shared" si="336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0">
        <f t="shared" si="336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0">
        <f t="shared" si="336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0">
        <f t="shared" si="336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0">
        <f t="shared" si="336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0">
        <f t="shared" si="336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0">
        <f t="shared" si="336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0">
        <f t="shared" si="336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0">
        <f t="shared" si="336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0">
        <f t="shared" si="336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0">
        <f t="shared" si="336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0">
        <f t="shared" si="336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0">
        <f t="shared" si="336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0">
        <f t="shared" si="336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0">
        <f t="shared" si="336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0">
        <f t="shared" si="336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2"/>
        <v>20</v>
      </c>
      <c r="Q3578" t="str">
        <f t="shared" si="333"/>
        <v>theater</v>
      </c>
      <c r="R3578" t="str">
        <f t="shared" si="334"/>
        <v>plays</v>
      </c>
      <c r="S3578" s="10">
        <f t="shared" si="336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0">
        <f t="shared" si="336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0">
        <f t="shared" si="336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0">
        <f t="shared" si="336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0">
        <f t="shared" si="336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0">
        <f t="shared" si="336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0">
        <f t="shared" si="336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0">
        <f t="shared" si="336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0">
        <f t="shared" si="336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6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 - FIND("/",N3587))</f>
        <v>plays</v>
      </c>
      <c r="S3587" s="10">
        <f t="shared" si="336"/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0">
        <f t="shared" si="336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0">
        <f t="shared" si="336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0">
        <f t="shared" si="336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0">
        <f t="shared" si="336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0">
        <f t="shared" ref="S3592:S3655" si="342">(((J3592/60)/60)/24)+DATE(1970,1,1)</f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0">
        <f t="shared" si="342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0">
        <f t="shared" si="342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0">
        <f t="shared" si="342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0">
        <f t="shared" si="342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0">
        <f t="shared" si="342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40"/>
        <v>plays</v>
      </c>
      <c r="S3598" s="10">
        <f t="shared" si="342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0">
        <f t="shared" si="342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0">
        <f t="shared" si="342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0">
        <f t="shared" si="342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8"/>
        <v>3.25</v>
      </c>
      <c r="Q3602" t="str">
        <f t="shared" si="339"/>
        <v>theater</v>
      </c>
      <c r="R3602" t="str">
        <f t="shared" si="340"/>
        <v>plays</v>
      </c>
      <c r="S3602" s="10">
        <f t="shared" si="342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0">
        <f t="shared" si="342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0">
        <f t="shared" si="342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0">
        <f t="shared" si="342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0">
        <f t="shared" si="342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0">
        <f t="shared" si="342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0">
        <f t="shared" si="342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40"/>
        <v>plays</v>
      </c>
      <c r="S3609" s="10">
        <f t="shared" si="342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0">
        <f t="shared" si="342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0">
        <f t="shared" si="342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0">
        <f t="shared" si="342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0">
        <f t="shared" si="342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0">
        <f t="shared" si="342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8"/>
        <v>62.5</v>
      </c>
      <c r="Q3615" t="str">
        <f t="shared" si="339"/>
        <v>theater</v>
      </c>
      <c r="R3615" t="str">
        <f t="shared" si="340"/>
        <v>plays</v>
      </c>
      <c r="S3615" s="10">
        <f t="shared" si="342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0">
        <f t="shared" si="342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0">
        <f t="shared" si="342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0">
        <f t="shared" si="342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0">
        <f t="shared" si="342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0">
        <f t="shared" si="342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0">
        <f t="shared" si="342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0">
        <f t="shared" si="342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0">
        <f t="shared" si="342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0">
        <f t="shared" si="342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0">
        <f t="shared" si="342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0">
        <f t="shared" si="342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0">
        <f t="shared" si="342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0">
        <f t="shared" si="342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0">
        <f t="shared" si="342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12" t="s">
        <v>8310</v>
      </c>
      <c r="Q3630" t="str">
        <f t="shared" si="339"/>
        <v>theater</v>
      </c>
      <c r="R3630" t="str">
        <f t="shared" si="340"/>
        <v>musical</v>
      </c>
      <c r="S3630" s="10">
        <f t="shared" si="342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40"/>
        <v>musical</v>
      </c>
      <c r="S3631" s="10">
        <f t="shared" si="342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40"/>
        <v>musical</v>
      </c>
      <c r="S3632" s="10">
        <f t="shared" si="342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0">
        <f t="shared" si="342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8"/>
        <v>100</v>
      </c>
      <c r="Q3634" t="str">
        <f t="shared" si="339"/>
        <v>theater</v>
      </c>
      <c r="R3634" t="str">
        <f t="shared" si="340"/>
        <v>musical</v>
      </c>
      <c r="S3634" s="10">
        <f t="shared" si="342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0">
        <f t="shared" si="342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0">
        <f t="shared" si="342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0">
        <f t="shared" si="342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12" t="s">
        <v>8310</v>
      </c>
      <c r="Q3638" t="str">
        <f t="shared" si="339"/>
        <v>theater</v>
      </c>
      <c r="R3638" t="str">
        <f t="shared" si="340"/>
        <v>musical</v>
      </c>
      <c r="S3638" s="10">
        <f t="shared" si="342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0">
        <f t="shared" si="342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40"/>
        <v>musical</v>
      </c>
      <c r="S3640" s="10">
        <f t="shared" si="342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40"/>
        <v>musical</v>
      </c>
      <c r="S3641" s="10">
        <f t="shared" si="342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0">
        <f t="shared" si="342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12" t="s">
        <v>8310</v>
      </c>
      <c r="Q3643" t="str">
        <f t="shared" si="339"/>
        <v>theater</v>
      </c>
      <c r="R3643" t="str">
        <f t="shared" si="340"/>
        <v>musical</v>
      </c>
      <c r="S3643" s="10">
        <f t="shared" si="342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40"/>
        <v>musical</v>
      </c>
      <c r="S3644" s="10">
        <f t="shared" si="342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12" t="s">
        <v>8310</v>
      </c>
      <c r="Q3645" t="str">
        <f t="shared" si="339"/>
        <v>theater</v>
      </c>
      <c r="R3645" t="str">
        <f t="shared" si="340"/>
        <v>musical</v>
      </c>
      <c r="S3645" s="10">
        <f t="shared" si="342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0">
        <f t="shared" si="342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8"/>
        <v>1</v>
      </c>
      <c r="Q3647" t="str">
        <f t="shared" si="339"/>
        <v>theater</v>
      </c>
      <c r="R3647" t="str">
        <f t="shared" si="340"/>
        <v>musical</v>
      </c>
      <c r="S3647" s="10">
        <f t="shared" si="342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0">
        <f t="shared" si="342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8"/>
        <v>15</v>
      </c>
      <c r="Q3649" t="str">
        <f t="shared" si="339"/>
        <v>theater</v>
      </c>
      <c r="R3649" t="str">
        <f t="shared" si="340"/>
        <v>musical</v>
      </c>
      <c r="S3649" s="10">
        <f t="shared" si="342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0">
        <f t="shared" si="342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6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 - FIND("/",N3651))</f>
        <v>plays</v>
      </c>
      <c r="S3651" s="10">
        <f t="shared" si="342"/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0">
        <f t="shared" si="342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0">
        <f t="shared" si="342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0">
        <f t="shared" si="342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0">
        <f t="shared" si="342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0">
        <f t="shared" ref="S3656:S3719" si="348">(((J3656/60)/60)/24)+DATE(1970,1,1)</f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0">
        <f t="shared" si="348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0">
        <f t="shared" si="348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0">
        <f t="shared" si="348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6"/>
        <v>plays</v>
      </c>
      <c r="S3660" s="10">
        <f t="shared" si="348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0">
        <f t="shared" si="348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0">
        <f t="shared" si="348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6"/>
        <v>plays</v>
      </c>
      <c r="S3663" s="10">
        <f t="shared" si="348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0">
        <f t="shared" si="348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4"/>
        <v>26</v>
      </c>
      <c r="Q3665" t="str">
        <f t="shared" si="345"/>
        <v>theater</v>
      </c>
      <c r="R3665" t="str">
        <f t="shared" si="346"/>
        <v>plays</v>
      </c>
      <c r="S3665" s="10">
        <f t="shared" si="348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0">
        <f t="shared" si="348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6"/>
        <v>plays</v>
      </c>
      <c r="S3667" s="10">
        <f t="shared" si="348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0">
        <f t="shared" si="348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0">
        <f t="shared" si="348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0">
        <f t="shared" si="348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0">
        <f t="shared" si="348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0">
        <f t="shared" si="348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6"/>
        <v>plays</v>
      </c>
      <c r="S3673" s="10">
        <f t="shared" si="348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0">
        <f t="shared" si="348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0">
        <f t="shared" si="348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0">
        <f t="shared" si="348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0">
        <f t="shared" si="348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0">
        <f t="shared" si="348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0">
        <f t="shared" si="348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0">
        <f t="shared" si="348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0">
        <f t="shared" si="348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6"/>
        <v>plays</v>
      </c>
      <c r="S3682" s="10">
        <f t="shared" si="348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0">
        <f t="shared" si="348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0">
        <f t="shared" si="348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0">
        <f t="shared" si="348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0">
        <f t="shared" si="348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0">
        <f t="shared" si="348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0">
        <f t="shared" si="348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0">
        <f t="shared" si="348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0">
        <f t="shared" si="348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0">
        <f t="shared" si="348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0">
        <f t="shared" si="348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0">
        <f t="shared" si="348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0">
        <f t="shared" si="348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0">
        <f t="shared" si="348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0">
        <f t="shared" si="348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0">
        <f t="shared" si="348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0">
        <f t="shared" si="348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4"/>
        <v>72</v>
      </c>
      <c r="Q3699" t="str">
        <f t="shared" si="345"/>
        <v>theater</v>
      </c>
      <c r="R3699" t="str">
        <f t="shared" si="346"/>
        <v>plays</v>
      </c>
      <c r="S3699" s="10">
        <f t="shared" si="348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0">
        <f t="shared" si="348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4"/>
        <v>63</v>
      </c>
      <c r="Q3701" t="str">
        <f t="shared" si="345"/>
        <v>theater</v>
      </c>
      <c r="R3701" t="str">
        <f t="shared" si="346"/>
        <v>plays</v>
      </c>
      <c r="S3701" s="10">
        <f t="shared" si="348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0">
        <f t="shared" si="348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0">
        <f t="shared" si="348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0">
        <f t="shared" si="348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6"/>
        <v>plays</v>
      </c>
      <c r="S3705" s="10">
        <f t="shared" si="348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0">
        <f t="shared" si="348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0">
        <f t="shared" si="348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6"/>
        <v>plays</v>
      </c>
      <c r="S3708" s="10">
        <f t="shared" si="348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0">
        <f t="shared" si="348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0">
        <f t="shared" si="348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0">
        <f t="shared" si="348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0">
        <f t="shared" si="348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0">
        <f t="shared" si="348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0">
        <f t="shared" si="348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6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 - FIND("/",N3715))</f>
        <v>plays</v>
      </c>
      <c r="S3715" s="10">
        <f t="shared" si="348"/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0">
        <f t="shared" si="348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0">
        <f t="shared" si="348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0">
        <f t="shared" si="348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52"/>
        <v>plays</v>
      </c>
      <c r="S3719" s="10">
        <f t="shared" si="348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0">
        <f t="shared" ref="S3720:S3783" si="354">(((J3720/60)/60)/24)+DATE(1970,1,1)</f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0"/>
        <v>105</v>
      </c>
      <c r="Q3721" t="str">
        <f t="shared" si="351"/>
        <v>theater</v>
      </c>
      <c r="R3721" t="str">
        <f t="shared" si="352"/>
        <v>plays</v>
      </c>
      <c r="S3721" s="10">
        <f t="shared" si="354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0">
        <f t="shared" si="354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0">
        <f t="shared" si="354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0">
        <f t="shared" si="354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0">
        <f t="shared" si="354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0">
        <f t="shared" si="354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0"/>
        <v>25.4</v>
      </c>
      <c r="Q3727" t="str">
        <f t="shared" si="351"/>
        <v>theater</v>
      </c>
      <c r="R3727" t="str">
        <f t="shared" si="352"/>
        <v>plays</v>
      </c>
      <c r="S3727" s="10">
        <f t="shared" si="354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0">
        <f t="shared" si="354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0">
        <f t="shared" si="354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0">
        <f t="shared" si="354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0">
        <f t="shared" si="354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0"/>
        <v>100</v>
      </c>
      <c r="Q3732" t="str">
        <f t="shared" si="351"/>
        <v>theater</v>
      </c>
      <c r="R3732" t="str">
        <f t="shared" si="352"/>
        <v>plays</v>
      </c>
      <c r="S3732" s="10">
        <f t="shared" si="354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0">
        <f t="shared" si="354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52"/>
        <v>plays</v>
      </c>
      <c r="S3734" s="10">
        <f t="shared" si="354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12" t="s">
        <v>8310</v>
      </c>
      <c r="Q3735" t="str">
        <f t="shared" si="351"/>
        <v>theater</v>
      </c>
      <c r="R3735" t="str">
        <f t="shared" si="352"/>
        <v>plays</v>
      </c>
      <c r="S3735" s="10">
        <f t="shared" si="354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52"/>
        <v>plays</v>
      </c>
      <c r="S3736" s="10">
        <f t="shared" si="354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52"/>
        <v>plays</v>
      </c>
      <c r="S3737" s="10">
        <f t="shared" si="354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52"/>
        <v>plays</v>
      </c>
      <c r="S3738" s="10">
        <f t="shared" si="354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52"/>
        <v>plays</v>
      </c>
      <c r="S3739" s="10">
        <f t="shared" si="354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0"/>
        <v>45</v>
      </c>
      <c r="Q3740" t="str">
        <f t="shared" si="351"/>
        <v>theater</v>
      </c>
      <c r="R3740" t="str">
        <f t="shared" si="352"/>
        <v>plays</v>
      </c>
      <c r="S3740" s="10">
        <f t="shared" si="354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0">
        <f t="shared" si="354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0">
        <f t="shared" si="354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12" t="s">
        <v>8310</v>
      </c>
      <c r="Q3743" t="str">
        <f t="shared" si="351"/>
        <v>theater</v>
      </c>
      <c r="R3743" t="str">
        <f t="shared" si="352"/>
        <v>plays</v>
      </c>
      <c r="S3743" s="10">
        <f t="shared" si="354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0"/>
        <v>25</v>
      </c>
      <c r="Q3744" t="str">
        <f t="shared" si="351"/>
        <v>theater</v>
      </c>
      <c r="R3744" t="str">
        <f t="shared" si="352"/>
        <v>plays</v>
      </c>
      <c r="S3744" s="10">
        <f t="shared" si="354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12" t="s">
        <v>8310</v>
      </c>
      <c r="Q3745" t="str">
        <f t="shared" si="351"/>
        <v>theater</v>
      </c>
      <c r="R3745" t="str">
        <f t="shared" si="352"/>
        <v>plays</v>
      </c>
      <c r="S3745" s="10">
        <f t="shared" si="354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12" t="s">
        <v>8310</v>
      </c>
      <c r="Q3746" t="str">
        <f t="shared" si="351"/>
        <v>theater</v>
      </c>
      <c r="R3746" t="str">
        <f t="shared" si="352"/>
        <v>plays</v>
      </c>
      <c r="S3746" s="10">
        <f t="shared" si="354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0"/>
        <v>10</v>
      </c>
      <c r="Q3747" t="str">
        <f t="shared" si="351"/>
        <v>theater</v>
      </c>
      <c r="R3747" t="str">
        <f t="shared" si="352"/>
        <v>plays</v>
      </c>
      <c r="S3747" s="10">
        <f t="shared" si="354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52"/>
        <v>plays</v>
      </c>
      <c r="S3748" s="10">
        <f t="shared" si="354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0"/>
        <v>25</v>
      </c>
      <c r="Q3749" t="str">
        <f t="shared" si="351"/>
        <v>theater</v>
      </c>
      <c r="R3749" t="str">
        <f t="shared" si="352"/>
        <v>plays</v>
      </c>
      <c r="S3749" s="10">
        <f t="shared" si="354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0">
        <f t="shared" si="354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0"/>
        <v>75</v>
      </c>
      <c r="Q3751" t="str">
        <f t="shared" si="351"/>
        <v>theater</v>
      </c>
      <c r="R3751" t="str">
        <f t="shared" si="352"/>
        <v>musical</v>
      </c>
      <c r="S3751" s="10">
        <f t="shared" si="354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0">
        <f t="shared" si="354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0">
        <f t="shared" si="354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0">
        <f t="shared" si="354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0">
        <f t="shared" si="354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0">
        <f t="shared" si="354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0">
        <f t="shared" si="354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0">
        <f t="shared" si="354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0">
        <f t="shared" si="354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0">
        <f t="shared" si="354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0">
        <f t="shared" si="354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0">
        <f t="shared" si="354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0">
        <f t="shared" si="354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0">
        <f t="shared" si="354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0">
        <f t="shared" si="354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0">
        <f t="shared" si="354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0">
        <f t="shared" si="354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0">
        <f t="shared" si="354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0">
        <f t="shared" si="354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0">
        <f t="shared" si="354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0">
        <f t="shared" si="354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0"/>
        <v>100</v>
      </c>
      <c r="Q3772" t="str">
        <f t="shared" si="351"/>
        <v>theater</v>
      </c>
      <c r="R3772" t="str">
        <f t="shared" si="352"/>
        <v>musical</v>
      </c>
      <c r="S3772" s="10">
        <f t="shared" si="354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0">
        <f t="shared" si="354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0">
        <f t="shared" si="354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0">
        <f t="shared" si="354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0">
        <f t="shared" si="354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0">
        <f t="shared" si="354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0">
        <f t="shared" si="354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6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 - FIND("/",N3779))</f>
        <v>musical</v>
      </c>
      <c r="S3779" s="10">
        <f t="shared" si="354"/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0">
        <f t="shared" si="354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0">
        <f t="shared" si="354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6"/>
        <v>100</v>
      </c>
      <c r="Q3782" t="str">
        <f t="shared" si="357"/>
        <v>theater</v>
      </c>
      <c r="R3782" t="str">
        <f t="shared" si="358"/>
        <v>musical</v>
      </c>
      <c r="S3782" s="10">
        <f t="shared" si="354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0">
        <f t="shared" si="354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0">
        <f t="shared" ref="S3784:S3847" si="360">(((J3784/60)/60)/24)+DATE(1970,1,1)</f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0">
        <f t="shared" si="360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0">
        <f t="shared" si="360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0">
        <f t="shared" si="360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0">
        <f t="shared" si="360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0">
        <f t="shared" si="360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8"/>
        <v>musical</v>
      </c>
      <c r="S3790" s="10">
        <f t="shared" si="360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8"/>
        <v>musical</v>
      </c>
      <c r="S3791" s="10">
        <f t="shared" si="360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12" t="s">
        <v>8310</v>
      </c>
      <c r="Q3792" t="str">
        <f t="shared" si="357"/>
        <v>theater</v>
      </c>
      <c r="R3792" t="str">
        <f t="shared" si="358"/>
        <v>musical</v>
      </c>
      <c r="S3792" s="10">
        <f t="shared" si="360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12" t="s">
        <v>8310</v>
      </c>
      <c r="Q3793" t="str">
        <f t="shared" si="357"/>
        <v>theater</v>
      </c>
      <c r="R3793" t="str">
        <f t="shared" si="358"/>
        <v>musical</v>
      </c>
      <c r="S3793" s="10">
        <f t="shared" si="360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0">
        <f t="shared" si="360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8"/>
        <v>musical</v>
      </c>
      <c r="S3795" s="10">
        <f t="shared" si="360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6"/>
        <v>50</v>
      </c>
      <c r="Q3796" t="str">
        <f t="shared" si="357"/>
        <v>theater</v>
      </c>
      <c r="R3796" t="str">
        <f t="shared" si="358"/>
        <v>musical</v>
      </c>
      <c r="S3796" s="10">
        <f t="shared" si="360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8"/>
        <v>musical</v>
      </c>
      <c r="S3797" s="10">
        <f t="shared" si="360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8"/>
        <v>musical</v>
      </c>
      <c r="S3798" s="10">
        <f t="shared" si="360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0">
        <f t="shared" si="360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8"/>
        <v>musical</v>
      </c>
      <c r="S3800" s="10">
        <f t="shared" si="360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0">
        <f t="shared" si="360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0">
        <f t="shared" si="360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0">
        <f t="shared" si="360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12" t="s">
        <v>8310</v>
      </c>
      <c r="Q3804" t="str">
        <f t="shared" si="357"/>
        <v>theater</v>
      </c>
      <c r="R3804" t="str">
        <f t="shared" si="358"/>
        <v>musical</v>
      </c>
      <c r="S3804" s="10">
        <f t="shared" si="360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0">
        <f t="shared" si="360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12" t="s">
        <v>8310</v>
      </c>
      <c r="Q3806" t="str">
        <f t="shared" si="357"/>
        <v>theater</v>
      </c>
      <c r="R3806" t="str">
        <f t="shared" si="358"/>
        <v>musical</v>
      </c>
      <c r="S3806" s="10">
        <f t="shared" si="360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8"/>
        <v>musical</v>
      </c>
      <c r="S3807" s="10">
        <f t="shared" si="360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8"/>
        <v>musical</v>
      </c>
      <c r="S3808" s="10">
        <f t="shared" si="360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0">
        <f t="shared" si="360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0">
        <f t="shared" si="360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0">
        <f t="shared" si="360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0">
        <f t="shared" si="360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0">
        <f t="shared" si="360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0">
        <f t="shared" si="360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0">
        <f t="shared" si="360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0">
        <f t="shared" si="360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0">
        <f t="shared" si="360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0">
        <f t="shared" si="360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0">
        <f t="shared" si="360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8"/>
        <v>plays</v>
      </c>
      <c r="S3820" s="10">
        <f t="shared" si="360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0">
        <f t="shared" si="360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8"/>
        <v>plays</v>
      </c>
      <c r="S3822" s="10">
        <f t="shared" si="360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0">
        <f t="shared" si="360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0">
        <f t="shared" si="360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0">
        <f t="shared" si="360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0">
        <f t="shared" si="360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0">
        <f t="shared" si="360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8"/>
        <v>plays</v>
      </c>
      <c r="S3828" s="10">
        <f t="shared" si="360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0">
        <f t="shared" si="360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0">
        <f t="shared" si="360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0">
        <f t="shared" si="360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6"/>
        <v>75</v>
      </c>
      <c r="Q3832" t="str">
        <f t="shared" si="357"/>
        <v>theater</v>
      </c>
      <c r="R3832" t="str">
        <f t="shared" si="358"/>
        <v>plays</v>
      </c>
      <c r="S3832" s="10">
        <f t="shared" si="360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0">
        <f t="shared" si="360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0">
        <f t="shared" si="360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58"/>
        <v>plays</v>
      </c>
      <c r="S3835" s="10">
        <f t="shared" si="360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0">
        <f t="shared" si="360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6"/>
        <v>40</v>
      </c>
      <c r="Q3837" t="str">
        <f t="shared" si="357"/>
        <v>theater</v>
      </c>
      <c r="R3837" t="str">
        <f t="shared" si="358"/>
        <v>plays</v>
      </c>
      <c r="S3837" s="10">
        <f t="shared" si="360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0">
        <f t="shared" si="360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0">
        <f t="shared" si="360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0">
        <f t="shared" si="360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0">
        <f t="shared" si="360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0">
        <f t="shared" si="360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6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 - FIND("/",N3843))</f>
        <v>plays</v>
      </c>
      <c r="S3843" s="10">
        <f t="shared" si="360"/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0">
        <f t="shared" si="360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0">
        <f t="shared" si="360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0">
        <f t="shared" si="360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0">
        <f t="shared" si="360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0">
        <f t="shared" ref="S3848:S3911" si="366">(((J3848/60)/60)/24)+DATE(1970,1,1)</f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0">
        <f t="shared" si="366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0">
        <f t="shared" si="366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0">
        <f t="shared" si="366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4"/>
        <v>plays</v>
      </c>
      <c r="S3852" s="10">
        <f t="shared" si="366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4"/>
        <v>plays</v>
      </c>
      <c r="S3853" s="10">
        <f t="shared" si="366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2"/>
        <v>10</v>
      </c>
      <c r="Q3854" t="str">
        <f t="shared" si="363"/>
        <v>theater</v>
      </c>
      <c r="R3854" t="str">
        <f t="shared" si="364"/>
        <v>plays</v>
      </c>
      <c r="S3854" s="10">
        <f t="shared" si="366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4"/>
        <v>plays</v>
      </c>
      <c r="S3855" s="10">
        <f t="shared" si="366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4"/>
        <v>plays</v>
      </c>
      <c r="S3856" s="10">
        <f t="shared" si="366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4"/>
        <v>plays</v>
      </c>
      <c r="S3857" s="10">
        <f t="shared" si="366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4"/>
        <v>plays</v>
      </c>
      <c r="S3858" s="10">
        <f t="shared" si="366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4"/>
        <v>plays</v>
      </c>
      <c r="S3859" s="10">
        <f t="shared" si="366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2"/>
        <v>10</v>
      </c>
      <c r="Q3860" t="str">
        <f t="shared" si="363"/>
        <v>theater</v>
      </c>
      <c r="R3860" t="str">
        <f t="shared" si="364"/>
        <v>plays</v>
      </c>
      <c r="S3860" s="10">
        <f t="shared" si="366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4"/>
        <v>plays</v>
      </c>
      <c r="S3861" s="10">
        <f t="shared" si="366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0">
        <f t="shared" si="366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2"/>
        <v>100</v>
      </c>
      <c r="Q3863" t="str">
        <f t="shared" si="363"/>
        <v>theater</v>
      </c>
      <c r="R3863" t="str">
        <f t="shared" si="364"/>
        <v>plays</v>
      </c>
      <c r="S3863" s="10">
        <f t="shared" si="366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4"/>
        <v>plays</v>
      </c>
      <c r="S3864" s="10">
        <f t="shared" si="366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12" t="s">
        <v>8310</v>
      </c>
      <c r="Q3865" t="str">
        <f t="shared" si="363"/>
        <v>theater</v>
      </c>
      <c r="R3865" t="str">
        <f t="shared" si="364"/>
        <v>plays</v>
      </c>
      <c r="S3865" s="10">
        <f t="shared" si="366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2"/>
        <v>20</v>
      </c>
      <c r="Q3866" t="str">
        <f t="shared" si="363"/>
        <v>theater</v>
      </c>
      <c r="R3866" t="str">
        <f t="shared" si="364"/>
        <v>plays</v>
      </c>
      <c r="S3866" s="10">
        <f t="shared" si="366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0">
        <f t="shared" si="366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4"/>
        <v>plays</v>
      </c>
      <c r="S3868" s="10">
        <f t="shared" si="366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2"/>
        <v>50.2</v>
      </c>
      <c r="Q3869" t="str">
        <f t="shared" si="363"/>
        <v>theater</v>
      </c>
      <c r="R3869" t="str">
        <f t="shared" si="364"/>
        <v>plays</v>
      </c>
      <c r="S3869" s="10">
        <f t="shared" si="366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2"/>
        <v>10</v>
      </c>
      <c r="Q3870" t="str">
        <f t="shared" si="363"/>
        <v>theater</v>
      </c>
      <c r="R3870" t="str">
        <f t="shared" si="364"/>
        <v>musical</v>
      </c>
      <c r="S3870" s="10">
        <f t="shared" si="366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0">
        <f t="shared" si="366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2"/>
        <v>150</v>
      </c>
      <c r="Q3872" t="str">
        <f t="shared" si="363"/>
        <v>theater</v>
      </c>
      <c r="R3872" t="str">
        <f t="shared" si="364"/>
        <v>musical</v>
      </c>
      <c r="S3872" s="10">
        <f t="shared" si="366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0">
        <f t="shared" si="366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12" t="s">
        <v>8310</v>
      </c>
      <c r="Q3874" t="str">
        <f t="shared" si="363"/>
        <v>theater</v>
      </c>
      <c r="R3874" t="str">
        <f t="shared" si="364"/>
        <v>musical</v>
      </c>
      <c r="S3874" s="10">
        <f t="shared" si="366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12" t="s">
        <v>8310</v>
      </c>
      <c r="Q3875" t="str">
        <f t="shared" si="363"/>
        <v>theater</v>
      </c>
      <c r="R3875" t="str">
        <f t="shared" si="364"/>
        <v>musical</v>
      </c>
      <c r="S3875" s="10">
        <f t="shared" si="366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12" t="s">
        <v>8310</v>
      </c>
      <c r="Q3876" t="str">
        <f t="shared" si="363"/>
        <v>theater</v>
      </c>
      <c r="R3876" t="str">
        <f t="shared" si="364"/>
        <v>musical</v>
      </c>
      <c r="S3876" s="10">
        <f t="shared" si="366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12" t="s">
        <v>8310</v>
      </c>
      <c r="Q3877" t="str">
        <f t="shared" si="363"/>
        <v>theater</v>
      </c>
      <c r="R3877" t="str">
        <f t="shared" si="364"/>
        <v>musical</v>
      </c>
      <c r="S3877" s="10">
        <f t="shared" si="366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0">
        <f t="shared" si="366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0">
        <f t="shared" si="366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4"/>
        <v>musical</v>
      </c>
      <c r="S3880" s="10">
        <f t="shared" si="366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12" t="s">
        <v>8310</v>
      </c>
      <c r="Q3881" t="str">
        <f t="shared" si="363"/>
        <v>theater</v>
      </c>
      <c r="R3881" t="str">
        <f t="shared" si="364"/>
        <v>musical</v>
      </c>
      <c r="S3881" s="10">
        <f t="shared" si="366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0">
        <f t="shared" si="366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2"/>
        <v>25</v>
      </c>
      <c r="Q3883" t="str">
        <f t="shared" si="363"/>
        <v>theater</v>
      </c>
      <c r="R3883" t="str">
        <f t="shared" si="364"/>
        <v>musical</v>
      </c>
      <c r="S3883" s="10">
        <f t="shared" si="366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12" t="s">
        <v>8310</v>
      </c>
      <c r="Q3884" t="str">
        <f t="shared" si="363"/>
        <v>theater</v>
      </c>
      <c r="R3884" t="str">
        <f t="shared" si="364"/>
        <v>musical</v>
      </c>
      <c r="S3884" s="10">
        <f t="shared" si="366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12" t="s">
        <v>8310</v>
      </c>
      <c r="Q3885" t="str">
        <f t="shared" si="363"/>
        <v>theater</v>
      </c>
      <c r="R3885" t="str">
        <f t="shared" si="364"/>
        <v>musical</v>
      </c>
      <c r="S3885" s="10">
        <f t="shared" si="366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12" t="s">
        <v>8310</v>
      </c>
      <c r="Q3886" t="str">
        <f t="shared" si="363"/>
        <v>theater</v>
      </c>
      <c r="R3886" t="str">
        <f t="shared" si="364"/>
        <v>musical</v>
      </c>
      <c r="S3886" s="10">
        <f t="shared" si="366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12" t="s">
        <v>8310</v>
      </c>
      <c r="Q3887" t="str">
        <f t="shared" si="363"/>
        <v>theater</v>
      </c>
      <c r="R3887" t="str">
        <f t="shared" si="364"/>
        <v>musical</v>
      </c>
      <c r="S3887" s="10">
        <f t="shared" si="366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12" t="s">
        <v>8310</v>
      </c>
      <c r="Q3888" t="str">
        <f t="shared" si="363"/>
        <v>theater</v>
      </c>
      <c r="R3888" t="str">
        <f t="shared" si="364"/>
        <v>musical</v>
      </c>
      <c r="S3888" s="10">
        <f t="shared" si="366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0">
        <f t="shared" si="366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0">
        <f t="shared" si="366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0">
        <f t="shared" si="366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4"/>
        <v>plays</v>
      </c>
      <c r="S3892" s="10">
        <f t="shared" si="366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0">
        <f t="shared" si="366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12" t="s">
        <v>8310</v>
      </c>
      <c r="Q3894" t="str">
        <f t="shared" si="363"/>
        <v>theater</v>
      </c>
      <c r="R3894" t="str">
        <f t="shared" si="364"/>
        <v>plays</v>
      </c>
      <c r="S3894" s="10">
        <f t="shared" si="366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0">
        <f t="shared" si="366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0">
        <f t="shared" si="366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2"/>
        <v>50</v>
      </c>
      <c r="Q3897" t="str">
        <f t="shared" si="363"/>
        <v>theater</v>
      </c>
      <c r="R3897" t="str">
        <f t="shared" si="364"/>
        <v>plays</v>
      </c>
      <c r="S3897" s="10">
        <f t="shared" si="366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2"/>
        <v>42.5</v>
      </c>
      <c r="Q3898" t="str">
        <f t="shared" si="363"/>
        <v>theater</v>
      </c>
      <c r="R3898" t="str">
        <f t="shared" si="364"/>
        <v>plays</v>
      </c>
      <c r="S3898" s="10">
        <f t="shared" si="366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4"/>
        <v>plays</v>
      </c>
      <c r="S3899" s="10">
        <f t="shared" si="366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0">
        <f t="shared" si="366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4"/>
        <v>plays</v>
      </c>
      <c r="S3901" s="10">
        <f t="shared" si="366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4"/>
        <v>plays</v>
      </c>
      <c r="S3902" s="10">
        <f t="shared" si="366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4"/>
        <v>plays</v>
      </c>
      <c r="S3903" s="10">
        <f t="shared" si="366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0">
        <f t="shared" si="366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12" t="s">
        <v>8310</v>
      </c>
      <c r="Q3905" t="str">
        <f t="shared" si="363"/>
        <v>theater</v>
      </c>
      <c r="R3905" t="str">
        <f t="shared" si="364"/>
        <v>plays</v>
      </c>
      <c r="S3905" s="10">
        <f t="shared" si="366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si="364"/>
        <v>plays</v>
      </c>
      <c r="S3906" s="10">
        <f t="shared" si="366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6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 - FIND("/",N3907))</f>
        <v>plays</v>
      </c>
      <c r="S3907" s="10">
        <f t="shared" si="366"/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0">
        <f t="shared" si="366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8"/>
        <v>38.25</v>
      </c>
      <c r="Q3909" t="str">
        <f t="shared" si="369"/>
        <v>theater</v>
      </c>
      <c r="R3909" t="str">
        <f t="shared" si="370"/>
        <v>plays</v>
      </c>
      <c r="S3909" s="10">
        <f t="shared" si="366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70"/>
        <v>plays</v>
      </c>
      <c r="S3910" s="10">
        <f t="shared" si="366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70"/>
        <v>plays</v>
      </c>
      <c r="S3911" s="10">
        <f t="shared" si="366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0">
        <f t="shared" ref="S3912:S3975" si="372">(((J3912/60)/60)/24)+DATE(1970,1,1)</f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0">
        <f t="shared" si="372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70"/>
        <v>plays</v>
      </c>
      <c r="S3914" s="10">
        <f t="shared" si="372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0">
        <f t="shared" si="372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0">
        <f t="shared" si="372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70"/>
        <v>plays</v>
      </c>
      <c r="S3917" s="10">
        <f t="shared" si="372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12" t="s">
        <v>8310</v>
      </c>
      <c r="Q3918" t="str">
        <f t="shared" si="369"/>
        <v>theater</v>
      </c>
      <c r="R3918" t="str">
        <f t="shared" si="370"/>
        <v>plays</v>
      </c>
      <c r="S3918" s="10">
        <f t="shared" si="372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70"/>
        <v>plays</v>
      </c>
      <c r="S3919" s="10">
        <f t="shared" si="372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8"/>
        <v>40</v>
      </c>
      <c r="Q3920" t="str">
        <f t="shared" si="369"/>
        <v>theater</v>
      </c>
      <c r="R3920" t="str">
        <f t="shared" si="370"/>
        <v>plays</v>
      </c>
      <c r="S3920" s="10">
        <f t="shared" si="372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70"/>
        <v>plays</v>
      </c>
      <c r="S3921" s="10">
        <f t="shared" si="372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70"/>
        <v>plays</v>
      </c>
      <c r="S3922" s="10">
        <f t="shared" si="372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12" t="s">
        <v>8310</v>
      </c>
      <c r="Q3923" t="str">
        <f t="shared" si="369"/>
        <v>theater</v>
      </c>
      <c r="R3923" t="str">
        <f t="shared" si="370"/>
        <v>plays</v>
      </c>
      <c r="S3923" s="10">
        <f t="shared" si="372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0">
        <f t="shared" si="372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0">
        <f t="shared" si="372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70"/>
        <v>plays</v>
      </c>
      <c r="S3926" s="10">
        <f t="shared" si="372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8"/>
        <v>5</v>
      </c>
      <c r="Q3927" t="str">
        <f t="shared" si="369"/>
        <v>theater</v>
      </c>
      <c r="R3927" t="str">
        <f t="shared" si="370"/>
        <v>plays</v>
      </c>
      <c r="S3927" s="10">
        <f t="shared" si="372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70"/>
        <v>plays</v>
      </c>
      <c r="S3928" s="10">
        <f t="shared" si="372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8"/>
        <v>12.5</v>
      </c>
      <c r="Q3929" t="str">
        <f t="shared" si="369"/>
        <v>theater</v>
      </c>
      <c r="R3929" t="str">
        <f t="shared" si="370"/>
        <v>plays</v>
      </c>
      <c r="S3929" s="10">
        <f t="shared" si="372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70"/>
        <v>plays</v>
      </c>
      <c r="S3930" s="10">
        <f t="shared" si="372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0">
        <f t="shared" si="372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12" t="s">
        <v>8310</v>
      </c>
      <c r="Q3932" t="str">
        <f t="shared" si="369"/>
        <v>theater</v>
      </c>
      <c r="R3932" t="str">
        <f t="shared" si="370"/>
        <v>plays</v>
      </c>
      <c r="S3932" s="10">
        <f t="shared" si="372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12" t="s">
        <v>8310</v>
      </c>
      <c r="Q3933" t="str">
        <f t="shared" si="369"/>
        <v>theater</v>
      </c>
      <c r="R3933" t="str">
        <f t="shared" si="370"/>
        <v>plays</v>
      </c>
      <c r="S3933" s="10">
        <f t="shared" si="372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70"/>
        <v>plays</v>
      </c>
      <c r="S3934" s="10">
        <f t="shared" si="372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0">
        <f t="shared" si="372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0">
        <f t="shared" si="372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0">
        <f t="shared" si="372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12" t="s">
        <v>8310</v>
      </c>
      <c r="Q3938" t="str">
        <f t="shared" si="369"/>
        <v>theater</v>
      </c>
      <c r="R3938" t="str">
        <f t="shared" si="370"/>
        <v>plays</v>
      </c>
      <c r="S3938" s="10">
        <f t="shared" si="372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70"/>
        <v>plays</v>
      </c>
      <c r="S3939" s="10">
        <f t="shared" si="372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0">
        <f t="shared" si="372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8"/>
        <v>5</v>
      </c>
      <c r="Q3941" t="str">
        <f t="shared" si="369"/>
        <v>theater</v>
      </c>
      <c r="R3941" t="str">
        <f t="shared" si="370"/>
        <v>plays</v>
      </c>
      <c r="S3941" s="10">
        <f t="shared" si="372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70"/>
        <v>plays</v>
      </c>
      <c r="S3942" s="10">
        <f t="shared" si="372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70"/>
        <v>plays</v>
      </c>
      <c r="S3943" s="10">
        <f t="shared" si="372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12" t="s">
        <v>8310</v>
      </c>
      <c r="Q3944" t="str">
        <f t="shared" si="369"/>
        <v>theater</v>
      </c>
      <c r="R3944" t="str">
        <f t="shared" si="370"/>
        <v>plays</v>
      </c>
      <c r="S3944" s="10">
        <f t="shared" si="372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0">
        <f t="shared" si="372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12" t="s">
        <v>8310</v>
      </c>
      <c r="Q3946" t="str">
        <f t="shared" si="369"/>
        <v>theater</v>
      </c>
      <c r="R3946" t="str">
        <f t="shared" si="370"/>
        <v>plays</v>
      </c>
      <c r="S3946" s="10">
        <f t="shared" si="372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70"/>
        <v>plays</v>
      </c>
      <c r="S3947" s="10">
        <f t="shared" si="372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70"/>
        <v>plays</v>
      </c>
      <c r="S3948" s="10">
        <f t="shared" si="372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70"/>
        <v>plays</v>
      </c>
      <c r="S3949" s="10">
        <f t="shared" si="372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12" t="s">
        <v>8310</v>
      </c>
      <c r="Q3950" t="str">
        <f t="shared" si="369"/>
        <v>theater</v>
      </c>
      <c r="R3950" t="str">
        <f t="shared" si="370"/>
        <v>plays</v>
      </c>
      <c r="S3950" s="10">
        <f t="shared" si="372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0">
        <f t="shared" si="372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70"/>
        <v>plays</v>
      </c>
      <c r="S3952" s="10">
        <f t="shared" si="372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70"/>
        <v>plays</v>
      </c>
      <c r="S3953" s="10">
        <f t="shared" si="372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70"/>
        <v>plays</v>
      </c>
      <c r="S3954" s="10">
        <f t="shared" si="372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12" t="s">
        <v>8310</v>
      </c>
      <c r="Q3955" t="str">
        <f t="shared" si="369"/>
        <v>theater</v>
      </c>
      <c r="R3955" t="str">
        <f t="shared" si="370"/>
        <v>plays</v>
      </c>
      <c r="S3955" s="10">
        <f t="shared" si="372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12" t="s">
        <v>8310</v>
      </c>
      <c r="Q3956" t="str">
        <f t="shared" si="369"/>
        <v>theater</v>
      </c>
      <c r="R3956" t="str">
        <f t="shared" si="370"/>
        <v>plays</v>
      </c>
      <c r="S3956" s="10">
        <f t="shared" si="372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0">
        <f t="shared" si="372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12" t="s">
        <v>8310</v>
      </c>
      <c r="Q3958" t="str">
        <f t="shared" si="369"/>
        <v>theater</v>
      </c>
      <c r="R3958" t="str">
        <f t="shared" si="370"/>
        <v>plays</v>
      </c>
      <c r="S3958" s="10">
        <f t="shared" si="372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70"/>
        <v>plays</v>
      </c>
      <c r="S3959" s="10">
        <f t="shared" si="372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0">
        <f t="shared" si="372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0">
        <f t="shared" si="372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si="370"/>
        <v>plays</v>
      </c>
      <c r="S3962" s="10">
        <f t="shared" si="372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70"/>
        <v>plays</v>
      </c>
      <c r="S3963" s="10">
        <f t="shared" si="372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70"/>
        <v>plays</v>
      </c>
      <c r="S3964" s="10">
        <f t="shared" si="372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12" t="s">
        <v>8310</v>
      </c>
      <c r="Q3965" t="str">
        <f t="shared" si="369"/>
        <v>theater</v>
      </c>
      <c r="R3965" t="str">
        <f t="shared" si="370"/>
        <v>plays</v>
      </c>
      <c r="S3965" s="10">
        <f t="shared" si="372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8"/>
        <v>42</v>
      </c>
      <c r="Q3966" t="str">
        <f t="shared" si="369"/>
        <v>theater</v>
      </c>
      <c r="R3966" t="str">
        <f t="shared" si="370"/>
        <v>plays</v>
      </c>
      <c r="S3966" s="10">
        <f t="shared" si="372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70"/>
        <v>plays</v>
      </c>
      <c r="S3967" s="10">
        <f t="shared" si="372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70"/>
        <v>plays</v>
      </c>
      <c r="S3968" s="10">
        <f t="shared" si="372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70"/>
        <v>plays</v>
      </c>
      <c r="S3969" s="10">
        <f t="shared" si="372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0">
        <f t="shared" si="372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6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 - FIND("/",N3971))</f>
        <v>plays</v>
      </c>
      <c r="S3971" s="10">
        <f t="shared" si="372"/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6"/>
        <v>plays</v>
      </c>
      <c r="S3972" s="10">
        <f t="shared" si="372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0">
        <f t="shared" si="372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0">
        <f t="shared" si="372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0">
        <f t="shared" si="372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0">
        <f t="shared" ref="S3976:S4039" si="378">(((J3976/60)/60)/24)+DATE(1970,1,1)</f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12" t="s">
        <v>8310</v>
      </c>
      <c r="Q3977" t="str">
        <f t="shared" si="375"/>
        <v>theater</v>
      </c>
      <c r="R3977" t="str">
        <f t="shared" si="376"/>
        <v>plays</v>
      </c>
      <c r="S3977" s="10">
        <f t="shared" si="378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6"/>
        <v>plays</v>
      </c>
      <c r="S3978" s="10">
        <f t="shared" si="378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6"/>
        <v>plays</v>
      </c>
      <c r="S3979" s="10">
        <f t="shared" si="378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4"/>
        <v>26.75</v>
      </c>
      <c r="Q3980" t="str">
        <f t="shared" si="375"/>
        <v>theater</v>
      </c>
      <c r="R3980" t="str">
        <f t="shared" si="376"/>
        <v>plays</v>
      </c>
      <c r="S3980" s="10">
        <f t="shared" si="378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0">
        <f t="shared" si="378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0">
        <f t="shared" si="378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6"/>
        <v>plays</v>
      </c>
      <c r="S3983" s="10">
        <f t="shared" si="378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4"/>
        <v>34</v>
      </c>
      <c r="Q3984" t="str">
        <f t="shared" si="375"/>
        <v>theater</v>
      </c>
      <c r="R3984" t="str">
        <f t="shared" si="376"/>
        <v>plays</v>
      </c>
      <c r="S3984" s="10">
        <f t="shared" si="378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0">
        <f t="shared" si="378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6"/>
        <v>plays</v>
      </c>
      <c r="S3986" s="10">
        <f t="shared" si="378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0">
        <f t="shared" si="378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0">
        <f t="shared" si="378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0">
        <f t="shared" si="378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6"/>
        <v>plays</v>
      </c>
      <c r="S3990" s="10">
        <f t="shared" si="378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12" t="s">
        <v>8310</v>
      </c>
      <c r="Q3991" t="str">
        <f t="shared" si="375"/>
        <v>theater</v>
      </c>
      <c r="R3991" t="str">
        <f t="shared" si="376"/>
        <v>plays</v>
      </c>
      <c r="S3991" s="10">
        <f t="shared" si="378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6"/>
        <v>plays</v>
      </c>
      <c r="S3992" s="10">
        <f t="shared" si="378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4"/>
        <v>100</v>
      </c>
      <c r="Q3993" t="str">
        <f t="shared" si="375"/>
        <v>theater</v>
      </c>
      <c r="R3993" t="str">
        <f t="shared" si="376"/>
        <v>plays</v>
      </c>
      <c r="S3993" s="10">
        <f t="shared" si="378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0">
        <f t="shared" si="378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6"/>
        <v>plays</v>
      </c>
      <c r="S3995" s="10">
        <f t="shared" si="378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6"/>
        <v>plays</v>
      </c>
      <c r="S3996" s="10">
        <f t="shared" si="378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4"/>
        <v>17.5</v>
      </c>
      <c r="Q3997" t="str">
        <f t="shared" si="375"/>
        <v>theater</v>
      </c>
      <c r="R3997" t="str">
        <f t="shared" si="376"/>
        <v>plays</v>
      </c>
      <c r="S3997" s="10">
        <f t="shared" si="378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0">
        <f t="shared" si="378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12" t="s">
        <v>8310</v>
      </c>
      <c r="Q3999" t="str">
        <f t="shared" si="375"/>
        <v>theater</v>
      </c>
      <c r="R3999" t="str">
        <f t="shared" si="376"/>
        <v>plays</v>
      </c>
      <c r="S3999" s="10">
        <f t="shared" si="378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0">
        <f t="shared" si="378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0">
        <f t="shared" si="378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4"/>
        <v>10</v>
      </c>
      <c r="Q4002" t="str">
        <f t="shared" si="375"/>
        <v>theater</v>
      </c>
      <c r="R4002" t="str">
        <f t="shared" si="376"/>
        <v>plays</v>
      </c>
      <c r="S4002" s="10">
        <f t="shared" si="378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0">
        <f t="shared" si="378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4"/>
        <v>5.75</v>
      </c>
      <c r="Q4004" t="str">
        <f t="shared" si="375"/>
        <v>theater</v>
      </c>
      <c r="R4004" t="str">
        <f t="shared" si="376"/>
        <v>plays</v>
      </c>
      <c r="S4004" s="10">
        <f t="shared" si="378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6"/>
        <v>plays</v>
      </c>
      <c r="S4005" s="10">
        <f t="shared" si="378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4"/>
        <v>1</v>
      </c>
      <c r="Q4006" t="str">
        <f t="shared" si="375"/>
        <v>theater</v>
      </c>
      <c r="R4006" t="str">
        <f t="shared" si="376"/>
        <v>plays</v>
      </c>
      <c r="S4006" s="10">
        <f t="shared" si="378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6"/>
        <v>plays</v>
      </c>
      <c r="S4007" s="10">
        <f t="shared" si="378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6"/>
        <v>plays</v>
      </c>
      <c r="S4008" s="10">
        <f t="shared" si="378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6"/>
        <v>plays</v>
      </c>
      <c r="S4009" s="10">
        <f t="shared" si="378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4"/>
        <v>15</v>
      </c>
      <c r="Q4010" t="str">
        <f t="shared" si="375"/>
        <v>theater</v>
      </c>
      <c r="R4010" t="str">
        <f t="shared" si="376"/>
        <v>plays</v>
      </c>
      <c r="S4010" s="10">
        <f t="shared" si="378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6"/>
        <v>plays</v>
      </c>
      <c r="S4011" s="10">
        <f t="shared" si="378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0">
        <f t="shared" si="378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6"/>
        <v>plays</v>
      </c>
      <c r="S4013" s="10">
        <f t="shared" si="378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12" t="s">
        <v>8310</v>
      </c>
      <c r="Q4014" t="str">
        <f t="shared" si="375"/>
        <v>theater</v>
      </c>
      <c r="R4014" t="str">
        <f t="shared" si="376"/>
        <v>plays</v>
      </c>
      <c r="S4014" s="10">
        <f t="shared" si="378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6"/>
        <v>plays</v>
      </c>
      <c r="S4015" s="10">
        <f t="shared" si="378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12" t="s">
        <v>8310</v>
      </c>
      <c r="Q4016" t="str">
        <f t="shared" si="375"/>
        <v>theater</v>
      </c>
      <c r="R4016" t="str">
        <f t="shared" si="376"/>
        <v>plays</v>
      </c>
      <c r="S4016" s="10">
        <f t="shared" si="378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6"/>
        <v>plays</v>
      </c>
      <c r="S4017" s="10">
        <f t="shared" si="378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6"/>
        <v>plays</v>
      </c>
      <c r="S4018" s="10">
        <f t="shared" si="378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6"/>
        <v>plays</v>
      </c>
      <c r="S4019" s="10">
        <f t="shared" si="378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6"/>
        <v>plays</v>
      </c>
      <c r="S4020" s="10">
        <f t="shared" si="378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6"/>
        <v>plays</v>
      </c>
      <c r="S4021" s="10">
        <f t="shared" si="378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0">
        <f t="shared" si="378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6"/>
        <v>plays</v>
      </c>
      <c r="S4023" s="10">
        <f t="shared" si="378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0">
        <f t="shared" si="378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12" t="s">
        <v>8310</v>
      </c>
      <c r="Q4025" t="str">
        <f t="shared" si="375"/>
        <v>theater</v>
      </c>
      <c r="R4025" t="str">
        <f t="shared" si="376"/>
        <v>plays</v>
      </c>
      <c r="S4025" s="10">
        <f t="shared" si="378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si="376"/>
        <v>plays</v>
      </c>
      <c r="S4026" s="10">
        <f t="shared" si="378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4"/>
        <v>62.5</v>
      </c>
      <c r="Q4027" t="str">
        <f t="shared" si="375"/>
        <v>theater</v>
      </c>
      <c r="R4027" t="str">
        <f t="shared" si="376"/>
        <v>plays</v>
      </c>
      <c r="S4027" s="10">
        <f t="shared" si="378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12" t="s">
        <v>8310</v>
      </c>
      <c r="Q4028" t="str">
        <f t="shared" si="375"/>
        <v>theater</v>
      </c>
      <c r="R4028" t="str">
        <f t="shared" si="376"/>
        <v>plays</v>
      </c>
      <c r="S4028" s="10">
        <f t="shared" si="378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0">
        <f t="shared" si="378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6"/>
        <v>plays</v>
      </c>
      <c r="S4030" s="10">
        <f t="shared" si="378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12" t="s">
        <v>8310</v>
      </c>
      <c r="Q4031" t="str">
        <f t="shared" si="375"/>
        <v>theater</v>
      </c>
      <c r="R4031" t="str">
        <f t="shared" si="376"/>
        <v>plays</v>
      </c>
      <c r="S4031" s="10">
        <f t="shared" si="378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0">
        <f t="shared" si="378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12" t="s">
        <v>8310</v>
      </c>
      <c r="Q4033" t="str">
        <f t="shared" si="375"/>
        <v>theater</v>
      </c>
      <c r="R4033" t="str">
        <f t="shared" si="376"/>
        <v>plays</v>
      </c>
      <c r="S4033" s="10">
        <f t="shared" si="378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si="376"/>
        <v>plays</v>
      </c>
      <c r="S4034" s="10">
        <f t="shared" si="378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6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 - FIND("/",N4035))</f>
        <v>plays</v>
      </c>
      <c r="S4035" s="10">
        <f t="shared" si="378"/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82"/>
        <v>plays</v>
      </c>
      <c r="S4036" s="10">
        <f t="shared" si="378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82"/>
        <v>plays</v>
      </c>
      <c r="S4037" s="10">
        <f t="shared" si="378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0">
        <f t="shared" si="378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82"/>
        <v>plays</v>
      </c>
      <c r="S4039" s="10">
        <f t="shared" si="378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82"/>
        <v>plays</v>
      </c>
      <c r="S4040" s="10">
        <f t="shared" ref="S4040:S4103" si="384">(((J4040/60)/60)/24)+DATE(1970,1,1)</f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0"/>
        <v>60</v>
      </c>
      <c r="Q4041" t="str">
        <f t="shared" si="381"/>
        <v>theater</v>
      </c>
      <c r="R4041" t="str">
        <f t="shared" si="382"/>
        <v>plays</v>
      </c>
      <c r="S4041" s="10">
        <f t="shared" si="384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0"/>
        <v>1250</v>
      </c>
      <c r="Q4042" t="str">
        <f t="shared" si="381"/>
        <v>theater</v>
      </c>
      <c r="R4042" t="str">
        <f t="shared" si="382"/>
        <v>plays</v>
      </c>
      <c r="S4042" s="10">
        <f t="shared" si="384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82"/>
        <v>plays</v>
      </c>
      <c r="S4043" s="10">
        <f t="shared" si="384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82"/>
        <v>plays</v>
      </c>
      <c r="S4044" s="10">
        <f t="shared" si="384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12" t="s">
        <v>8310</v>
      </c>
      <c r="Q4045" t="str">
        <f t="shared" si="381"/>
        <v>theater</v>
      </c>
      <c r="R4045" t="str">
        <f t="shared" si="382"/>
        <v>plays</v>
      </c>
      <c r="S4045" s="10">
        <f t="shared" si="384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0"/>
        <v>56.25</v>
      </c>
      <c r="Q4046" t="str">
        <f t="shared" si="381"/>
        <v>theater</v>
      </c>
      <c r="R4046" t="str">
        <f t="shared" si="382"/>
        <v>plays</v>
      </c>
      <c r="S4046" s="10">
        <f t="shared" si="384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82"/>
        <v>plays</v>
      </c>
      <c r="S4047" s="10">
        <f t="shared" si="384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0">
        <f t="shared" si="384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82"/>
        <v>plays</v>
      </c>
      <c r="S4049" s="10">
        <f t="shared" si="384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0">
        <f t="shared" si="384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82"/>
        <v>plays</v>
      </c>
      <c r="S4051" s="10">
        <f t="shared" si="384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82"/>
        <v>plays</v>
      </c>
      <c r="S4052" s="10">
        <f t="shared" si="384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12" t="s">
        <v>8310</v>
      </c>
      <c r="Q4053" t="str">
        <f t="shared" si="381"/>
        <v>theater</v>
      </c>
      <c r="R4053" t="str">
        <f t="shared" si="382"/>
        <v>plays</v>
      </c>
      <c r="S4053" s="10">
        <f t="shared" si="384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0">
        <f t="shared" si="384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0"/>
        <v>55</v>
      </c>
      <c r="Q4055" t="str">
        <f t="shared" si="381"/>
        <v>theater</v>
      </c>
      <c r="R4055" t="str">
        <f t="shared" si="382"/>
        <v>plays</v>
      </c>
      <c r="S4055" s="10">
        <f t="shared" si="384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12" t="s">
        <v>8310</v>
      </c>
      <c r="Q4056" t="str">
        <f t="shared" si="381"/>
        <v>theater</v>
      </c>
      <c r="R4056" t="str">
        <f t="shared" si="382"/>
        <v>plays</v>
      </c>
      <c r="S4056" s="10">
        <f t="shared" si="384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0">
        <f t="shared" si="384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0">
        <f t="shared" si="384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0">
        <f t="shared" si="384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82"/>
        <v>plays</v>
      </c>
      <c r="S4060" s="10">
        <f t="shared" si="384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0">
        <f t="shared" si="384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82"/>
        <v>plays</v>
      </c>
      <c r="S4062" s="10">
        <f t="shared" si="384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12" t="s">
        <v>8310</v>
      </c>
      <c r="Q4063" t="str">
        <f t="shared" si="381"/>
        <v>theater</v>
      </c>
      <c r="R4063" t="str">
        <f t="shared" si="382"/>
        <v>plays</v>
      </c>
      <c r="S4063" s="10">
        <f t="shared" si="384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0">
        <f t="shared" si="384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82"/>
        <v>plays</v>
      </c>
      <c r="S4065" s="10">
        <f t="shared" si="384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0">
        <f t="shared" si="384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82"/>
        <v>plays</v>
      </c>
      <c r="S4067" s="10">
        <f t="shared" si="384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82"/>
        <v>plays</v>
      </c>
      <c r="S4068" s="10">
        <f t="shared" si="384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0">
        <f t="shared" si="384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0">
        <f t="shared" si="384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0">
        <f t="shared" si="384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82"/>
        <v>plays</v>
      </c>
      <c r="S4072" s="10">
        <f t="shared" si="384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12" t="s">
        <v>8310</v>
      </c>
      <c r="Q4073" t="str">
        <f t="shared" si="381"/>
        <v>theater</v>
      </c>
      <c r="R4073" t="str">
        <f t="shared" si="382"/>
        <v>plays</v>
      </c>
      <c r="S4073" s="10">
        <f t="shared" si="384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82"/>
        <v>plays</v>
      </c>
      <c r="S4074" s="10">
        <f t="shared" si="384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82"/>
        <v>plays</v>
      </c>
      <c r="S4075" s="10">
        <f t="shared" si="384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82"/>
        <v>plays</v>
      </c>
      <c r="S4076" s="10">
        <f t="shared" si="384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0">
        <f t="shared" si="384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12" t="s">
        <v>8310</v>
      </c>
      <c r="Q4078" t="str">
        <f t="shared" si="381"/>
        <v>theater</v>
      </c>
      <c r="R4078" t="str">
        <f t="shared" si="382"/>
        <v>plays</v>
      </c>
      <c r="S4078" s="10">
        <f t="shared" si="384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82"/>
        <v>plays</v>
      </c>
      <c r="S4079" s="10">
        <f t="shared" si="384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12" t="s">
        <v>8310</v>
      </c>
      <c r="Q4080" t="str">
        <f t="shared" si="381"/>
        <v>theater</v>
      </c>
      <c r="R4080" t="str">
        <f t="shared" si="382"/>
        <v>plays</v>
      </c>
      <c r="S4080" s="10">
        <f t="shared" si="384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82"/>
        <v>plays</v>
      </c>
      <c r="S4081" s="10">
        <f t="shared" si="384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12" t="s">
        <v>8310</v>
      </c>
      <c r="Q4082" t="str">
        <f t="shared" si="381"/>
        <v>theater</v>
      </c>
      <c r="R4082" t="str">
        <f t="shared" si="382"/>
        <v>plays</v>
      </c>
      <c r="S4082" s="10">
        <f t="shared" si="384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0">
        <f t="shared" si="384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0"/>
        <v>1.5</v>
      </c>
      <c r="Q4084" t="str">
        <f t="shared" si="381"/>
        <v>theater</v>
      </c>
      <c r="R4084" t="str">
        <f t="shared" si="382"/>
        <v>plays</v>
      </c>
      <c r="S4084" s="10">
        <f t="shared" si="384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82"/>
        <v>plays</v>
      </c>
      <c r="S4085" s="10">
        <f t="shared" si="384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82"/>
        <v>plays</v>
      </c>
      <c r="S4086" s="10">
        <f t="shared" si="384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82"/>
        <v>plays</v>
      </c>
      <c r="S4087" s="10">
        <f t="shared" si="384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0"/>
        <v>9.4</v>
      </c>
      <c r="Q4088" t="str">
        <f t="shared" si="381"/>
        <v>theater</v>
      </c>
      <c r="R4088" t="str">
        <f t="shared" si="382"/>
        <v>plays</v>
      </c>
      <c r="S4088" s="10">
        <f t="shared" si="384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12" t="s">
        <v>8310</v>
      </c>
      <c r="Q4089" t="str">
        <f t="shared" si="381"/>
        <v>theater</v>
      </c>
      <c r="R4089" t="str">
        <f t="shared" si="382"/>
        <v>plays</v>
      </c>
      <c r="S4089" s="10">
        <f t="shared" si="384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0"/>
        <v>72</v>
      </c>
      <c r="Q4090" t="str">
        <f t="shared" si="381"/>
        <v>theater</v>
      </c>
      <c r="R4090" t="str">
        <f t="shared" si="382"/>
        <v>plays</v>
      </c>
      <c r="S4090" s="10">
        <f t="shared" si="384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82"/>
        <v>plays</v>
      </c>
      <c r="S4091" s="10">
        <f t="shared" si="384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0">
        <f t="shared" si="384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0"/>
        <v>25.5</v>
      </c>
      <c r="Q4093" t="str">
        <f t="shared" si="381"/>
        <v>theater</v>
      </c>
      <c r="R4093" t="str">
        <f t="shared" si="382"/>
        <v>plays</v>
      </c>
      <c r="S4093" s="10">
        <f t="shared" si="384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82"/>
        <v>plays</v>
      </c>
      <c r="S4094" s="10">
        <f t="shared" si="384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0"/>
        <v>15</v>
      </c>
      <c r="Q4095" t="str">
        <f t="shared" si="381"/>
        <v>theater</v>
      </c>
      <c r="R4095" t="str">
        <f t="shared" si="382"/>
        <v>plays</v>
      </c>
      <c r="S4095" s="10">
        <f t="shared" si="384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82"/>
        <v>plays</v>
      </c>
      <c r="S4096" s="10">
        <f t="shared" si="384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82"/>
        <v>plays</v>
      </c>
      <c r="S4097" s="10">
        <f t="shared" si="384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si="382"/>
        <v>plays</v>
      </c>
      <c r="S4098" s="10">
        <f t="shared" si="384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12" t="s">
        <v>8310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0">
        <f t="shared" si="384"/>
        <v>42344.824502314819</v>
      </c>
      <c r="T4099" s="10">
        <f t="shared" ref="T4099:T4162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12" t="s">
        <v>8310</v>
      </c>
      <c r="Q4100" t="str">
        <f t="shared" si="386"/>
        <v>theater</v>
      </c>
      <c r="R4100" t="str">
        <f t="shared" si="387"/>
        <v>plays</v>
      </c>
      <c r="S4100" s="10">
        <f t="shared" si="384"/>
        <v>42495.722187499996</v>
      </c>
      <c r="T4100" s="10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ref="P4099:P4115" si="389">E4101/L4101</f>
        <v>50</v>
      </c>
      <c r="Q4101" t="str">
        <f t="shared" si="386"/>
        <v>theater</v>
      </c>
      <c r="R4101" t="str">
        <f t="shared" si="387"/>
        <v>plays</v>
      </c>
      <c r="S4101" s="10">
        <f t="shared" si="384"/>
        <v>42570.850381944445</v>
      </c>
      <c r="T4101" s="10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12" t="s">
        <v>8310</v>
      </c>
      <c r="Q4102" t="str">
        <f t="shared" si="386"/>
        <v>theater</v>
      </c>
      <c r="R4102" t="str">
        <f t="shared" si="387"/>
        <v>plays</v>
      </c>
      <c r="S4102" s="10">
        <f t="shared" si="384"/>
        <v>41927.124884259261</v>
      </c>
      <c r="T4102" s="10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12" t="s">
        <v>8310</v>
      </c>
      <c r="Q4103" t="str">
        <f t="shared" si="386"/>
        <v>theater</v>
      </c>
      <c r="R4103" t="str">
        <f t="shared" si="387"/>
        <v>plays</v>
      </c>
      <c r="S4103" s="10">
        <f t="shared" si="384"/>
        <v>42730.903726851851</v>
      </c>
      <c r="T4103" s="10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9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ref="S4104:S4115" si="390">(((J4104/60)/60)/24)+DATE(1970,1,1)</f>
        <v>42475.848067129627</v>
      </c>
      <c r="T4104" s="10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9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90"/>
        <v>42188.83293981482</v>
      </c>
      <c r="T4105" s="10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9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90"/>
        <v>42640.278171296297</v>
      </c>
      <c r="T4106" s="10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9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90"/>
        <v>42697.010520833333</v>
      </c>
      <c r="T4107" s="10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9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90"/>
        <v>42053.049375000002</v>
      </c>
      <c r="T4108" s="10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9"/>
        <v>10.25</v>
      </c>
      <c r="Q4109" t="str">
        <f t="shared" si="386"/>
        <v>theater</v>
      </c>
      <c r="R4109" t="str">
        <f t="shared" si="387"/>
        <v>plays</v>
      </c>
      <c r="S4109" s="10">
        <f t="shared" si="390"/>
        <v>41883.916678240741</v>
      </c>
      <c r="T4109" s="10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9"/>
        <v>59</v>
      </c>
      <c r="Q4110" t="str">
        <f t="shared" si="386"/>
        <v>theater</v>
      </c>
      <c r="R4110" t="str">
        <f t="shared" si="387"/>
        <v>plays</v>
      </c>
      <c r="S4110" s="10">
        <f t="shared" si="390"/>
        <v>42767.031678240746</v>
      </c>
      <c r="T4110" s="10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12" t="s">
        <v>8310</v>
      </c>
      <c r="Q4111" t="str">
        <f t="shared" si="386"/>
        <v>theater</v>
      </c>
      <c r="R4111" t="str">
        <f t="shared" si="387"/>
        <v>plays</v>
      </c>
      <c r="S4111" s="10">
        <f t="shared" si="390"/>
        <v>42307.539398148147</v>
      </c>
      <c r="T4111" s="10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9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90"/>
        <v>42512.626747685179</v>
      </c>
      <c r="T4112" s="10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9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90"/>
        <v>42029.135879629626</v>
      </c>
      <c r="T4113" s="10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9"/>
        <v>1</v>
      </c>
      <c r="Q4114" t="str">
        <f t="shared" si="386"/>
        <v>theater</v>
      </c>
      <c r="R4114" t="str">
        <f t="shared" si="387"/>
        <v>plays</v>
      </c>
      <c r="S4114" s="10">
        <f t="shared" si="390"/>
        <v>42400.946597222224</v>
      </c>
      <c r="T4114" s="10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9"/>
        <v>1</v>
      </c>
      <c r="Q4115" t="str">
        <f t="shared" si="386"/>
        <v>theater</v>
      </c>
      <c r="R4115" t="str">
        <f t="shared" si="387"/>
        <v>plays</v>
      </c>
      <c r="S4115" s="10">
        <f t="shared" si="390"/>
        <v>42358.573182870372</v>
      </c>
      <c r="T4115" s="10">
        <f t="shared" si="388"/>
        <v>42377.273611111115</v>
      </c>
    </row>
  </sheetData>
  <autoFilter ref="A1:T4115" xr:uid="{6C208300-D8FB-4822-9830-D8AE0BF44BCE}"/>
  <conditionalFormatting sqref="F1:F4115">
    <cfRule type="containsText" dxfId="5" priority="13" operator="containsText" text="live">
      <formula>NOT(ISERROR(SEARCH("live",F1)))</formula>
    </cfRule>
    <cfRule type="containsText" dxfId="4" priority="14" operator="containsText" text="failed">
      <formula>NOT(ISERROR(SEARCH("failed",F1)))</formula>
    </cfRule>
    <cfRule type="containsText" dxfId="3" priority="15" operator="containsText" text="canceled">
      <formula>NOT(ISERROR(SEARCH("canceled",F1)))</formula>
    </cfRule>
    <cfRule type="containsText" dxfId="2" priority="16" operator="containsText" text="successful">
      <formula>NOT(ISERROR(SEARCH("successful",F1)))</formula>
    </cfRule>
  </conditionalFormatting>
  <conditionalFormatting sqref="O1:O4115">
    <cfRule type="colorScale" priority="1">
      <colorScale>
        <cfvo type="min"/>
        <cfvo type="num" val="1"/>
        <cfvo type="num" val="2"/>
        <color rgb="FFC00000"/>
        <color theme="9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5B89A-6A3B-4609-AA92-8DAC6A199E11}">
  <dimension ref="A1:F14"/>
  <sheetViews>
    <sheetView tabSelected="1" workbookViewId="0">
      <selection activeCell="E20" sqref="E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8366</v>
      </c>
    </row>
    <row r="3" spans="1:6" x14ac:dyDescent="0.3">
      <c r="A3" s="7" t="s">
        <v>8323</v>
      </c>
      <c r="B3" s="7" t="s">
        <v>8312</v>
      </c>
    </row>
    <row r="4" spans="1:6" x14ac:dyDescent="0.3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C0607-DD19-4E83-9486-E2FBA9ADF767}">
  <dimension ref="A1:F47"/>
  <sheetViews>
    <sheetView topLeftCell="I1" workbookViewId="0">
      <selection activeCell="E9" sqref="E9"/>
    </sheetView>
  </sheetViews>
  <sheetFormatPr defaultRowHeight="14.4" x14ac:dyDescent="0.3"/>
  <cols>
    <col min="1" max="1" width="20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6" x14ac:dyDescent="0.3">
      <c r="A1" s="7" t="s">
        <v>8223</v>
      </c>
      <c r="B1" t="s">
        <v>8366</v>
      </c>
    </row>
    <row r="2" spans="1:6" x14ac:dyDescent="0.3">
      <c r="A2" s="7" t="s">
        <v>8308</v>
      </c>
      <c r="B2" t="s">
        <v>8366</v>
      </c>
    </row>
    <row r="4" spans="1:6" x14ac:dyDescent="0.3">
      <c r="A4" s="7" t="s">
        <v>8365</v>
      </c>
      <c r="B4" s="7" t="s">
        <v>8312</v>
      </c>
    </row>
    <row r="5" spans="1:6" x14ac:dyDescent="0.3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2BDDD-C35B-495B-A91C-D493A0A5999F}">
  <dimension ref="A1:E18"/>
  <sheetViews>
    <sheetView topLeftCell="F1" workbookViewId="0">
      <selection activeCell="J37" sqref="J3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7" width="7.77734375" bestFit="1" customWidth="1"/>
    <col min="8" max="10" width="4.6640625" bestFit="1" customWidth="1"/>
    <col min="11" max="11" width="10.6640625" bestFit="1" customWidth="1"/>
    <col min="12" max="12" width="5.88671875" bestFit="1" customWidth="1"/>
    <col min="13" max="13" width="8.88671875" bestFit="1" customWidth="1"/>
    <col min="14" max="14" width="11.44140625" bestFit="1" customWidth="1"/>
    <col min="15" max="17" width="4.6640625" bestFit="1" customWidth="1"/>
    <col min="18" max="18" width="14.5546875" bestFit="1" customWidth="1"/>
    <col min="19" max="19" width="11" bestFit="1" customWidth="1"/>
    <col min="20" max="20" width="7" bestFit="1" customWidth="1"/>
    <col min="21" max="21" width="10.6640625" bestFit="1" customWidth="1"/>
    <col min="22" max="22" width="7" bestFit="1" customWidth="1"/>
    <col min="23" max="23" width="8.88671875" bestFit="1" customWidth="1"/>
    <col min="24" max="24" width="11.44140625" bestFit="1" customWidth="1"/>
    <col min="25" max="32" width="7" bestFit="1" customWidth="1"/>
    <col min="33" max="33" width="14.5546875" bestFit="1" customWidth="1"/>
    <col min="34" max="34" width="11" bestFit="1" customWidth="1"/>
    <col min="35" max="35" width="9.6640625" bestFit="1" customWidth="1"/>
    <col min="36" max="38" width="7" bestFit="1" customWidth="1"/>
    <col min="39" max="39" width="9.44140625" bestFit="1" customWidth="1"/>
    <col min="40" max="42" width="6.6640625" bestFit="1" customWidth="1"/>
    <col min="43" max="43" width="9.44140625" bestFit="1" customWidth="1"/>
    <col min="44" max="46" width="6.6640625" bestFit="1" customWidth="1"/>
    <col min="47" max="47" width="9.44140625" bestFit="1" customWidth="1"/>
    <col min="48" max="50" width="6.6640625" bestFit="1" customWidth="1"/>
    <col min="51" max="51" width="9.44140625" bestFit="1" customWidth="1"/>
    <col min="52" max="52" width="9.6640625" bestFit="1" customWidth="1"/>
    <col min="53" max="55" width="7" bestFit="1" customWidth="1"/>
    <col min="56" max="56" width="9.44140625" bestFit="1" customWidth="1"/>
    <col min="57" max="59" width="6.6640625" bestFit="1" customWidth="1"/>
    <col min="60" max="60" width="9.44140625" bestFit="1" customWidth="1"/>
    <col min="61" max="63" width="6.6640625" bestFit="1" customWidth="1"/>
    <col min="64" max="64" width="9.44140625" bestFit="1" customWidth="1"/>
    <col min="65" max="67" width="6.6640625" bestFit="1" customWidth="1"/>
    <col min="68" max="68" width="9.44140625" bestFit="1" customWidth="1"/>
    <col min="69" max="69" width="9.6640625" bestFit="1" customWidth="1"/>
    <col min="70" max="72" width="7" bestFit="1" customWidth="1"/>
    <col min="73" max="73" width="9.44140625" bestFit="1" customWidth="1"/>
    <col min="74" max="76" width="6.6640625" bestFit="1" customWidth="1"/>
    <col min="77" max="77" width="9.44140625" bestFit="1" customWidth="1"/>
    <col min="78" max="80" width="6.6640625" bestFit="1" customWidth="1"/>
    <col min="81" max="81" width="9.44140625" bestFit="1" customWidth="1"/>
    <col min="82" max="84" width="6.6640625" bestFit="1" customWidth="1"/>
    <col min="85" max="85" width="9.44140625" bestFit="1" customWidth="1"/>
    <col min="86" max="86" width="9.6640625" bestFit="1" customWidth="1"/>
    <col min="87" max="89" width="7" bestFit="1" customWidth="1"/>
    <col min="90" max="90" width="9.44140625" bestFit="1" customWidth="1"/>
    <col min="91" max="91" width="9.6640625" bestFit="1" customWidth="1"/>
    <col min="92" max="92" width="13.44140625" bestFit="1" customWidth="1"/>
    <col min="93" max="94" width="7.77734375" bestFit="1" customWidth="1"/>
    <col min="95" max="95" width="9.44140625" bestFit="1" customWidth="1"/>
    <col min="96" max="96" width="6.6640625" bestFit="1" customWidth="1"/>
    <col min="97" max="97" width="9.44140625" bestFit="1" customWidth="1"/>
    <col min="98" max="98" width="9.6640625" bestFit="1" customWidth="1"/>
    <col min="99" max="100" width="7" bestFit="1" customWidth="1"/>
    <col min="101" max="101" width="9.44140625" bestFit="1" customWidth="1"/>
    <col min="102" max="104" width="6.6640625" bestFit="1" customWidth="1"/>
    <col min="105" max="105" width="9.44140625" bestFit="1" customWidth="1"/>
    <col min="106" max="106" width="6.6640625" bestFit="1" customWidth="1"/>
    <col min="107" max="107" width="9.44140625" bestFit="1" customWidth="1"/>
    <col min="108" max="109" width="6.6640625" bestFit="1" customWidth="1"/>
    <col min="110" max="110" width="9.44140625" bestFit="1" customWidth="1"/>
    <col min="111" max="111" width="9.6640625" bestFit="1" customWidth="1"/>
    <col min="112" max="113" width="7" bestFit="1" customWidth="1"/>
    <col min="114" max="114" width="9.44140625" bestFit="1" customWidth="1"/>
    <col min="115" max="117" width="6.6640625" bestFit="1" customWidth="1"/>
    <col min="118" max="118" width="9.44140625" bestFit="1" customWidth="1"/>
    <col min="119" max="121" width="6.6640625" bestFit="1" customWidth="1"/>
    <col min="122" max="122" width="9.44140625" bestFit="1" customWidth="1"/>
    <col min="123" max="125" width="6.6640625" bestFit="1" customWidth="1"/>
    <col min="126" max="126" width="9.44140625" bestFit="1" customWidth="1"/>
    <col min="127" max="127" width="9.6640625" bestFit="1" customWidth="1"/>
    <col min="128" max="130" width="7" bestFit="1" customWidth="1"/>
    <col min="131" max="131" width="9.44140625" bestFit="1" customWidth="1"/>
    <col min="132" max="134" width="6.6640625" bestFit="1" customWidth="1"/>
    <col min="135" max="135" width="9.44140625" bestFit="1" customWidth="1"/>
    <col min="136" max="138" width="6.6640625" bestFit="1" customWidth="1"/>
    <col min="139" max="139" width="9.44140625" bestFit="1" customWidth="1"/>
    <col min="140" max="142" width="6.6640625" bestFit="1" customWidth="1"/>
    <col min="143" max="143" width="9.44140625" bestFit="1" customWidth="1"/>
    <col min="144" max="144" width="9.6640625" bestFit="1" customWidth="1"/>
    <col min="145" max="147" width="7" bestFit="1" customWidth="1"/>
    <col min="148" max="148" width="9.44140625" bestFit="1" customWidth="1"/>
    <col min="149" max="151" width="6.6640625" bestFit="1" customWidth="1"/>
    <col min="152" max="152" width="9.44140625" bestFit="1" customWidth="1"/>
    <col min="153" max="155" width="6.6640625" bestFit="1" customWidth="1"/>
    <col min="156" max="156" width="9.44140625" bestFit="1" customWidth="1"/>
    <col min="157" max="159" width="6.6640625" bestFit="1" customWidth="1"/>
    <col min="160" max="160" width="9.44140625" bestFit="1" customWidth="1"/>
    <col min="161" max="161" width="9.6640625" bestFit="1" customWidth="1"/>
    <col min="162" max="164" width="7" bestFit="1" customWidth="1"/>
    <col min="165" max="165" width="9.44140625" bestFit="1" customWidth="1"/>
    <col min="166" max="168" width="6.6640625" bestFit="1" customWidth="1"/>
    <col min="169" max="169" width="9.44140625" bestFit="1" customWidth="1"/>
    <col min="170" max="172" width="6.6640625" bestFit="1" customWidth="1"/>
    <col min="173" max="173" width="9.44140625" bestFit="1" customWidth="1"/>
    <col min="174" max="176" width="6.6640625" bestFit="1" customWidth="1"/>
    <col min="177" max="177" width="9.44140625" bestFit="1" customWidth="1"/>
    <col min="178" max="178" width="9.6640625" bestFit="1" customWidth="1"/>
    <col min="179" max="181" width="7" bestFit="1" customWidth="1"/>
    <col min="182" max="182" width="9.44140625" bestFit="1" customWidth="1"/>
    <col min="183" max="185" width="6.6640625" bestFit="1" customWidth="1"/>
    <col min="186" max="186" width="9.44140625" bestFit="1" customWidth="1"/>
    <col min="187" max="189" width="6.6640625" bestFit="1" customWidth="1"/>
    <col min="190" max="190" width="9.44140625" bestFit="1" customWidth="1"/>
    <col min="191" max="193" width="6.6640625" bestFit="1" customWidth="1"/>
    <col min="194" max="194" width="9.44140625" bestFit="1" customWidth="1"/>
    <col min="195" max="195" width="9.6640625" bestFit="1" customWidth="1"/>
    <col min="196" max="198" width="7" bestFit="1" customWidth="1"/>
    <col min="199" max="199" width="9.44140625" bestFit="1" customWidth="1"/>
    <col min="200" max="202" width="6.6640625" bestFit="1" customWidth="1"/>
    <col min="203" max="203" width="9.44140625" bestFit="1" customWidth="1"/>
    <col min="204" max="206" width="6.6640625" bestFit="1" customWidth="1"/>
    <col min="207" max="207" width="9.44140625" bestFit="1" customWidth="1"/>
    <col min="208" max="210" width="6.6640625" bestFit="1" customWidth="1"/>
    <col min="211" max="211" width="9.44140625" bestFit="1" customWidth="1"/>
    <col min="212" max="212" width="9.6640625" bestFit="1" customWidth="1"/>
    <col min="213" max="214" width="7" bestFit="1" customWidth="1"/>
    <col min="215" max="215" width="9.44140625" bestFit="1" customWidth="1"/>
    <col min="216" max="216" width="9.6640625" bestFit="1" customWidth="1"/>
    <col min="217" max="217" width="10.6640625" bestFit="1" customWidth="1"/>
    <col min="218" max="220" width="7" bestFit="1" customWidth="1"/>
    <col min="221" max="221" width="9.44140625" bestFit="1" customWidth="1"/>
    <col min="222" max="222" width="9.6640625" bestFit="1" customWidth="1"/>
    <col min="223" max="223" width="8.88671875" bestFit="1" customWidth="1"/>
    <col min="224" max="224" width="11.44140625" bestFit="1" customWidth="1"/>
    <col min="225" max="225" width="9.44140625" bestFit="1" customWidth="1"/>
    <col min="226" max="228" width="6.6640625" bestFit="1" customWidth="1"/>
    <col min="229" max="229" width="9.44140625" bestFit="1" customWidth="1"/>
    <col min="230" max="231" width="6.6640625" bestFit="1" customWidth="1"/>
    <col min="232" max="232" width="9.44140625" bestFit="1" customWidth="1"/>
    <col min="233" max="233" width="9.6640625" bestFit="1" customWidth="1"/>
    <col min="234" max="236" width="7" bestFit="1" customWidth="1"/>
    <col min="237" max="237" width="9.44140625" bestFit="1" customWidth="1"/>
    <col min="238" max="240" width="6.6640625" bestFit="1" customWidth="1"/>
    <col min="241" max="241" width="9.44140625" bestFit="1" customWidth="1"/>
    <col min="242" max="244" width="6.6640625" bestFit="1" customWidth="1"/>
    <col min="245" max="245" width="9.44140625" bestFit="1" customWidth="1"/>
    <col min="246" max="248" width="6.6640625" bestFit="1" customWidth="1"/>
    <col min="249" max="249" width="9.44140625" bestFit="1" customWidth="1"/>
    <col min="250" max="250" width="9.6640625" bestFit="1" customWidth="1"/>
    <col min="251" max="253" width="7" bestFit="1" customWidth="1"/>
    <col min="254" max="254" width="9.44140625" bestFit="1" customWidth="1"/>
    <col min="255" max="257" width="6.6640625" bestFit="1" customWidth="1"/>
    <col min="258" max="258" width="9.44140625" bestFit="1" customWidth="1"/>
    <col min="259" max="261" width="6.6640625" bestFit="1" customWidth="1"/>
    <col min="262" max="262" width="9.44140625" bestFit="1" customWidth="1"/>
    <col min="263" max="265" width="6.6640625" bestFit="1" customWidth="1"/>
    <col min="266" max="266" width="9.44140625" bestFit="1" customWidth="1"/>
    <col min="267" max="267" width="9.6640625" bestFit="1" customWidth="1"/>
    <col min="268" max="270" width="7" bestFit="1" customWidth="1"/>
    <col min="271" max="271" width="9.44140625" bestFit="1" customWidth="1"/>
    <col min="272" max="274" width="6.6640625" bestFit="1" customWidth="1"/>
    <col min="275" max="275" width="9.44140625" bestFit="1" customWidth="1"/>
    <col min="276" max="278" width="6.6640625" bestFit="1" customWidth="1"/>
    <col min="279" max="279" width="9.44140625" bestFit="1" customWidth="1"/>
    <col min="280" max="282" width="6.6640625" bestFit="1" customWidth="1"/>
    <col min="283" max="283" width="9.44140625" bestFit="1" customWidth="1"/>
    <col min="284" max="284" width="9.6640625" bestFit="1" customWidth="1"/>
    <col min="285" max="287" width="7" bestFit="1" customWidth="1"/>
    <col min="288" max="288" width="9.44140625" bestFit="1" customWidth="1"/>
    <col min="289" max="291" width="6.6640625" bestFit="1" customWidth="1"/>
    <col min="292" max="292" width="9.44140625" bestFit="1" customWidth="1"/>
    <col min="293" max="295" width="6.6640625" bestFit="1" customWidth="1"/>
    <col min="296" max="296" width="9.44140625" bestFit="1" customWidth="1"/>
    <col min="297" max="299" width="6.6640625" bestFit="1" customWidth="1"/>
    <col min="300" max="300" width="9.44140625" bestFit="1" customWidth="1"/>
    <col min="301" max="301" width="9.6640625" bestFit="1" customWidth="1"/>
    <col min="302" max="304" width="7" bestFit="1" customWidth="1"/>
    <col min="305" max="305" width="9.44140625" bestFit="1" customWidth="1"/>
    <col min="306" max="308" width="6.6640625" bestFit="1" customWidth="1"/>
    <col min="309" max="309" width="9.44140625" bestFit="1" customWidth="1"/>
    <col min="310" max="312" width="6.6640625" bestFit="1" customWidth="1"/>
    <col min="313" max="313" width="9.44140625" bestFit="1" customWidth="1"/>
    <col min="314" max="316" width="6.6640625" bestFit="1" customWidth="1"/>
    <col min="317" max="317" width="9.44140625" bestFit="1" customWidth="1"/>
    <col min="318" max="318" width="9.6640625" bestFit="1" customWidth="1"/>
    <col min="319" max="321" width="7" bestFit="1" customWidth="1"/>
    <col min="322" max="322" width="9.44140625" bestFit="1" customWidth="1"/>
    <col min="323" max="325" width="6.6640625" bestFit="1" customWidth="1"/>
    <col min="326" max="326" width="9.44140625" bestFit="1" customWidth="1"/>
    <col min="327" max="329" width="6.6640625" bestFit="1" customWidth="1"/>
    <col min="330" max="330" width="9.44140625" bestFit="1" customWidth="1"/>
    <col min="331" max="333" width="6.6640625" bestFit="1" customWidth="1"/>
    <col min="334" max="334" width="9.44140625" bestFit="1" customWidth="1"/>
    <col min="335" max="335" width="9.6640625" bestFit="1" customWidth="1"/>
    <col min="336" max="338" width="7" bestFit="1" customWidth="1"/>
    <col min="339" max="339" width="9.44140625" bestFit="1" customWidth="1"/>
    <col min="340" max="342" width="6.6640625" bestFit="1" customWidth="1"/>
    <col min="343" max="343" width="9.44140625" bestFit="1" customWidth="1"/>
    <col min="344" max="346" width="6.6640625" bestFit="1" customWidth="1"/>
    <col min="347" max="347" width="9.44140625" bestFit="1" customWidth="1"/>
    <col min="348" max="350" width="6.6640625" bestFit="1" customWidth="1"/>
    <col min="351" max="351" width="9.44140625" bestFit="1" customWidth="1"/>
    <col min="352" max="352" width="9.6640625" bestFit="1" customWidth="1"/>
    <col min="353" max="355" width="7" bestFit="1" customWidth="1"/>
    <col min="356" max="356" width="9.44140625" bestFit="1" customWidth="1"/>
    <col min="357" max="357" width="9.6640625" bestFit="1" customWidth="1"/>
    <col min="358" max="358" width="14.5546875" bestFit="1" customWidth="1"/>
    <col min="359" max="359" width="11" bestFit="1" customWidth="1"/>
    <col min="360" max="1880" width="10.77734375" bestFit="1" customWidth="1"/>
    <col min="1881" max="1881" width="10.6640625" bestFit="1" customWidth="1"/>
    <col min="1882" max="1931" width="9.77734375" bestFit="1" customWidth="1"/>
    <col min="1933" max="4117" width="11.44140625" bestFit="1" customWidth="1"/>
    <col min="4118" max="4118" width="14.5546875" bestFit="1" customWidth="1"/>
    <col min="4119" max="4119" width="11" bestFit="1" customWidth="1"/>
  </cols>
  <sheetData>
    <row r="1" spans="1:5" x14ac:dyDescent="0.3">
      <c r="A1" s="7" t="s">
        <v>8381</v>
      </c>
      <c r="B1" t="s">
        <v>8366</v>
      </c>
    </row>
    <row r="2" spans="1:5" x14ac:dyDescent="0.3">
      <c r="A2" s="7" t="s">
        <v>8308</v>
      </c>
      <c r="B2" t="s">
        <v>8366</v>
      </c>
    </row>
    <row r="4" spans="1:5" x14ac:dyDescent="0.3">
      <c r="A4" s="7" t="s">
        <v>8323</v>
      </c>
      <c r="B4" s="7" t="s">
        <v>8312</v>
      </c>
    </row>
    <row r="5" spans="1:5" x14ac:dyDescent="0.3">
      <c r="A5" s="7" t="s">
        <v>8313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1" t="s">
        <v>8371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8379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8372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8380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8373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8377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8378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8374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00B0C-3B23-47DB-8C6C-71B9439D9D0B}">
  <dimension ref="A1:H41"/>
  <sheetViews>
    <sheetView topLeftCell="E1" workbookViewId="0">
      <selection activeCell="U13" sqref="U13"/>
    </sheetView>
  </sheetViews>
  <sheetFormatPr defaultRowHeight="14.4" x14ac:dyDescent="0.3"/>
  <cols>
    <col min="1" max="1" width="13.44140625" customWidth="1"/>
    <col min="2" max="3" width="19.33203125" customWidth="1"/>
    <col min="4" max="4" width="18.44140625" customWidth="1"/>
    <col min="5" max="5" width="14.5546875" customWidth="1"/>
    <col min="6" max="6" width="22" customWidth="1"/>
    <col min="7" max="7" width="27.33203125" style="13" bestFit="1" customWidth="1"/>
    <col min="8" max="8" width="19.109375" style="13" customWidth="1"/>
    <col min="9" max="11" width="3" bestFit="1" customWidth="1"/>
    <col min="12" max="18" width="4" bestFit="1" customWidth="1"/>
    <col min="19" max="19" width="5" bestFit="1" customWidth="1"/>
    <col min="20" max="20" width="11" bestFit="1" customWidth="1"/>
    <col min="21" max="21" width="26" bestFit="1" customWidth="1"/>
    <col min="22" max="22" width="28.33203125" bestFit="1" customWidth="1"/>
    <col min="23" max="23" width="26" bestFit="1" customWidth="1"/>
    <col min="24" max="24" width="28.33203125" bestFit="1" customWidth="1"/>
    <col min="25" max="25" width="26" bestFit="1" customWidth="1"/>
    <col min="26" max="26" width="28.33203125" bestFit="1" customWidth="1"/>
    <col min="27" max="27" width="26" bestFit="1" customWidth="1"/>
    <col min="28" max="28" width="28.33203125" bestFit="1" customWidth="1"/>
    <col min="29" max="29" width="26" bestFit="1" customWidth="1"/>
    <col min="30" max="30" width="28.33203125" bestFit="1" customWidth="1"/>
    <col min="31" max="31" width="26" bestFit="1" customWidth="1"/>
    <col min="32" max="32" width="33.33203125" bestFit="1" customWidth="1"/>
    <col min="33" max="33" width="30.77734375" bestFit="1" customWidth="1"/>
    <col min="34" max="34" width="26" bestFit="1" customWidth="1"/>
    <col min="35" max="35" width="28.33203125" bestFit="1" customWidth="1"/>
    <col min="36" max="36" width="23.21875" bestFit="1" customWidth="1"/>
    <col min="37" max="37" width="26" bestFit="1" customWidth="1"/>
    <col min="38" max="38" width="28.33203125" bestFit="1" customWidth="1"/>
    <col min="39" max="39" width="23.21875" bestFit="1" customWidth="1"/>
    <col min="40" max="40" width="26" bestFit="1" customWidth="1"/>
    <col min="41" max="41" width="28.33203125" bestFit="1" customWidth="1"/>
    <col min="42" max="42" width="23.21875" bestFit="1" customWidth="1"/>
    <col min="43" max="43" width="26" bestFit="1" customWidth="1"/>
    <col min="44" max="44" width="33.33203125" bestFit="1" customWidth="1"/>
    <col min="45" max="45" width="28" bestFit="1" customWidth="1"/>
    <col min="46" max="46" width="30.77734375" bestFit="1" customWidth="1"/>
  </cols>
  <sheetData>
    <row r="1" spans="1:8" x14ac:dyDescent="0.3">
      <c r="A1" t="s">
        <v>8382</v>
      </c>
      <c r="B1" t="s">
        <v>8383</v>
      </c>
      <c r="C1" t="s">
        <v>8401</v>
      </c>
      <c r="D1" t="s">
        <v>8388</v>
      </c>
      <c r="E1" t="s">
        <v>8384</v>
      </c>
      <c r="F1" t="s">
        <v>8385</v>
      </c>
      <c r="G1" s="13" t="s">
        <v>8386</v>
      </c>
      <c r="H1" s="13" t="s">
        <v>8387</v>
      </c>
    </row>
    <row r="2" spans="1:8" x14ac:dyDescent="0.3">
      <c r="A2" t="s">
        <v>8389</v>
      </c>
      <c r="B2">
        <f>COUNTIFS(Sheet1!F1:F4114,"successful",Sheet1!D1:D4114,"&lt;1000")</f>
        <v>322</v>
      </c>
      <c r="C2">
        <f>COUNTIFS(Sheet1!F1:F4115,"failed",Sheet1!D1:D4115,"&lt;1000")</f>
        <v>113</v>
      </c>
      <c r="D2">
        <f>COUNTIFS(Sheet1!F1:F4115,"canceled",Sheet1!D1:D4115,"&lt;1000")</f>
        <v>18</v>
      </c>
      <c r="E2">
        <f t="shared" ref="E2:E13" si="0">SUM(B2+C2+D2)</f>
        <v>453</v>
      </c>
      <c r="F2" s="13">
        <f>B2/E2</f>
        <v>0.71081677704194257</v>
      </c>
      <c r="G2" s="13">
        <f t="shared" ref="G2:G13" si="1">C2/E2</f>
        <v>0.24944812362030905</v>
      </c>
      <c r="H2" s="13">
        <f t="shared" ref="H2:H13" si="2">D2/E2</f>
        <v>3.9735099337748346E-2</v>
      </c>
    </row>
    <row r="3" spans="1:8" x14ac:dyDescent="0.3">
      <c r="A3" t="s">
        <v>8390</v>
      </c>
      <c r="B3">
        <f>COUNTIFS(Sheet1!F1:F4115,"successful",Sheet1!D1:D4115,"&gt;999",Sheet1!D1:D4115,"&lt;5000")</f>
        <v>932</v>
      </c>
      <c r="C3">
        <f>COUNTIFS(Sheet1!F1:F4115,"failed",Sheet1!D1:D4115,"&gt;999",Sheet1!D1:D4115,"&lt;5000")</f>
        <v>420</v>
      </c>
      <c r="D3">
        <f>COUNTIFS(Sheet1!F2:F4116,"canceled",Sheet1!D2:D4116,"&lt;5000",Sheet1!D2:D4116,"&gt;999")</f>
        <v>60</v>
      </c>
      <c r="E3">
        <f t="shared" si="0"/>
        <v>1412</v>
      </c>
      <c r="F3" s="13">
        <f>B3/E3</f>
        <v>0.66005665722379603</v>
      </c>
      <c r="G3" s="13">
        <f t="shared" si="1"/>
        <v>0.29745042492917845</v>
      </c>
      <c r="H3" s="13">
        <f t="shared" si="2"/>
        <v>4.2492917847025496E-2</v>
      </c>
    </row>
    <row r="4" spans="1:8" x14ac:dyDescent="0.3">
      <c r="A4" t="s">
        <v>8391</v>
      </c>
      <c r="B4">
        <f>COUNTIFS(Sheet1!F1:F4115,"successful",Sheet1!D1:D4115,"&gt;4999",Sheet1!D1:D4115,"&lt;10000")</f>
        <v>381</v>
      </c>
      <c r="C4">
        <f>COUNTIFS(Sheet1!F1:F4115,"failed",Sheet1!D1:D4115,"&gt;4999",Sheet1!D1:D4115,"&lt;10000")</f>
        <v>283</v>
      </c>
      <c r="D4">
        <f>COUNTIFS(Sheet1!F1:F4115,"canceled",Sheet1!D1:D4115,"&gt;4999",Sheet1!D1:D4115,"&lt;10000")</f>
        <v>52</v>
      </c>
      <c r="E4">
        <f t="shared" si="0"/>
        <v>716</v>
      </c>
      <c r="F4" s="13">
        <f>B4/E4</f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3">
      <c r="A5" t="s">
        <v>8392</v>
      </c>
      <c r="B5">
        <f>COUNTIFS(Sheet1!F1:F4115,"successful",Sheet1!D1:D4115,"&gt;9999",Sheet1!D1:D4115,"&lt;15000")</f>
        <v>168</v>
      </c>
      <c r="C5">
        <f>COUNTIFS(Sheet1!F1:F4115,"failed",Sheet1!D1:D4115,"&gt;9999",Sheet1!D1:D4115,"&lt;15000")</f>
        <v>144</v>
      </c>
      <c r="D5">
        <f>COUNTIFS(Sheet1!F1:F4115,"canceled",Sheet1!D1:D4115,"&gt;9999",Sheet1!D1:D4115,"&lt;15000")</f>
        <v>40</v>
      </c>
      <c r="E5">
        <f t="shared" si="0"/>
        <v>352</v>
      </c>
      <c r="F5" s="13">
        <f>B5/E5</f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3">
      <c r="A6" t="s">
        <v>8393</v>
      </c>
      <c r="B6">
        <f>COUNTIFS(Sheet1!F1:F4115,"successful",Sheet1!D1:D4115,"&gt;14999",Sheet1!D1:D4115,"&lt;20000")</f>
        <v>94</v>
      </c>
      <c r="C6">
        <f>COUNTIFS(Sheet1!F1:F4115,"failed",Sheet1!D1:D4115,"&gt;14999",Sheet1!D1:D4115,"&lt;20000")</f>
        <v>90</v>
      </c>
      <c r="D6">
        <f>COUNTIFS(Sheet1!F1:F4115,"canceled",Sheet1!D1:D4115,"&gt;14999",Sheet1!D1:D4115,"&lt;20000")</f>
        <v>17</v>
      </c>
      <c r="E6">
        <f t="shared" si="0"/>
        <v>201</v>
      </c>
      <c r="F6" s="13">
        <f>B6/E6</f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3">
      <c r="A7" t="s">
        <v>8394</v>
      </c>
      <c r="B7">
        <f>COUNTIFS(Sheet1!F1:F4115,"successful",Sheet1!D1:D4115,"&gt;19999",Sheet1!D1:D4115,"&lt;25000")</f>
        <v>62</v>
      </c>
      <c r="C7">
        <f>COUNTIFS(Sheet1!F1:F4115,"failed",Sheet1!D1:D4115,"&gt;19999",Sheet1!D1:D4115,"&lt;25000")</f>
        <v>72</v>
      </c>
      <c r="D7">
        <f>COUNTIFS(Sheet1!F1:F4115,"canceled",Sheet1!D1:D4115,"&gt;19999",Sheet1!D1:D4115,"&lt;25000")</f>
        <v>14</v>
      </c>
      <c r="E7">
        <f t="shared" si="0"/>
        <v>148</v>
      </c>
      <c r="F7" s="13">
        <f>B7/E7</f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3">
      <c r="A8" t="s">
        <v>8395</v>
      </c>
      <c r="B8">
        <f>COUNTIFS(Sheet1!F1:F4115,"successful",Sheet1!D1:D4115,"&gt;24999",Sheet1!D1:D4115,"&lt;30000")</f>
        <v>55</v>
      </c>
      <c r="C8">
        <f>COUNTIFS(Sheet1!F1:F4115,"failed",Sheet1!D1:D4115,"&gt;24999",Sheet1!D1:D4115,"&lt;30000")</f>
        <v>64</v>
      </c>
      <c r="D8">
        <f>COUNTIFS(Sheet1!F1:F4115,"canceled",Sheet1!D1:D4115,"&gt;24999",Sheet1!D1:D4115,"&lt;30000")</f>
        <v>18</v>
      </c>
      <c r="E8">
        <f t="shared" si="0"/>
        <v>137</v>
      </c>
      <c r="F8" s="13">
        <f>B8/E8</f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3">
      <c r="A9" t="s">
        <v>8396</v>
      </c>
      <c r="B9">
        <f>COUNTIFS(Sheet1!F1:F4115,"successful",Sheet1!D1:D4115,"&gt;29999",Sheet1!D1:D4115,"&lt;35000")</f>
        <v>32</v>
      </c>
      <c r="C9">
        <f>COUNTIFS(Sheet1!F1:F4115,"failed",Sheet1!D1:D4115,"&gt;29999",Sheet1!D1:D4115,"&lt;35000")</f>
        <v>37</v>
      </c>
      <c r="D9">
        <f>COUNTIFS(Sheet1!F1:F4115,"canceled",Sheet1!D1:D4115,"&gt;29999",Sheet1!D1:D4115,"&lt;35000")</f>
        <v>13</v>
      </c>
      <c r="E9">
        <f t="shared" si="0"/>
        <v>82</v>
      </c>
      <c r="F9" s="13">
        <f>B9/E9</f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3">
      <c r="A10" t="s">
        <v>8397</v>
      </c>
      <c r="B10">
        <f>COUNTIFS(Sheet1!F1:F4115,"successful",Sheet1!D1:D4115,"&gt;34999",Sheet1!D1:D4115,"&lt;40000")</f>
        <v>26</v>
      </c>
      <c r="C10">
        <f>COUNTIFS(Sheet1!F1:F4115,"failed",Sheet1!D1:D4115,"&gt;34999",Sheet1!D1:D4115,"&lt;40000")</f>
        <v>22</v>
      </c>
      <c r="D10">
        <f>COUNTIFS(Sheet1!F1:F4115,"canceled",Sheet1!D1:D4115,"&gt;34999",Sheet1!D1:D4115,"&lt;40000")</f>
        <v>7</v>
      </c>
      <c r="E10">
        <f t="shared" si="0"/>
        <v>55</v>
      </c>
      <c r="F10" s="13">
        <f>B10/E10</f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3">
      <c r="A11" t="s">
        <v>8398</v>
      </c>
      <c r="B11">
        <f>COUNTIFS(Sheet1!F1:F4115,"successful",Sheet1!D1:D4115,"&gt;39999",Sheet1!D1:D4115,"&lt;45000")</f>
        <v>21</v>
      </c>
      <c r="C11">
        <f>COUNTIFS(Sheet1!F1:F4115,"failed",Sheet1!D1:D4115,"&gt;39999",Sheet1!D1:D4115,"&lt;45000")</f>
        <v>16</v>
      </c>
      <c r="D11">
        <f>COUNTIFS(Sheet1!F1:F4115,"canceled",Sheet1!D1:D4115,"&gt;39999",Sheet1!D1:D4115,"&lt;45000")</f>
        <v>6</v>
      </c>
      <c r="E11">
        <f t="shared" si="0"/>
        <v>43</v>
      </c>
      <c r="F11" s="13">
        <f>B11/E11</f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3">
      <c r="A12" t="s">
        <v>8399</v>
      </c>
      <c r="B12">
        <f>COUNTIFS(Sheet1!F1:F4115,"successful",Sheet1!D1:D4115,"&gt;44999",Sheet1!D1:D4115,"&lt;50000")</f>
        <v>6</v>
      </c>
      <c r="C12">
        <f>COUNTIFS(Sheet1!F1:F4115,"failed",Sheet1!D1:D4115,"&gt;44999",Sheet1!D1:D4115,"&lt;50000")</f>
        <v>11</v>
      </c>
      <c r="D12">
        <f>COUNTIFS(Sheet1!F1:F4115,"canceled",Sheet1!D1:D4115,"&gt;44999",Sheet1!D1:D4115,"&lt;50000")</f>
        <v>4</v>
      </c>
      <c r="E12">
        <f t="shared" si="0"/>
        <v>21</v>
      </c>
      <c r="F12" s="13">
        <f>B12/E12</f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ht="43.2" x14ac:dyDescent="0.3">
      <c r="A13" s="3" t="s">
        <v>8400</v>
      </c>
      <c r="B13">
        <f>COUNTIFS(Sheet1!F12:F4125,"successful",Sheet1!D12:D4125,"&gt;=50000")</f>
        <v>86</v>
      </c>
      <c r="C13">
        <f>COUNTIFS(Sheet1!F1:F4126,"failed",Sheet1!D1:D4126,"&gt;=50000")</f>
        <v>258</v>
      </c>
      <c r="D13">
        <f>COUNTIFS(Sheet1!F1:F4126,"canceled",Sheet1!D1:D4126,"&gt;=50000")</f>
        <v>100</v>
      </c>
      <c r="E13">
        <f t="shared" si="0"/>
        <v>444</v>
      </c>
      <c r="F13" s="13">
        <f>B13/E13</f>
        <v>0.19369369369369369</v>
      </c>
      <c r="G13" s="13">
        <f t="shared" si="1"/>
        <v>0.58108108108108103</v>
      </c>
      <c r="H13" s="13">
        <f t="shared" si="2"/>
        <v>0.22522522522522523</v>
      </c>
    </row>
    <row r="15" spans="1:8" x14ac:dyDescent="0.3">
      <c r="G15"/>
      <c r="H15"/>
    </row>
    <row r="16" spans="1:8" x14ac:dyDescent="0.3">
      <c r="G16"/>
      <c r="H16"/>
    </row>
    <row r="17" spans="7:8" x14ac:dyDescent="0.3">
      <c r="G17"/>
      <c r="H17"/>
    </row>
    <row r="18" spans="7:8" x14ac:dyDescent="0.3">
      <c r="G18"/>
      <c r="H18"/>
    </row>
    <row r="19" spans="7:8" x14ac:dyDescent="0.3">
      <c r="G19"/>
      <c r="H19"/>
    </row>
    <row r="20" spans="7:8" x14ac:dyDescent="0.3">
      <c r="G20"/>
      <c r="H20"/>
    </row>
    <row r="21" spans="7:8" x14ac:dyDescent="0.3">
      <c r="G21"/>
      <c r="H21"/>
    </row>
    <row r="22" spans="7:8" x14ac:dyDescent="0.3">
      <c r="G22"/>
      <c r="H22"/>
    </row>
    <row r="23" spans="7:8" x14ac:dyDescent="0.3">
      <c r="G23"/>
      <c r="H23"/>
    </row>
    <row r="24" spans="7:8" x14ac:dyDescent="0.3">
      <c r="G24"/>
      <c r="H24"/>
    </row>
    <row r="25" spans="7:8" x14ac:dyDescent="0.3">
      <c r="G25"/>
      <c r="H25"/>
    </row>
    <row r="26" spans="7:8" x14ac:dyDescent="0.3">
      <c r="G26"/>
      <c r="H26"/>
    </row>
    <row r="27" spans="7:8" x14ac:dyDescent="0.3">
      <c r="G27"/>
      <c r="H27"/>
    </row>
    <row r="28" spans="7:8" x14ac:dyDescent="0.3">
      <c r="G28"/>
      <c r="H28"/>
    </row>
    <row r="29" spans="7:8" x14ac:dyDescent="0.3">
      <c r="G29"/>
      <c r="H29"/>
    </row>
    <row r="30" spans="7:8" x14ac:dyDescent="0.3">
      <c r="G30"/>
      <c r="H30"/>
    </row>
    <row r="31" spans="7:8" x14ac:dyDescent="0.3">
      <c r="G31"/>
      <c r="H31"/>
    </row>
    <row r="32" spans="7:8" x14ac:dyDescent="0.3">
      <c r="G32"/>
      <c r="H32"/>
    </row>
    <row r="33" spans="7:8" x14ac:dyDescent="0.3">
      <c r="G33"/>
      <c r="H33"/>
    </row>
    <row r="34" spans="7:8" x14ac:dyDescent="0.3">
      <c r="G34"/>
      <c r="H34"/>
    </row>
    <row r="35" spans="7:8" x14ac:dyDescent="0.3">
      <c r="G35"/>
      <c r="H35"/>
    </row>
    <row r="36" spans="7:8" x14ac:dyDescent="0.3">
      <c r="G36"/>
      <c r="H36"/>
    </row>
    <row r="37" spans="7:8" x14ac:dyDescent="0.3">
      <c r="G37"/>
      <c r="H37"/>
    </row>
    <row r="38" spans="7:8" x14ac:dyDescent="0.3">
      <c r="G38"/>
      <c r="H38"/>
    </row>
    <row r="39" spans="7:8" x14ac:dyDescent="0.3">
      <c r="G39"/>
      <c r="H39"/>
    </row>
    <row r="40" spans="7:8" x14ac:dyDescent="0.3">
      <c r="G40"/>
      <c r="H40"/>
    </row>
    <row r="41" spans="7:8" x14ac:dyDescent="0.3">
      <c r="G41"/>
      <c r="H41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Duncan Plate</cp:lastModifiedBy>
  <dcterms:created xsi:type="dcterms:W3CDTF">2017-04-20T15:17:24Z</dcterms:created>
  <dcterms:modified xsi:type="dcterms:W3CDTF">2021-05-12T06:38:59Z</dcterms:modified>
</cp:coreProperties>
</file>