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rad Karcz\Downloads\"/>
    </mc:Choice>
  </mc:AlternateContent>
  <xr:revisionPtr revIDLastSave="0" documentId="8_{A105B687-5ED3-49CD-AFCE-A973869EB276}" xr6:coauthVersionLast="47" xr6:coauthVersionMax="47" xr10:uidLastSave="{00000000-0000-0000-0000-000000000000}"/>
  <bookViews>
    <workbookView xWindow="-108" yWindow="-108" windowWidth="23256" windowHeight="12456" activeTab="1" xr2:uid="{7CA7F4D4-5F96-4DE9-B113-794C6CE66C9F}"/>
    <workbookView xWindow="-108" yWindow="-108" windowWidth="23256" windowHeight="12456" activeTab="1" xr2:uid="{D64D988C-1811-47CF-8EBF-3D72A75BA4B1}"/>
  </bookViews>
  <sheets>
    <sheet name="Wizard Calcs" sheetId="1" r:id="rId1"/>
    <sheet name="Data" sheetId="2" r:id="rId2"/>
    <sheet name="Drawing" sheetId="6" r:id="rId3"/>
  </sheets>
  <definedNames>
    <definedName name="No_of_Rows">'Wizard Calcs'!$C$13</definedName>
    <definedName name="No_Panels_per_Row">'Wizard Calcs'!$C$10</definedName>
    <definedName name="Panel_Landscape">Data!$A$12</definedName>
    <definedName name="Panel_Orientation">'Wizard Calcs'!$C$17</definedName>
    <definedName name="Panel_Portrait">Data!$A$11</definedName>
    <definedName name="Rail_Orientation">'Wizard Calcs'!$C$20</definedName>
    <definedName name="Rail_Parallel">Data!$A$15</definedName>
    <definedName name="Rail_Perpendicular">Data!$A$16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" i="6" l="1"/>
  <c r="I66" i="2"/>
  <c r="J66" i="2"/>
  <c r="K66" i="2"/>
  <c r="L66" i="2" s="1"/>
  <c r="I67" i="2" s="1"/>
  <c r="J67" i="2" s="1"/>
  <c r="K67" i="2" s="1"/>
  <c r="L67" i="2" s="1"/>
  <c r="I68" i="2" s="1"/>
  <c r="J68" i="2" s="1"/>
  <c r="K68" i="2" s="1"/>
  <c r="L68" i="2" s="1"/>
  <c r="I69" i="2" s="1"/>
  <c r="J69" i="2" s="1"/>
  <c r="K69" i="2" s="1"/>
  <c r="L69" i="2" s="1"/>
  <c r="I70" i="2" s="1"/>
  <c r="J70" i="2" s="1"/>
  <c r="K70" i="2" s="1"/>
  <c r="L70" i="2" s="1"/>
  <c r="I71" i="2" s="1"/>
  <c r="J71" i="2" s="1"/>
  <c r="K71" i="2" s="1"/>
  <c r="L71" i="2" s="1"/>
  <c r="I72" i="2" s="1"/>
  <c r="J72" i="2" s="1"/>
  <c r="K72" i="2" s="1"/>
  <c r="L72" i="2" s="1"/>
  <c r="I73" i="2" s="1"/>
  <c r="J73" i="2" s="1"/>
  <c r="K73" i="2" s="1"/>
  <c r="L73" i="2" s="1"/>
  <c r="I74" i="2" s="1"/>
  <c r="J74" i="2" s="1"/>
  <c r="K74" i="2" s="1"/>
  <c r="L74" i="2" s="1"/>
  <c r="I75" i="2"/>
  <c r="J75" i="2"/>
  <c r="K75" i="2"/>
  <c r="L75" i="2"/>
  <c r="I76" i="2"/>
  <c r="J76" i="2"/>
  <c r="K76" i="2"/>
  <c r="L76" i="2"/>
  <c r="I77" i="2"/>
  <c r="J77" i="2"/>
  <c r="K77" i="2"/>
  <c r="L77" i="2"/>
  <c r="I78" i="2"/>
  <c r="J78" i="2"/>
  <c r="K78" i="2"/>
  <c r="L78" i="2"/>
  <c r="I79" i="2"/>
  <c r="J79" i="2"/>
  <c r="K79" i="2"/>
  <c r="L79" i="2"/>
  <c r="I80" i="2"/>
  <c r="J80" i="2"/>
  <c r="K80" i="2"/>
  <c r="L80" i="2"/>
  <c r="I81" i="2"/>
  <c r="J81" i="2"/>
  <c r="K81" i="2"/>
  <c r="L81" i="2"/>
  <c r="I82" i="2"/>
  <c r="J82" i="2"/>
  <c r="K82" i="2"/>
  <c r="L82" i="2"/>
  <c r="I83" i="2"/>
  <c r="J83" i="2"/>
  <c r="K83" i="2"/>
  <c r="L83" i="2"/>
  <c r="I84" i="2"/>
  <c r="J84" i="2"/>
  <c r="K84" i="2"/>
  <c r="L84" i="2"/>
  <c r="I85" i="2"/>
  <c r="J85" i="2"/>
  <c r="K85" i="2"/>
  <c r="L85" i="2"/>
  <c r="I86" i="2"/>
  <c r="J86" i="2"/>
  <c r="K86" i="2"/>
  <c r="L86" i="2"/>
  <c r="I87" i="2"/>
  <c r="J87" i="2"/>
  <c r="K87" i="2"/>
  <c r="L87" i="2"/>
  <c r="I88" i="2"/>
  <c r="J88" i="2"/>
  <c r="K88" i="2"/>
  <c r="L88" i="2"/>
  <c r="I89" i="2"/>
  <c r="J89" i="2"/>
  <c r="K89" i="2"/>
  <c r="L89" i="2"/>
  <c r="I90" i="2"/>
  <c r="J90" i="2"/>
  <c r="K90" i="2"/>
  <c r="L90" i="2"/>
  <c r="I91" i="2"/>
  <c r="J91" i="2"/>
  <c r="K91" i="2"/>
  <c r="L91" i="2"/>
  <c r="K65" i="2"/>
  <c r="L65" i="2"/>
  <c r="J65" i="2"/>
  <c r="I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65" i="2"/>
  <c r="H64" i="2"/>
  <c r="J64" i="2"/>
  <c r="I64" i="2"/>
  <c r="K64" i="2"/>
  <c r="L64" i="2"/>
  <c r="AK7" i="6"/>
  <c r="AK8" i="6" s="1"/>
  <c r="AO15" i="6"/>
  <c r="AP15" i="6"/>
  <c r="G66" i="2"/>
  <c r="G67" i="2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65" i="2"/>
  <c r="AJ13" i="6"/>
  <c r="AD13" i="6"/>
  <c r="X13" i="6"/>
  <c r="R13" i="6"/>
  <c r="L13" i="6"/>
  <c r="F65" i="2"/>
  <c r="F66" i="2" s="1"/>
  <c r="J2" i="6"/>
  <c r="AH36" i="6"/>
  <c r="AB36" i="6"/>
  <c r="V36" i="6"/>
  <c r="P36" i="6"/>
  <c r="J36" i="6"/>
  <c r="J30" i="6"/>
  <c r="P30" i="6"/>
  <c r="V30" i="6"/>
  <c r="AB30" i="6"/>
  <c r="AH30" i="6"/>
  <c r="AH24" i="6"/>
  <c r="AB24" i="6"/>
  <c r="V24" i="6"/>
  <c r="P24" i="6"/>
  <c r="J24" i="6"/>
  <c r="AE36" i="6"/>
  <c r="P2" i="6"/>
  <c r="B9" i="1"/>
  <c r="J4" i="6"/>
  <c r="J3" i="6"/>
  <c r="F67" i="2" l="1"/>
  <c r="AK13" i="6"/>
  <c r="AL13" i="6" s="1"/>
  <c r="AM13" i="6" s="1"/>
  <c r="AN13" i="6" s="1"/>
  <c r="S30" i="6"/>
  <c r="T30" i="6"/>
  <c r="T24" i="6"/>
  <c r="H36" i="6"/>
  <c r="U24" i="6"/>
  <c r="I36" i="6"/>
  <c r="Y24" i="6"/>
  <c r="Y7" i="6" s="1"/>
  <c r="Y13" i="6" s="1"/>
  <c r="Z13" i="6" s="1"/>
  <c r="AA13" i="6" s="1"/>
  <c r="AB13" i="6" s="1"/>
  <c r="M36" i="6"/>
  <c r="Z24" i="6"/>
  <c r="N36" i="6"/>
  <c r="Z30" i="6"/>
  <c r="AF36" i="6"/>
  <c r="AA30" i="6"/>
  <c r="AG36" i="6"/>
  <c r="AA36" i="6"/>
  <c r="AA24" i="6"/>
  <c r="U30" i="6"/>
  <c r="O36" i="6"/>
  <c r="G24" i="6"/>
  <c r="G7" i="6" s="1"/>
  <c r="AE24" i="6"/>
  <c r="AE7" i="6" s="1"/>
  <c r="AE13" i="6" s="1"/>
  <c r="AF13" i="6" s="1"/>
  <c r="AG13" i="6" s="1"/>
  <c r="AH13" i="6" s="1"/>
  <c r="M30" i="6"/>
  <c r="S36" i="6"/>
  <c r="H24" i="6"/>
  <c r="AF24" i="6"/>
  <c r="N30" i="6"/>
  <c r="T36" i="6"/>
  <c r="I24" i="6"/>
  <c r="AG24" i="6"/>
  <c r="O30" i="6"/>
  <c r="U36" i="6"/>
  <c r="M24" i="6"/>
  <c r="M7" i="6" s="1"/>
  <c r="M13" i="6" s="1"/>
  <c r="N13" i="6" s="1"/>
  <c r="O13" i="6" s="1"/>
  <c r="P13" i="6" s="1"/>
  <c r="AE30" i="6"/>
  <c r="G30" i="6"/>
  <c r="Y36" i="6"/>
  <c r="N24" i="6"/>
  <c r="AF30" i="6"/>
  <c r="H30" i="6"/>
  <c r="Z36" i="6"/>
  <c r="O24" i="6"/>
  <c r="AG30" i="6"/>
  <c r="I30" i="6"/>
  <c r="S24" i="6"/>
  <c r="S7" i="6" s="1"/>
  <c r="S13" i="6" s="1"/>
  <c r="T13" i="6" s="1"/>
  <c r="U13" i="6" s="1"/>
  <c r="V13" i="6" s="1"/>
  <c r="Y30" i="6"/>
  <c r="G36" i="6"/>
  <c r="K25" i="6"/>
  <c r="K7" i="6" s="1"/>
  <c r="K13" i="6" s="1"/>
  <c r="M22" i="6"/>
  <c r="S22" i="6" s="1"/>
  <c r="G25" i="6"/>
  <c r="F25" i="6"/>
  <c r="F7" i="6" s="1"/>
  <c r="F13" i="6" s="1"/>
  <c r="F14" i="6" s="1"/>
  <c r="F15" i="6" s="1"/>
  <c r="H28" i="6"/>
  <c r="I28" i="6" s="1"/>
  <c r="H23" i="6"/>
  <c r="E32" i="6"/>
  <c r="E38" i="6" s="1"/>
  <c r="K37" i="6" s="1"/>
  <c r="G48" i="6"/>
  <c r="AI22" i="6"/>
  <c r="AC22" i="6"/>
  <c r="W22" i="6"/>
  <c r="Q22" i="6"/>
  <c r="B158" i="2"/>
  <c r="B159" i="2"/>
  <c r="B160" i="2"/>
  <c r="B161" i="2"/>
  <c r="B162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40" i="2"/>
  <c r="B132" i="2"/>
  <c r="B133" i="2"/>
  <c r="B134" i="2"/>
  <c r="B135" i="2"/>
  <c r="B136" i="2"/>
  <c r="B137" i="2"/>
  <c r="B138" i="2"/>
  <c r="B139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14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97" i="2"/>
  <c r="B98" i="2"/>
  <c r="B99" i="2"/>
  <c r="B100" i="2"/>
  <c r="B89" i="2"/>
  <c r="B90" i="2"/>
  <c r="B91" i="2"/>
  <c r="B92" i="2"/>
  <c r="B93" i="2"/>
  <c r="B94" i="2"/>
  <c r="B95" i="2"/>
  <c r="B96" i="2"/>
  <c r="B12" i="1"/>
  <c r="F68" i="2" l="1"/>
  <c r="G13" i="6"/>
  <c r="H13" i="6" s="1"/>
  <c r="I13" i="6" s="1"/>
  <c r="J13" i="6" s="1"/>
  <c r="I23" i="6"/>
  <c r="F26" i="6"/>
  <c r="W37" i="6"/>
  <c r="W38" i="6" s="1"/>
  <c r="H40" i="6"/>
  <c r="K31" i="6"/>
  <c r="K32" i="6" s="1"/>
  <c r="H34" i="6"/>
  <c r="Y22" i="6"/>
  <c r="Z34" i="6" s="1"/>
  <c r="AA34" i="6" s="1"/>
  <c r="Q31" i="6"/>
  <c r="Q32" i="6" s="1"/>
  <c r="T34" i="6"/>
  <c r="U34" i="6" s="1"/>
  <c r="T40" i="6"/>
  <c r="U40" i="6" s="1"/>
  <c r="W31" i="6"/>
  <c r="W32" i="6" s="1"/>
  <c r="T23" i="6"/>
  <c r="U23" i="6" s="1"/>
  <c r="N34" i="6"/>
  <c r="O34" i="6" s="1"/>
  <c r="Q25" i="6"/>
  <c r="Q7" i="6" s="1"/>
  <c r="Q13" i="6" s="1"/>
  <c r="N23" i="6"/>
  <c r="O23" i="6" s="1"/>
  <c r="N40" i="6"/>
  <c r="O40" i="6" s="1"/>
  <c r="W25" i="6"/>
  <c r="W7" i="6" s="1"/>
  <c r="W13" i="6" s="1"/>
  <c r="T28" i="6"/>
  <c r="U28" i="6" s="1"/>
  <c r="S25" i="6"/>
  <c r="N28" i="6"/>
  <c r="O28" i="6" s="1"/>
  <c r="M25" i="6"/>
  <c r="Q37" i="6"/>
  <c r="Q38" i="6" s="1"/>
  <c r="F37" i="6"/>
  <c r="F38" i="6" s="1"/>
  <c r="K38" i="6"/>
  <c r="E44" i="6"/>
  <c r="F31" i="6"/>
  <c r="F32" i="6" s="1"/>
  <c r="F69" i="2" l="1"/>
  <c r="F20" i="6"/>
  <c r="I34" i="6"/>
  <c r="I40" i="6"/>
  <c r="Q26" i="6"/>
  <c r="Q20" i="6" s="1"/>
  <c r="W26" i="6"/>
  <c r="W19" i="6" s="1"/>
  <c r="W20" i="6"/>
  <c r="F19" i="6"/>
  <c r="M37" i="6"/>
  <c r="S37" i="6"/>
  <c r="AE22" i="6"/>
  <c r="AF23" i="6" s="1"/>
  <c r="AG23" i="6" s="1"/>
  <c r="Z23" i="6"/>
  <c r="AA23" i="6" s="1"/>
  <c r="Z40" i="6"/>
  <c r="AA40" i="6" s="1"/>
  <c r="Y25" i="6"/>
  <c r="Y37" i="6"/>
  <c r="AC31" i="6"/>
  <c r="AC32" i="6" s="1"/>
  <c r="AC37" i="6"/>
  <c r="AC38" i="6" s="1"/>
  <c r="AC25" i="6"/>
  <c r="AC7" i="6" s="1"/>
  <c r="AC13" i="6" s="1"/>
  <c r="Z28" i="6"/>
  <c r="AA28" i="6" s="1"/>
  <c r="E50" i="6"/>
  <c r="E43" i="6"/>
  <c r="C64" i="2"/>
  <c r="C65" i="2"/>
  <c r="C66" i="2"/>
  <c r="C67" i="2"/>
  <c r="C68" i="2"/>
  <c r="C69" i="2"/>
  <c r="C70" i="2"/>
  <c r="C80" i="2"/>
  <c r="C81" i="2"/>
  <c r="C82" i="2"/>
  <c r="C63" i="2"/>
  <c r="A65" i="2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64" i="2"/>
  <c r="C78" i="2" l="1"/>
  <c r="C76" i="2"/>
  <c r="C75" i="2"/>
  <c r="C79" i="2"/>
  <c r="C77" i="2"/>
  <c r="E37" i="6"/>
  <c r="G37" i="6" s="1"/>
  <c r="E31" i="6"/>
  <c r="AE31" i="6" s="1"/>
  <c r="C74" i="2"/>
  <c r="A84" i="2"/>
  <c r="C83" i="2"/>
  <c r="C73" i="2"/>
  <c r="C72" i="2"/>
  <c r="C71" i="2"/>
  <c r="F70" i="2"/>
  <c r="Q19" i="6"/>
  <c r="C23" i="6"/>
  <c r="C24" i="6"/>
  <c r="AC26" i="6"/>
  <c r="AC20" i="6" s="1"/>
  <c r="AF40" i="6"/>
  <c r="AG40" i="6" s="1"/>
  <c r="AF34" i="6"/>
  <c r="AF28" i="6"/>
  <c r="AG28" i="6" s="1"/>
  <c r="AE25" i="6"/>
  <c r="AI25" i="6"/>
  <c r="AI7" i="6" s="1"/>
  <c r="AI13" i="6" s="1"/>
  <c r="AI31" i="6"/>
  <c r="AI32" i="6" s="1"/>
  <c r="AI37" i="6"/>
  <c r="AI38" i="6" s="1"/>
  <c r="AE37" i="6"/>
  <c r="E56" i="6"/>
  <c r="E49" i="6"/>
  <c r="K11" i="6"/>
  <c r="K22" i="6"/>
  <c r="G8" i="6"/>
  <c r="B28" i="1"/>
  <c r="B25" i="1"/>
  <c r="B22" i="1"/>
  <c r="B19" i="1"/>
  <c r="B16" i="1"/>
  <c r="B11" i="2"/>
  <c r="B12" i="2"/>
  <c r="C51" i="1"/>
  <c r="C42" i="1"/>
  <c r="A45" i="2"/>
  <c r="A46" i="2" s="1"/>
  <c r="A47" i="2" s="1"/>
  <c r="A48" i="2" s="1"/>
  <c r="A49" i="2" s="1"/>
  <c r="A50" i="2" s="1"/>
  <c r="A51" i="2" s="1"/>
  <c r="A52" i="2" s="1"/>
  <c r="A40" i="2"/>
  <c r="A41" i="2" s="1"/>
  <c r="A42" i="2" s="1"/>
  <c r="A43" i="2" s="1"/>
  <c r="A37" i="2"/>
  <c r="I45" i="2"/>
  <c r="J45" i="2"/>
  <c r="AC19" i="6" l="1"/>
  <c r="F71" i="2"/>
  <c r="S31" i="6"/>
  <c r="Y31" i="6"/>
  <c r="G31" i="6"/>
  <c r="M31" i="6"/>
  <c r="A85" i="2"/>
  <c r="C84" i="2"/>
  <c r="C41" i="6"/>
  <c r="C29" i="6"/>
  <c r="AG34" i="6"/>
  <c r="C34" i="6" s="1"/>
  <c r="C40" i="6"/>
  <c r="C28" i="6"/>
  <c r="AI26" i="6"/>
  <c r="AI20" i="6"/>
  <c r="AI19" i="6"/>
  <c r="E55" i="6"/>
  <c r="E62" i="6"/>
  <c r="M8" i="6"/>
  <c r="K26" i="6"/>
  <c r="K8" i="6"/>
  <c r="Q11" i="6"/>
  <c r="A38" i="2"/>
  <c r="E36" i="2" s="1" a="1"/>
  <c r="E36" i="2" s="1"/>
  <c r="D36" i="2" a="1"/>
  <c r="D36" i="2" s="1"/>
  <c r="A86" i="2" l="1"/>
  <c r="C85" i="2"/>
  <c r="F72" i="2"/>
  <c r="F8" i="6"/>
  <c r="J9" i="6" s="1"/>
  <c r="P9" i="6" s="1"/>
  <c r="G14" i="6"/>
  <c r="G15" i="6" s="1"/>
  <c r="K10" i="6"/>
  <c r="C35" i="6"/>
  <c r="K20" i="6"/>
  <c r="K19" i="6"/>
  <c r="E68" i="6"/>
  <c r="E61" i="6"/>
  <c r="S8" i="6"/>
  <c r="Q8" i="6"/>
  <c r="AC11" i="6"/>
  <c r="Y8" i="6"/>
  <c r="J47" i="2"/>
  <c r="I47" i="2"/>
  <c r="J46" i="2"/>
  <c r="I46" i="2"/>
  <c r="J44" i="2"/>
  <c r="I44" i="2"/>
  <c r="O38" i="2"/>
  <c r="N38" i="2"/>
  <c r="M38" i="2"/>
  <c r="L38" i="2"/>
  <c r="K38" i="2"/>
  <c r="J38" i="2"/>
  <c r="I38" i="2"/>
  <c r="K37" i="2"/>
  <c r="J37" i="2"/>
  <c r="I37" i="2"/>
  <c r="L36" i="2"/>
  <c r="K36" i="2"/>
  <c r="J36" i="2"/>
  <c r="I36" i="2"/>
  <c r="I40" i="2"/>
  <c r="I43" i="2"/>
  <c r="I42" i="2"/>
  <c r="I41" i="2"/>
  <c r="I39" i="2"/>
  <c r="H14" i="6" l="1"/>
  <c r="H15" i="6" s="1"/>
  <c r="F73" i="2"/>
  <c r="A87" i="2"/>
  <c r="C86" i="2"/>
  <c r="V9" i="6"/>
  <c r="Q10" i="6"/>
  <c r="E67" i="6"/>
  <c r="E74" i="6"/>
  <c r="W11" i="6"/>
  <c r="W8" i="6"/>
  <c r="W10" i="6" s="1"/>
  <c r="AC8" i="6"/>
  <c r="AI11" i="6"/>
  <c r="AE8" i="6"/>
  <c r="C56" i="1"/>
  <c r="C38" i="1"/>
  <c r="C55" i="1"/>
  <c r="C46" i="1"/>
  <c r="C37" i="1"/>
  <c r="C34" i="1"/>
  <c r="C39" i="1" s="1"/>
  <c r="C35" i="1"/>
  <c r="E4" i="2"/>
  <c r="E3" i="2"/>
  <c r="E2" i="2"/>
  <c r="D4" i="2"/>
  <c r="D3" i="2"/>
  <c r="D2" i="2"/>
  <c r="A88" i="2" l="1"/>
  <c r="C87" i="2"/>
  <c r="F74" i="2"/>
  <c r="I14" i="6"/>
  <c r="I15" i="6" s="1"/>
  <c r="AB9" i="6"/>
  <c r="AH9" i="6" s="1"/>
  <c r="AC10" i="6"/>
  <c r="E73" i="6"/>
  <c r="E80" i="6"/>
  <c r="AI8" i="6"/>
  <c r="C57" i="1"/>
  <c r="C41" i="1"/>
  <c r="C43" i="1" s="1"/>
  <c r="C50" i="1"/>
  <c r="C52" i="1" s="1"/>
  <c r="J14" i="6" l="1"/>
  <c r="J15" i="6" s="1"/>
  <c r="F75" i="2"/>
  <c r="A89" i="2"/>
  <c r="C88" i="2"/>
  <c r="AN9" i="6"/>
  <c r="E86" i="6"/>
  <c r="E79" i="6"/>
  <c r="AP7" i="6"/>
  <c r="AP8" i="6" s="1"/>
  <c r="AO11" i="6"/>
  <c r="AO7" i="6"/>
  <c r="AO8" i="6" l="1"/>
  <c r="AO13" i="6"/>
  <c r="F76" i="2"/>
  <c r="A90" i="2"/>
  <c r="C89" i="2"/>
  <c r="K14" i="6"/>
  <c r="K15" i="6" s="1"/>
  <c r="E92" i="6"/>
  <c r="E85" i="6"/>
  <c r="AU7" i="6"/>
  <c r="AU8" i="6" s="1"/>
  <c r="AT11" i="6"/>
  <c r="AT7" i="6"/>
  <c r="AT8" i="6" s="1"/>
  <c r="L14" i="6" l="1"/>
  <c r="L15" i="6" s="1"/>
  <c r="A91" i="2"/>
  <c r="C90" i="2"/>
  <c r="F77" i="2"/>
  <c r="E98" i="6"/>
  <c r="E91" i="6"/>
  <c r="AZ7" i="6"/>
  <c r="AZ8" i="6" s="1"/>
  <c r="AY11" i="6"/>
  <c r="AY7" i="6"/>
  <c r="AY8" i="6" s="1"/>
  <c r="F78" i="2" l="1"/>
  <c r="A92" i="2"/>
  <c r="C91" i="2"/>
  <c r="M14" i="6"/>
  <c r="M15" i="6" s="1"/>
  <c r="E104" i="6"/>
  <c r="E97" i="6"/>
  <c r="BE7" i="6"/>
  <c r="BE8" i="6" s="1"/>
  <c r="BD11" i="6"/>
  <c r="BD7" i="6"/>
  <c r="BD8" i="6" s="1"/>
  <c r="F79" i="2" l="1"/>
  <c r="N14" i="6"/>
  <c r="N15" i="6" s="1"/>
  <c r="A93" i="2"/>
  <c r="C92" i="2"/>
  <c r="E103" i="6"/>
  <c r="E110" i="6"/>
  <c r="BJ7" i="6"/>
  <c r="BJ8" i="6" s="1"/>
  <c r="BI7" i="6"/>
  <c r="BI8" i="6" s="1"/>
  <c r="BI11" i="6"/>
  <c r="O14" i="6" l="1"/>
  <c r="O15" i="6" s="1"/>
  <c r="A94" i="2"/>
  <c r="C93" i="2"/>
  <c r="F80" i="2"/>
  <c r="E116" i="6"/>
  <c r="E109" i="6"/>
  <c r="BO7" i="6"/>
  <c r="BO8" i="6" s="1"/>
  <c r="BN7" i="6"/>
  <c r="BN8" i="6" s="1"/>
  <c r="BN11" i="6"/>
  <c r="F81" i="2" l="1"/>
  <c r="A95" i="2"/>
  <c r="C94" i="2"/>
  <c r="P14" i="6"/>
  <c r="P15" i="6" s="1"/>
  <c r="E122" i="6"/>
  <c r="E115" i="6"/>
  <c r="BT7" i="6"/>
  <c r="BT8" i="6" s="1"/>
  <c r="BS11" i="6"/>
  <c r="BS7" i="6"/>
  <c r="BS8" i="6" s="1"/>
  <c r="Q14" i="6" l="1"/>
  <c r="Q15" i="6" s="1"/>
  <c r="A96" i="2"/>
  <c r="C95" i="2"/>
  <c r="F82" i="2"/>
  <c r="E128" i="6"/>
  <c r="E121" i="6"/>
  <c r="BY7" i="6"/>
  <c r="BY8" i="6" s="1"/>
  <c r="BX7" i="6"/>
  <c r="BX8" i="6" s="1"/>
  <c r="BX11" i="6"/>
  <c r="R14" i="6" l="1"/>
  <c r="R15" i="6" s="1"/>
  <c r="A97" i="2"/>
  <c r="C96" i="2"/>
  <c r="F83" i="2"/>
  <c r="E134" i="6"/>
  <c r="E127" i="6"/>
  <c r="CD7" i="6"/>
  <c r="CD8" i="6" s="1"/>
  <c r="CC7" i="6"/>
  <c r="CC8" i="6" s="1"/>
  <c r="CC11" i="6"/>
  <c r="S14" i="6" l="1"/>
  <c r="S15" i="6" s="1"/>
  <c r="F84" i="2"/>
  <c r="A98" i="2"/>
  <c r="C97" i="2"/>
  <c r="E140" i="6"/>
  <c r="E133" i="6"/>
  <c r="CI7" i="6"/>
  <c r="CI8" i="6" s="1"/>
  <c r="CH11" i="6"/>
  <c r="CH7" i="6"/>
  <c r="CH8" i="6" s="1"/>
  <c r="A99" i="2" l="1"/>
  <c r="C98" i="2"/>
  <c r="F85" i="2"/>
  <c r="T14" i="6"/>
  <c r="T15" i="6" s="1"/>
  <c r="E139" i="6"/>
  <c r="E146" i="6"/>
  <c r="CN7" i="6"/>
  <c r="CN8" i="6" s="1"/>
  <c r="CM7" i="6"/>
  <c r="CM8" i="6" s="1"/>
  <c r="CM11" i="6"/>
  <c r="A100" i="2" l="1"/>
  <c r="C99" i="2"/>
  <c r="U14" i="6"/>
  <c r="U15" i="6" s="1"/>
  <c r="F86" i="2"/>
  <c r="E145" i="6"/>
  <c r="E152" i="6"/>
  <c r="CS7" i="6"/>
  <c r="CS8" i="6" s="1"/>
  <c r="CR7" i="6"/>
  <c r="CR8" i="6" s="1"/>
  <c r="CR11" i="6"/>
  <c r="A101" i="2" l="1"/>
  <c r="C100" i="2"/>
  <c r="F87" i="2"/>
  <c r="V14" i="6"/>
  <c r="V15" i="6" s="1"/>
  <c r="E151" i="6"/>
  <c r="E158" i="6"/>
  <c r="CX7" i="6"/>
  <c r="CX8" i="6" s="1"/>
  <c r="CW7" i="6"/>
  <c r="CW8" i="6" s="1"/>
  <c r="CW11" i="6"/>
  <c r="W14" i="6" l="1"/>
  <c r="W15" i="6" s="1"/>
  <c r="F88" i="2"/>
  <c r="A102" i="2"/>
  <c r="C101" i="2"/>
  <c r="E157" i="6"/>
  <c r="E164" i="6"/>
  <c r="DC7" i="6"/>
  <c r="DC8" i="6" s="1"/>
  <c r="DB7" i="6"/>
  <c r="DB8" i="6" s="1"/>
  <c r="DB11" i="6"/>
  <c r="A103" i="2" l="1"/>
  <c r="C102" i="2"/>
  <c r="F89" i="2"/>
  <c r="X14" i="6"/>
  <c r="X15" i="6" s="1"/>
  <c r="E170" i="6"/>
  <c r="E163" i="6"/>
  <c r="DH7" i="6"/>
  <c r="DH8" i="6" s="1"/>
  <c r="DG7" i="6"/>
  <c r="DG8" i="6" s="1"/>
  <c r="DG11" i="6"/>
  <c r="Y14" i="6" l="1"/>
  <c r="Y15" i="6" s="1"/>
  <c r="F90" i="2"/>
  <c r="A104" i="2"/>
  <c r="C103" i="2"/>
  <c r="E176" i="6"/>
  <c r="E169" i="6"/>
  <c r="DM7" i="6"/>
  <c r="DM8" i="6" s="1"/>
  <c r="DL7" i="6"/>
  <c r="DL8" i="6" s="1"/>
  <c r="DL11" i="6"/>
  <c r="A105" i="2" l="1"/>
  <c r="C104" i="2"/>
  <c r="F91" i="2"/>
  <c r="Z14" i="6"/>
  <c r="Z15" i="6" s="1"/>
  <c r="E175" i="6"/>
  <c r="E182" i="6"/>
  <c r="DR7" i="6"/>
  <c r="DR8" i="6" s="1"/>
  <c r="DQ7" i="6"/>
  <c r="DQ8" i="6" s="1"/>
  <c r="DQ11" i="6"/>
  <c r="AA14" i="6" l="1"/>
  <c r="AA15" i="6" s="1"/>
  <c r="A106" i="2"/>
  <c r="C105" i="2"/>
  <c r="E188" i="6"/>
  <c r="E181" i="6"/>
  <c r="DW7" i="6"/>
  <c r="DW8" i="6" s="1"/>
  <c r="DV11" i="6"/>
  <c r="DV7" i="6"/>
  <c r="DV8" i="6" s="1"/>
  <c r="C106" i="2" l="1"/>
  <c r="A107" i="2"/>
  <c r="AB14" i="6"/>
  <c r="AB15" i="6" s="1"/>
  <c r="E194" i="6"/>
  <c r="E187" i="6"/>
  <c r="EB7" i="6"/>
  <c r="EB8" i="6" s="1"/>
  <c r="EA11" i="6"/>
  <c r="EA7" i="6"/>
  <c r="EA8" i="6" s="1"/>
  <c r="AC14" i="6" l="1"/>
  <c r="AC15" i="6" s="1"/>
  <c r="C107" i="2"/>
  <c r="A108" i="2"/>
  <c r="E200" i="6"/>
  <c r="E193" i="6"/>
  <c r="EG7" i="6"/>
  <c r="EG8" i="6" s="1"/>
  <c r="EF11" i="6"/>
  <c r="EF7" i="6"/>
  <c r="EF8" i="6" s="1"/>
  <c r="C108" i="2" l="1"/>
  <c r="A109" i="2"/>
  <c r="AD14" i="6"/>
  <c r="AD15" i="6" s="1"/>
  <c r="E206" i="6"/>
  <c r="E199" i="6"/>
  <c r="EL7" i="6"/>
  <c r="EL8" i="6" s="1"/>
  <c r="EK11" i="6"/>
  <c r="EK7" i="6"/>
  <c r="EK8" i="6" s="1"/>
  <c r="AE14" i="6" l="1"/>
  <c r="AE15" i="6" s="1"/>
  <c r="C109" i="2"/>
  <c r="A110" i="2"/>
  <c r="E205" i="6"/>
  <c r="E212" i="6"/>
  <c r="EQ7" i="6"/>
  <c r="EQ8" i="6" s="1"/>
  <c r="EP11" i="6"/>
  <c r="EP7" i="6"/>
  <c r="EP8" i="6" s="1"/>
  <c r="A111" i="2" l="1"/>
  <c r="C110" i="2"/>
  <c r="AF14" i="6"/>
  <c r="AF15" i="6" s="1"/>
  <c r="E218" i="6"/>
  <c r="E211" i="6"/>
  <c r="EV7" i="6"/>
  <c r="EV8" i="6" s="1"/>
  <c r="EU7" i="6"/>
  <c r="EU8" i="6" s="1"/>
  <c r="EU11" i="6"/>
  <c r="AG14" i="6" l="1"/>
  <c r="AG15" i="6" s="1"/>
  <c r="A112" i="2"/>
  <c r="C111" i="2"/>
  <c r="E224" i="6"/>
  <c r="E217" i="6"/>
  <c r="FA7" i="6"/>
  <c r="FA8" i="6" s="1"/>
  <c r="EZ7" i="6"/>
  <c r="EZ8" i="6" s="1"/>
  <c r="EZ11" i="6"/>
  <c r="A113" i="2" l="1"/>
  <c r="C112" i="2"/>
  <c r="AH14" i="6"/>
  <c r="AH15" i="6" s="1"/>
  <c r="E223" i="6"/>
  <c r="E230" i="6"/>
  <c r="FF7" i="6"/>
  <c r="FF8" i="6" s="1"/>
  <c r="FE11" i="6"/>
  <c r="FE7" i="6"/>
  <c r="FE8" i="6" s="1"/>
  <c r="AI14" i="6" l="1"/>
  <c r="AI15" i="6" s="1"/>
  <c r="A114" i="2"/>
  <c r="C113" i="2"/>
  <c r="E236" i="6"/>
  <c r="E229" i="6"/>
  <c r="FK7" i="6"/>
  <c r="FK8" i="6" s="1"/>
  <c r="FJ7" i="6"/>
  <c r="FJ8" i="6" s="1"/>
  <c r="FJ11" i="6"/>
  <c r="A115" i="2" l="1"/>
  <c r="C114" i="2"/>
  <c r="AJ14" i="6"/>
  <c r="AJ15" i="6" s="1"/>
  <c r="E242" i="6"/>
  <c r="E235" i="6"/>
  <c r="FP7" i="6"/>
  <c r="FP8" i="6" s="1"/>
  <c r="FO11" i="6"/>
  <c r="FO7" i="6"/>
  <c r="FO8" i="6" s="1"/>
  <c r="A116" i="2" l="1"/>
  <c r="C115" i="2"/>
  <c r="AK14" i="6"/>
  <c r="AK15" i="6" s="1"/>
  <c r="E248" i="6"/>
  <c r="E241" i="6"/>
  <c r="FU7" i="6"/>
  <c r="FU8" i="6" s="1"/>
  <c r="FT7" i="6"/>
  <c r="FT8" i="6" s="1"/>
  <c r="FT11" i="6"/>
  <c r="AL14" i="6" l="1"/>
  <c r="A117" i="2"/>
  <c r="C116" i="2"/>
  <c r="E247" i="6"/>
  <c r="E254" i="6"/>
  <c r="FZ7" i="6"/>
  <c r="FZ8" i="6" s="1"/>
  <c r="FY7" i="6"/>
  <c r="FY8" i="6" s="1"/>
  <c r="FY11" i="6"/>
  <c r="AM14" i="6" l="1"/>
  <c r="AL15" i="6"/>
  <c r="A118" i="2"/>
  <c r="C117" i="2"/>
  <c r="E260" i="6"/>
  <c r="E253" i="6"/>
  <c r="GE7" i="6"/>
  <c r="GE8" i="6" s="1"/>
  <c r="GD7" i="6"/>
  <c r="GD8" i="6" s="1"/>
  <c r="GD11" i="6"/>
  <c r="AN14" i="6" l="1"/>
  <c r="AN15" i="6" s="1"/>
  <c r="AM15" i="6"/>
  <c r="A119" i="2"/>
  <c r="C118" i="2"/>
  <c r="E259" i="6"/>
  <c r="E266" i="6"/>
  <c r="GJ7" i="6"/>
  <c r="GJ8" i="6" s="1"/>
  <c r="GI7" i="6"/>
  <c r="GI8" i="6" s="1"/>
  <c r="GI11" i="6"/>
  <c r="A120" i="2" l="1"/>
  <c r="C119" i="2"/>
  <c r="E265" i="6"/>
  <c r="E272" i="6"/>
  <c r="GO7" i="6"/>
  <c r="GO8" i="6" s="1"/>
  <c r="GN11" i="6"/>
  <c r="GN7" i="6"/>
  <c r="GN8" i="6" s="1"/>
  <c r="A121" i="2" l="1"/>
  <c r="C120" i="2"/>
  <c r="E278" i="6"/>
  <c r="E271" i="6"/>
  <c r="GT7" i="6"/>
  <c r="GT8" i="6" s="1"/>
  <c r="GS7" i="6"/>
  <c r="GS8" i="6" s="1"/>
  <c r="GS11" i="6"/>
  <c r="A122" i="2" l="1"/>
  <c r="C121" i="2"/>
  <c r="E277" i="6"/>
  <c r="E284" i="6"/>
  <c r="GY7" i="6"/>
  <c r="GY8" i="6" s="1"/>
  <c r="GX11" i="6"/>
  <c r="GX7" i="6"/>
  <c r="GX8" i="6" s="1"/>
  <c r="A123" i="2" l="1"/>
  <c r="C122" i="2"/>
  <c r="E290" i="6"/>
  <c r="E283" i="6"/>
  <c r="HD7" i="6"/>
  <c r="HD8" i="6" s="1"/>
  <c r="HC7" i="6"/>
  <c r="HC8" i="6" s="1"/>
  <c r="HC11" i="6"/>
  <c r="A124" i="2" l="1"/>
  <c r="C123" i="2"/>
  <c r="E296" i="6"/>
  <c r="E289" i="6"/>
  <c r="HI7" i="6"/>
  <c r="HI8" i="6" s="1"/>
  <c r="HH11" i="6"/>
  <c r="HH7" i="6"/>
  <c r="HH8" i="6" s="1"/>
  <c r="A125" i="2" l="1"/>
  <c r="C124" i="2"/>
  <c r="E302" i="6"/>
  <c r="E295" i="6"/>
  <c r="HN7" i="6"/>
  <c r="HN8" i="6" s="1"/>
  <c r="HM7" i="6"/>
  <c r="HM8" i="6" s="1"/>
  <c r="HM11" i="6"/>
  <c r="A126" i="2" l="1"/>
  <c r="C125" i="2"/>
  <c r="E308" i="6"/>
  <c r="E301" i="6"/>
  <c r="HS7" i="6"/>
  <c r="HS8" i="6" s="1"/>
  <c r="HR11" i="6"/>
  <c r="HR7" i="6"/>
  <c r="HR8" i="6" s="1"/>
  <c r="A127" i="2" l="1"/>
  <c r="C126" i="2"/>
  <c r="E314" i="6"/>
  <c r="E307" i="6"/>
  <c r="HX7" i="6"/>
  <c r="HX8" i="6" s="1"/>
  <c r="HW7" i="6"/>
  <c r="HW8" i="6" s="1"/>
  <c r="HW11" i="6"/>
  <c r="A128" i="2" l="1"/>
  <c r="C127" i="2"/>
  <c r="E320" i="6"/>
  <c r="E313" i="6"/>
  <c r="IC7" i="6"/>
  <c r="IC8" i="6" s="1"/>
  <c r="IB11" i="6"/>
  <c r="IB7" i="6"/>
  <c r="IB8" i="6" s="1"/>
  <c r="A129" i="2" l="1"/>
  <c r="C128" i="2"/>
  <c r="E319" i="6"/>
  <c r="E326" i="6"/>
  <c r="IH7" i="6"/>
  <c r="IH8" i="6" s="1"/>
  <c r="IG7" i="6"/>
  <c r="IG8" i="6" s="1"/>
  <c r="IG11" i="6"/>
  <c r="A130" i="2" l="1"/>
  <c r="C129" i="2"/>
  <c r="E325" i="6"/>
  <c r="E332" i="6"/>
  <c r="IM7" i="6"/>
  <c r="IM8" i="6" s="1"/>
  <c r="IL7" i="6"/>
  <c r="IL8" i="6" s="1"/>
  <c r="IL11" i="6"/>
  <c r="A131" i="2" l="1"/>
  <c r="C130" i="2"/>
  <c r="E338" i="6"/>
  <c r="E331" i="6"/>
  <c r="IR7" i="6"/>
  <c r="IR8" i="6" s="1"/>
  <c r="IQ7" i="6"/>
  <c r="IQ8" i="6" s="1"/>
  <c r="IQ11" i="6"/>
  <c r="A132" i="2" l="1"/>
  <c r="C131" i="2"/>
  <c r="E344" i="6"/>
  <c r="E337" i="6"/>
  <c r="IW7" i="6"/>
  <c r="IW8" i="6" s="1"/>
  <c r="IV7" i="6"/>
  <c r="IV8" i="6" s="1"/>
  <c r="IV11" i="6"/>
  <c r="A133" i="2" l="1"/>
  <c r="C132" i="2"/>
  <c r="E350" i="6"/>
  <c r="E343" i="6"/>
  <c r="JB7" i="6"/>
  <c r="JB8" i="6" s="1"/>
  <c r="JA11" i="6"/>
  <c r="JA7" i="6"/>
  <c r="JA8" i="6" s="1"/>
  <c r="A134" i="2" l="1"/>
  <c r="C133" i="2"/>
  <c r="E356" i="6"/>
  <c r="E349" i="6"/>
  <c r="JG7" i="6"/>
  <c r="JG8" i="6" s="1"/>
  <c r="JF11" i="6"/>
  <c r="JF7" i="6"/>
  <c r="JF8" i="6" s="1"/>
  <c r="A135" i="2" l="1"/>
  <c r="C134" i="2"/>
  <c r="E362" i="6"/>
  <c r="E355" i="6"/>
  <c r="JL7" i="6"/>
  <c r="JL8" i="6" s="1"/>
  <c r="JK11" i="6"/>
  <c r="JK7" i="6"/>
  <c r="JK8" i="6" s="1"/>
  <c r="A136" i="2" l="1"/>
  <c r="C135" i="2"/>
  <c r="E368" i="6"/>
  <c r="E361" i="6"/>
  <c r="JQ7" i="6"/>
  <c r="JQ8" i="6" s="1"/>
  <c r="JP11" i="6"/>
  <c r="JP7" i="6"/>
  <c r="JP8" i="6" s="1"/>
  <c r="A137" i="2" l="1"/>
  <c r="C136" i="2"/>
  <c r="E367" i="6"/>
  <c r="E374" i="6"/>
  <c r="JV7" i="6"/>
  <c r="JV8" i="6" s="1"/>
  <c r="JU7" i="6"/>
  <c r="JU8" i="6" s="1"/>
  <c r="JU11" i="6"/>
  <c r="A138" i="2" l="1"/>
  <c r="C137" i="2"/>
  <c r="E380" i="6"/>
  <c r="E373" i="6"/>
  <c r="KA7" i="6"/>
  <c r="KA8" i="6" s="1"/>
  <c r="JZ11" i="6"/>
  <c r="JZ7" i="6"/>
  <c r="JZ8" i="6" s="1"/>
  <c r="A139" i="2" l="1"/>
  <c r="C138" i="2"/>
  <c r="E386" i="6"/>
  <c r="E379" i="6"/>
  <c r="KF7" i="6"/>
  <c r="KF8" i="6" s="1"/>
  <c r="KE11" i="6"/>
  <c r="KE7" i="6"/>
  <c r="KE8" i="6" s="1"/>
  <c r="A140" i="2" l="1"/>
  <c r="C139" i="2"/>
  <c r="E385" i="6"/>
  <c r="E392" i="6"/>
  <c r="KK7" i="6"/>
  <c r="KK8" i="6" s="1"/>
  <c r="KJ7" i="6"/>
  <c r="KJ8" i="6" s="1"/>
  <c r="KJ11" i="6"/>
  <c r="A141" i="2" l="1"/>
  <c r="C140" i="2"/>
  <c r="E398" i="6"/>
  <c r="E391" i="6"/>
  <c r="KP7" i="6"/>
  <c r="KP8" i="6" s="1"/>
  <c r="KO11" i="6"/>
  <c r="KO7" i="6"/>
  <c r="KO8" i="6" s="1"/>
  <c r="A142" i="2" l="1"/>
  <c r="C141" i="2"/>
  <c r="E397" i="6"/>
  <c r="E404" i="6"/>
  <c r="KU7" i="6"/>
  <c r="KU8" i="6" s="1"/>
  <c r="KT7" i="6"/>
  <c r="KT8" i="6" s="1"/>
  <c r="KT11" i="6"/>
  <c r="A143" i="2" l="1"/>
  <c r="C142" i="2"/>
  <c r="E410" i="6"/>
  <c r="E403" i="6"/>
  <c r="KZ7" i="6"/>
  <c r="KZ8" i="6" s="1"/>
  <c r="KY7" i="6"/>
  <c r="KY8" i="6" s="1"/>
  <c r="KY11" i="6"/>
  <c r="A144" i="2" l="1"/>
  <c r="C143" i="2"/>
  <c r="E416" i="6"/>
  <c r="E409" i="6"/>
  <c r="LE7" i="6"/>
  <c r="LE8" i="6" s="1"/>
  <c r="LD7" i="6"/>
  <c r="LD8" i="6" s="1"/>
  <c r="LD11" i="6"/>
  <c r="A145" i="2" l="1"/>
  <c r="C144" i="2"/>
  <c r="E422" i="6"/>
  <c r="E415" i="6"/>
  <c r="LJ7" i="6"/>
  <c r="LJ8" i="6" s="1"/>
  <c r="LI11" i="6"/>
  <c r="LI7" i="6"/>
  <c r="LI8" i="6" s="1"/>
  <c r="A146" i="2" l="1"/>
  <c r="C145" i="2"/>
  <c r="E428" i="6"/>
  <c r="E421" i="6"/>
  <c r="LO7" i="6"/>
  <c r="LO8" i="6" s="1"/>
  <c r="LN7" i="6"/>
  <c r="LN8" i="6" s="1"/>
  <c r="LN11" i="6"/>
  <c r="A147" i="2" l="1"/>
  <c r="C146" i="2"/>
  <c r="E427" i="6"/>
  <c r="E434" i="6"/>
  <c r="LT7" i="6"/>
  <c r="LT8" i="6" s="1"/>
  <c r="LS7" i="6"/>
  <c r="LS8" i="6" s="1"/>
  <c r="LS11" i="6"/>
  <c r="A148" i="2" l="1"/>
  <c r="C147" i="2"/>
  <c r="E440" i="6"/>
  <c r="E433" i="6"/>
  <c r="LY7" i="6"/>
  <c r="LY8" i="6" s="1"/>
  <c r="LX7" i="6"/>
  <c r="LX8" i="6" s="1"/>
  <c r="LX11" i="6"/>
  <c r="A149" i="2" l="1"/>
  <c r="C148" i="2"/>
  <c r="E446" i="6"/>
  <c r="E439" i="6"/>
  <c r="MD7" i="6"/>
  <c r="MD8" i="6" s="1"/>
  <c r="MC7" i="6"/>
  <c r="MC8" i="6" s="1"/>
  <c r="MC11" i="6"/>
  <c r="A150" i="2" l="1"/>
  <c r="C149" i="2"/>
  <c r="E445" i="6"/>
  <c r="E452" i="6"/>
  <c r="MI7" i="6"/>
  <c r="MI8" i="6" s="1"/>
  <c r="MH7" i="6"/>
  <c r="MH8" i="6" s="1"/>
  <c r="MH11" i="6"/>
  <c r="A151" i="2" l="1"/>
  <c r="C150" i="2"/>
  <c r="E458" i="6"/>
  <c r="E451" i="6"/>
  <c r="MN7" i="6"/>
  <c r="MN8" i="6" s="1"/>
  <c r="MM11" i="6"/>
  <c r="MM7" i="6"/>
  <c r="MM8" i="6" s="1"/>
  <c r="C151" i="2" l="1"/>
  <c r="A152" i="2"/>
  <c r="E457" i="6"/>
  <c r="E464" i="6"/>
  <c r="MS7" i="6"/>
  <c r="MS8" i="6" s="1"/>
  <c r="MR7" i="6"/>
  <c r="MR8" i="6" s="1"/>
  <c r="MR11" i="6"/>
  <c r="A153" i="2" l="1"/>
  <c r="C152" i="2"/>
  <c r="E470" i="6"/>
  <c r="E463" i="6"/>
  <c r="MX7" i="6"/>
  <c r="MX8" i="6" s="1"/>
  <c r="MW11" i="6"/>
  <c r="MW7" i="6"/>
  <c r="MW8" i="6" s="1"/>
  <c r="A154" i="2" l="1"/>
  <c r="C153" i="2"/>
  <c r="E476" i="6"/>
  <c r="E469" i="6"/>
  <c r="NC7" i="6"/>
  <c r="NC8" i="6" s="1"/>
  <c r="NB11" i="6"/>
  <c r="NB7" i="6"/>
  <c r="NB8" i="6" s="1"/>
  <c r="A155" i="2" l="1"/>
  <c r="C154" i="2"/>
  <c r="E475" i="6"/>
  <c r="E482" i="6"/>
  <c r="NH7" i="6"/>
  <c r="NH8" i="6" s="1"/>
  <c r="NG11" i="6"/>
  <c r="NG7" i="6"/>
  <c r="NG8" i="6" s="1"/>
  <c r="A156" i="2" l="1"/>
  <c r="C155" i="2"/>
  <c r="E481" i="6"/>
  <c r="E488" i="6"/>
  <c r="NM7" i="6"/>
  <c r="NM8" i="6" s="1"/>
  <c r="NL7" i="6"/>
  <c r="NL8" i="6" s="1"/>
  <c r="NL11" i="6"/>
  <c r="A157" i="2" l="1"/>
  <c r="C156" i="2"/>
  <c r="E494" i="6"/>
  <c r="E487" i="6"/>
  <c r="NR7" i="6"/>
  <c r="NR8" i="6" s="1"/>
  <c r="NQ7" i="6"/>
  <c r="NQ8" i="6" s="1"/>
  <c r="NQ11" i="6"/>
  <c r="A158" i="2" l="1"/>
  <c r="C157" i="2"/>
  <c r="E493" i="6"/>
  <c r="E500" i="6"/>
  <c r="NW7" i="6"/>
  <c r="NW8" i="6" s="1"/>
  <c r="NV7" i="6"/>
  <c r="NV8" i="6" s="1"/>
  <c r="NV11" i="6"/>
  <c r="A159" i="2" l="1"/>
  <c r="C158" i="2"/>
  <c r="E499" i="6"/>
  <c r="E506" i="6"/>
  <c r="OB7" i="6"/>
  <c r="OB8" i="6" s="1"/>
  <c r="OA11" i="6"/>
  <c r="OA7" i="6"/>
  <c r="OA8" i="6" s="1"/>
  <c r="A160" i="2" l="1"/>
  <c r="C159" i="2"/>
  <c r="E505" i="6"/>
  <c r="E512" i="6"/>
  <c r="OG7" i="6"/>
  <c r="OG8" i="6" s="1"/>
  <c r="OF7" i="6"/>
  <c r="OF8" i="6" s="1"/>
  <c r="OF11" i="6"/>
  <c r="A161" i="2" l="1"/>
  <c r="C160" i="2"/>
  <c r="E518" i="6"/>
  <c r="E511" i="6"/>
  <c r="OL7" i="6"/>
  <c r="OL8" i="6" s="1"/>
  <c r="OK11" i="6"/>
  <c r="OK7" i="6"/>
  <c r="OK8" i="6" s="1"/>
  <c r="A162" i="2" l="1"/>
  <c r="C162" i="2" s="1"/>
  <c r="C161" i="2"/>
  <c r="E517" i="6"/>
  <c r="E524" i="6"/>
  <c r="OQ7" i="6"/>
  <c r="OQ8" i="6" s="1"/>
  <c r="OP7" i="6"/>
  <c r="OP8" i="6" s="1"/>
  <c r="OP11" i="6"/>
  <c r="E530" i="6" l="1"/>
  <c r="E523" i="6"/>
  <c r="OV7" i="6"/>
  <c r="OV8" i="6" s="1"/>
  <c r="OU7" i="6"/>
  <c r="OU8" i="6" s="1"/>
  <c r="OU11" i="6"/>
  <c r="E536" i="6" l="1"/>
  <c r="E529" i="6"/>
  <c r="PA7" i="6"/>
  <c r="PA8" i="6" s="1"/>
  <c r="OZ11" i="6"/>
  <c r="OZ7" i="6"/>
  <c r="OZ8" i="6" s="1"/>
  <c r="E542" i="6" l="1"/>
  <c r="E535" i="6"/>
  <c r="PF7" i="6"/>
  <c r="PF8" i="6" s="1"/>
  <c r="PE7" i="6"/>
  <c r="PE8" i="6" s="1"/>
  <c r="PE11" i="6"/>
  <c r="E548" i="6" l="1"/>
  <c r="E541" i="6"/>
  <c r="PK7" i="6"/>
  <c r="PK8" i="6" s="1"/>
  <c r="PJ11" i="6"/>
  <c r="PJ7" i="6"/>
  <c r="PJ8" i="6" s="1"/>
  <c r="E554" i="6" l="1"/>
  <c r="E547" i="6"/>
  <c r="PP7" i="6"/>
  <c r="PP8" i="6" s="1"/>
  <c r="PO11" i="6"/>
  <c r="PO7" i="6"/>
  <c r="PO8" i="6" s="1"/>
  <c r="E560" i="6" l="1"/>
  <c r="E553" i="6"/>
  <c r="PU7" i="6"/>
  <c r="PU8" i="6" s="1"/>
  <c r="PT11" i="6"/>
  <c r="PT7" i="6"/>
  <c r="PT8" i="6" s="1"/>
  <c r="E559" i="6" l="1"/>
  <c r="E566" i="6"/>
  <c r="PZ7" i="6"/>
  <c r="PZ8" i="6" s="1"/>
  <c r="PY7" i="6"/>
  <c r="PY8" i="6" s="1"/>
  <c r="PY11" i="6"/>
  <c r="E565" i="6" l="1"/>
  <c r="E572" i="6"/>
  <c r="QE7" i="6"/>
  <c r="QE8" i="6" s="1"/>
  <c r="QD7" i="6"/>
  <c r="QD8" i="6" s="1"/>
  <c r="QD11" i="6"/>
  <c r="E578" i="6" l="1"/>
  <c r="E571" i="6"/>
  <c r="QJ7" i="6"/>
  <c r="QJ8" i="6" s="1"/>
  <c r="QI11" i="6"/>
  <c r="QI7" i="6"/>
  <c r="QI8" i="6" s="1"/>
  <c r="E584" i="6" l="1"/>
  <c r="E577" i="6"/>
  <c r="QO7" i="6"/>
  <c r="QO8" i="6" s="1"/>
  <c r="QN7" i="6"/>
  <c r="QN8" i="6" s="1"/>
  <c r="QN11" i="6"/>
  <c r="E590" i="6" l="1"/>
  <c r="E583" i="6"/>
  <c r="QT7" i="6"/>
  <c r="QT8" i="6" s="1"/>
  <c r="QS11" i="6"/>
  <c r="QS7" i="6"/>
  <c r="QS8" i="6" s="1"/>
  <c r="E596" i="6" l="1"/>
  <c r="E589" i="6"/>
  <c r="QY7" i="6"/>
  <c r="QY8" i="6" s="1"/>
  <c r="QX7" i="6"/>
  <c r="QX8" i="6" s="1"/>
  <c r="QX11" i="6"/>
  <c r="E602" i="6" l="1"/>
  <c r="E595" i="6"/>
  <c r="RD7" i="6"/>
  <c r="RD8" i="6" s="1"/>
  <c r="RC7" i="6"/>
  <c r="RC8" i="6" s="1"/>
  <c r="RC11" i="6"/>
  <c r="E608" i="6" l="1"/>
  <c r="E601" i="6"/>
  <c r="RI7" i="6"/>
  <c r="RI8" i="6" s="1"/>
  <c r="RH7" i="6"/>
  <c r="RH8" i="6" s="1"/>
  <c r="RH11" i="6"/>
  <c r="E607" i="6" l="1"/>
  <c r="E614" i="6"/>
  <c r="RN7" i="6"/>
  <c r="RN8" i="6" s="1"/>
  <c r="RM11" i="6"/>
  <c r="RM7" i="6"/>
  <c r="RM8" i="6" s="1"/>
  <c r="E620" i="6" l="1"/>
  <c r="E619" i="6" s="1"/>
  <c r="E613" i="6"/>
  <c r="RS7" i="6"/>
  <c r="RS8" i="6" s="1"/>
  <c r="RR7" i="6"/>
  <c r="RR8" i="6" s="1"/>
  <c r="RR11" i="6"/>
  <c r="RX7" i="6" l="1"/>
  <c r="RX8" i="6" s="1"/>
  <c r="RW7" i="6"/>
  <c r="RW8" i="6" s="1"/>
  <c r="RW11" i="6"/>
  <c r="SC7" i="6" l="1"/>
  <c r="SC8" i="6" s="1"/>
  <c r="SB11" i="6"/>
  <c r="SB7" i="6"/>
  <c r="SB8" i="6" s="1"/>
  <c r="SH7" i="6" l="1"/>
  <c r="SH8" i="6" s="1"/>
  <c r="SG11" i="6"/>
  <c r="SG7" i="6"/>
  <c r="SG8" i="6" s="1"/>
  <c r="SM7" i="6" l="1"/>
  <c r="SM8" i="6" s="1"/>
  <c r="SL11" i="6"/>
  <c r="SL7" i="6"/>
  <c r="SL8" i="6" s="1"/>
  <c r="SQ11" i="6" l="1"/>
  <c r="SQ7" i="6"/>
  <c r="SQ8" i="6" s="1"/>
  <c r="I11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<sst xmlns="http://schemas.openxmlformats.org/spreadsheetml/2006/main" count="219" uniqueCount="152">
  <si>
    <t>Step 1</t>
  </si>
  <si>
    <t>Panel Thickness (mm)</t>
  </si>
  <si>
    <t>Step 2</t>
  </si>
  <si>
    <t>Input Panel Dimensions:</t>
  </si>
  <si>
    <t>Number of panels =</t>
  </si>
  <si>
    <t>Panel Orientation</t>
  </si>
  <si>
    <t>Portrait</t>
  </si>
  <si>
    <t>Landscape</t>
  </si>
  <si>
    <t xml:space="preserve">Panel Orientation = </t>
  </si>
  <si>
    <t>Step 3</t>
  </si>
  <si>
    <t xml:space="preserve">Rail Orientation = </t>
  </si>
  <si>
    <t>Rail Orientation</t>
  </si>
  <si>
    <t>Perpendicular</t>
  </si>
  <si>
    <t>Parallel</t>
  </si>
  <si>
    <t>Step 4</t>
  </si>
  <si>
    <t>Step 5</t>
  </si>
  <si>
    <t xml:space="preserve">Number of Rails = </t>
  </si>
  <si>
    <t>Step 6</t>
  </si>
  <si>
    <t>Type of Fixings</t>
  </si>
  <si>
    <t>Mid Clamp</t>
  </si>
  <si>
    <t>End Clamp</t>
  </si>
  <si>
    <t xml:space="preserve">Type of Roof = </t>
  </si>
  <si>
    <t>Type of Roof</t>
  </si>
  <si>
    <t>Tiled</t>
  </si>
  <si>
    <t xml:space="preserve">Overall panel run length, no gaps = </t>
  </si>
  <si>
    <t xml:space="preserve">Number of mid-gaps = </t>
  </si>
  <si>
    <t xml:space="preserve">Mid-gap width = </t>
  </si>
  <si>
    <t xml:space="preserve">Mid clamp = </t>
  </si>
  <si>
    <t xml:space="preserve">End clamp = </t>
  </si>
  <si>
    <t xml:space="preserve">Number of end-gaps = </t>
  </si>
  <si>
    <t xml:space="preserve">Cantilever each end (200mm) x2 = </t>
  </si>
  <si>
    <t>Step 7</t>
  </si>
  <si>
    <t>Run Orientation</t>
  </si>
  <si>
    <t>Step 8</t>
  </si>
  <si>
    <t>Rail Continuity</t>
  </si>
  <si>
    <t>Continuous Rails</t>
  </si>
  <si>
    <t>Single Rails</t>
  </si>
  <si>
    <t>Short Rails</t>
  </si>
  <si>
    <t xml:space="preserve">Rail Continuity = </t>
  </si>
  <si>
    <t xml:space="preserve">Overall continuos rail run length = </t>
  </si>
  <si>
    <t xml:space="preserve">End-gap width = </t>
  </si>
  <si>
    <t xml:space="preserve">Numbr of panels per run = </t>
  </si>
  <si>
    <t>n/a</t>
  </si>
  <si>
    <t>Tiled Roof</t>
  </si>
  <si>
    <t>Safintra</t>
  </si>
  <si>
    <t>Macsteel</t>
  </si>
  <si>
    <t>Clotan Steel</t>
  </si>
  <si>
    <t>Roof tiles - Clay</t>
  </si>
  <si>
    <t>Roof tiles - Slate</t>
  </si>
  <si>
    <t>Roof tiles - Fibre Cement</t>
  </si>
  <si>
    <t>Mounting Options</t>
  </si>
  <si>
    <t>Metal Sheet - Concealed Fix</t>
  </si>
  <si>
    <t>Metal Sheet - Pierced Fix</t>
  </si>
  <si>
    <t>Metal Sheet - Pierce Fix</t>
  </si>
  <si>
    <t>Metal Sheet - Conceal Fix</t>
  </si>
  <si>
    <t>Asbestos Sheeting</t>
  </si>
  <si>
    <t>Fibre Cement Sheeting</t>
  </si>
  <si>
    <t>Saflok 410/700</t>
  </si>
  <si>
    <t>Newlok 445</t>
  </si>
  <si>
    <t>standing seam</t>
  </si>
  <si>
    <t>concealed fix</t>
  </si>
  <si>
    <t>Klip-Lok 406/700</t>
  </si>
  <si>
    <t>Klip-Tite 700</t>
  </si>
  <si>
    <t>Global Roofing</t>
  </si>
  <si>
    <t>Zip-Tek 420/440</t>
  </si>
  <si>
    <t>Brownbuilt 406</t>
  </si>
  <si>
    <t>Reehfalz 345</t>
  </si>
  <si>
    <t>Craft Lock 385</t>
  </si>
  <si>
    <t>Novatexi 440</t>
  </si>
  <si>
    <t>IBR 686</t>
  </si>
  <si>
    <t>Corrugated 762</t>
  </si>
  <si>
    <t>Widespan/Widedek/NuRib 762</t>
  </si>
  <si>
    <t>Trimflute 1015</t>
  </si>
  <si>
    <t>Global Roofing / Safintra</t>
  </si>
  <si>
    <t>Global Roofing / Safintra / Macsteel / Clotan</t>
  </si>
  <si>
    <t>BR-7/Fluteline 890</t>
  </si>
  <si>
    <t xml:space="preserve">Row </t>
  </si>
  <si>
    <t xml:space="preserve">Column </t>
  </si>
  <si>
    <t>Preparation Table</t>
  </si>
  <si>
    <t xml:space="preserve">Roof Detail = </t>
  </si>
  <si>
    <t>Primary</t>
  </si>
  <si>
    <t>Dependent</t>
  </si>
  <si>
    <t>Rail Ends</t>
  </si>
  <si>
    <t xml:space="preserve">from rail end to first EC = </t>
  </si>
  <si>
    <t>mm</t>
  </si>
  <si>
    <t xml:space="preserve">Cantilever each end x2 = </t>
  </si>
  <si>
    <t>Rows (horizontal run)</t>
  </si>
  <si>
    <t>Columns (vertical run)</t>
  </si>
  <si>
    <t>Orientation of Run</t>
  </si>
  <si>
    <t>rails</t>
  </si>
  <si>
    <r>
      <t>Long dimension, L</t>
    </r>
    <r>
      <rPr>
        <vertAlign val="sub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= </t>
    </r>
  </si>
  <si>
    <r>
      <t>Short dimension, 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</t>
    </r>
  </si>
  <si>
    <t xml:space="preserve">Panel Thickness = </t>
  </si>
  <si>
    <t>https://www.youtube.com/watch?v=keMBiQOu0yY</t>
  </si>
  <si>
    <t>https://www.youtube.com/watch?v=RU2WwLHg7vo</t>
  </si>
  <si>
    <t xml:space="preserve">Total Length = </t>
  </si>
  <si>
    <t>&lt;--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</si>
  <si>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</si>
  <si>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</si>
  <si>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</si>
  <si>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</si>
  <si>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</si>
  <si>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</si>
  <si>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</si>
  <si>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</si>
  <si>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</si>
  <si>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</si>
  <si>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</si>
  <si>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</si>
  <si>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</si>
  <si>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</si>
  <si>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</si>
  <si>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</si>
  <si>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</si>
  <si>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</si>
  <si>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</si>
  <si>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</si>
  <si>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</si>
  <si>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</si>
  <si>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</si>
  <si>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</si>
  <si>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max 100</t>
  </si>
  <si>
    <t>L</t>
  </si>
  <si>
    <t>K</t>
  </si>
  <si>
    <t>rows</t>
  </si>
  <si>
    <t>panels</t>
  </si>
  <si>
    <t>Number of panels in each Row:</t>
  </si>
  <si>
    <t>Number of Rows:</t>
  </si>
  <si>
    <t>Panel Orientation in Row :</t>
  </si>
  <si>
    <t>Rail Orientation in Row :</t>
  </si>
  <si>
    <t>Number of Rows =</t>
  </si>
  <si>
    <t>panels/row</t>
  </si>
  <si>
    <t xml:space="preserve">No. EC = </t>
  </si>
  <si>
    <t xml:space="preserve">No. MC = </t>
  </si>
  <si>
    <t xml:space="preserve">Joiners = </t>
  </si>
  <si>
    <t xml:space="preserve">mm = </t>
  </si>
  <si>
    <t xml:space="preserve">m = </t>
  </si>
  <si>
    <t>Total length</t>
  </si>
  <si>
    <t>(m)</t>
  </si>
  <si>
    <t>No. Of Rail</t>
  </si>
  <si>
    <t>Segements</t>
  </si>
  <si>
    <t xml:space="preserve">Rail length = </t>
  </si>
  <si>
    <t>(mm)</t>
  </si>
  <si>
    <t>Gap</t>
  </si>
  <si>
    <t>EC</t>
  </si>
  <si>
    <t>MC</t>
  </si>
  <si>
    <t xml:space="preserve">End Clamp = </t>
  </si>
  <si>
    <t xml:space="preserve">Mid Clamp = </t>
  </si>
  <si>
    <t>Rail</t>
  </si>
  <si>
    <t>Number</t>
  </si>
  <si>
    <t xml:space="preserve">Joiner = </t>
  </si>
  <si>
    <t xml:space="preserve">Rail No.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</si>
</sst>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R&quot;#,##0;[Red]\-&quot;R&quot;#,##0"/>
    <numFmt numFmtId="43" formatCode="_-* #,##0.00_-;\-* #,##0.00_-;_-* &quot;-&quot;??_-;_-@_-"/>
    <numFmt numFmtId="164" formatCode="#,##0&quot; mm&quot;"/>
    <numFmt numFmtId="165" formatCode="#,##0&quot; panels&quot;"/>
    <numFmt numFmtId="166" formatCode="_-* #,##0_-;\-* #,##0_-;_-* &quot;-&quot;??_-;_-@_-"/>
    <numFmt numFmtId="167" formatCode="#,##0.000&quot; m&quot;"/>
    <numFmt numFmtId="168" formatCode="#,##0.00&quot; m&quot;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Wingdings 3"/>
      <family val="1"/>
      <charset val="2"/>
    </font>
    <font>
      <b/>
      <sz val="20"/>
      <color theme="1"/>
      <name val="Wingdings 3"/>
      <family val="1"/>
      <charset val="2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0" tint="-0.1499984740745262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7"/>
      <color theme="0" tint="-0.249977111117893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126">
    <xf numFmtId="0" fontId="0" fillId="0" borderId="0" xfId="0"/>
    <xf numFmtId="0" fontId="0" fillId="2" borderId="0" xfId="0" applyFill="1"/>
    <xf numFmtId="0" fontId="0" fillId="2" borderId="1" xfId="0" applyFill="1" applyBorder="1"/>
    <xf numFmtId="164" fontId="0" fillId="4" borderId="1" xfId="0" applyNumberForma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4" borderId="1" xfId="0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2" fillId="2" borderId="13" xfId="0" applyFont="1" applyFill="1" applyBorder="1"/>
    <xf numFmtId="0" fontId="0" fillId="2" borderId="13" xfId="0" applyFill="1" applyBorder="1"/>
    <xf numFmtId="0" fontId="0" fillId="2" borderId="14" xfId="0" applyFill="1" applyBorder="1"/>
    <xf numFmtId="6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right"/>
    </xf>
    <xf numFmtId="167" fontId="0" fillId="3" borderId="1" xfId="0" applyNumberFormat="1" applyFill="1" applyBorder="1" applyAlignment="1">
      <alignment horizontal="right"/>
    </xf>
    <xf numFmtId="0" fontId="0" fillId="4" borderId="0" xfId="0" applyFill="1" applyAlignment="1">
      <alignment horizontal="right"/>
    </xf>
    <xf numFmtId="0" fontId="2" fillId="2" borderId="0" xfId="0" applyFont="1" applyFill="1"/>
    <xf numFmtId="0" fontId="0" fillId="2" borderId="0" xfId="0" applyFill="1" applyAlignment="1">
      <alignment horizontal="right"/>
    </xf>
    <xf numFmtId="0" fontId="0" fillId="3" borderId="11" xfId="0" applyFill="1" applyBorder="1"/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0" fontId="0" fillId="2" borderId="1" xfId="0" quotePrefix="1" applyFill="1" applyBorder="1"/>
    <xf numFmtId="0" fontId="4" fillId="2" borderId="0" xfId="0" applyFont="1" applyFill="1"/>
    <xf numFmtId="6" fontId="0" fillId="2" borderId="1" xfId="0" applyNumberFormat="1" applyFill="1" applyBorder="1"/>
    <xf numFmtId="0" fontId="0" fillId="2" borderId="0" xfId="0" applyFill="1" applyAlignment="1">
      <alignment horizontal="center" vertical="center"/>
    </xf>
    <xf numFmtId="0" fontId="0" fillId="4" borderId="1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7" xfId="0" applyFill="1" applyBorder="1" applyAlignment="1">
      <alignment horizontal="center"/>
    </xf>
    <xf numFmtId="0" fontId="0" fillId="4" borderId="8" xfId="0" applyFill="1" applyBorder="1"/>
    <xf numFmtId="0" fontId="0" fillId="4" borderId="8" xfId="0" applyFill="1" applyBorder="1" applyAlignment="1">
      <alignment horizontal="center"/>
    </xf>
    <xf numFmtId="0" fontId="0" fillId="3" borderId="10" xfId="0" applyFill="1" applyBorder="1"/>
    <xf numFmtId="0" fontId="0" fillId="3" borderId="9" xfId="0" applyFill="1" applyBorder="1" applyAlignment="1">
      <alignment horizontal="center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3" borderId="9" xfId="0" applyFill="1" applyBorder="1"/>
    <xf numFmtId="0" fontId="5" fillId="4" borderId="13" xfId="0" applyFont="1" applyFill="1" applyBorder="1"/>
    <xf numFmtId="0" fontId="0" fillId="2" borderId="1" xfId="0" applyFill="1" applyBorder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5" borderId="0" xfId="0" quotePrefix="1" applyFill="1" applyAlignment="1">
      <alignment horizontal="right"/>
    </xf>
    <xf numFmtId="0" fontId="2" fillId="2" borderId="2" xfId="0" applyFont="1" applyFill="1" applyBorder="1"/>
    <xf numFmtId="0" fontId="2" fillId="2" borderId="12" xfId="0" applyFont="1" applyFill="1" applyBorder="1"/>
    <xf numFmtId="166" fontId="0" fillId="6" borderId="1" xfId="1" applyNumberFormat="1" applyFont="1" applyFill="1" applyBorder="1" applyAlignment="1">
      <alignment horizontal="right"/>
    </xf>
    <xf numFmtId="165" fontId="0" fillId="6" borderId="1" xfId="0" applyNumberFormat="1" applyFill="1" applyBorder="1" applyAlignment="1">
      <alignment horizontal="right"/>
    </xf>
    <xf numFmtId="0" fontId="0" fillId="5" borderId="0" xfId="0" applyFill="1" applyAlignment="1">
      <alignment horizontal="center" vertical="center"/>
    </xf>
    <xf numFmtId="0" fontId="9" fillId="2" borderId="0" xfId="2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2" fillId="2" borderId="7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12" fillId="2" borderId="15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0" fillId="2" borderId="0" xfId="0" applyFill="1" applyAlignment="1">
      <alignment horizontal="centerContinuous" vertical="center"/>
    </xf>
    <xf numFmtId="0" fontId="0" fillId="7" borderId="0" xfId="0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0" fillId="2" borderId="1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8" fillId="7" borderId="13" xfId="0" applyFont="1" applyFill="1" applyBorder="1" applyAlignment="1">
      <alignment horizontal="centerContinuous" vertical="center"/>
    </xf>
    <xf numFmtId="0" fontId="14" fillId="7" borderId="13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17" fillId="7" borderId="0" xfId="0" applyFont="1" applyFill="1" applyAlignment="1">
      <alignment horizontal="center" vertical="center"/>
    </xf>
    <xf numFmtId="0" fontId="8" fillId="5" borderId="0" xfId="0" applyFont="1" applyFill="1" applyAlignment="1">
      <alignment vertical="center"/>
    </xf>
    <xf numFmtId="0" fontId="18" fillId="7" borderId="13" xfId="0" applyFont="1" applyFill="1" applyBorder="1" applyAlignment="1">
      <alignment horizontal="centerContinuous" vertical="center"/>
    </xf>
    <xf numFmtId="0" fontId="0" fillId="7" borderId="2" xfId="0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Continuous" vertical="center"/>
    </xf>
    <xf numFmtId="0" fontId="16" fillId="8" borderId="0" xfId="0" applyFont="1" applyFill="1" applyAlignment="1">
      <alignment horizontal="left" vertical="center"/>
    </xf>
    <xf numFmtId="0" fontId="19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1" fontId="0" fillId="6" borderId="1" xfId="0" applyNumberFormat="1" applyFill="1" applyBorder="1" applyAlignment="1">
      <alignment horizontal="right"/>
    </xf>
    <xf numFmtId="0" fontId="20" fillId="2" borderId="0" xfId="0" applyFont="1" applyFill="1" applyAlignment="1">
      <alignment horizontal="centerContinuous" vertical="center"/>
    </xf>
    <xf numFmtId="166" fontId="0" fillId="3" borderId="1" xfId="1" applyNumberFormat="1" applyFont="1" applyFill="1" applyBorder="1" applyAlignment="1">
      <alignment horizontal="right"/>
    </xf>
    <xf numFmtId="0" fontId="0" fillId="2" borderId="15" xfId="0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left"/>
    </xf>
    <xf numFmtId="0" fontId="16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left" vertical="center"/>
    </xf>
    <xf numFmtId="0" fontId="0" fillId="3" borderId="1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4" fillId="5" borderId="0" xfId="0" applyFont="1" applyFill="1" applyAlignment="1">
      <alignment vertical="center"/>
    </xf>
    <xf numFmtId="0" fontId="21" fillId="2" borderId="0" xfId="0" applyFont="1" applyFill="1" applyAlignment="1">
      <alignment horizontal="right" vertical="center"/>
    </xf>
    <xf numFmtId="0" fontId="21" fillId="2" borderId="1" xfId="0" applyFont="1" applyFill="1" applyBorder="1" applyAlignment="1">
      <alignment horizontal="right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168" fontId="7" fillId="2" borderId="0" xfId="1" applyNumberFormat="1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21" fillId="2" borderId="0" xfId="0" applyFont="1" applyFill="1" applyAlignment="1">
      <alignment horizontal="left" vertical="center"/>
    </xf>
    <xf numFmtId="0" fontId="21" fillId="2" borderId="0" xfId="0" applyFont="1" applyFill="1" applyAlignment="1">
      <alignment horizontal="center" vertical="center"/>
    </xf>
    <xf numFmtId="0" fontId="0" fillId="3" borderId="11" xfId="0" applyFill="1" applyBorder="1" applyAlignment="1">
      <alignment horizontal="center"/>
    </xf>
    <xf numFmtId="1" fontId="0" fillId="4" borderId="11" xfId="0" applyNumberFormat="1" applyFill="1" applyBorder="1" applyAlignment="1">
      <alignment horizontal="center" vertical="center"/>
    </xf>
    <xf numFmtId="0" fontId="21" fillId="2" borderId="16" xfId="0" applyFont="1" applyFill="1" applyBorder="1" applyAlignment="1">
      <alignment horizontal="left" vertical="center"/>
    </xf>
    <xf numFmtId="0" fontId="21" fillId="2" borderId="17" xfId="0" applyFont="1" applyFill="1" applyBorder="1" applyAlignment="1">
      <alignment horizontal="left" vertical="center"/>
    </xf>
    <xf numFmtId="0" fontId="21" fillId="2" borderId="18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vertical="center"/>
    </xf>
    <xf numFmtId="0" fontId="8" fillId="2" borderId="4" xfId="0" applyFont="1" applyFill="1" applyBorder="1" applyAlignment="1">
      <alignment vertical="center"/>
    </xf>
    <xf numFmtId="0" fontId="8" fillId="2" borderId="0" xfId="0" applyFont="1" applyFill="1" applyAlignment="1">
      <alignment vertical="center"/>
    </xf>
    <xf numFmtId="0" fontId="0" fillId="2" borderId="12" xfId="0" applyFill="1" applyBorder="1"/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8" fillId="7" borderId="0" xfId="0" applyFont="1" applyFill="1" applyAlignment="1">
      <alignment horizontal="center" vertical="center"/>
    </xf>
    <xf numFmtId="168" fontId="7" fillId="2" borderId="15" xfId="1" applyNumberFormat="1" applyFont="1" applyFill="1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16">
    <dxf>
      <font>
        <color theme="0" tint="-0.499984740745262"/>
      </font>
    </dxf>
    <dxf>
      <font>
        <color theme="0" tint="-0.499984740745262"/>
      </font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right style="thin">
          <color auto="1"/>
        </right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fill>
        <patternFill>
          <bgColor rgb="FFFF0000"/>
        </patternFill>
      </fill>
    </dxf>
    <dxf>
      <fill>
        <patternFill>
          <bgColor rgb="FFFF00FF"/>
        </patternFill>
      </fill>
    </dxf>
  </dxfs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RU2WwLHg7vo" TargetMode="External"/><Relationship Id="rId1" Type="http://schemas.openxmlformats.org/officeDocument/2006/relationships/hyperlink" Target="https://www.youtube.com/watch?v=keMBiQOu0y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D0E6-2D65-4700-9F50-DA7941CD2FF7}">
  <dimension ref="A1:G61"/>
  <sheetViews>
    <sheetView zoomScale="85" zoomScaleNormal="85" workbookViewId="0">
      <selection activeCell="D33" sqref="D33"/>
    </sheetView>
    <sheetView workbookViewId="1">
      <selection sqref="A1:A5"/>
    </sheetView>
  </sheetViews>
  <sheetFormatPr defaultRowHeight="14.4" x14ac:dyDescent="0.3"/>
  <cols>
    <col min="1" max="1" width="10.21875" style="1" customWidth="1"/>
    <col min="2" max="2" width="20.6640625" style="1" customWidth="1"/>
    <col min="3" max="3" width="25" style="1" bestFit="1" customWidth="1"/>
    <col min="4" max="4" width="9.21875" style="1" customWidth="1"/>
    <col min="5" max="5" width="2.6640625" style="44" customWidth="1"/>
    <col min="6" max="16384" width="8.88671875" style="1"/>
  </cols>
  <sheetData>
    <row r="1" spans="1:7" x14ac:dyDescent="0.3">
      <c r="A1" s="119" t="s">
        <v>0</v>
      </c>
      <c r="B1" s="47" t="s">
        <v>3</v>
      </c>
      <c r="C1" s="5"/>
      <c r="D1" s="6"/>
    </row>
    <row r="2" spans="1:7" ht="15.6" x14ac:dyDescent="0.35">
      <c r="A2" s="119"/>
      <c r="B2" s="1" t="s">
        <v>90</v>
      </c>
      <c r="C2" s="49">
        <v>2400</v>
      </c>
      <c r="D2" s="7" t="s">
        <v>84</v>
      </c>
    </row>
    <row r="3" spans="1:7" ht="15.6" x14ac:dyDescent="0.35">
      <c r="A3" s="119"/>
      <c r="B3" s="1" t="s">
        <v>91</v>
      </c>
      <c r="C3" s="49">
        <v>1100</v>
      </c>
      <c r="D3" s="7" t="s">
        <v>84</v>
      </c>
    </row>
    <row r="4" spans="1:7" x14ac:dyDescent="0.3">
      <c r="A4" s="119"/>
      <c r="B4" s="1" t="s">
        <v>92</v>
      </c>
      <c r="C4" s="49">
        <v>40</v>
      </c>
      <c r="D4" s="7" t="s">
        <v>84</v>
      </c>
    </row>
    <row r="5" spans="1:7" x14ac:dyDescent="0.3">
      <c r="A5" s="119"/>
      <c r="B5" s="8"/>
      <c r="C5" s="8"/>
      <c r="D5" s="9"/>
    </row>
    <row r="6" spans="1:7" x14ac:dyDescent="0.3">
      <c r="A6" s="117" t="s">
        <v>2</v>
      </c>
      <c r="B6" s="20" t="s">
        <v>88</v>
      </c>
      <c r="D6" s="7"/>
    </row>
    <row r="7" spans="1:7" x14ac:dyDescent="0.3">
      <c r="A7" s="117"/>
      <c r="B7" s="1" t="s">
        <v>4</v>
      </c>
      <c r="C7" s="50" t="s">
        <v>86</v>
      </c>
      <c r="D7" s="7"/>
    </row>
    <row r="8" spans="1:7" x14ac:dyDescent="0.3">
      <c r="A8" s="118"/>
      <c r="B8" s="8"/>
      <c r="C8" s="8"/>
      <c r="D8" s="9"/>
    </row>
    <row r="9" spans="1:7" x14ac:dyDescent="0.3">
      <c r="A9" s="116" t="s">
        <v>9</v>
      </c>
      <c r="B9" s="47" t="str">
        <f>"Number of panels in "&amp;(VLOOKUP($C$7,Data!$A$7:$B$8,2,FALSE))&amp;":"</f>
        <v>Number of panels in Row :</v>
      </c>
      <c r="C9" s="5"/>
      <c r="D9" s="6"/>
    </row>
    <row r="10" spans="1:7" x14ac:dyDescent="0.3">
      <c r="A10" s="117"/>
      <c r="B10" s="1" t="s">
        <v>4</v>
      </c>
      <c r="C10" s="85">
        <v>5</v>
      </c>
      <c r="D10" s="7" t="s">
        <v>125</v>
      </c>
      <c r="G10" s="1" t="s">
        <v>121</v>
      </c>
    </row>
    <row r="11" spans="1:7" x14ac:dyDescent="0.3">
      <c r="A11" s="118"/>
      <c r="B11" s="8"/>
      <c r="C11" s="8"/>
      <c r="D11" s="9"/>
    </row>
    <row r="12" spans="1:7" x14ac:dyDescent="0.3">
      <c r="A12" s="116"/>
      <c r="B12" s="47" t="str">
        <f>"Number of "&amp;(VLOOKUP($C$7,Data!$A$7:$B$8,2,FALSE))&amp;"s:"</f>
        <v>Number of Row s:</v>
      </c>
      <c r="C12" s="5"/>
      <c r="D12" s="6"/>
    </row>
    <row r="13" spans="1:7" x14ac:dyDescent="0.3">
      <c r="A13" s="117"/>
      <c r="B13" s="1" t="s">
        <v>4</v>
      </c>
      <c r="C13" s="85">
        <v>2</v>
      </c>
      <c r="D13" s="7" t="s">
        <v>124</v>
      </c>
      <c r="G13" s="1" t="s">
        <v>121</v>
      </c>
    </row>
    <row r="14" spans="1:7" x14ac:dyDescent="0.3">
      <c r="A14" s="118"/>
      <c r="B14" s="8"/>
      <c r="C14" s="8"/>
      <c r="D14" s="9"/>
    </row>
    <row r="15" spans="1:7" x14ac:dyDescent="0.3">
      <c r="A15" s="54"/>
      <c r="D15" s="7"/>
    </row>
    <row r="16" spans="1:7" x14ac:dyDescent="0.3">
      <c r="A16" s="117" t="s">
        <v>14</v>
      </c>
      <c r="B16" s="12" t="str">
        <f>"Panel Orientation in "&amp;(VLOOKUP($C$7,Data!$A$7:$B$8,2,FALSE))&amp;":"</f>
        <v>Panel Orientation in Row :</v>
      </c>
      <c r="D16" s="7"/>
    </row>
    <row r="17" spans="1:4" x14ac:dyDescent="0.3">
      <c r="A17" s="117"/>
      <c r="B17" s="13" t="s">
        <v>8</v>
      </c>
      <c r="C17" s="50" t="s">
        <v>7</v>
      </c>
      <c r="D17" s="7"/>
    </row>
    <row r="18" spans="1:4" x14ac:dyDescent="0.3">
      <c r="A18" s="118"/>
      <c r="B18" s="14"/>
      <c r="C18" s="8"/>
      <c r="D18" s="9"/>
    </row>
    <row r="19" spans="1:4" x14ac:dyDescent="0.3">
      <c r="A19" s="116" t="s">
        <v>15</v>
      </c>
      <c r="B19" s="48" t="str">
        <f>"Rail Orientation in "&amp;(VLOOKUP($C$7,Data!$A$7:$B$8,2,FALSE))&amp;":"</f>
        <v>Rail Orientation in Row :</v>
      </c>
      <c r="C19" s="5"/>
      <c r="D19" s="6"/>
    </row>
    <row r="20" spans="1:4" x14ac:dyDescent="0.3">
      <c r="A20" s="117"/>
      <c r="B20" s="13" t="s">
        <v>10</v>
      </c>
      <c r="C20" s="50" t="s">
        <v>13</v>
      </c>
      <c r="D20" s="7"/>
    </row>
    <row r="21" spans="1:4" x14ac:dyDescent="0.3">
      <c r="A21" s="118"/>
      <c r="B21" s="14"/>
      <c r="C21" s="8"/>
      <c r="D21" s="9"/>
    </row>
    <row r="22" spans="1:4" x14ac:dyDescent="0.3">
      <c r="A22" s="117" t="s">
        <v>17</v>
      </c>
      <c r="B22" s="12" t="str">
        <f>"Number of Rails per Panel in "&amp;(VLOOKUP($C$7,Data!$A$7:$B$8,2,FALSE))&amp;":"</f>
        <v>Number of Rails per Panel in Row :</v>
      </c>
      <c r="D22" s="7"/>
    </row>
    <row r="23" spans="1:4" x14ac:dyDescent="0.3">
      <c r="A23" s="117"/>
      <c r="B23" s="13" t="s">
        <v>16</v>
      </c>
      <c r="C23" s="49">
        <v>2</v>
      </c>
      <c r="D23" s="7" t="s">
        <v>89</v>
      </c>
    </row>
    <row r="24" spans="1:4" x14ac:dyDescent="0.3">
      <c r="A24" s="118"/>
      <c r="B24" s="14"/>
      <c r="C24" s="8"/>
      <c r="D24" s="9"/>
    </row>
    <row r="25" spans="1:4" x14ac:dyDescent="0.3">
      <c r="A25" s="117" t="s">
        <v>31</v>
      </c>
      <c r="B25" s="12" t="str">
        <f>"Rail Continuity for "&amp;(VLOOKUP($C$7,Data!$A$7:$B$8,2,FALSE))&amp;":"</f>
        <v>Rail Continuity for Row :</v>
      </c>
      <c r="D25" s="7"/>
    </row>
    <row r="26" spans="1:4" x14ac:dyDescent="0.3">
      <c r="A26" s="117"/>
      <c r="B26" s="13" t="s">
        <v>38</v>
      </c>
      <c r="C26" s="50" t="s">
        <v>35</v>
      </c>
      <c r="D26" s="7"/>
    </row>
    <row r="27" spans="1:4" x14ac:dyDescent="0.3">
      <c r="A27" s="118"/>
      <c r="B27" s="14"/>
      <c r="C27" s="8"/>
      <c r="D27" s="9"/>
    </row>
    <row r="28" spans="1:4" x14ac:dyDescent="0.3">
      <c r="A28" s="116" t="s">
        <v>33</v>
      </c>
      <c r="B28" s="48" t="str">
        <f>"Type of Roof which "&amp;(VLOOKUP($C$7,Data!$A$7:$B$8,2,FALSE))&amp;" is being installed on:"</f>
        <v>Type of Roof which Row  is being installed on:</v>
      </c>
      <c r="C28" s="5"/>
      <c r="D28" s="6"/>
    </row>
    <row r="29" spans="1:4" x14ac:dyDescent="0.3">
      <c r="A29" s="117"/>
      <c r="B29" s="13" t="s">
        <v>21</v>
      </c>
      <c r="C29" s="50" t="s">
        <v>52</v>
      </c>
      <c r="D29" s="7"/>
    </row>
    <row r="30" spans="1:4" x14ac:dyDescent="0.3">
      <c r="A30" s="117"/>
      <c r="B30" s="13" t="s">
        <v>79</v>
      </c>
      <c r="C30" s="50" t="s">
        <v>69</v>
      </c>
      <c r="D30" s="7"/>
    </row>
    <row r="31" spans="1:4" x14ac:dyDescent="0.3">
      <c r="A31" s="118"/>
      <c r="B31" s="14"/>
      <c r="C31" s="8"/>
      <c r="D31" s="9"/>
    </row>
    <row r="34" spans="1:5" x14ac:dyDescent="0.3">
      <c r="A34" s="1" t="s">
        <v>27</v>
      </c>
      <c r="C34" s="11" t="e">
        <f>VLOOKUP(C4,#REF!,6,FALSE)</f>
        <v>#REF!</v>
      </c>
    </row>
    <row r="35" spans="1:5" x14ac:dyDescent="0.3">
      <c r="A35" s="1" t="s">
        <v>28</v>
      </c>
      <c r="C35" s="11" t="e">
        <f>VLOOKUP(C4,#REF!,6,FALSE)</f>
        <v>#REF!</v>
      </c>
    </row>
    <row r="37" spans="1:5" x14ac:dyDescent="0.3">
      <c r="A37" s="1" t="s">
        <v>24</v>
      </c>
      <c r="C37" s="18">
        <f>(IF($C$17=Data!$A$11,$C$3,$C$2)/1000)*$C$10</f>
        <v>12</v>
      </c>
    </row>
    <row r="38" spans="1:5" x14ac:dyDescent="0.3">
      <c r="A38" s="1" t="s">
        <v>25</v>
      </c>
      <c r="C38" s="24">
        <f>$C$10-1</f>
        <v>4</v>
      </c>
    </row>
    <row r="39" spans="1:5" x14ac:dyDescent="0.3">
      <c r="A39" s="1" t="s">
        <v>26</v>
      </c>
      <c r="C39" s="17" t="e">
        <f>VLOOKUP($C$34,#REF!,11,FALSE)</f>
        <v>#REF!</v>
      </c>
    </row>
    <row r="40" spans="1:5" x14ac:dyDescent="0.3">
      <c r="A40" s="1" t="s">
        <v>29</v>
      </c>
      <c r="C40" s="2">
        <v>2</v>
      </c>
    </row>
    <row r="41" spans="1:5" x14ac:dyDescent="0.3">
      <c r="A41" s="1" t="s">
        <v>40</v>
      </c>
      <c r="C41" s="17" t="e">
        <f>VLOOKUP($C$35,#REF!,12,FALSE)</f>
        <v>#REF!</v>
      </c>
      <c r="E41" s="45"/>
    </row>
    <row r="42" spans="1:5" x14ac:dyDescent="0.3">
      <c r="A42" s="1" t="s">
        <v>85</v>
      </c>
      <c r="C42" s="17">
        <f>2*Data!$D$15</f>
        <v>200</v>
      </c>
      <c r="E42" s="45"/>
    </row>
    <row r="43" spans="1:5" x14ac:dyDescent="0.3">
      <c r="A43" s="1" t="s">
        <v>39</v>
      </c>
      <c r="C43" s="18" t="e">
        <f>C37+((C38*C39)/1000)+((C40*C41)/1000)+(C42/1000)</f>
        <v>#REF!</v>
      </c>
      <c r="E43" s="46"/>
    </row>
    <row r="46" spans="1:5" x14ac:dyDescent="0.3">
      <c r="A46" s="1" t="s">
        <v>24</v>
      </c>
      <c r="C46" s="18">
        <f>(IF($C$17=Data!$A$11,$C$3,$C$2)/1000)*1</f>
        <v>2.4</v>
      </c>
    </row>
    <row r="47" spans="1:5" x14ac:dyDescent="0.3">
      <c r="A47" s="1" t="s">
        <v>25</v>
      </c>
      <c r="C47" s="2">
        <v>0</v>
      </c>
    </row>
    <row r="48" spans="1:5" x14ac:dyDescent="0.3">
      <c r="A48" s="1" t="s">
        <v>26</v>
      </c>
      <c r="C48" s="2">
        <v>0</v>
      </c>
    </row>
    <row r="49" spans="1:5" x14ac:dyDescent="0.3">
      <c r="A49" s="1" t="s">
        <v>29</v>
      </c>
      <c r="C49" s="2">
        <v>2</v>
      </c>
    </row>
    <row r="50" spans="1:5" x14ac:dyDescent="0.3">
      <c r="A50" s="1" t="s">
        <v>40</v>
      </c>
      <c r="C50" s="17" t="e">
        <f>VLOOKUP($C$35,#REF!,12,FALSE)</f>
        <v>#REF!</v>
      </c>
      <c r="E50" s="45"/>
    </row>
    <row r="51" spans="1:5" x14ac:dyDescent="0.3">
      <c r="A51" s="1" t="s">
        <v>85</v>
      </c>
      <c r="C51" s="17">
        <f>2*Data!$D$15</f>
        <v>200</v>
      </c>
      <c r="E51" s="45"/>
    </row>
    <row r="52" spans="1:5" x14ac:dyDescent="0.3">
      <c r="A52" s="1" t="s">
        <v>39</v>
      </c>
      <c r="C52" s="18" t="e">
        <f>C46+((C47*C48)/1000)+((C49*C50)/1000)+(C51/1000)</f>
        <v>#REF!</v>
      </c>
      <c r="E52" s="46"/>
    </row>
    <row r="53" spans="1:5" x14ac:dyDescent="0.3">
      <c r="E53" s="46"/>
    </row>
    <row r="55" spans="1:5" x14ac:dyDescent="0.3">
      <c r="A55" s="1" t="s">
        <v>41</v>
      </c>
      <c r="C55" s="23">
        <f>C10</f>
        <v>5</v>
      </c>
    </row>
    <row r="56" spans="1:5" x14ac:dyDescent="0.3">
      <c r="A56" s="1" t="s">
        <v>25</v>
      </c>
      <c r="C56" s="24">
        <f>$C$10-1</f>
        <v>4</v>
      </c>
    </row>
    <row r="57" spans="1:5" x14ac:dyDescent="0.3">
      <c r="A57" s="1" t="s">
        <v>26</v>
      </c>
      <c r="C57" s="17" t="e">
        <f>VLOOKUP($C$34,#REF!,11,FALSE)</f>
        <v>#REF!</v>
      </c>
    </row>
    <row r="58" spans="1:5" x14ac:dyDescent="0.3">
      <c r="A58" s="1" t="s">
        <v>29</v>
      </c>
      <c r="C58" s="25" t="s">
        <v>42</v>
      </c>
    </row>
    <row r="59" spans="1:5" x14ac:dyDescent="0.3">
      <c r="A59" s="1" t="s">
        <v>40</v>
      </c>
      <c r="C59" s="25" t="s">
        <v>42</v>
      </c>
      <c r="E59" s="45"/>
    </row>
    <row r="60" spans="1:5" x14ac:dyDescent="0.3">
      <c r="A60" s="1" t="s">
        <v>30</v>
      </c>
      <c r="C60" s="25" t="s">
        <v>42</v>
      </c>
    </row>
    <row r="61" spans="1:5" x14ac:dyDescent="0.3">
      <c r="A61" s="1" t="s">
        <v>39</v>
      </c>
      <c r="C61" s="18"/>
    </row>
  </sheetData>
  <mergeCells count="9">
    <mergeCell ref="A19:A21"/>
    <mergeCell ref="A22:A24"/>
    <mergeCell ref="A28:A31"/>
    <mergeCell ref="A25:A27"/>
    <mergeCell ref="A1:A5"/>
    <mergeCell ref="A9:A11"/>
    <mergeCell ref="A16:A18"/>
    <mergeCell ref="A6:A8"/>
    <mergeCell ref="A12:A14"/>
  </mergeCells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52B6D538-21FC-4633-B57C-10F1540060CB}">
          <x14:formula1>
            <xm:f>Data!$A$2:$A$4</xm:f>
          </x14:formula1>
          <xm:sqref>C4</xm:sqref>
        </x14:dataValidation>
        <x14:dataValidation type="list" allowBlank="1" showInputMessage="1" showErrorMessage="1" xr:uid="{5060DA52-D266-4ED0-AB87-2B2ABC1CDEA0}">
          <x14:formula1>
            <xm:f>Data!$A$11:$A$12</xm:f>
          </x14:formula1>
          <xm:sqref>C17</xm:sqref>
        </x14:dataValidation>
        <x14:dataValidation type="list" allowBlank="1" showInputMessage="1" showErrorMessage="1" xr:uid="{F4B5D0F7-8F46-4F02-83AE-D0885BD10FB9}">
          <x14:formula1>
            <xm:f>Data!$A$15:$A$16</xm:f>
          </x14:formula1>
          <xm:sqref>C20</xm:sqref>
        </x14:dataValidation>
        <x14:dataValidation type="list" allowBlank="1" showInputMessage="1" showErrorMessage="1" xr:uid="{6EF7F491-2A60-4B37-BF11-BD5687ECC23C}">
          <x14:formula1>
            <xm:f>_xlfn.ANCHORARRAY(Data!$E$36)</xm:f>
          </x14:formula1>
          <xm:sqref>C30</xm:sqref>
        </x14:dataValidation>
        <x14:dataValidation type="list" allowBlank="1" showInputMessage="1" showErrorMessage="1" xr:uid="{490AC0CD-883A-4216-BB1E-D94CB3127E35}">
          <x14:formula1>
            <xm:f>Data!$A$7:$A$8</xm:f>
          </x14:formula1>
          <xm:sqref>C7</xm:sqref>
        </x14:dataValidation>
        <x14:dataValidation type="list" allowBlank="1" showInputMessage="1" showErrorMessage="1" xr:uid="{2F4D8C0E-5F3B-460D-8894-34AF4EB3DD40}">
          <x14:formula1>
            <xm:f>Data!$A$23:$A$25</xm:f>
          </x14:formula1>
          <xm:sqref>C26</xm:sqref>
        </x14:dataValidation>
        <x14:dataValidation type="list" allowBlank="1" showInputMessage="1" showErrorMessage="1" xr:uid="{55BEC293-FA83-43E0-84E5-F90E825CAC72}">
          <x14:formula1>
            <xm:f>_xlfn.ANCHORARRAY(Data!$D$36)</xm:f>
          </x14:formula1>
          <xm:sqref>C29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33F63-39EF-420D-8F53-E81A60F180A6}">
  <dimension ref="A1:O162"/>
  <sheetViews>
    <sheetView tabSelected="1" workbookViewId="0">
      <selection activeCell="C20" sqref="C20"/>
    </sheetView>
    <sheetView tabSelected="1" topLeftCell="A60" workbookViewId="1">
      <selection activeCell="I65" sqref="I65:L65"/>
    </sheetView>
  </sheetViews>
  <sheetFormatPr defaultRowHeight="14.4" x14ac:dyDescent="0.3"/>
  <cols>
    <col min="1" max="1" width="26.21875" style="4" customWidth="1"/>
    <col min="2" max="2" width="28.21875" style="4" bestFit="1" customWidth="1"/>
    <col min="3" max="3" width="3.77734375" style="1" customWidth="1"/>
    <col min="4" max="5" width="13.44140625" style="1" customWidth="1"/>
    <col min="6" max="6" width="15.33203125" style="1" bestFit="1" customWidth="1"/>
    <col min="7" max="7" width="15.33203125" style="1" customWidth="1"/>
    <col min="8" max="8" width="11.5546875" style="1" customWidth="1"/>
    <col min="9" max="9" width="12.88671875" style="1" bestFit="1" customWidth="1"/>
    <col min="10" max="16384" width="8.88671875" style="1"/>
  </cols>
  <sheetData>
    <row r="1" spans="1:10" x14ac:dyDescent="0.3">
      <c r="A1" s="11" t="s">
        <v>1</v>
      </c>
      <c r="D1" s="11" t="s">
        <v>19</v>
      </c>
      <c r="E1" s="11" t="s">
        <v>20</v>
      </c>
      <c r="J1" s="37" t="s">
        <v>143</v>
      </c>
    </row>
    <row r="2" spans="1:10" x14ac:dyDescent="0.3">
      <c r="A2" s="3">
        <v>30</v>
      </c>
      <c r="D2" s="15" t="e">
        <f>#REF!</f>
        <v>#REF!</v>
      </c>
      <c r="E2" s="15" t="e">
        <f>#REF!</f>
        <v>#REF!</v>
      </c>
      <c r="J2" s="106" t="s">
        <v>142</v>
      </c>
    </row>
    <row r="3" spans="1:10" x14ac:dyDescent="0.3">
      <c r="A3" s="3">
        <v>35</v>
      </c>
      <c r="D3" s="15" t="e">
        <f>#REF!</f>
        <v>#REF!</v>
      </c>
      <c r="E3" s="15" t="e">
        <f>#REF!</f>
        <v>#REF!</v>
      </c>
      <c r="H3" s="11" t="s">
        <v>146</v>
      </c>
      <c r="I3" s="11" t="s">
        <v>144</v>
      </c>
      <c r="J3" s="107">
        <v>25</v>
      </c>
    </row>
    <row r="4" spans="1:10" x14ac:dyDescent="0.3">
      <c r="A4" s="3">
        <v>40</v>
      </c>
      <c r="D4" s="15" t="e">
        <f>#REF!</f>
        <v>#REF!</v>
      </c>
      <c r="E4" s="15" t="e">
        <f>#REF!</f>
        <v>#REF!</v>
      </c>
      <c r="H4" s="23" t="s">
        <v>147</v>
      </c>
      <c r="I4" s="11" t="s">
        <v>145</v>
      </c>
      <c r="J4" s="107">
        <v>20</v>
      </c>
    </row>
    <row r="6" spans="1:10" x14ac:dyDescent="0.3">
      <c r="A6" s="11" t="s">
        <v>32</v>
      </c>
    </row>
    <row r="7" spans="1:10" x14ac:dyDescent="0.3">
      <c r="A7" s="10" t="s">
        <v>86</v>
      </c>
      <c r="B7" s="10" t="s">
        <v>76</v>
      </c>
    </row>
    <row r="8" spans="1:10" x14ac:dyDescent="0.3">
      <c r="A8" s="10" t="s">
        <v>87</v>
      </c>
      <c r="B8" s="10" t="s">
        <v>77</v>
      </c>
    </row>
    <row r="10" spans="1:10" x14ac:dyDescent="0.3">
      <c r="A10" s="11" t="s">
        <v>5</v>
      </c>
    </row>
    <row r="11" spans="1:10" x14ac:dyDescent="0.3">
      <c r="A11" s="10" t="s">
        <v>6</v>
      </c>
      <c r="B11" s="4" t="str">
        <f>"Portr"</f>
        <v>Portr</v>
      </c>
    </row>
    <row r="12" spans="1:10" x14ac:dyDescent="0.3">
      <c r="A12" s="10" t="s">
        <v>7</v>
      </c>
      <c r="B12" s="4" t="str">
        <f>A12&amp;"X"</f>
        <v>LandscapeX</v>
      </c>
    </row>
    <row r="14" spans="1:10" x14ac:dyDescent="0.3">
      <c r="A14" s="11" t="s">
        <v>11</v>
      </c>
      <c r="D14" s="11" t="s">
        <v>82</v>
      </c>
    </row>
    <row r="15" spans="1:10" x14ac:dyDescent="0.3">
      <c r="A15" s="10" t="s">
        <v>13</v>
      </c>
      <c r="C15" s="21" t="s">
        <v>83</v>
      </c>
      <c r="D15" s="10">
        <v>100</v>
      </c>
      <c r="E15" s="1" t="s">
        <v>84</v>
      </c>
    </row>
    <row r="16" spans="1:10" x14ac:dyDescent="0.3">
      <c r="A16" s="10" t="s">
        <v>12</v>
      </c>
      <c r="D16" s="10"/>
    </row>
    <row r="18" spans="1:1" x14ac:dyDescent="0.3">
      <c r="A18" s="11" t="s">
        <v>18</v>
      </c>
    </row>
    <row r="19" spans="1:1" x14ac:dyDescent="0.3">
      <c r="A19" s="10"/>
    </row>
    <row r="20" spans="1:1" x14ac:dyDescent="0.3">
      <c r="A20" s="10"/>
    </row>
    <row r="22" spans="1:1" x14ac:dyDescent="0.3">
      <c r="A22" s="11" t="s">
        <v>34</v>
      </c>
    </row>
    <row r="23" spans="1:1" x14ac:dyDescent="0.3">
      <c r="A23" s="10" t="s">
        <v>35</v>
      </c>
    </row>
    <row r="24" spans="1:1" x14ac:dyDescent="0.3">
      <c r="A24" s="10" t="s">
        <v>36</v>
      </c>
    </row>
    <row r="25" spans="1:1" x14ac:dyDescent="0.3">
      <c r="A25" s="19" t="s">
        <v>37</v>
      </c>
    </row>
    <row r="27" spans="1:1" x14ac:dyDescent="0.3">
      <c r="A27" s="11" t="s">
        <v>22</v>
      </c>
    </row>
    <row r="28" spans="1:1" x14ac:dyDescent="0.3">
      <c r="A28" s="16" t="s">
        <v>23</v>
      </c>
    </row>
    <row r="29" spans="1:1" x14ac:dyDescent="0.3">
      <c r="A29" s="16" t="s">
        <v>53</v>
      </c>
    </row>
    <row r="30" spans="1:1" x14ac:dyDescent="0.3">
      <c r="A30" s="16" t="s">
        <v>54</v>
      </c>
    </row>
    <row r="31" spans="1:1" x14ac:dyDescent="0.3">
      <c r="A31" s="16" t="s">
        <v>55</v>
      </c>
    </row>
    <row r="32" spans="1:1" x14ac:dyDescent="0.3">
      <c r="A32" s="16" t="s">
        <v>56</v>
      </c>
    </row>
    <row r="33" spans="1:15" x14ac:dyDescent="0.3">
      <c r="A33" s="16"/>
    </row>
    <row r="34" spans="1:15" x14ac:dyDescent="0.3">
      <c r="D34" s="122" t="s">
        <v>78</v>
      </c>
      <c r="E34" s="123"/>
    </row>
    <row r="35" spans="1:15" x14ac:dyDescent="0.3">
      <c r="A35" s="120" t="s">
        <v>22</v>
      </c>
      <c r="B35" s="121"/>
      <c r="D35" s="37" t="s">
        <v>80</v>
      </c>
      <c r="E35" s="11" t="s">
        <v>81</v>
      </c>
      <c r="I35" s="11" t="s">
        <v>50</v>
      </c>
    </row>
    <row r="36" spans="1:15" x14ac:dyDescent="0.3">
      <c r="A36" s="29" t="s">
        <v>43</v>
      </c>
      <c r="B36" s="30" t="s">
        <v>47</v>
      </c>
      <c r="D36" s="38" t="str" cm="1">
        <f t="array" ref="D36:D40">_xlfn.UNIQUE(A36:A54)</f>
        <v>Tiled Roof</v>
      </c>
      <c r="E36" s="41" t="str" cm="1">
        <f t="array" ref="E36:E40">_xlfn._xlws.FILTER(B36:B54,A36:A54='Wizard Calcs'!C29)</f>
        <v>IBR 686</v>
      </c>
      <c r="I36" s="27" t="e">
        <f>#REF!</f>
        <v>#REF!</v>
      </c>
      <c r="J36" s="27" t="e">
        <f>#REF!</f>
        <v>#REF!</v>
      </c>
      <c r="K36" s="27" t="e">
        <f>#REF!</f>
        <v>#REF!</v>
      </c>
      <c r="L36" s="27" t="e">
        <f>#REF!</f>
        <v>#REF!</v>
      </c>
    </row>
    <row r="37" spans="1:15" x14ac:dyDescent="0.3">
      <c r="A37" s="42" t="str">
        <f>A36</f>
        <v>Tiled Roof</v>
      </c>
      <c r="B37" s="31" t="s">
        <v>49</v>
      </c>
      <c r="D37" s="39" t="str">
        <v>Metal Sheet - Pierced Fix</v>
      </c>
      <c r="E37" s="36" t="str">
        <v>Corrugated 762</v>
      </c>
      <c r="I37" s="27" t="e">
        <f>#REF!</f>
        <v>#REF!</v>
      </c>
      <c r="J37" s="27" t="e">
        <f>#REF!</f>
        <v>#REF!</v>
      </c>
      <c r="K37" s="27" t="e">
        <f>#REF!</f>
        <v>#REF!</v>
      </c>
    </row>
    <row r="38" spans="1:15" x14ac:dyDescent="0.3">
      <c r="A38" s="42" t="str">
        <f>A37</f>
        <v>Tiled Roof</v>
      </c>
      <c r="B38" s="32" t="s">
        <v>48</v>
      </c>
      <c r="D38" s="39" t="str">
        <v>Metal Sheet - Concealed Fix</v>
      </c>
      <c r="E38" s="36" t="str">
        <v>Widespan/Widedek/NuRib 762</v>
      </c>
      <c r="I38" s="27" t="e">
        <f>#REF!</f>
        <v>#REF!</v>
      </c>
      <c r="J38" s="27" t="e">
        <f>#REF!</f>
        <v>#REF!</v>
      </c>
      <c r="K38" s="27" t="e">
        <f>#REF!</f>
        <v>#REF!</v>
      </c>
      <c r="L38" s="27" t="e">
        <f>#REF!</f>
        <v>#REF!</v>
      </c>
      <c r="M38" s="27" t="e">
        <f>#REF!</f>
        <v>#REF!</v>
      </c>
      <c r="N38" s="27" t="e">
        <f>#REF!</f>
        <v>#REF!</v>
      </c>
      <c r="O38" s="27" t="e">
        <f>#REF!</f>
        <v>#REF!</v>
      </c>
    </row>
    <row r="39" spans="1:15" x14ac:dyDescent="0.3">
      <c r="A39" s="29" t="s">
        <v>52</v>
      </c>
      <c r="B39" s="30" t="s">
        <v>69</v>
      </c>
      <c r="D39" s="39" t="str">
        <v>Asbestos Sheeting</v>
      </c>
      <c r="E39" s="36" t="str">
        <v>BR-7/Fluteline 890</v>
      </c>
      <c r="F39" s="26" t="s">
        <v>74</v>
      </c>
      <c r="G39" s="26"/>
      <c r="I39" s="27" t="e">
        <f>#REF!</f>
        <v>#REF!</v>
      </c>
    </row>
    <row r="40" spans="1:15" x14ac:dyDescent="0.3">
      <c r="A40" s="42" t="str">
        <f>A39</f>
        <v>Metal Sheet - Pierced Fix</v>
      </c>
      <c r="B40" s="31" t="s">
        <v>70</v>
      </c>
      <c r="D40" s="39" t="str">
        <v>Fibre Cement Sheeting</v>
      </c>
      <c r="E40" s="36" t="str">
        <v>Trimflute 1015</v>
      </c>
      <c r="F40" s="26" t="s">
        <v>74</v>
      </c>
      <c r="G40" s="26"/>
      <c r="I40" s="27" t="e">
        <f>#REF!</f>
        <v>#REF!</v>
      </c>
    </row>
    <row r="41" spans="1:15" x14ac:dyDescent="0.3">
      <c r="A41" s="42" t="str">
        <f>A40</f>
        <v>Metal Sheet - Pierced Fix</v>
      </c>
      <c r="B41" s="31" t="s">
        <v>71</v>
      </c>
      <c r="D41" s="39"/>
      <c r="E41" s="36"/>
      <c r="F41" s="26" t="s">
        <v>74</v>
      </c>
      <c r="G41" s="26"/>
      <c r="I41" s="27" t="e">
        <f>#REF!</f>
        <v>#REF!</v>
      </c>
    </row>
    <row r="42" spans="1:15" x14ac:dyDescent="0.3">
      <c r="A42" s="42" t="str">
        <f>A41</f>
        <v>Metal Sheet - Pierced Fix</v>
      </c>
      <c r="B42" s="31" t="s">
        <v>75</v>
      </c>
      <c r="D42" s="39"/>
      <c r="E42" s="36"/>
      <c r="F42" s="26" t="s">
        <v>73</v>
      </c>
      <c r="G42" s="26"/>
      <c r="I42" s="27" t="e">
        <f>#REF!</f>
        <v>#REF!</v>
      </c>
    </row>
    <row r="43" spans="1:15" x14ac:dyDescent="0.3">
      <c r="A43" s="42" t="str">
        <f>A42</f>
        <v>Metal Sheet - Pierced Fix</v>
      </c>
      <c r="B43" s="32" t="s">
        <v>72</v>
      </c>
      <c r="D43" s="39"/>
      <c r="E43" s="36"/>
      <c r="F43" s="26" t="s">
        <v>44</v>
      </c>
      <c r="G43" s="26"/>
      <c r="I43" s="27" t="e">
        <f>#REF!</f>
        <v>#REF!</v>
      </c>
    </row>
    <row r="44" spans="1:15" x14ac:dyDescent="0.3">
      <c r="A44" s="29" t="s">
        <v>51</v>
      </c>
      <c r="B44" s="30" t="s">
        <v>57</v>
      </c>
      <c r="D44" s="39"/>
      <c r="E44" s="36"/>
      <c r="F44" s="26" t="s">
        <v>44</v>
      </c>
      <c r="G44" s="26"/>
      <c r="H44" s="26" t="s">
        <v>60</v>
      </c>
      <c r="I44" s="2" t="e">
        <f>#REF!</f>
        <v>#REF!</v>
      </c>
      <c r="J44" s="2" t="e">
        <f>#REF!</f>
        <v>#REF!</v>
      </c>
    </row>
    <row r="45" spans="1:15" x14ac:dyDescent="0.3">
      <c r="A45" s="42" t="str">
        <f t="shared" ref="A45:A52" si="0">A44</f>
        <v>Metal Sheet - Concealed Fix</v>
      </c>
      <c r="B45" s="31" t="s">
        <v>58</v>
      </c>
      <c r="D45" s="39"/>
      <c r="E45" s="36"/>
      <c r="F45" s="26" t="s">
        <v>44</v>
      </c>
      <c r="G45" s="26"/>
      <c r="H45" s="26" t="s">
        <v>59</v>
      </c>
      <c r="I45" s="2" t="e">
        <f>#REF!</f>
        <v>#REF!</v>
      </c>
      <c r="J45" s="2" t="e">
        <f>#REF!</f>
        <v>#REF!</v>
      </c>
    </row>
    <row r="46" spans="1:15" x14ac:dyDescent="0.3">
      <c r="A46" s="42" t="str">
        <f t="shared" si="0"/>
        <v>Metal Sheet - Concealed Fix</v>
      </c>
      <c r="B46" s="31" t="s">
        <v>62</v>
      </c>
      <c r="D46" s="39"/>
      <c r="E46" s="36"/>
      <c r="F46" s="26" t="s">
        <v>63</v>
      </c>
      <c r="G46" s="26"/>
      <c r="H46" s="26" t="s">
        <v>60</v>
      </c>
      <c r="I46" s="2" t="e">
        <f>#REF!</f>
        <v>#REF!</v>
      </c>
      <c r="J46" s="2" t="e">
        <f>#REF!</f>
        <v>#REF!</v>
      </c>
    </row>
    <row r="47" spans="1:15" x14ac:dyDescent="0.3">
      <c r="A47" s="42" t="str">
        <f t="shared" si="0"/>
        <v>Metal Sheet - Concealed Fix</v>
      </c>
      <c r="B47" s="31" t="s">
        <v>61</v>
      </c>
      <c r="D47" s="39"/>
      <c r="E47" s="36"/>
      <c r="F47" s="26" t="s">
        <v>63</v>
      </c>
      <c r="G47" s="26"/>
      <c r="H47" s="26" t="s">
        <v>60</v>
      </c>
      <c r="I47" s="2" t="e">
        <f>#REF!</f>
        <v>#REF!</v>
      </c>
      <c r="J47" s="2" t="e">
        <f>#REF!</f>
        <v>#REF!</v>
      </c>
    </row>
    <row r="48" spans="1:15" x14ac:dyDescent="0.3">
      <c r="A48" s="42" t="str">
        <f t="shared" si="0"/>
        <v>Metal Sheet - Concealed Fix</v>
      </c>
      <c r="B48" s="31" t="s">
        <v>65</v>
      </c>
      <c r="D48" s="39"/>
      <c r="E48" s="36"/>
      <c r="F48" s="26" t="s">
        <v>63</v>
      </c>
      <c r="G48" s="26"/>
      <c r="H48" s="26" t="s">
        <v>60</v>
      </c>
    </row>
    <row r="49" spans="1:12" x14ac:dyDescent="0.3">
      <c r="A49" s="42" t="str">
        <f t="shared" si="0"/>
        <v>Metal Sheet - Concealed Fix</v>
      </c>
      <c r="B49" s="31" t="s">
        <v>64</v>
      </c>
      <c r="D49" s="39"/>
      <c r="E49" s="36"/>
      <c r="F49" s="26" t="s">
        <v>63</v>
      </c>
      <c r="G49" s="26"/>
      <c r="H49" s="26" t="s">
        <v>59</v>
      </c>
    </row>
    <row r="50" spans="1:12" x14ac:dyDescent="0.3">
      <c r="A50" s="42" t="str">
        <f t="shared" si="0"/>
        <v>Metal Sheet - Concealed Fix</v>
      </c>
      <c r="B50" s="31" t="s">
        <v>68</v>
      </c>
      <c r="D50" s="39"/>
      <c r="E50" s="36"/>
      <c r="F50" s="26" t="s">
        <v>45</v>
      </c>
      <c r="G50" s="26"/>
      <c r="H50" s="26" t="s">
        <v>60</v>
      </c>
    </row>
    <row r="51" spans="1:12" x14ac:dyDescent="0.3">
      <c r="A51" s="42" t="str">
        <f t="shared" si="0"/>
        <v>Metal Sheet - Concealed Fix</v>
      </c>
      <c r="B51" s="31" t="s">
        <v>67</v>
      </c>
      <c r="D51" s="39"/>
      <c r="E51" s="36"/>
      <c r="F51" s="26" t="s">
        <v>46</v>
      </c>
      <c r="G51" s="26"/>
      <c r="H51" s="26" t="s">
        <v>60</v>
      </c>
    </row>
    <row r="52" spans="1:12" x14ac:dyDescent="0.3">
      <c r="A52" s="42" t="str">
        <f t="shared" si="0"/>
        <v>Metal Sheet - Concealed Fix</v>
      </c>
      <c r="B52" s="32" t="s">
        <v>66</v>
      </c>
      <c r="D52" s="39"/>
      <c r="E52" s="36"/>
      <c r="F52" s="26" t="s">
        <v>46</v>
      </c>
      <c r="G52" s="26"/>
      <c r="H52" s="26" t="s">
        <v>59</v>
      </c>
    </row>
    <row r="53" spans="1:12" x14ac:dyDescent="0.3">
      <c r="A53" s="33" t="s">
        <v>55</v>
      </c>
      <c r="B53" s="34"/>
      <c r="D53" s="39"/>
      <c r="E53" s="36"/>
    </row>
    <row r="54" spans="1:12" x14ac:dyDescent="0.3">
      <c r="A54" s="33" t="s">
        <v>56</v>
      </c>
      <c r="B54" s="35"/>
      <c r="D54" s="40"/>
      <c r="E54" s="22"/>
    </row>
    <row r="57" spans="1:12" x14ac:dyDescent="0.3">
      <c r="C57" s="4"/>
    </row>
    <row r="58" spans="1:12" x14ac:dyDescent="0.3">
      <c r="C58" s="4"/>
    </row>
    <row r="59" spans="1:12" x14ac:dyDescent="0.3">
      <c r="C59" s="4"/>
    </row>
    <row r="60" spans="1:12" x14ac:dyDescent="0.3">
      <c r="C60" s="4"/>
      <c r="F60" s="1" t="s">
        <v>141</v>
      </c>
      <c r="H60" s="1">
        <v>6</v>
      </c>
    </row>
    <row r="62" spans="1:12" x14ac:dyDescent="0.3">
      <c r="F62" s="102" t="s">
        <v>137</v>
      </c>
      <c r="G62" s="4" t="s">
        <v>148</v>
      </c>
      <c r="H62" s="1" t="s">
        <v>139</v>
      </c>
    </row>
    <row r="63" spans="1:12" x14ac:dyDescent="0.3">
      <c r="A63" s="68">
        <v>1</v>
      </c>
      <c r="B63" s="69" t="s">
        <v>97</v>
      </c>
      <c r="C63" s="6">
        <f>A63</f>
        <v>1</v>
      </c>
      <c r="F63" s="103" t="s">
        <v>138</v>
      </c>
      <c r="G63" s="4" t="s">
        <v>149</v>
      </c>
      <c r="H63" s="1" t="s">
        <v>140</v>
      </c>
    </row>
    <row r="64" spans="1:12" x14ac:dyDescent="0.3">
      <c r="A64" s="70">
        <f>A63+1</f>
        <v>2</v>
      </c>
      <c r="B64" s="4" t="s">
        <v>98</v>
      </c>
      <c r="C64" s="7">
        <f t="shared" ref="C64:C127" si="1">A64</f>
        <v>2</v>
      </c>
      <c r="F64" s="2">
        <v>18</v>
      </c>
      <c r="G64" s="1">
        <v>1</v>
      </c>
      <c r="H64" s="1">
        <f>F64/$H$60</f>
        <v>3</v>
      </c>
      <c r="I64" s="115">
        <f>F64-F64</f>
        <v>0</v>
      </c>
      <c r="J64" s="5">
        <f>I64+($F64/$H64)</f>
        <v>6</v>
      </c>
      <c r="K64" s="5">
        <f t="shared" ref="K64:L64" si="2">J64+($F64/$H64)</f>
        <v>12</v>
      </c>
      <c r="L64" s="6">
        <f t="shared" si="2"/>
        <v>18</v>
      </c>
    </row>
    <row r="65" spans="1:12" x14ac:dyDescent="0.3">
      <c r="A65" s="70">
        <f t="shared" ref="A65:A128" si="3">A64+1</f>
        <v>3</v>
      </c>
      <c r="B65" s="4" t="s">
        <v>99</v>
      </c>
      <c r="C65" s="7">
        <f t="shared" si="1"/>
        <v>3</v>
      </c>
      <c r="F65" s="2">
        <f>F64+18</f>
        <v>36</v>
      </c>
      <c r="G65" s="1">
        <f>G64+1</f>
        <v>2</v>
      </c>
      <c r="H65" s="1">
        <f>(F65-F64)/$H$60</f>
        <v>3</v>
      </c>
      <c r="I65" s="13">
        <f>L64+I64</f>
        <v>18</v>
      </c>
      <c r="J65" s="1">
        <f>I65+(($F65-$F64)/$H65)</f>
        <v>24</v>
      </c>
      <c r="K65" s="1">
        <f t="shared" ref="K65:L65" si="4">J65+(($F65-$F64)/$H65)</f>
        <v>30</v>
      </c>
      <c r="L65" s="1">
        <f t="shared" si="4"/>
        <v>36</v>
      </c>
    </row>
    <row r="66" spans="1:12" x14ac:dyDescent="0.3">
      <c r="A66" s="70">
        <f t="shared" si="3"/>
        <v>4</v>
      </c>
      <c r="B66" s="4" t="s">
        <v>100</v>
      </c>
      <c r="C66" s="7">
        <f t="shared" si="1"/>
        <v>4</v>
      </c>
      <c r="F66" s="2">
        <f t="shared" ref="F66:F91" si="5">F65+18</f>
        <v>54</v>
      </c>
      <c r="G66" s="1">
        <f t="shared" ref="G66:G91" si="6">G65+1</f>
        <v>3</v>
      </c>
      <c r="H66" s="1">
        <f t="shared" ref="H66:H91" si="7">(F66-F65)/$H$60</f>
        <v>3</v>
      </c>
      <c r="I66" s="13">
        <f t="shared" ref="I66:I74" si="8">L65+I65</f>
        <v>54</v>
      </c>
      <c r="J66" s="1">
        <f t="shared" ref="J66:L66" si="9">I66+($F66/$H66)</f>
        <v>72</v>
      </c>
      <c r="K66" s="1">
        <f t="shared" si="9"/>
        <v>90</v>
      </c>
      <c r="L66" s="1">
        <f t="shared" si="9"/>
        <v>108</v>
      </c>
    </row>
    <row r="67" spans="1:12" x14ac:dyDescent="0.3">
      <c r="A67" s="70">
        <f t="shared" si="3"/>
        <v>5</v>
      </c>
      <c r="B67" s="4" t="s">
        <v>101</v>
      </c>
      <c r="C67" s="7">
        <f t="shared" si="1"/>
        <v>5</v>
      </c>
      <c r="F67" s="2">
        <f t="shared" si="5"/>
        <v>72</v>
      </c>
      <c r="G67" s="1">
        <f t="shared" si="6"/>
        <v>4</v>
      </c>
      <c r="H67" s="1">
        <f t="shared" si="7"/>
        <v>3</v>
      </c>
      <c r="I67" s="13">
        <f t="shared" si="8"/>
        <v>162</v>
      </c>
      <c r="J67" s="1">
        <f t="shared" ref="J67:L67" si="10">I67+($F67/$H67)</f>
        <v>186</v>
      </c>
      <c r="K67" s="1">
        <f t="shared" si="10"/>
        <v>210</v>
      </c>
      <c r="L67" s="1">
        <f t="shared" si="10"/>
        <v>234</v>
      </c>
    </row>
    <row r="68" spans="1:12" x14ac:dyDescent="0.3">
      <c r="A68" s="70">
        <f t="shared" si="3"/>
        <v>6</v>
      </c>
      <c r="B68" s="4" t="s">
        <v>102</v>
      </c>
      <c r="C68" s="7">
        <f t="shared" si="1"/>
        <v>6</v>
      </c>
      <c r="F68" s="2">
        <f t="shared" si="5"/>
        <v>90</v>
      </c>
      <c r="G68" s="1">
        <f t="shared" si="6"/>
        <v>5</v>
      </c>
      <c r="H68" s="1">
        <f t="shared" si="7"/>
        <v>3</v>
      </c>
      <c r="I68" s="13">
        <f t="shared" si="8"/>
        <v>396</v>
      </c>
      <c r="J68" s="1">
        <f t="shared" ref="J68:L68" si="11">I68+($F68/$H68)</f>
        <v>426</v>
      </c>
      <c r="K68" s="1">
        <f t="shared" si="11"/>
        <v>456</v>
      </c>
      <c r="L68" s="1">
        <f t="shared" si="11"/>
        <v>486</v>
      </c>
    </row>
    <row r="69" spans="1:12" x14ac:dyDescent="0.3">
      <c r="A69" s="70">
        <f t="shared" si="3"/>
        <v>7</v>
      </c>
      <c r="B69" s="4" t="s">
        <v>103</v>
      </c>
      <c r="C69" s="7">
        <f t="shared" si="1"/>
        <v>7</v>
      </c>
      <c r="F69" s="2">
        <f t="shared" si="5"/>
        <v>108</v>
      </c>
      <c r="G69" s="1">
        <f t="shared" si="6"/>
        <v>6</v>
      </c>
      <c r="H69" s="1">
        <f t="shared" si="7"/>
        <v>3</v>
      </c>
      <c r="I69" s="13">
        <f t="shared" si="8"/>
        <v>882</v>
      </c>
      <c r="J69" s="1">
        <f t="shared" ref="J69:L69" si="12">I69+($F69/$H69)</f>
        <v>918</v>
      </c>
      <c r="K69" s="1">
        <f t="shared" si="12"/>
        <v>954</v>
      </c>
      <c r="L69" s="1">
        <f t="shared" si="12"/>
        <v>990</v>
      </c>
    </row>
    <row r="70" spans="1:12" x14ac:dyDescent="0.3">
      <c r="A70" s="70">
        <f t="shared" si="3"/>
        <v>8</v>
      </c>
      <c r="B70" s="4" t="s">
        <v>104</v>
      </c>
      <c r="C70" s="7">
        <f t="shared" si="1"/>
        <v>8</v>
      </c>
      <c r="F70" s="2">
        <f t="shared" si="5"/>
        <v>126</v>
      </c>
      <c r="G70" s="1">
        <f t="shared" si="6"/>
        <v>7</v>
      </c>
      <c r="H70" s="1">
        <f t="shared" si="7"/>
        <v>3</v>
      </c>
      <c r="I70" s="13">
        <f t="shared" si="8"/>
        <v>1872</v>
      </c>
      <c r="J70" s="1">
        <f t="shared" ref="J70:L70" si="13">I70+($F70/$H70)</f>
        <v>1914</v>
      </c>
      <c r="K70" s="1">
        <f t="shared" si="13"/>
        <v>1956</v>
      </c>
      <c r="L70" s="1">
        <f t="shared" si="13"/>
        <v>1998</v>
      </c>
    </row>
    <row r="71" spans="1:12" x14ac:dyDescent="0.3">
      <c r="A71" s="70">
        <f t="shared" si="3"/>
        <v>9</v>
      </c>
      <c r="B71" s="4" t="s">
        <v>105</v>
      </c>
      <c r="C71" s="7">
        <f t="shared" si="1"/>
        <v>9</v>
      </c>
      <c r="F71" s="2">
        <f t="shared" si="5"/>
        <v>144</v>
      </c>
      <c r="G71" s="1">
        <f t="shared" si="6"/>
        <v>8</v>
      </c>
      <c r="H71" s="1">
        <f t="shared" si="7"/>
        <v>3</v>
      </c>
      <c r="I71" s="13">
        <f t="shared" si="8"/>
        <v>3870</v>
      </c>
      <c r="J71" s="1">
        <f t="shared" ref="J71:L71" si="14">I71+($F71/$H71)</f>
        <v>3918</v>
      </c>
      <c r="K71" s="1">
        <f t="shared" si="14"/>
        <v>3966</v>
      </c>
      <c r="L71" s="1">
        <f t="shared" si="14"/>
        <v>4014</v>
      </c>
    </row>
    <row r="72" spans="1:12" x14ac:dyDescent="0.3">
      <c r="A72" s="70">
        <f t="shared" si="3"/>
        <v>10</v>
      </c>
      <c r="B72" s="4" t="s">
        <v>106</v>
      </c>
      <c r="C72" s="7">
        <f t="shared" si="1"/>
        <v>10</v>
      </c>
      <c r="F72" s="2">
        <f t="shared" si="5"/>
        <v>162</v>
      </c>
      <c r="G72" s="1">
        <f t="shared" si="6"/>
        <v>9</v>
      </c>
      <c r="H72" s="1">
        <f t="shared" si="7"/>
        <v>3</v>
      </c>
      <c r="I72" s="13">
        <f t="shared" si="8"/>
        <v>7884</v>
      </c>
      <c r="J72" s="1">
        <f t="shared" ref="J72:L72" si="15">I72+($F72/$H72)</f>
        <v>7938</v>
      </c>
      <c r="K72" s="1">
        <f t="shared" si="15"/>
        <v>7992</v>
      </c>
      <c r="L72" s="1">
        <f t="shared" si="15"/>
        <v>8046</v>
      </c>
    </row>
    <row r="73" spans="1:12" x14ac:dyDescent="0.3">
      <c r="A73" s="70">
        <f t="shared" si="3"/>
        <v>11</v>
      </c>
      <c r="B73" s="4" t="s">
        <v>123</v>
      </c>
      <c r="C73" s="7">
        <f t="shared" si="1"/>
        <v>11</v>
      </c>
      <c r="F73" s="2">
        <f t="shared" si="5"/>
        <v>180</v>
      </c>
      <c r="G73" s="1">
        <f t="shared" si="6"/>
        <v>10</v>
      </c>
      <c r="H73" s="1">
        <f t="shared" si="7"/>
        <v>3</v>
      </c>
      <c r="I73" s="13">
        <f t="shared" si="8"/>
        <v>15930</v>
      </c>
      <c r="J73" s="1">
        <f t="shared" ref="J73:L73" si="16">I73+($F73/$H73)</f>
        <v>15990</v>
      </c>
      <c r="K73" s="1">
        <f t="shared" si="16"/>
        <v>16050</v>
      </c>
      <c r="L73" s="1">
        <f t="shared" si="16"/>
        <v>16110</v>
      </c>
    </row>
    <row r="74" spans="1:12" x14ac:dyDescent="0.3">
      <c r="A74" s="70">
        <f t="shared" si="3"/>
        <v>12</v>
      </c>
      <c r="B74" s="4" t="s">
        <v>122</v>
      </c>
      <c r="C74" s="7">
        <f t="shared" si="1"/>
        <v>12</v>
      </c>
      <c r="F74" s="2">
        <f t="shared" si="5"/>
        <v>198</v>
      </c>
      <c r="G74" s="1">
        <f t="shared" si="6"/>
        <v>11</v>
      </c>
      <c r="H74" s="1">
        <f t="shared" si="7"/>
        <v>3</v>
      </c>
      <c r="I74" s="13">
        <f t="shared" si="8"/>
        <v>32040</v>
      </c>
      <c r="J74" s="1">
        <f t="shared" ref="J74:L74" si="17">I74+($F74/$H74)</f>
        <v>32106</v>
      </c>
      <c r="K74" s="1">
        <f t="shared" si="17"/>
        <v>32172</v>
      </c>
      <c r="L74" s="1">
        <f t="shared" si="17"/>
        <v>32238</v>
      </c>
    </row>
    <row r="75" spans="1:12" x14ac:dyDescent="0.3">
      <c r="A75" s="70">
        <f t="shared" si="3"/>
        <v>13</v>
      </c>
      <c r="B75" s="4" t="s">
        <v>107</v>
      </c>
      <c r="C75" s="7">
        <f t="shared" si="1"/>
        <v>13</v>
      </c>
      <c r="F75" s="2">
        <f t="shared" si="5"/>
        <v>216</v>
      </c>
      <c r="G75" s="1">
        <f t="shared" si="6"/>
        <v>12</v>
      </c>
      <c r="H75" s="1">
        <f t="shared" si="7"/>
        <v>3</v>
      </c>
      <c r="I75" s="13">
        <f t="shared" ref="I75:I91" si="18">F75-F74</f>
        <v>18</v>
      </c>
      <c r="J75" s="1">
        <f t="shared" ref="J75:L75" si="19">I75+($F75/$H75)</f>
        <v>90</v>
      </c>
      <c r="K75" s="1">
        <f t="shared" si="19"/>
        <v>162</v>
      </c>
      <c r="L75" s="7">
        <f t="shared" si="19"/>
        <v>234</v>
      </c>
    </row>
    <row r="76" spans="1:12" x14ac:dyDescent="0.3">
      <c r="A76" s="70">
        <f t="shared" si="3"/>
        <v>14</v>
      </c>
      <c r="B76" s="4" t="s">
        <v>108</v>
      </c>
      <c r="C76" s="7">
        <f t="shared" si="1"/>
        <v>14</v>
      </c>
      <c r="F76" s="2">
        <f t="shared" si="5"/>
        <v>234</v>
      </c>
      <c r="G76" s="1">
        <f t="shared" si="6"/>
        <v>13</v>
      </c>
      <c r="H76" s="1">
        <f t="shared" si="7"/>
        <v>3</v>
      </c>
      <c r="I76" s="13">
        <f t="shared" si="18"/>
        <v>18</v>
      </c>
      <c r="J76" s="1">
        <f t="shared" ref="J76:L76" si="20">I76+($F76/$H76)</f>
        <v>96</v>
      </c>
      <c r="K76" s="1">
        <f t="shared" si="20"/>
        <v>174</v>
      </c>
      <c r="L76" s="7">
        <f t="shared" si="20"/>
        <v>252</v>
      </c>
    </row>
    <row r="77" spans="1:12" x14ac:dyDescent="0.3">
      <c r="A77" s="70">
        <f t="shared" si="3"/>
        <v>15</v>
      </c>
      <c r="B77" s="4" t="s">
        <v>109</v>
      </c>
      <c r="C77" s="7">
        <f t="shared" si="1"/>
        <v>15</v>
      </c>
      <c r="F77" s="2">
        <f t="shared" si="5"/>
        <v>252</v>
      </c>
      <c r="G77" s="1">
        <f t="shared" si="6"/>
        <v>14</v>
      </c>
      <c r="H77" s="1">
        <f t="shared" si="7"/>
        <v>3</v>
      </c>
      <c r="I77" s="13">
        <f t="shared" si="18"/>
        <v>18</v>
      </c>
      <c r="J77" s="1">
        <f t="shared" ref="J77:L77" si="21">I77+($F77/$H77)</f>
        <v>102</v>
      </c>
      <c r="K77" s="1">
        <f t="shared" si="21"/>
        <v>186</v>
      </c>
      <c r="L77" s="7">
        <f t="shared" si="21"/>
        <v>270</v>
      </c>
    </row>
    <row r="78" spans="1:12" x14ac:dyDescent="0.3">
      <c r="A78" s="70">
        <f t="shared" si="3"/>
        <v>16</v>
      </c>
      <c r="B78" s="4" t="s">
        <v>110</v>
      </c>
      <c r="C78" s="7">
        <f t="shared" si="1"/>
        <v>16</v>
      </c>
      <c r="F78" s="2">
        <f t="shared" si="5"/>
        <v>270</v>
      </c>
      <c r="G78" s="1">
        <f t="shared" si="6"/>
        <v>15</v>
      </c>
      <c r="H78" s="1">
        <f t="shared" si="7"/>
        <v>3</v>
      </c>
      <c r="I78" s="13">
        <f t="shared" si="18"/>
        <v>18</v>
      </c>
      <c r="J78" s="1">
        <f t="shared" ref="J78:L78" si="22">I78+($F78/$H78)</f>
        <v>108</v>
      </c>
      <c r="K78" s="1">
        <f t="shared" si="22"/>
        <v>198</v>
      </c>
      <c r="L78" s="7">
        <f t="shared" si="22"/>
        <v>288</v>
      </c>
    </row>
    <row r="79" spans="1:12" x14ac:dyDescent="0.3">
      <c r="A79" s="70">
        <f t="shared" si="3"/>
        <v>17</v>
      </c>
      <c r="B79" s="4" t="s">
        <v>111</v>
      </c>
      <c r="C79" s="7">
        <f t="shared" si="1"/>
        <v>17</v>
      </c>
      <c r="F79" s="2">
        <f t="shared" si="5"/>
        <v>288</v>
      </c>
      <c r="G79" s="1">
        <f t="shared" si="6"/>
        <v>16</v>
      </c>
      <c r="H79" s="1">
        <f t="shared" si="7"/>
        <v>3</v>
      </c>
      <c r="I79" s="13">
        <f t="shared" si="18"/>
        <v>18</v>
      </c>
      <c r="J79" s="1">
        <f t="shared" ref="J79:L79" si="23">I79+($F79/$H79)</f>
        <v>114</v>
      </c>
      <c r="K79" s="1">
        <f t="shared" si="23"/>
        <v>210</v>
      </c>
      <c r="L79" s="7">
        <f t="shared" si="23"/>
        <v>306</v>
      </c>
    </row>
    <row r="80" spans="1:12" x14ac:dyDescent="0.3">
      <c r="A80" s="70">
        <f t="shared" si="3"/>
        <v>18</v>
      </c>
      <c r="B80" s="4" t="s">
        <v>112</v>
      </c>
      <c r="C80" s="7">
        <f t="shared" si="1"/>
        <v>18</v>
      </c>
      <c r="F80" s="2">
        <f t="shared" si="5"/>
        <v>306</v>
      </c>
      <c r="G80" s="1">
        <f t="shared" si="6"/>
        <v>17</v>
      </c>
      <c r="H80" s="1">
        <f t="shared" si="7"/>
        <v>3</v>
      </c>
      <c r="I80" s="13">
        <f t="shared" si="18"/>
        <v>18</v>
      </c>
      <c r="J80" s="1">
        <f t="shared" ref="J80:L80" si="24">I80+($F80/$H80)</f>
        <v>120</v>
      </c>
      <c r="K80" s="1">
        <f t="shared" si="24"/>
        <v>222</v>
      </c>
      <c r="L80" s="7">
        <f t="shared" si="24"/>
        <v>324</v>
      </c>
    </row>
    <row r="81" spans="1:12" x14ac:dyDescent="0.3">
      <c r="A81" s="70">
        <f t="shared" si="3"/>
        <v>19</v>
      </c>
      <c r="B81" s="4" t="s">
        <v>113</v>
      </c>
      <c r="C81" s="7">
        <f t="shared" si="1"/>
        <v>19</v>
      </c>
      <c r="F81" s="2">
        <f t="shared" si="5"/>
        <v>324</v>
      </c>
      <c r="G81" s="1">
        <f t="shared" si="6"/>
        <v>18</v>
      </c>
      <c r="H81" s="1">
        <f t="shared" si="7"/>
        <v>3</v>
      </c>
      <c r="I81" s="13">
        <f t="shared" si="18"/>
        <v>18</v>
      </c>
      <c r="J81" s="1">
        <f t="shared" ref="J81:L81" si="25">I81+($F81/$H81)</f>
        <v>126</v>
      </c>
      <c r="K81" s="1">
        <f t="shared" si="25"/>
        <v>234</v>
      </c>
      <c r="L81" s="7">
        <f t="shared" si="25"/>
        <v>342</v>
      </c>
    </row>
    <row r="82" spans="1:12" x14ac:dyDescent="0.3">
      <c r="A82" s="70">
        <f t="shared" si="3"/>
        <v>20</v>
      </c>
      <c r="B82" s="4" t="s">
        <v>114</v>
      </c>
      <c r="C82" s="7">
        <f t="shared" si="1"/>
        <v>20</v>
      </c>
      <c r="F82" s="2">
        <f t="shared" si="5"/>
        <v>342</v>
      </c>
      <c r="G82" s="1">
        <f t="shared" si="6"/>
        <v>19</v>
      </c>
      <c r="H82" s="1">
        <f t="shared" si="7"/>
        <v>3</v>
      </c>
      <c r="I82" s="13">
        <f t="shared" si="18"/>
        <v>18</v>
      </c>
      <c r="J82" s="1">
        <f t="shared" ref="J82:L82" si="26">I82+($F82/$H82)</f>
        <v>132</v>
      </c>
      <c r="K82" s="1">
        <f t="shared" si="26"/>
        <v>246</v>
      </c>
      <c r="L82" s="7">
        <f t="shared" si="26"/>
        <v>360</v>
      </c>
    </row>
    <row r="83" spans="1:12" x14ac:dyDescent="0.3">
      <c r="A83" s="70">
        <f t="shared" si="3"/>
        <v>21</v>
      </c>
      <c r="B83" s="4" t="s">
        <v>115</v>
      </c>
      <c r="C83" s="7">
        <f t="shared" si="1"/>
        <v>21</v>
      </c>
      <c r="F83" s="2">
        <f t="shared" si="5"/>
        <v>360</v>
      </c>
      <c r="G83" s="1">
        <f t="shared" si="6"/>
        <v>20</v>
      </c>
      <c r="H83" s="1">
        <f t="shared" si="7"/>
        <v>3</v>
      </c>
      <c r="I83" s="13">
        <f t="shared" si="18"/>
        <v>18</v>
      </c>
      <c r="J83" s="1">
        <f t="shared" ref="J83:L83" si="27">I83+($F83/$H83)</f>
        <v>138</v>
      </c>
      <c r="K83" s="1">
        <f t="shared" si="27"/>
        <v>258</v>
      </c>
      <c r="L83" s="7">
        <f t="shared" si="27"/>
        <v>378</v>
      </c>
    </row>
    <row r="84" spans="1:12" x14ac:dyDescent="0.3">
      <c r="A84" s="70">
        <f t="shared" si="3"/>
        <v>22</v>
      </c>
      <c r="B84" s="4" t="s">
        <v>116</v>
      </c>
      <c r="C84" s="7">
        <f t="shared" si="1"/>
        <v>22</v>
      </c>
      <c r="F84" s="2">
        <f t="shared" si="5"/>
        <v>378</v>
      </c>
      <c r="G84" s="1">
        <f t="shared" si="6"/>
        <v>21</v>
      </c>
      <c r="H84" s="1">
        <f t="shared" si="7"/>
        <v>3</v>
      </c>
      <c r="I84" s="13">
        <f t="shared" si="18"/>
        <v>18</v>
      </c>
      <c r="J84" s="1">
        <f t="shared" ref="J84:L84" si="28">I84+($F84/$H84)</f>
        <v>144</v>
      </c>
      <c r="K84" s="1">
        <f t="shared" si="28"/>
        <v>270</v>
      </c>
      <c r="L84" s="7">
        <f t="shared" si="28"/>
        <v>396</v>
      </c>
    </row>
    <row r="85" spans="1:12" x14ac:dyDescent="0.3">
      <c r="A85" s="70">
        <f t="shared" si="3"/>
        <v>23</v>
      </c>
      <c r="B85" s="4" t="s">
        <v>117</v>
      </c>
      <c r="C85" s="7">
        <f t="shared" si="1"/>
        <v>23</v>
      </c>
      <c r="F85" s="2">
        <f t="shared" si="5"/>
        <v>396</v>
      </c>
      <c r="G85" s="1">
        <f t="shared" si="6"/>
        <v>22</v>
      </c>
      <c r="H85" s="1">
        <f t="shared" si="7"/>
        <v>3</v>
      </c>
      <c r="I85" s="13">
        <f t="shared" si="18"/>
        <v>18</v>
      </c>
      <c r="J85" s="1">
        <f t="shared" ref="J85:L85" si="29">I85+($F85/$H85)</f>
        <v>150</v>
      </c>
      <c r="K85" s="1">
        <f t="shared" si="29"/>
        <v>282</v>
      </c>
      <c r="L85" s="7">
        <f t="shared" si="29"/>
        <v>414</v>
      </c>
    </row>
    <row r="86" spans="1:12" x14ac:dyDescent="0.3">
      <c r="A86" s="70">
        <f t="shared" si="3"/>
        <v>24</v>
      </c>
      <c r="B86" s="4" t="s">
        <v>118</v>
      </c>
      <c r="C86" s="7">
        <f t="shared" si="1"/>
        <v>24</v>
      </c>
      <c r="F86" s="2">
        <f t="shared" si="5"/>
        <v>414</v>
      </c>
      <c r="G86" s="1">
        <f t="shared" si="6"/>
        <v>23</v>
      </c>
      <c r="H86" s="1">
        <f t="shared" si="7"/>
        <v>3</v>
      </c>
      <c r="I86" s="13">
        <f t="shared" si="18"/>
        <v>18</v>
      </c>
      <c r="J86" s="1">
        <f t="shared" ref="J86:L86" si="30">I86+($F86/$H86)</f>
        <v>156</v>
      </c>
      <c r="K86" s="1">
        <f t="shared" si="30"/>
        <v>294</v>
      </c>
      <c r="L86" s="7">
        <f t="shared" si="30"/>
        <v>432</v>
      </c>
    </row>
    <row r="87" spans="1:12" x14ac:dyDescent="0.3">
      <c r="A87" s="70">
        <f t="shared" si="3"/>
        <v>25</v>
      </c>
      <c r="B87" s="4" t="s">
        <v>119</v>
      </c>
      <c r="C87" s="7">
        <f t="shared" si="1"/>
        <v>25</v>
      </c>
      <c r="F87" s="2">
        <f t="shared" si="5"/>
        <v>432</v>
      </c>
      <c r="G87" s="1">
        <f t="shared" si="6"/>
        <v>24</v>
      </c>
      <c r="H87" s="1">
        <f t="shared" si="7"/>
        <v>3</v>
      </c>
      <c r="I87" s="13">
        <f t="shared" si="18"/>
        <v>18</v>
      </c>
      <c r="J87" s="1">
        <f t="shared" ref="J87:L87" si="31">I87+($F87/$H87)</f>
        <v>162</v>
      </c>
      <c r="K87" s="1">
        <f t="shared" si="31"/>
        <v>306</v>
      </c>
      <c r="L87" s="7">
        <f t="shared" si="31"/>
        <v>450</v>
      </c>
    </row>
    <row r="88" spans="1:12" x14ac:dyDescent="0.3">
      <c r="A88" s="70">
        <f t="shared" si="3"/>
        <v>26</v>
      </c>
      <c r="B88" s="4" t="s">
        <v>120</v>
      </c>
      <c r="C88" s="7">
        <f t="shared" si="1"/>
        <v>26</v>
      </c>
      <c r="F88" s="2">
        <f t="shared" si="5"/>
        <v>450</v>
      </c>
      <c r="G88" s="1">
        <f t="shared" si="6"/>
        <v>25</v>
      </c>
      <c r="H88" s="1">
        <f t="shared" si="7"/>
        <v>3</v>
      </c>
      <c r="I88" s="13">
        <f t="shared" si="18"/>
        <v>18</v>
      </c>
      <c r="J88" s="1">
        <f t="shared" ref="J88:L88" si="32">I88+($F88/$H88)</f>
        <v>168</v>
      </c>
      <c r="K88" s="1">
        <f t="shared" si="32"/>
        <v>318</v>
      </c>
      <c r="L88" s="7">
        <f t="shared" si="32"/>
        <v>468</v>
      </c>
    </row>
    <row r="89" spans="1:12" x14ac:dyDescent="0.3">
      <c r="A89" s="70">
        <f t="shared" si="3"/>
        <v>27</v>
      </c>
      <c r="B89" s="4" t="str">
        <f>"A"&amp;B64</f>
        <v>AB</v>
      </c>
      <c r="C89" s="7">
        <f t="shared" si="1"/>
        <v>27</v>
      </c>
      <c r="F89" s="2">
        <f t="shared" si="5"/>
        <v>468</v>
      </c>
      <c r="G89" s="1">
        <f t="shared" si="6"/>
        <v>26</v>
      </c>
      <c r="H89" s="1">
        <f t="shared" si="7"/>
        <v>3</v>
      </c>
      <c r="I89" s="13">
        <f t="shared" si="18"/>
        <v>18</v>
      </c>
      <c r="J89" s="1">
        <f t="shared" ref="J89:L89" si="33">I89+($F89/$H89)</f>
        <v>174</v>
      </c>
      <c r="K89" s="1">
        <f t="shared" si="33"/>
        <v>330</v>
      </c>
      <c r="L89" s="7">
        <f t="shared" si="33"/>
        <v>486</v>
      </c>
    </row>
    <row r="90" spans="1:12" x14ac:dyDescent="0.3">
      <c r="A90" s="70">
        <f t="shared" si="3"/>
        <v>28</v>
      </c>
      <c r="B90" s="4" t="str">
        <f t="shared" ref="B90:B113" si="34">"A"&amp;B65</f>
        <v>AC</v>
      </c>
      <c r="C90" s="7">
        <f t="shared" si="1"/>
        <v>28</v>
      </c>
      <c r="F90" s="2">
        <f t="shared" si="5"/>
        <v>486</v>
      </c>
      <c r="G90" s="1">
        <f t="shared" si="6"/>
        <v>27</v>
      </c>
      <c r="H90" s="1">
        <f t="shared" si="7"/>
        <v>3</v>
      </c>
      <c r="I90" s="13">
        <f t="shared" si="18"/>
        <v>18</v>
      </c>
      <c r="J90" s="1">
        <f t="shared" ref="J90:L90" si="35">I90+($F90/$H90)</f>
        <v>180</v>
      </c>
      <c r="K90" s="1">
        <f t="shared" si="35"/>
        <v>342</v>
      </c>
      <c r="L90" s="7">
        <f t="shared" si="35"/>
        <v>504</v>
      </c>
    </row>
    <row r="91" spans="1:12" x14ac:dyDescent="0.3">
      <c r="A91" s="70">
        <f t="shared" si="3"/>
        <v>29</v>
      </c>
      <c r="B91" s="4" t="str">
        <f t="shared" si="34"/>
        <v>AD</v>
      </c>
      <c r="C91" s="7">
        <f t="shared" si="1"/>
        <v>29</v>
      </c>
      <c r="F91" s="2">
        <f t="shared" si="5"/>
        <v>504</v>
      </c>
      <c r="G91" s="1">
        <f t="shared" si="6"/>
        <v>28</v>
      </c>
      <c r="H91" s="1">
        <f t="shared" si="7"/>
        <v>3</v>
      </c>
      <c r="I91" s="14">
        <f t="shared" si="18"/>
        <v>18</v>
      </c>
      <c r="J91" s="8">
        <f t="shared" ref="J91:L91" si="36">I91+($F91/$H91)</f>
        <v>186</v>
      </c>
      <c r="K91" s="8">
        <f t="shared" si="36"/>
        <v>354</v>
      </c>
      <c r="L91" s="9">
        <f t="shared" si="36"/>
        <v>522</v>
      </c>
    </row>
    <row r="92" spans="1:12" x14ac:dyDescent="0.3">
      <c r="A92" s="70">
        <f t="shared" si="3"/>
        <v>30</v>
      </c>
      <c r="B92" s="4" t="str">
        <f t="shared" si="34"/>
        <v>AE</v>
      </c>
      <c r="C92" s="7">
        <f t="shared" si="1"/>
        <v>30</v>
      </c>
    </row>
    <row r="93" spans="1:12" x14ac:dyDescent="0.3">
      <c r="A93" s="70">
        <f t="shared" si="3"/>
        <v>31</v>
      </c>
      <c r="B93" s="4" t="str">
        <f t="shared" si="34"/>
        <v>AF</v>
      </c>
      <c r="C93" s="7">
        <f t="shared" si="1"/>
        <v>31</v>
      </c>
    </row>
    <row r="94" spans="1:12" x14ac:dyDescent="0.3">
      <c r="A94" s="70">
        <f t="shared" si="3"/>
        <v>32</v>
      </c>
      <c r="B94" s="4" t="str">
        <f t="shared" si="34"/>
        <v>AG</v>
      </c>
      <c r="C94" s="7">
        <f t="shared" si="1"/>
        <v>32</v>
      </c>
    </row>
    <row r="95" spans="1:12" x14ac:dyDescent="0.3">
      <c r="A95" s="70">
        <f t="shared" si="3"/>
        <v>33</v>
      </c>
      <c r="B95" s="4" t="str">
        <f t="shared" si="34"/>
        <v>AH</v>
      </c>
      <c r="C95" s="7">
        <f t="shared" si="1"/>
        <v>33</v>
      </c>
    </row>
    <row r="96" spans="1:12" x14ac:dyDescent="0.3">
      <c r="A96" s="70">
        <f t="shared" si="3"/>
        <v>34</v>
      </c>
      <c r="B96" s="4" t="str">
        <f t="shared" si="34"/>
        <v>Ai</v>
      </c>
      <c r="C96" s="7">
        <f t="shared" si="1"/>
        <v>34</v>
      </c>
    </row>
    <row r="97" spans="1:3" x14ac:dyDescent="0.3">
      <c r="A97" s="70">
        <f t="shared" si="3"/>
        <v>35</v>
      </c>
      <c r="B97" s="4" t="str">
        <f t="shared" si="34"/>
        <v>AJ</v>
      </c>
      <c r="C97" s="7">
        <f t="shared" si="1"/>
        <v>35</v>
      </c>
    </row>
    <row r="98" spans="1:3" x14ac:dyDescent="0.3">
      <c r="A98" s="70">
        <f t="shared" si="3"/>
        <v>36</v>
      </c>
      <c r="B98" s="4" t="str">
        <f t="shared" si="34"/>
        <v>AK</v>
      </c>
      <c r="C98" s="7">
        <f t="shared" si="1"/>
        <v>36</v>
      </c>
    </row>
    <row r="99" spans="1:3" x14ac:dyDescent="0.3">
      <c r="A99" s="70">
        <f t="shared" si="3"/>
        <v>37</v>
      </c>
      <c r="B99" s="4" t="str">
        <f t="shared" si="34"/>
        <v>AL</v>
      </c>
      <c r="C99" s="7">
        <f t="shared" si="1"/>
        <v>37</v>
      </c>
    </row>
    <row r="100" spans="1:3" x14ac:dyDescent="0.3">
      <c r="A100" s="70">
        <f t="shared" si="3"/>
        <v>38</v>
      </c>
      <c r="B100" s="4" t="str">
        <f t="shared" si="34"/>
        <v>AM</v>
      </c>
      <c r="C100" s="7">
        <f t="shared" si="1"/>
        <v>38</v>
      </c>
    </row>
    <row r="101" spans="1:3" x14ac:dyDescent="0.3">
      <c r="A101" s="70">
        <f t="shared" si="3"/>
        <v>39</v>
      </c>
      <c r="B101" s="4" t="str">
        <f t="shared" si="34"/>
        <v>AN</v>
      </c>
      <c r="C101" s="7">
        <f t="shared" si="1"/>
        <v>39</v>
      </c>
    </row>
    <row r="102" spans="1:3" x14ac:dyDescent="0.3">
      <c r="A102" s="70">
        <f t="shared" si="3"/>
        <v>40</v>
      </c>
      <c r="B102" s="4" t="str">
        <f t="shared" si="34"/>
        <v>Ao</v>
      </c>
      <c r="C102" s="7">
        <f t="shared" si="1"/>
        <v>40</v>
      </c>
    </row>
    <row r="103" spans="1:3" x14ac:dyDescent="0.3">
      <c r="A103" s="70">
        <f t="shared" si="3"/>
        <v>41</v>
      </c>
      <c r="B103" s="4" t="str">
        <f t="shared" si="34"/>
        <v>AP</v>
      </c>
      <c r="C103" s="7">
        <f t="shared" si="1"/>
        <v>41</v>
      </c>
    </row>
    <row r="104" spans="1:3" x14ac:dyDescent="0.3">
      <c r="A104" s="70">
        <f t="shared" si="3"/>
        <v>42</v>
      </c>
      <c r="B104" s="4" t="str">
        <f t="shared" si="34"/>
        <v>AQ</v>
      </c>
      <c r="C104" s="7">
        <f t="shared" si="1"/>
        <v>42</v>
      </c>
    </row>
    <row r="105" spans="1:3" x14ac:dyDescent="0.3">
      <c r="A105" s="70">
        <f t="shared" si="3"/>
        <v>43</v>
      </c>
      <c r="B105" s="4" t="str">
        <f t="shared" si="34"/>
        <v>AR</v>
      </c>
      <c r="C105" s="7">
        <f t="shared" si="1"/>
        <v>43</v>
      </c>
    </row>
    <row r="106" spans="1:3" x14ac:dyDescent="0.3">
      <c r="A106" s="70">
        <f t="shared" si="3"/>
        <v>44</v>
      </c>
      <c r="B106" s="4" t="str">
        <f t="shared" si="34"/>
        <v>As</v>
      </c>
      <c r="C106" s="7">
        <f t="shared" si="1"/>
        <v>44</v>
      </c>
    </row>
    <row r="107" spans="1:3" x14ac:dyDescent="0.3">
      <c r="A107" s="70">
        <f t="shared" si="3"/>
        <v>45</v>
      </c>
      <c r="B107" s="4" t="str">
        <f t="shared" si="34"/>
        <v>AT</v>
      </c>
      <c r="C107" s="7">
        <f t="shared" si="1"/>
        <v>45</v>
      </c>
    </row>
    <row r="108" spans="1:3" x14ac:dyDescent="0.3">
      <c r="A108" s="70">
        <f t="shared" si="3"/>
        <v>46</v>
      </c>
      <c r="B108" s="4" t="str">
        <f t="shared" si="34"/>
        <v>AU</v>
      </c>
      <c r="C108" s="7">
        <f t="shared" si="1"/>
        <v>46</v>
      </c>
    </row>
    <row r="109" spans="1:3" x14ac:dyDescent="0.3">
      <c r="A109" s="70">
        <f t="shared" si="3"/>
        <v>47</v>
      </c>
      <c r="B109" s="4" t="str">
        <f t="shared" si="34"/>
        <v>AV</v>
      </c>
      <c r="C109" s="7">
        <f t="shared" si="1"/>
        <v>47</v>
      </c>
    </row>
    <row r="110" spans="1:3" x14ac:dyDescent="0.3">
      <c r="A110" s="70">
        <f t="shared" si="3"/>
        <v>48</v>
      </c>
      <c r="B110" s="4" t="str">
        <f t="shared" si="34"/>
        <v>AW</v>
      </c>
      <c r="C110" s="7">
        <f t="shared" si="1"/>
        <v>48</v>
      </c>
    </row>
    <row r="111" spans="1:3" x14ac:dyDescent="0.3">
      <c r="A111" s="70">
        <f t="shared" si="3"/>
        <v>49</v>
      </c>
      <c r="B111" s="4" t="str">
        <f t="shared" si="34"/>
        <v>AX</v>
      </c>
      <c r="C111" s="7">
        <f t="shared" si="1"/>
        <v>49</v>
      </c>
    </row>
    <row r="112" spans="1:3" x14ac:dyDescent="0.3">
      <c r="A112" s="70">
        <f t="shared" si="3"/>
        <v>50</v>
      </c>
      <c r="B112" s="4" t="str">
        <f t="shared" si="34"/>
        <v>AY</v>
      </c>
      <c r="C112" s="7">
        <f t="shared" si="1"/>
        <v>50</v>
      </c>
    </row>
    <row r="113" spans="1:3" x14ac:dyDescent="0.3">
      <c r="A113" s="70">
        <f t="shared" si="3"/>
        <v>51</v>
      </c>
      <c r="B113" s="4" t="str">
        <f t="shared" si="34"/>
        <v>AZ</v>
      </c>
      <c r="C113" s="7">
        <f t="shared" si="1"/>
        <v>51</v>
      </c>
    </row>
    <row r="114" spans="1:3" x14ac:dyDescent="0.3">
      <c r="A114" s="70">
        <f t="shared" si="3"/>
        <v>52</v>
      </c>
      <c r="B114" s="4" t="str">
        <f>"B"&amp;B63</f>
        <v>BA</v>
      </c>
      <c r="C114" s="7">
        <f t="shared" si="1"/>
        <v>52</v>
      </c>
    </row>
    <row r="115" spans="1:3" x14ac:dyDescent="0.3">
      <c r="A115" s="70">
        <f t="shared" si="3"/>
        <v>53</v>
      </c>
      <c r="B115" s="4" t="str">
        <f t="shared" ref="B115:B139" si="37">"B"&amp;B64</f>
        <v>BB</v>
      </c>
      <c r="C115" s="7">
        <f t="shared" si="1"/>
        <v>53</v>
      </c>
    </row>
    <row r="116" spans="1:3" x14ac:dyDescent="0.3">
      <c r="A116" s="70">
        <f t="shared" si="3"/>
        <v>54</v>
      </c>
      <c r="B116" s="4" t="str">
        <f t="shared" si="37"/>
        <v>BC</v>
      </c>
      <c r="C116" s="7">
        <f t="shared" si="1"/>
        <v>54</v>
      </c>
    </row>
    <row r="117" spans="1:3" x14ac:dyDescent="0.3">
      <c r="A117" s="70">
        <f t="shared" si="3"/>
        <v>55</v>
      </c>
      <c r="B117" s="4" t="str">
        <f t="shared" si="37"/>
        <v>BD</v>
      </c>
      <c r="C117" s="7">
        <f t="shared" si="1"/>
        <v>55</v>
      </c>
    </row>
    <row r="118" spans="1:3" x14ac:dyDescent="0.3">
      <c r="A118" s="70">
        <f t="shared" si="3"/>
        <v>56</v>
      </c>
      <c r="B118" s="4" t="str">
        <f t="shared" si="37"/>
        <v>BE</v>
      </c>
      <c r="C118" s="7">
        <f t="shared" si="1"/>
        <v>56</v>
      </c>
    </row>
    <row r="119" spans="1:3" x14ac:dyDescent="0.3">
      <c r="A119" s="70">
        <f t="shared" si="3"/>
        <v>57</v>
      </c>
      <c r="B119" s="4" t="str">
        <f t="shared" si="37"/>
        <v>BF</v>
      </c>
      <c r="C119" s="7">
        <f t="shared" si="1"/>
        <v>57</v>
      </c>
    </row>
    <row r="120" spans="1:3" x14ac:dyDescent="0.3">
      <c r="A120" s="70">
        <f t="shared" si="3"/>
        <v>58</v>
      </c>
      <c r="B120" s="4" t="str">
        <f t="shared" si="37"/>
        <v>BG</v>
      </c>
      <c r="C120" s="7">
        <f t="shared" si="1"/>
        <v>58</v>
      </c>
    </row>
    <row r="121" spans="1:3" x14ac:dyDescent="0.3">
      <c r="A121" s="70">
        <f t="shared" si="3"/>
        <v>59</v>
      </c>
      <c r="B121" s="4" t="str">
        <f t="shared" si="37"/>
        <v>BH</v>
      </c>
      <c r="C121" s="7">
        <f t="shared" si="1"/>
        <v>59</v>
      </c>
    </row>
    <row r="122" spans="1:3" x14ac:dyDescent="0.3">
      <c r="A122" s="70">
        <f t="shared" si="3"/>
        <v>60</v>
      </c>
      <c r="B122" s="4" t="str">
        <f t="shared" si="37"/>
        <v>Bi</v>
      </c>
      <c r="C122" s="7">
        <f t="shared" si="1"/>
        <v>60</v>
      </c>
    </row>
    <row r="123" spans="1:3" x14ac:dyDescent="0.3">
      <c r="A123" s="70">
        <f t="shared" si="3"/>
        <v>61</v>
      </c>
      <c r="B123" s="4" t="str">
        <f t="shared" si="37"/>
        <v>BJ</v>
      </c>
      <c r="C123" s="7">
        <f t="shared" si="1"/>
        <v>61</v>
      </c>
    </row>
    <row r="124" spans="1:3" x14ac:dyDescent="0.3">
      <c r="A124" s="70">
        <f t="shared" si="3"/>
        <v>62</v>
      </c>
      <c r="B124" s="4" t="str">
        <f t="shared" si="37"/>
        <v>BK</v>
      </c>
      <c r="C124" s="7">
        <f t="shared" si="1"/>
        <v>62</v>
      </c>
    </row>
    <row r="125" spans="1:3" x14ac:dyDescent="0.3">
      <c r="A125" s="70">
        <f t="shared" si="3"/>
        <v>63</v>
      </c>
      <c r="B125" s="4" t="str">
        <f t="shared" si="37"/>
        <v>BL</v>
      </c>
      <c r="C125" s="7">
        <f t="shared" si="1"/>
        <v>63</v>
      </c>
    </row>
    <row r="126" spans="1:3" x14ac:dyDescent="0.3">
      <c r="A126" s="70">
        <f t="shared" si="3"/>
        <v>64</v>
      </c>
      <c r="B126" s="4" t="str">
        <f t="shared" si="37"/>
        <v>BM</v>
      </c>
      <c r="C126" s="7">
        <f t="shared" si="1"/>
        <v>64</v>
      </c>
    </row>
    <row r="127" spans="1:3" x14ac:dyDescent="0.3">
      <c r="A127" s="70">
        <f t="shared" si="3"/>
        <v>65</v>
      </c>
      <c r="B127" s="4" t="str">
        <f t="shared" si="37"/>
        <v>BN</v>
      </c>
      <c r="C127" s="7">
        <f t="shared" si="1"/>
        <v>65</v>
      </c>
    </row>
    <row r="128" spans="1:3" x14ac:dyDescent="0.3">
      <c r="A128" s="70">
        <f t="shared" si="3"/>
        <v>66</v>
      </c>
      <c r="B128" s="4" t="str">
        <f t="shared" si="37"/>
        <v>Bo</v>
      </c>
      <c r="C128" s="7">
        <f t="shared" ref="C128:C162" si="38">A128</f>
        <v>66</v>
      </c>
    </row>
    <row r="129" spans="1:3" x14ac:dyDescent="0.3">
      <c r="A129" s="70">
        <f t="shared" ref="A129:A151" si="39">A128+1</f>
        <v>67</v>
      </c>
      <c r="B129" s="4" t="str">
        <f t="shared" si="37"/>
        <v>BP</v>
      </c>
      <c r="C129" s="7">
        <f t="shared" si="38"/>
        <v>67</v>
      </c>
    </row>
    <row r="130" spans="1:3" x14ac:dyDescent="0.3">
      <c r="A130" s="70">
        <f t="shared" si="39"/>
        <v>68</v>
      </c>
      <c r="B130" s="4" t="str">
        <f t="shared" si="37"/>
        <v>BQ</v>
      </c>
      <c r="C130" s="7">
        <f t="shared" si="38"/>
        <v>68</v>
      </c>
    </row>
    <row r="131" spans="1:3" x14ac:dyDescent="0.3">
      <c r="A131" s="70">
        <f t="shared" si="39"/>
        <v>69</v>
      </c>
      <c r="B131" s="4" t="str">
        <f t="shared" si="37"/>
        <v>BR</v>
      </c>
      <c r="C131" s="7">
        <f t="shared" si="38"/>
        <v>69</v>
      </c>
    </row>
    <row r="132" spans="1:3" x14ac:dyDescent="0.3">
      <c r="A132" s="70">
        <f t="shared" si="39"/>
        <v>70</v>
      </c>
      <c r="B132" s="4" t="str">
        <f>"B"&amp;B81</f>
        <v>Bs</v>
      </c>
      <c r="C132" s="7">
        <f t="shared" si="38"/>
        <v>70</v>
      </c>
    </row>
    <row r="133" spans="1:3" x14ac:dyDescent="0.3">
      <c r="A133" s="70">
        <f t="shared" si="39"/>
        <v>71</v>
      </c>
      <c r="B133" s="4" t="str">
        <f t="shared" si="37"/>
        <v>BT</v>
      </c>
      <c r="C133" s="7">
        <f t="shared" si="38"/>
        <v>71</v>
      </c>
    </row>
    <row r="134" spans="1:3" x14ac:dyDescent="0.3">
      <c r="A134" s="70">
        <f t="shared" si="39"/>
        <v>72</v>
      </c>
      <c r="B134" s="4" t="str">
        <f t="shared" si="37"/>
        <v>BU</v>
      </c>
      <c r="C134" s="7">
        <f t="shared" si="38"/>
        <v>72</v>
      </c>
    </row>
    <row r="135" spans="1:3" x14ac:dyDescent="0.3">
      <c r="A135" s="70">
        <f t="shared" si="39"/>
        <v>73</v>
      </c>
      <c r="B135" s="4" t="str">
        <f t="shared" si="37"/>
        <v>BV</v>
      </c>
      <c r="C135" s="7">
        <f t="shared" si="38"/>
        <v>73</v>
      </c>
    </row>
    <row r="136" spans="1:3" x14ac:dyDescent="0.3">
      <c r="A136" s="70">
        <f t="shared" si="39"/>
        <v>74</v>
      </c>
      <c r="B136" s="4" t="str">
        <f t="shared" si="37"/>
        <v>BW</v>
      </c>
      <c r="C136" s="7">
        <f t="shared" si="38"/>
        <v>74</v>
      </c>
    </row>
    <row r="137" spans="1:3" x14ac:dyDescent="0.3">
      <c r="A137" s="70">
        <f t="shared" si="39"/>
        <v>75</v>
      </c>
      <c r="B137" s="4" t="str">
        <f t="shared" si="37"/>
        <v>BX</v>
      </c>
      <c r="C137" s="7">
        <f t="shared" si="38"/>
        <v>75</v>
      </c>
    </row>
    <row r="138" spans="1:3" x14ac:dyDescent="0.3">
      <c r="A138" s="70">
        <f t="shared" si="39"/>
        <v>76</v>
      </c>
      <c r="B138" s="4" t="str">
        <f t="shared" si="37"/>
        <v>BY</v>
      </c>
      <c r="C138" s="7">
        <f t="shared" si="38"/>
        <v>76</v>
      </c>
    </row>
    <row r="139" spans="1:3" x14ac:dyDescent="0.3">
      <c r="A139" s="70">
        <f t="shared" si="39"/>
        <v>77</v>
      </c>
      <c r="B139" s="4" t="str">
        <f t="shared" si="37"/>
        <v>BZ</v>
      </c>
      <c r="C139" s="7">
        <f t="shared" si="38"/>
        <v>77</v>
      </c>
    </row>
    <row r="140" spans="1:3" x14ac:dyDescent="0.3">
      <c r="A140" s="70">
        <f t="shared" si="39"/>
        <v>78</v>
      </c>
      <c r="B140" s="4" t="str">
        <f>"C"&amp;B63</f>
        <v>CA</v>
      </c>
      <c r="C140" s="7">
        <f t="shared" si="38"/>
        <v>78</v>
      </c>
    </row>
    <row r="141" spans="1:3" x14ac:dyDescent="0.3">
      <c r="A141" s="70">
        <f t="shared" si="39"/>
        <v>79</v>
      </c>
      <c r="B141" s="4" t="str">
        <f t="shared" ref="B141:B162" si="40">"C"&amp;B64</f>
        <v>CB</v>
      </c>
      <c r="C141" s="7">
        <f t="shared" si="38"/>
        <v>79</v>
      </c>
    </row>
    <row r="142" spans="1:3" x14ac:dyDescent="0.3">
      <c r="A142" s="70">
        <f t="shared" si="39"/>
        <v>80</v>
      </c>
      <c r="B142" s="4" t="str">
        <f t="shared" si="40"/>
        <v>CC</v>
      </c>
      <c r="C142" s="7">
        <f t="shared" si="38"/>
        <v>80</v>
      </c>
    </row>
    <row r="143" spans="1:3" x14ac:dyDescent="0.3">
      <c r="A143" s="70">
        <f t="shared" si="39"/>
        <v>81</v>
      </c>
      <c r="B143" s="4" t="str">
        <f t="shared" si="40"/>
        <v>CD</v>
      </c>
      <c r="C143" s="7">
        <f t="shared" si="38"/>
        <v>81</v>
      </c>
    </row>
    <row r="144" spans="1:3" x14ac:dyDescent="0.3">
      <c r="A144" s="70">
        <f t="shared" si="39"/>
        <v>82</v>
      </c>
      <c r="B144" s="4" t="str">
        <f t="shared" si="40"/>
        <v>CE</v>
      </c>
      <c r="C144" s="7">
        <f t="shared" si="38"/>
        <v>82</v>
      </c>
    </row>
    <row r="145" spans="1:3" x14ac:dyDescent="0.3">
      <c r="A145" s="70">
        <f t="shared" si="39"/>
        <v>83</v>
      </c>
      <c r="B145" s="4" t="str">
        <f t="shared" si="40"/>
        <v>CF</v>
      </c>
      <c r="C145" s="7">
        <f t="shared" si="38"/>
        <v>83</v>
      </c>
    </row>
    <row r="146" spans="1:3" x14ac:dyDescent="0.3">
      <c r="A146" s="70">
        <f t="shared" si="39"/>
        <v>84</v>
      </c>
      <c r="B146" s="4" t="str">
        <f t="shared" si="40"/>
        <v>CG</v>
      </c>
      <c r="C146" s="7">
        <f t="shared" si="38"/>
        <v>84</v>
      </c>
    </row>
    <row r="147" spans="1:3" x14ac:dyDescent="0.3">
      <c r="A147" s="70">
        <f t="shared" si="39"/>
        <v>85</v>
      </c>
      <c r="B147" s="4" t="str">
        <f t="shared" si="40"/>
        <v>CH</v>
      </c>
      <c r="C147" s="7">
        <f t="shared" si="38"/>
        <v>85</v>
      </c>
    </row>
    <row r="148" spans="1:3" x14ac:dyDescent="0.3">
      <c r="A148" s="70">
        <f t="shared" si="39"/>
        <v>86</v>
      </c>
      <c r="B148" s="4" t="str">
        <f t="shared" si="40"/>
        <v>Ci</v>
      </c>
      <c r="C148" s="7">
        <f t="shared" si="38"/>
        <v>86</v>
      </c>
    </row>
    <row r="149" spans="1:3" x14ac:dyDescent="0.3">
      <c r="A149" s="70">
        <f t="shared" si="39"/>
        <v>87</v>
      </c>
      <c r="B149" s="4" t="str">
        <f t="shared" si="40"/>
        <v>CJ</v>
      </c>
      <c r="C149" s="7">
        <f t="shared" si="38"/>
        <v>87</v>
      </c>
    </row>
    <row r="150" spans="1:3" x14ac:dyDescent="0.3">
      <c r="A150" s="70">
        <f t="shared" si="39"/>
        <v>88</v>
      </c>
      <c r="B150" s="4" t="str">
        <f t="shared" si="40"/>
        <v>CK</v>
      </c>
      <c r="C150" s="7">
        <f t="shared" si="38"/>
        <v>88</v>
      </c>
    </row>
    <row r="151" spans="1:3" x14ac:dyDescent="0.3">
      <c r="A151" s="70">
        <f t="shared" si="39"/>
        <v>89</v>
      </c>
      <c r="B151" s="4" t="str">
        <f t="shared" si="40"/>
        <v>CL</v>
      </c>
      <c r="C151" s="7">
        <f t="shared" si="38"/>
        <v>89</v>
      </c>
    </row>
    <row r="152" spans="1:3" x14ac:dyDescent="0.3">
      <c r="A152" s="70">
        <f>A151+1</f>
        <v>90</v>
      </c>
      <c r="B152" s="4" t="str">
        <f t="shared" si="40"/>
        <v>CM</v>
      </c>
      <c r="C152" s="7">
        <f t="shared" si="38"/>
        <v>90</v>
      </c>
    </row>
    <row r="153" spans="1:3" x14ac:dyDescent="0.3">
      <c r="A153" s="70">
        <f t="shared" ref="A153:A162" si="41">A152+1</f>
        <v>91</v>
      </c>
      <c r="B153" s="4" t="str">
        <f t="shared" si="40"/>
        <v>CN</v>
      </c>
      <c r="C153" s="7">
        <f t="shared" si="38"/>
        <v>91</v>
      </c>
    </row>
    <row r="154" spans="1:3" x14ac:dyDescent="0.3">
      <c r="A154" s="70">
        <f t="shared" si="41"/>
        <v>92</v>
      </c>
      <c r="B154" s="4" t="str">
        <f t="shared" si="40"/>
        <v>Co</v>
      </c>
      <c r="C154" s="7">
        <f t="shared" si="38"/>
        <v>92</v>
      </c>
    </row>
    <row r="155" spans="1:3" x14ac:dyDescent="0.3">
      <c r="A155" s="70">
        <f t="shared" si="41"/>
        <v>93</v>
      </c>
      <c r="B155" s="4" t="str">
        <f t="shared" si="40"/>
        <v>CP</v>
      </c>
      <c r="C155" s="7">
        <f t="shared" si="38"/>
        <v>93</v>
      </c>
    </row>
    <row r="156" spans="1:3" x14ac:dyDescent="0.3">
      <c r="A156" s="70">
        <f t="shared" si="41"/>
        <v>94</v>
      </c>
      <c r="B156" s="4" t="str">
        <f t="shared" si="40"/>
        <v>CQ</v>
      </c>
      <c r="C156" s="7">
        <f t="shared" si="38"/>
        <v>94</v>
      </c>
    </row>
    <row r="157" spans="1:3" x14ac:dyDescent="0.3">
      <c r="A157" s="70">
        <f t="shared" si="41"/>
        <v>95</v>
      </c>
      <c r="B157" s="4" t="str">
        <f t="shared" si="40"/>
        <v>CR</v>
      </c>
      <c r="C157" s="7">
        <f t="shared" si="38"/>
        <v>95</v>
      </c>
    </row>
    <row r="158" spans="1:3" x14ac:dyDescent="0.3">
      <c r="A158" s="70">
        <f t="shared" si="41"/>
        <v>96</v>
      </c>
      <c r="B158" s="4" t="str">
        <f>"C"&amp;B81</f>
        <v>Cs</v>
      </c>
      <c r="C158" s="7">
        <f t="shared" si="38"/>
        <v>96</v>
      </c>
    </row>
    <row r="159" spans="1:3" x14ac:dyDescent="0.3">
      <c r="A159" s="70">
        <f t="shared" si="41"/>
        <v>97</v>
      </c>
      <c r="B159" s="4" t="str">
        <f t="shared" si="40"/>
        <v>CT</v>
      </c>
      <c r="C159" s="7">
        <f t="shared" si="38"/>
        <v>97</v>
      </c>
    </row>
    <row r="160" spans="1:3" x14ac:dyDescent="0.3">
      <c r="A160" s="70">
        <f t="shared" si="41"/>
        <v>98</v>
      </c>
      <c r="B160" s="4" t="str">
        <f t="shared" si="40"/>
        <v>CU</v>
      </c>
      <c r="C160" s="7">
        <f t="shared" si="38"/>
        <v>98</v>
      </c>
    </row>
    <row r="161" spans="1:3" x14ac:dyDescent="0.3">
      <c r="A161" s="70">
        <f t="shared" si="41"/>
        <v>99</v>
      </c>
      <c r="B161" s="4" t="str">
        <f t="shared" si="40"/>
        <v>CV</v>
      </c>
      <c r="C161" s="7">
        <f t="shared" si="38"/>
        <v>99</v>
      </c>
    </row>
    <row r="162" spans="1:3" x14ac:dyDescent="0.3">
      <c r="A162" s="71">
        <f t="shared" si="41"/>
        <v>100</v>
      </c>
      <c r="B162" s="72" t="str">
        <f t="shared" si="40"/>
        <v>CW</v>
      </c>
      <c r="C162" s="9">
        <f t="shared" si="38"/>
        <v>100</v>
      </c>
    </row>
  </sheetData>
  <mergeCells count="2">
    <mergeCell ref="A35:B35"/>
    <mergeCell ref="D34:E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C75A1-FDE1-4FAE-AA0C-5EB8092DF41C}">
  <dimension ref="A1:TP623"/>
  <sheetViews>
    <sheetView topLeftCell="A6" zoomScaleNormal="100" workbookViewId="0">
      <selection activeCell="W2" sqref="W2"/>
    </sheetView>
    <sheetView workbookViewId="1"/>
  </sheetViews>
  <sheetFormatPr defaultColWidth="6.109375" defaultRowHeight="14.4" x14ac:dyDescent="0.3"/>
  <cols>
    <col min="1" max="1" width="6.109375" style="28"/>
    <col min="2" max="2" width="7.33203125" style="28" customWidth="1"/>
    <col min="3" max="3" width="6.109375" style="28"/>
    <col min="4" max="4" width="2.88671875" style="51" customWidth="1"/>
    <col min="5" max="5" width="8.21875" style="65" bestFit="1" customWidth="1"/>
    <col min="6" max="6" width="3.21875" style="28" customWidth="1"/>
    <col min="7" max="9" width="6.109375" style="28"/>
    <col min="10" max="10" width="6.77734375" style="28" bestFit="1" customWidth="1"/>
    <col min="11" max="12" width="3.21875" style="28" customWidth="1"/>
    <col min="13" max="16" width="6.109375" style="28"/>
    <col min="17" max="18" width="3.21875" style="28" customWidth="1"/>
    <col min="19" max="22" width="6.109375" style="28"/>
    <col min="23" max="24" width="3.21875" style="28" customWidth="1"/>
    <col min="25" max="28" width="6.109375" style="28"/>
    <col min="29" max="30" width="3.21875" style="28" customWidth="1"/>
    <col min="31" max="34" width="6.109375" style="28"/>
    <col min="35" max="36" width="3.21875" style="28" customWidth="1"/>
    <col min="37" max="260" width="6.109375" style="28"/>
    <col min="261" max="261" width="6.109375" style="51"/>
    <col min="262" max="511" width="6.109375" style="28"/>
    <col min="512" max="512" width="6.109375" style="51"/>
    <col min="513" max="16384" width="6.109375" style="28"/>
  </cols>
  <sheetData>
    <row r="1" spans="1:536" x14ac:dyDescent="0.3">
      <c r="D1" s="28"/>
      <c r="F1" s="20" t="s">
        <v>3</v>
      </c>
      <c r="G1" s="5"/>
      <c r="H1" s="6"/>
      <c r="M1" s="47" t="s">
        <v>126</v>
      </c>
      <c r="N1" s="5"/>
      <c r="O1" s="6"/>
      <c r="S1" s="20"/>
      <c r="T1" s="20" t="s">
        <v>128</v>
      </c>
    </row>
    <row r="2" spans="1:536" ht="15.6" x14ac:dyDescent="0.35">
      <c r="D2" s="28"/>
      <c r="F2" s="1" t="s">
        <v>90</v>
      </c>
      <c r="J2" s="87">
        <f>'Wizard Calcs'!C2</f>
        <v>2400</v>
      </c>
      <c r="K2" s="7" t="s">
        <v>84</v>
      </c>
      <c r="M2" s="1" t="s">
        <v>4</v>
      </c>
      <c r="P2" s="87">
        <f>No_Panels_per_Row</f>
        <v>5</v>
      </c>
      <c r="Q2" s="7" t="s">
        <v>131</v>
      </c>
      <c r="T2" s="1" t="s">
        <v>8</v>
      </c>
      <c r="W2" s="89" t="str">
        <f>Panel_Orientation</f>
        <v>Landscape</v>
      </c>
      <c r="X2" s="93"/>
      <c r="Y2" s="94"/>
    </row>
    <row r="3" spans="1:536" ht="15.6" x14ac:dyDescent="0.35">
      <c r="D3" s="28"/>
      <c r="F3" s="1" t="s">
        <v>91</v>
      </c>
      <c r="J3" s="87">
        <f>'Wizard Calcs'!C3</f>
        <v>1100</v>
      </c>
      <c r="K3" s="7" t="s">
        <v>84</v>
      </c>
      <c r="M3" s="20" t="s">
        <v>127</v>
      </c>
      <c r="N3" s="1"/>
      <c r="O3" s="1"/>
      <c r="P3" s="88"/>
      <c r="T3" s="20" t="s">
        <v>129</v>
      </c>
    </row>
    <row r="4" spans="1:536" x14ac:dyDescent="0.3">
      <c r="D4" s="28"/>
      <c r="F4" s="1" t="s">
        <v>92</v>
      </c>
      <c r="J4" s="87">
        <f>'Wizard Calcs'!C4</f>
        <v>40</v>
      </c>
      <c r="K4" s="7" t="s">
        <v>84</v>
      </c>
      <c r="M4" s="1" t="s">
        <v>130</v>
      </c>
      <c r="P4" s="87">
        <v>3</v>
      </c>
      <c r="Q4" s="7" t="s">
        <v>124</v>
      </c>
      <c r="T4" s="1" t="s">
        <v>10</v>
      </c>
      <c r="W4" s="89" t="s">
        <v>12</v>
      </c>
      <c r="X4" s="93"/>
      <c r="Y4" s="94"/>
    </row>
    <row r="5" spans="1:536" x14ac:dyDescent="0.3">
      <c r="D5" s="2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536" s="51" customFormat="1" x14ac:dyDescent="0.3">
      <c r="A6" s="28"/>
      <c r="B6" s="28"/>
      <c r="C6" s="28"/>
      <c r="D6" s="28"/>
    </row>
    <row r="7" spans="1:536" x14ac:dyDescent="0.3">
      <c r="B7" s="111"/>
      <c r="C7" s="111"/>
      <c r="D7" s="111"/>
      <c r="E7" s="96" t="s">
        <v>135</v>
      </c>
      <c r="F7" s="43" t="str">
        <f>IF(F25="","",VLOOKUP(F25,Data!$I$3:$J$4,2,FALSE))</f>
        <v/>
      </c>
      <c r="G7" s="119">
        <f>IF(G24="","",IF(Panel_Orientation=Panel_Portrait,$J$3,IF(Panel_Orientation=Panel_Landscape,$J$2,"")))</f>
        <v>2400</v>
      </c>
      <c r="H7" s="119"/>
      <c r="I7" s="119"/>
      <c r="J7" s="119"/>
      <c r="K7" s="43" t="str">
        <f>IF(K25="","",VLOOKUP(K25,Data!$I$3:$J$4,2,FALSE))</f>
        <v/>
      </c>
      <c r="L7" s="43"/>
      <c r="M7" s="119">
        <f>IF(M24="","",IF(Panel_Orientation=Panel_Portrait,$J$3,IF(Panel_Orientation=Panel_Landscape,$J$2,"")))</f>
        <v>2400</v>
      </c>
      <c r="N7" s="119"/>
      <c r="O7" s="119"/>
      <c r="P7" s="119"/>
      <c r="Q7" s="43" t="str">
        <f>IF(Q25="","",VLOOKUP(Q25,Data!$I$3:$J$4,2,FALSE))</f>
        <v/>
      </c>
      <c r="R7" s="43"/>
      <c r="S7" s="119">
        <f>IF(S24="","",IF(Panel_Orientation=Panel_Portrait,$J$3,IF(Panel_Orientation=Panel_Landscape,$J$2,"")))</f>
        <v>2400</v>
      </c>
      <c r="T7" s="119"/>
      <c r="U7" s="119"/>
      <c r="V7" s="119"/>
      <c r="W7" s="43" t="str">
        <f>IF(W25="","",VLOOKUP(W25,Data!$I$3:$J$4,2,FALSE))</f>
        <v/>
      </c>
      <c r="X7" s="43"/>
      <c r="Y7" s="119">
        <f>IF(Y24="","",IF(Panel_Orientation=Panel_Portrait,$J$3,IF(Panel_Orientation=Panel_Landscape,$J$2,"")))</f>
        <v>2400</v>
      </c>
      <c r="Z7" s="119"/>
      <c r="AA7" s="119"/>
      <c r="AB7" s="119"/>
      <c r="AC7" s="43" t="str">
        <f>IF(AC25="","",VLOOKUP(AC25,Data!$I$3:$J$4,2,FALSE))</f>
        <v/>
      </c>
      <c r="AD7" s="43"/>
      <c r="AE7" s="119">
        <f>IF(AE24="","",IF(Panel_Orientation=Panel_Portrait,$J$3,IF(Panel_Orientation=Panel_Landscape,$J$2,"")))</f>
        <v>2400</v>
      </c>
      <c r="AF7" s="119"/>
      <c r="AG7" s="119"/>
      <c r="AH7" s="119"/>
      <c r="AI7" s="43" t="str">
        <f>IF(AI25="","",VLOOKUP(AI25,Data!$I$3:$J$4,2,FALSE))</f>
        <v/>
      </c>
      <c r="AJ7" s="43"/>
      <c r="AK7" s="119" t="str">
        <f>IF(AK24="","",IF(Panel_Orientation=Panel_Portrait,$J$3,IF(Panel_Orientation=Panel_Landscape,$J$2,"")))</f>
        <v/>
      </c>
      <c r="AL7" s="119"/>
      <c r="AM7" s="119"/>
      <c r="AN7" s="119"/>
      <c r="AO7" s="43" t="str">
        <f>IF(AO24="","",20)</f>
        <v/>
      </c>
      <c r="AP7" s="119" t="str">
        <f>IF(AP24="","",IF('Wizard Calcs'!$C$17="Portrait",'Wizard Calcs'!$C$3,IF('Wizard Calcs'!$C$17="Landscape",'Wizard Calcs'!$C$2,"")))</f>
        <v/>
      </c>
      <c r="AQ7" s="119"/>
      <c r="AR7" s="119"/>
      <c r="AS7" s="119"/>
      <c r="AT7" s="43" t="str">
        <f>IF(AT24="","",20)</f>
        <v/>
      </c>
      <c r="AU7" s="119" t="str">
        <f>IF(AU24="","",IF('Wizard Calcs'!$C$17="Portrait",'Wizard Calcs'!$C$3,IF('Wizard Calcs'!$C$17="Landscape",'Wizard Calcs'!$C$2,"")))</f>
        <v/>
      </c>
      <c r="AV7" s="119"/>
      <c r="AW7" s="119"/>
      <c r="AX7" s="119"/>
      <c r="AY7" s="43" t="str">
        <f>IF(AY24="","",20)</f>
        <v/>
      </c>
      <c r="AZ7" s="119" t="str">
        <f>IF(AZ24="","",IF('Wizard Calcs'!$C$17="Portrait",'Wizard Calcs'!$C$3,IF('Wizard Calcs'!$C$17="Landscape",'Wizard Calcs'!$C$2,"")))</f>
        <v/>
      </c>
      <c r="BA7" s="119"/>
      <c r="BB7" s="119"/>
      <c r="BC7" s="119"/>
      <c r="BD7" s="43" t="str">
        <f>IF(BD24="","",20)</f>
        <v/>
      </c>
      <c r="BE7" s="119" t="str">
        <f>IF(BE24="","",IF('Wizard Calcs'!$C$17="Portrait",'Wizard Calcs'!$C$3,IF('Wizard Calcs'!$C$17="Landscape",'Wizard Calcs'!$C$2,"")))</f>
        <v/>
      </c>
      <c r="BF7" s="119"/>
      <c r="BG7" s="119"/>
      <c r="BH7" s="119"/>
      <c r="BI7" s="43" t="str">
        <f>IF(BI24="","",20)</f>
        <v/>
      </c>
      <c r="BJ7" s="119" t="str">
        <f>IF(BJ24="","",IF('Wizard Calcs'!$C$17="Portrait",'Wizard Calcs'!$C$3,IF('Wizard Calcs'!$C$17="Landscape",'Wizard Calcs'!$C$2,"")))</f>
        <v/>
      </c>
      <c r="BK7" s="119"/>
      <c r="BL7" s="119"/>
      <c r="BM7" s="119"/>
      <c r="BN7" s="43" t="str">
        <f>IF(BN24="","",20)</f>
        <v/>
      </c>
      <c r="BO7" s="119" t="str">
        <f>IF(BO24="","",IF('Wizard Calcs'!$C$17="Portrait",'Wizard Calcs'!$C$3,IF('Wizard Calcs'!$C$17="Landscape",'Wizard Calcs'!$C$2,"")))</f>
        <v/>
      </c>
      <c r="BP7" s="119"/>
      <c r="BQ7" s="119"/>
      <c r="BR7" s="119"/>
      <c r="BS7" s="43" t="str">
        <f>IF(BS24="","",20)</f>
        <v/>
      </c>
      <c r="BT7" s="119" t="str">
        <f>IF(BT24="","",IF('Wizard Calcs'!$C$17="Portrait",'Wizard Calcs'!$C$3,IF('Wizard Calcs'!$C$17="Landscape",'Wizard Calcs'!$C$2,"")))</f>
        <v/>
      </c>
      <c r="BU7" s="119"/>
      <c r="BV7" s="119"/>
      <c r="BW7" s="119"/>
      <c r="BX7" s="43" t="str">
        <f>IF(BX24="","",20)</f>
        <v/>
      </c>
      <c r="BY7" s="119" t="str">
        <f>IF(BY24="","",IF('Wizard Calcs'!$C$17="Portrait",'Wizard Calcs'!$C$3,IF('Wizard Calcs'!$C$17="Landscape",'Wizard Calcs'!$C$2,"")))</f>
        <v/>
      </c>
      <c r="BZ7" s="119"/>
      <c r="CA7" s="119"/>
      <c r="CB7" s="119"/>
      <c r="CC7" s="43" t="str">
        <f>IF(CC24="","",20)</f>
        <v/>
      </c>
      <c r="CD7" s="119" t="str">
        <f>IF(CD24="","",IF('Wizard Calcs'!$C$17="Portrait",'Wizard Calcs'!$C$3,IF('Wizard Calcs'!$C$17="Landscape",'Wizard Calcs'!$C$2,"")))</f>
        <v/>
      </c>
      <c r="CE7" s="119"/>
      <c r="CF7" s="119"/>
      <c r="CG7" s="119"/>
      <c r="CH7" s="43" t="str">
        <f>IF(CH24="","",20)</f>
        <v/>
      </c>
      <c r="CI7" s="119" t="str">
        <f>IF(CI24="","",IF('Wizard Calcs'!$C$17="Portrait",'Wizard Calcs'!$C$3,IF('Wizard Calcs'!$C$17="Landscape",'Wizard Calcs'!$C$2,"")))</f>
        <v/>
      </c>
      <c r="CJ7" s="119"/>
      <c r="CK7" s="119"/>
      <c r="CL7" s="119"/>
      <c r="CM7" s="43" t="str">
        <f>IF(CM24="","",20)</f>
        <v/>
      </c>
      <c r="CN7" s="119" t="str">
        <f>IF(CN24="","",IF('Wizard Calcs'!$C$17="Portrait",'Wizard Calcs'!$C$3,IF('Wizard Calcs'!$C$17="Landscape",'Wizard Calcs'!$C$2,"")))</f>
        <v/>
      </c>
      <c r="CO7" s="119"/>
      <c r="CP7" s="119"/>
      <c r="CQ7" s="119"/>
      <c r="CR7" s="43" t="str">
        <f>IF(CR24="","",20)</f>
        <v/>
      </c>
      <c r="CS7" s="119" t="str">
        <f>IF(CS24="","",IF('Wizard Calcs'!$C$17="Portrait",'Wizard Calcs'!$C$3,IF('Wizard Calcs'!$C$17="Landscape",'Wizard Calcs'!$C$2,"")))</f>
        <v/>
      </c>
      <c r="CT7" s="119"/>
      <c r="CU7" s="119"/>
      <c r="CV7" s="119"/>
      <c r="CW7" s="43" t="str">
        <f>IF(CW24="","",20)</f>
        <v/>
      </c>
      <c r="CX7" s="119" t="str">
        <f>IF(CX24="","",IF('Wizard Calcs'!$C$17="Portrait",'Wizard Calcs'!$C$3,IF('Wizard Calcs'!$C$17="Landscape",'Wizard Calcs'!$C$2,"")))</f>
        <v/>
      </c>
      <c r="CY7" s="119"/>
      <c r="CZ7" s="119"/>
      <c r="DA7" s="119"/>
      <c r="DB7" s="43" t="str">
        <f>IF(DB24="","",20)</f>
        <v/>
      </c>
      <c r="DC7" s="119" t="str">
        <f>IF(DC24="","",IF('Wizard Calcs'!$C$17="Portrait",'Wizard Calcs'!$C$3,IF('Wizard Calcs'!$C$17="Landscape",'Wizard Calcs'!$C$2,"")))</f>
        <v/>
      </c>
      <c r="DD7" s="119"/>
      <c r="DE7" s="119"/>
      <c r="DF7" s="119"/>
      <c r="DG7" s="43" t="str">
        <f>IF(DG24="","",20)</f>
        <v/>
      </c>
      <c r="DH7" s="119" t="str">
        <f>IF(DH24="","",IF('Wizard Calcs'!$C$17="Portrait",'Wizard Calcs'!$C$3,IF('Wizard Calcs'!$C$17="Landscape",'Wizard Calcs'!$C$2,"")))</f>
        <v/>
      </c>
      <c r="DI7" s="119"/>
      <c r="DJ7" s="119"/>
      <c r="DK7" s="119"/>
      <c r="DL7" s="43" t="str">
        <f>IF(DL24="","",20)</f>
        <v/>
      </c>
      <c r="DM7" s="119" t="str">
        <f>IF(DM24="","",IF('Wizard Calcs'!$C$17="Portrait",'Wizard Calcs'!$C$3,IF('Wizard Calcs'!$C$17="Landscape",'Wizard Calcs'!$C$2,"")))</f>
        <v/>
      </c>
      <c r="DN7" s="119"/>
      <c r="DO7" s="119"/>
      <c r="DP7" s="119"/>
      <c r="DQ7" s="43" t="str">
        <f>IF(DQ24="","",20)</f>
        <v/>
      </c>
      <c r="DR7" s="119" t="str">
        <f>IF(DR24="","",IF('Wizard Calcs'!$C$17="Portrait",'Wizard Calcs'!$C$3,IF('Wizard Calcs'!$C$17="Landscape",'Wizard Calcs'!$C$2,"")))</f>
        <v/>
      </c>
      <c r="DS7" s="119"/>
      <c r="DT7" s="119"/>
      <c r="DU7" s="119"/>
      <c r="DV7" s="43" t="str">
        <f>IF(DV24="","",20)</f>
        <v/>
      </c>
      <c r="DW7" s="119" t="str">
        <f>IF(DW24="","",IF('Wizard Calcs'!$C$17="Portrait",'Wizard Calcs'!$C$3,IF('Wizard Calcs'!$C$17="Landscape",'Wizard Calcs'!$C$2,"")))</f>
        <v/>
      </c>
      <c r="DX7" s="119"/>
      <c r="DY7" s="119"/>
      <c r="DZ7" s="119"/>
      <c r="EA7" s="43" t="str">
        <f>IF(EA24="","",20)</f>
        <v/>
      </c>
      <c r="EB7" s="119" t="str">
        <f>IF(EB24="","",IF('Wizard Calcs'!$C$17="Portrait",'Wizard Calcs'!$C$3,IF('Wizard Calcs'!$C$17="Landscape",'Wizard Calcs'!$C$2,"")))</f>
        <v/>
      </c>
      <c r="EC7" s="119"/>
      <c r="ED7" s="119"/>
      <c r="EE7" s="119"/>
      <c r="EF7" s="43" t="str">
        <f>IF(EF24="","",20)</f>
        <v/>
      </c>
      <c r="EG7" s="119" t="str">
        <f>IF(EG24="","",IF('Wizard Calcs'!$C$17="Portrait",'Wizard Calcs'!$C$3,IF('Wizard Calcs'!$C$17="Landscape",'Wizard Calcs'!$C$2,"")))</f>
        <v/>
      </c>
      <c r="EH7" s="119"/>
      <c r="EI7" s="119"/>
      <c r="EJ7" s="119"/>
      <c r="EK7" s="43" t="str">
        <f>IF(EK24="","",20)</f>
        <v/>
      </c>
      <c r="EL7" s="119" t="str">
        <f>IF(EL24="","",IF('Wizard Calcs'!$C$17="Portrait",'Wizard Calcs'!$C$3,IF('Wizard Calcs'!$C$17="Landscape",'Wizard Calcs'!$C$2,"")))</f>
        <v/>
      </c>
      <c r="EM7" s="119"/>
      <c r="EN7" s="119"/>
      <c r="EO7" s="119"/>
      <c r="EP7" s="43" t="str">
        <f>IF(EP24="","",20)</f>
        <v/>
      </c>
      <c r="EQ7" s="119" t="str">
        <f>IF(EQ24="","",IF('Wizard Calcs'!$C$17="Portrait",'Wizard Calcs'!$C$3,IF('Wizard Calcs'!$C$17="Landscape",'Wizard Calcs'!$C$2,"")))</f>
        <v/>
      </c>
      <c r="ER7" s="119"/>
      <c r="ES7" s="119"/>
      <c r="ET7" s="119"/>
      <c r="EU7" s="43" t="str">
        <f>IF(EU24="","",20)</f>
        <v/>
      </c>
      <c r="EV7" s="119" t="str">
        <f>IF(EV24="","",IF('Wizard Calcs'!$C$17="Portrait",'Wizard Calcs'!$C$3,IF('Wizard Calcs'!$C$17="Landscape",'Wizard Calcs'!$C$2,"")))</f>
        <v/>
      </c>
      <c r="EW7" s="119"/>
      <c r="EX7" s="119"/>
      <c r="EY7" s="119"/>
      <c r="EZ7" s="43" t="str">
        <f>IF(EZ24="","",20)</f>
        <v/>
      </c>
      <c r="FA7" s="119" t="str">
        <f>IF(FA24="","",IF('Wizard Calcs'!$C$17="Portrait",'Wizard Calcs'!$C$3,IF('Wizard Calcs'!$C$17="Landscape",'Wizard Calcs'!$C$2,"")))</f>
        <v/>
      </c>
      <c r="FB7" s="119"/>
      <c r="FC7" s="119"/>
      <c r="FD7" s="119"/>
      <c r="FE7" s="43" t="str">
        <f>IF(FE24="","",20)</f>
        <v/>
      </c>
      <c r="FF7" s="119" t="str">
        <f>IF(FF24="","",IF('Wizard Calcs'!$C$17="Portrait",'Wizard Calcs'!$C$3,IF('Wizard Calcs'!$C$17="Landscape",'Wizard Calcs'!$C$2,"")))</f>
        <v/>
      </c>
      <c r="FG7" s="119"/>
      <c r="FH7" s="119"/>
      <c r="FI7" s="119"/>
      <c r="FJ7" s="43" t="str">
        <f>IF(FJ24="","",20)</f>
        <v/>
      </c>
      <c r="FK7" s="119" t="str">
        <f>IF(FK24="","",IF('Wizard Calcs'!$C$17="Portrait",'Wizard Calcs'!$C$3,IF('Wizard Calcs'!$C$17="Landscape",'Wizard Calcs'!$C$2,"")))</f>
        <v/>
      </c>
      <c r="FL7" s="119"/>
      <c r="FM7" s="119"/>
      <c r="FN7" s="119"/>
      <c r="FO7" s="43" t="str">
        <f>IF(FO24="","",20)</f>
        <v/>
      </c>
      <c r="FP7" s="119" t="str">
        <f>IF(FP24="","",IF('Wizard Calcs'!$C$17="Portrait",'Wizard Calcs'!$C$3,IF('Wizard Calcs'!$C$17="Landscape",'Wizard Calcs'!$C$2,"")))</f>
        <v/>
      </c>
      <c r="FQ7" s="119"/>
      <c r="FR7" s="119"/>
      <c r="FS7" s="119"/>
      <c r="FT7" s="43" t="str">
        <f>IF(FT24="","",20)</f>
        <v/>
      </c>
      <c r="FU7" s="119" t="str">
        <f>IF(FU24="","",IF('Wizard Calcs'!$C$17="Portrait",'Wizard Calcs'!$C$3,IF('Wizard Calcs'!$C$17="Landscape",'Wizard Calcs'!$C$2,"")))</f>
        <v/>
      </c>
      <c r="FV7" s="119"/>
      <c r="FW7" s="119"/>
      <c r="FX7" s="119"/>
      <c r="FY7" s="43" t="str">
        <f>IF(FY24="","",20)</f>
        <v/>
      </c>
      <c r="FZ7" s="119" t="str">
        <f>IF(FZ24="","",IF('Wizard Calcs'!$C$17="Portrait",'Wizard Calcs'!$C$3,IF('Wizard Calcs'!$C$17="Landscape",'Wizard Calcs'!$C$2,"")))</f>
        <v/>
      </c>
      <c r="GA7" s="119"/>
      <c r="GB7" s="119"/>
      <c r="GC7" s="119"/>
      <c r="GD7" s="43" t="str">
        <f>IF(GD24="","",20)</f>
        <v/>
      </c>
      <c r="GE7" s="119" t="str">
        <f>IF(GE24="","",IF('Wizard Calcs'!$C$17="Portrait",'Wizard Calcs'!$C$3,IF('Wizard Calcs'!$C$17="Landscape",'Wizard Calcs'!$C$2,"")))</f>
        <v/>
      </c>
      <c r="GF7" s="119"/>
      <c r="GG7" s="119"/>
      <c r="GH7" s="119"/>
      <c r="GI7" s="43" t="str">
        <f>IF(GI24="","",20)</f>
        <v/>
      </c>
      <c r="GJ7" s="119" t="str">
        <f>IF(GJ24="","",IF('Wizard Calcs'!$C$17="Portrait",'Wizard Calcs'!$C$3,IF('Wizard Calcs'!$C$17="Landscape",'Wizard Calcs'!$C$2,"")))</f>
        <v/>
      </c>
      <c r="GK7" s="119"/>
      <c r="GL7" s="119"/>
      <c r="GM7" s="119"/>
      <c r="GN7" s="43" t="str">
        <f>IF(GN24="","",20)</f>
        <v/>
      </c>
      <c r="GO7" s="119" t="str">
        <f>IF(GO24="","",IF('Wizard Calcs'!$C$17="Portrait",'Wizard Calcs'!$C$3,IF('Wizard Calcs'!$C$17="Landscape",'Wizard Calcs'!$C$2,"")))</f>
        <v/>
      </c>
      <c r="GP7" s="119"/>
      <c r="GQ7" s="119"/>
      <c r="GR7" s="119"/>
      <c r="GS7" s="43" t="str">
        <f>IF(GS24="","",20)</f>
        <v/>
      </c>
      <c r="GT7" s="119" t="str">
        <f>IF(GT24="","",IF('Wizard Calcs'!$C$17="Portrait",'Wizard Calcs'!$C$3,IF('Wizard Calcs'!$C$17="Landscape",'Wizard Calcs'!$C$2,"")))</f>
        <v/>
      </c>
      <c r="GU7" s="119"/>
      <c r="GV7" s="119"/>
      <c r="GW7" s="119"/>
      <c r="GX7" s="43" t="str">
        <f>IF(GX24="","",20)</f>
        <v/>
      </c>
      <c r="GY7" s="119" t="str">
        <f>IF(GY24="","",IF('Wizard Calcs'!$C$17="Portrait",'Wizard Calcs'!$C$3,IF('Wizard Calcs'!$C$17="Landscape",'Wizard Calcs'!$C$2,"")))</f>
        <v/>
      </c>
      <c r="GZ7" s="119"/>
      <c r="HA7" s="119"/>
      <c r="HB7" s="119"/>
      <c r="HC7" s="43" t="str">
        <f>IF(HC24="","",20)</f>
        <v/>
      </c>
      <c r="HD7" s="119" t="str">
        <f>IF(HD24="","",IF('Wizard Calcs'!$C$17="Portrait",'Wizard Calcs'!$C$3,IF('Wizard Calcs'!$C$17="Landscape",'Wizard Calcs'!$C$2,"")))</f>
        <v/>
      </c>
      <c r="HE7" s="119"/>
      <c r="HF7" s="119"/>
      <c r="HG7" s="119"/>
      <c r="HH7" s="43" t="str">
        <f>IF(HH24="","",20)</f>
        <v/>
      </c>
      <c r="HI7" s="119" t="str">
        <f>IF(HI24="","",IF('Wizard Calcs'!$C$17="Portrait",'Wizard Calcs'!$C$3,IF('Wizard Calcs'!$C$17="Landscape",'Wizard Calcs'!$C$2,"")))</f>
        <v/>
      </c>
      <c r="HJ7" s="119"/>
      <c r="HK7" s="119"/>
      <c r="HL7" s="119"/>
      <c r="HM7" s="43" t="str">
        <f>IF(HM24="","",20)</f>
        <v/>
      </c>
      <c r="HN7" s="119" t="str">
        <f>IF(HN24="","",IF('Wizard Calcs'!$C$17="Portrait",'Wizard Calcs'!$C$3,IF('Wizard Calcs'!$C$17="Landscape",'Wizard Calcs'!$C$2,"")))</f>
        <v/>
      </c>
      <c r="HO7" s="119"/>
      <c r="HP7" s="119"/>
      <c r="HQ7" s="119"/>
      <c r="HR7" s="43" t="str">
        <f>IF(HR24="","",20)</f>
        <v/>
      </c>
      <c r="HS7" s="119" t="str">
        <f>IF(HS24="","",IF('Wizard Calcs'!$C$17="Portrait",'Wizard Calcs'!$C$3,IF('Wizard Calcs'!$C$17="Landscape",'Wizard Calcs'!$C$2,"")))</f>
        <v/>
      </c>
      <c r="HT7" s="119"/>
      <c r="HU7" s="119"/>
      <c r="HV7" s="119"/>
      <c r="HW7" s="43" t="str">
        <f>IF(HW24="","",20)</f>
        <v/>
      </c>
      <c r="HX7" s="119" t="str">
        <f>IF(HX24="","",IF('Wizard Calcs'!$C$17="Portrait",'Wizard Calcs'!$C$3,IF('Wizard Calcs'!$C$17="Landscape",'Wizard Calcs'!$C$2,"")))</f>
        <v/>
      </c>
      <c r="HY7" s="119"/>
      <c r="HZ7" s="119"/>
      <c r="IA7" s="119"/>
      <c r="IB7" s="43" t="str">
        <f>IF(IB24="","",20)</f>
        <v/>
      </c>
      <c r="IC7" s="119" t="str">
        <f>IF(IC24="","",IF('Wizard Calcs'!$C$17="Portrait",'Wizard Calcs'!$C$3,IF('Wizard Calcs'!$C$17="Landscape",'Wizard Calcs'!$C$2,"")))</f>
        <v/>
      </c>
      <c r="ID7" s="119"/>
      <c r="IE7" s="119"/>
      <c r="IF7" s="119"/>
      <c r="IG7" s="43" t="str">
        <f>IF(IG24="","",20)</f>
        <v/>
      </c>
      <c r="IH7" s="119" t="str">
        <f>IF(IH24="","",IF('Wizard Calcs'!$C$17="Portrait",'Wizard Calcs'!$C$3,IF('Wizard Calcs'!$C$17="Landscape",'Wizard Calcs'!$C$2,"")))</f>
        <v/>
      </c>
      <c r="II7" s="119"/>
      <c r="IJ7" s="119"/>
      <c r="IK7" s="119"/>
      <c r="IL7" s="43" t="str">
        <f>IF(IL24="","",20)</f>
        <v/>
      </c>
      <c r="IM7" s="119" t="str">
        <f>IF(IM24="","",IF('Wizard Calcs'!$C$17="Portrait",'Wizard Calcs'!$C$3,IF('Wizard Calcs'!$C$17="Landscape",'Wizard Calcs'!$C$2,"")))</f>
        <v/>
      </c>
      <c r="IN7" s="119"/>
      <c r="IO7" s="119"/>
      <c r="IP7" s="119"/>
      <c r="IQ7" s="43" t="str">
        <f>IF(IQ24="","",20)</f>
        <v/>
      </c>
      <c r="IR7" s="119" t="str">
        <f>IF(IR24="","",IF('Wizard Calcs'!$C$17="Portrait",'Wizard Calcs'!$C$3,IF('Wizard Calcs'!$C$17="Landscape",'Wizard Calcs'!$C$2,"")))</f>
        <v/>
      </c>
      <c r="IS7" s="119"/>
      <c r="IT7" s="119"/>
      <c r="IU7" s="119"/>
      <c r="IV7" s="43" t="str">
        <f>IF(IV24="","",20)</f>
        <v/>
      </c>
      <c r="IW7" s="119" t="str">
        <f>IF(IW24="","",IF('Wizard Calcs'!$C$17="Portrait",'Wizard Calcs'!$C$3,IF('Wizard Calcs'!$C$17="Landscape",'Wizard Calcs'!$C$2,"")))</f>
        <v/>
      </c>
      <c r="IX7" s="119"/>
      <c r="IY7" s="119"/>
      <c r="IZ7" s="119"/>
      <c r="JA7" s="43" t="str">
        <f>IF(JA24="","",20)</f>
        <v/>
      </c>
      <c r="JB7" s="119" t="str">
        <f>IF(JB24="","",IF('Wizard Calcs'!$C$17="Portrait",'Wizard Calcs'!$C$3,IF('Wizard Calcs'!$C$17="Landscape",'Wizard Calcs'!$C$2,"")))</f>
        <v/>
      </c>
      <c r="JC7" s="119"/>
      <c r="JD7" s="119"/>
      <c r="JE7" s="119"/>
      <c r="JF7" s="43" t="str">
        <f>IF(JF24="","",20)</f>
        <v/>
      </c>
      <c r="JG7" s="119" t="str">
        <f>IF(JG24="","",IF('Wizard Calcs'!$C$17="Portrait",'Wizard Calcs'!$C$3,IF('Wizard Calcs'!$C$17="Landscape",'Wizard Calcs'!$C$2,"")))</f>
        <v/>
      </c>
      <c r="JH7" s="119"/>
      <c r="JI7" s="119"/>
      <c r="JJ7" s="119"/>
      <c r="JK7" s="43" t="str">
        <f>IF(JK24="","",20)</f>
        <v/>
      </c>
      <c r="JL7" s="119" t="str">
        <f>IF(JL24="","",IF('Wizard Calcs'!$C$17="Portrait",'Wizard Calcs'!$C$3,IF('Wizard Calcs'!$C$17="Landscape",'Wizard Calcs'!$C$2,"")))</f>
        <v/>
      </c>
      <c r="JM7" s="119"/>
      <c r="JN7" s="119"/>
      <c r="JO7" s="119"/>
      <c r="JP7" s="43" t="str">
        <f>IF(JP24="","",20)</f>
        <v/>
      </c>
      <c r="JQ7" s="119" t="str">
        <f>IF(JQ24="","",IF('Wizard Calcs'!$C$17="Portrait",'Wizard Calcs'!$C$3,IF('Wizard Calcs'!$C$17="Landscape",'Wizard Calcs'!$C$2,"")))</f>
        <v/>
      </c>
      <c r="JR7" s="119"/>
      <c r="JS7" s="119"/>
      <c r="JT7" s="119"/>
      <c r="JU7" s="43" t="str">
        <f>IF(JU24="","",20)</f>
        <v/>
      </c>
      <c r="JV7" s="119" t="str">
        <f>IF(JV24="","",IF('Wizard Calcs'!$C$17="Portrait",'Wizard Calcs'!$C$3,IF('Wizard Calcs'!$C$17="Landscape",'Wizard Calcs'!$C$2,"")))</f>
        <v/>
      </c>
      <c r="JW7" s="119"/>
      <c r="JX7" s="119"/>
      <c r="JY7" s="119"/>
      <c r="JZ7" s="43" t="str">
        <f>IF(JZ24="","",20)</f>
        <v/>
      </c>
      <c r="KA7" s="119" t="str">
        <f>IF(KA24="","",IF('Wizard Calcs'!$C$17="Portrait",'Wizard Calcs'!$C$3,IF('Wizard Calcs'!$C$17="Landscape",'Wizard Calcs'!$C$2,"")))</f>
        <v/>
      </c>
      <c r="KB7" s="119"/>
      <c r="KC7" s="119"/>
      <c r="KD7" s="119"/>
      <c r="KE7" s="43" t="str">
        <f>IF(KE24="","",20)</f>
        <v/>
      </c>
      <c r="KF7" s="119" t="str">
        <f>IF(KF24="","",IF('Wizard Calcs'!$C$17="Portrait",'Wizard Calcs'!$C$3,IF('Wizard Calcs'!$C$17="Landscape",'Wizard Calcs'!$C$2,"")))</f>
        <v/>
      </c>
      <c r="KG7" s="119"/>
      <c r="KH7" s="119"/>
      <c r="KI7" s="119"/>
      <c r="KJ7" s="43" t="str">
        <f>IF(KJ24="","",20)</f>
        <v/>
      </c>
      <c r="KK7" s="119" t="str">
        <f>IF(KK24="","",IF('Wizard Calcs'!$C$17="Portrait",'Wizard Calcs'!$C$3,IF('Wizard Calcs'!$C$17="Landscape",'Wizard Calcs'!$C$2,"")))</f>
        <v/>
      </c>
      <c r="KL7" s="119"/>
      <c r="KM7" s="119"/>
      <c r="KN7" s="119"/>
      <c r="KO7" s="43" t="str">
        <f>IF(KO24="","",20)</f>
        <v/>
      </c>
      <c r="KP7" s="119" t="str">
        <f>IF(KP24="","",IF('Wizard Calcs'!$C$17="Portrait",'Wizard Calcs'!$C$3,IF('Wizard Calcs'!$C$17="Landscape",'Wizard Calcs'!$C$2,"")))</f>
        <v/>
      </c>
      <c r="KQ7" s="119"/>
      <c r="KR7" s="119"/>
      <c r="KS7" s="119"/>
      <c r="KT7" s="43" t="str">
        <f>IF(KT24="","",20)</f>
        <v/>
      </c>
      <c r="KU7" s="119" t="str">
        <f>IF(KU24="","",IF('Wizard Calcs'!$C$17="Portrait",'Wizard Calcs'!$C$3,IF('Wizard Calcs'!$C$17="Landscape",'Wizard Calcs'!$C$2,"")))</f>
        <v/>
      </c>
      <c r="KV7" s="119"/>
      <c r="KW7" s="119"/>
      <c r="KX7" s="119"/>
      <c r="KY7" s="43" t="str">
        <f>IF(KY24="","",20)</f>
        <v/>
      </c>
      <c r="KZ7" s="119" t="str">
        <f>IF(KZ24="","",IF('Wizard Calcs'!$C$17="Portrait",'Wizard Calcs'!$C$3,IF('Wizard Calcs'!$C$17="Landscape",'Wizard Calcs'!$C$2,"")))</f>
        <v/>
      </c>
      <c r="LA7" s="119"/>
      <c r="LB7" s="119"/>
      <c r="LC7" s="119"/>
      <c r="LD7" s="43" t="str">
        <f>IF(LD24="","",20)</f>
        <v/>
      </c>
      <c r="LE7" s="119" t="str">
        <f>IF(LE24="","",IF('Wizard Calcs'!$C$17="Portrait",'Wizard Calcs'!$C$3,IF('Wizard Calcs'!$C$17="Landscape",'Wizard Calcs'!$C$2,"")))</f>
        <v/>
      </c>
      <c r="LF7" s="119"/>
      <c r="LG7" s="119"/>
      <c r="LH7" s="119"/>
      <c r="LI7" s="43" t="str">
        <f>IF(LI24="","",20)</f>
        <v/>
      </c>
      <c r="LJ7" s="119" t="str">
        <f>IF(LJ24="","",IF('Wizard Calcs'!$C$17="Portrait",'Wizard Calcs'!$C$3,IF('Wizard Calcs'!$C$17="Landscape",'Wizard Calcs'!$C$2,"")))</f>
        <v/>
      </c>
      <c r="LK7" s="119"/>
      <c r="LL7" s="119"/>
      <c r="LM7" s="119"/>
      <c r="LN7" s="43" t="str">
        <f>IF(LN24="","",20)</f>
        <v/>
      </c>
      <c r="LO7" s="119" t="str">
        <f>IF(LO24="","",IF('Wizard Calcs'!$C$17="Portrait",'Wizard Calcs'!$C$3,IF('Wizard Calcs'!$C$17="Landscape",'Wizard Calcs'!$C$2,"")))</f>
        <v/>
      </c>
      <c r="LP7" s="119"/>
      <c r="LQ7" s="119"/>
      <c r="LR7" s="119"/>
      <c r="LS7" s="43" t="str">
        <f>IF(LS24="","",20)</f>
        <v/>
      </c>
      <c r="LT7" s="119" t="str">
        <f>IF(LT24="","",IF('Wizard Calcs'!$C$17="Portrait",'Wizard Calcs'!$C$3,IF('Wizard Calcs'!$C$17="Landscape",'Wizard Calcs'!$C$2,"")))</f>
        <v/>
      </c>
      <c r="LU7" s="119"/>
      <c r="LV7" s="119"/>
      <c r="LW7" s="119"/>
      <c r="LX7" s="43" t="str">
        <f>IF(LX24="","",20)</f>
        <v/>
      </c>
      <c r="LY7" s="119" t="str">
        <f>IF(LY24="","",IF('Wizard Calcs'!$C$17="Portrait",'Wizard Calcs'!$C$3,IF('Wizard Calcs'!$C$17="Landscape",'Wizard Calcs'!$C$2,"")))</f>
        <v/>
      </c>
      <c r="LZ7" s="119"/>
      <c r="MA7" s="119"/>
      <c r="MB7" s="119"/>
      <c r="MC7" s="43" t="str">
        <f>IF(MC24="","",20)</f>
        <v/>
      </c>
      <c r="MD7" s="119" t="str">
        <f>IF(MD24="","",IF('Wizard Calcs'!$C$17="Portrait",'Wizard Calcs'!$C$3,IF('Wizard Calcs'!$C$17="Landscape",'Wizard Calcs'!$C$2,"")))</f>
        <v/>
      </c>
      <c r="ME7" s="119"/>
      <c r="MF7" s="119"/>
      <c r="MG7" s="119"/>
      <c r="MH7" s="43" t="str">
        <f>IF(MH24="","",20)</f>
        <v/>
      </c>
      <c r="MI7" s="119" t="str">
        <f>IF(MI24="","",IF('Wizard Calcs'!$C$17="Portrait",'Wizard Calcs'!$C$3,IF('Wizard Calcs'!$C$17="Landscape",'Wizard Calcs'!$C$2,"")))</f>
        <v/>
      </c>
      <c r="MJ7" s="119"/>
      <c r="MK7" s="119"/>
      <c r="ML7" s="119"/>
      <c r="MM7" s="43" t="str">
        <f>IF(MM24="","",20)</f>
        <v/>
      </c>
      <c r="MN7" s="119" t="str">
        <f>IF(MN24="","",IF('Wizard Calcs'!$C$17="Portrait",'Wizard Calcs'!$C$3,IF('Wizard Calcs'!$C$17="Landscape",'Wizard Calcs'!$C$2,"")))</f>
        <v/>
      </c>
      <c r="MO7" s="119"/>
      <c r="MP7" s="119"/>
      <c r="MQ7" s="119"/>
      <c r="MR7" s="43" t="str">
        <f>IF(MR24="","",20)</f>
        <v/>
      </c>
      <c r="MS7" s="119" t="str">
        <f>IF(MS24="","",IF('Wizard Calcs'!$C$17="Portrait",'Wizard Calcs'!$C$3,IF('Wizard Calcs'!$C$17="Landscape",'Wizard Calcs'!$C$2,"")))</f>
        <v/>
      </c>
      <c r="MT7" s="119"/>
      <c r="MU7" s="119"/>
      <c r="MV7" s="119"/>
      <c r="MW7" s="43" t="str">
        <f>IF(MW24="","",20)</f>
        <v/>
      </c>
      <c r="MX7" s="119" t="str">
        <f>IF(MX24="","",IF('Wizard Calcs'!$C$17="Portrait",'Wizard Calcs'!$C$3,IF('Wizard Calcs'!$C$17="Landscape",'Wizard Calcs'!$C$2,"")))</f>
        <v/>
      </c>
      <c r="MY7" s="119"/>
      <c r="MZ7" s="119"/>
      <c r="NA7" s="119"/>
      <c r="NB7" s="43" t="str">
        <f>IF(NB24="","",20)</f>
        <v/>
      </c>
      <c r="NC7" s="119" t="str">
        <f>IF(NC24="","",IF('Wizard Calcs'!$C$17="Portrait",'Wizard Calcs'!$C$3,IF('Wizard Calcs'!$C$17="Landscape",'Wizard Calcs'!$C$2,"")))</f>
        <v/>
      </c>
      <c r="ND7" s="119"/>
      <c r="NE7" s="119"/>
      <c r="NF7" s="119"/>
      <c r="NG7" s="43" t="str">
        <f>IF(NG24="","",20)</f>
        <v/>
      </c>
      <c r="NH7" s="119" t="str">
        <f>IF(NH24="","",IF('Wizard Calcs'!$C$17="Portrait",'Wizard Calcs'!$C$3,IF('Wizard Calcs'!$C$17="Landscape",'Wizard Calcs'!$C$2,"")))</f>
        <v/>
      </c>
      <c r="NI7" s="119"/>
      <c r="NJ7" s="119"/>
      <c r="NK7" s="119"/>
      <c r="NL7" s="43" t="str">
        <f>IF(NL24="","",20)</f>
        <v/>
      </c>
      <c r="NM7" s="119" t="str">
        <f>IF(NM24="","",IF('Wizard Calcs'!$C$17="Portrait",'Wizard Calcs'!$C$3,IF('Wizard Calcs'!$C$17="Landscape",'Wizard Calcs'!$C$2,"")))</f>
        <v/>
      </c>
      <c r="NN7" s="119"/>
      <c r="NO7" s="119"/>
      <c r="NP7" s="119"/>
      <c r="NQ7" s="43" t="str">
        <f>IF(NQ24="","",20)</f>
        <v/>
      </c>
      <c r="NR7" s="119" t="str">
        <f>IF(NR24="","",IF('Wizard Calcs'!$C$17="Portrait",'Wizard Calcs'!$C$3,IF('Wizard Calcs'!$C$17="Landscape",'Wizard Calcs'!$C$2,"")))</f>
        <v/>
      </c>
      <c r="NS7" s="119"/>
      <c r="NT7" s="119"/>
      <c r="NU7" s="119"/>
      <c r="NV7" s="43" t="str">
        <f>IF(NV24="","",20)</f>
        <v/>
      </c>
      <c r="NW7" s="119" t="str">
        <f>IF(NW24="","",IF('Wizard Calcs'!$C$17="Portrait",'Wizard Calcs'!$C$3,IF('Wizard Calcs'!$C$17="Landscape",'Wizard Calcs'!$C$2,"")))</f>
        <v/>
      </c>
      <c r="NX7" s="119"/>
      <c r="NY7" s="119"/>
      <c r="NZ7" s="119"/>
      <c r="OA7" s="43" t="str">
        <f>IF(OA24="","",20)</f>
        <v/>
      </c>
      <c r="OB7" s="119" t="str">
        <f>IF(OB24="","",IF('Wizard Calcs'!$C$17="Portrait",'Wizard Calcs'!$C$3,IF('Wizard Calcs'!$C$17="Landscape",'Wizard Calcs'!$C$2,"")))</f>
        <v/>
      </c>
      <c r="OC7" s="119"/>
      <c r="OD7" s="119"/>
      <c r="OE7" s="119"/>
      <c r="OF7" s="43" t="str">
        <f>IF(OF24="","",20)</f>
        <v/>
      </c>
      <c r="OG7" s="119" t="str">
        <f>IF(OG24="","",IF('Wizard Calcs'!$C$17="Portrait",'Wizard Calcs'!$C$3,IF('Wizard Calcs'!$C$17="Landscape",'Wizard Calcs'!$C$2,"")))</f>
        <v/>
      </c>
      <c r="OH7" s="119"/>
      <c r="OI7" s="119"/>
      <c r="OJ7" s="119"/>
      <c r="OK7" s="43" t="str">
        <f>IF(OK24="","",20)</f>
        <v/>
      </c>
      <c r="OL7" s="119" t="str">
        <f>IF(OL24="","",IF('Wizard Calcs'!$C$17="Portrait",'Wizard Calcs'!$C$3,IF('Wizard Calcs'!$C$17="Landscape",'Wizard Calcs'!$C$2,"")))</f>
        <v/>
      </c>
      <c r="OM7" s="119"/>
      <c r="ON7" s="119"/>
      <c r="OO7" s="119"/>
      <c r="OP7" s="43" t="str">
        <f>IF(OP24="","",20)</f>
        <v/>
      </c>
      <c r="OQ7" s="119" t="str">
        <f>IF(OQ24="","",IF('Wizard Calcs'!$C$17="Portrait",'Wizard Calcs'!$C$3,IF('Wizard Calcs'!$C$17="Landscape",'Wizard Calcs'!$C$2,"")))</f>
        <v/>
      </c>
      <c r="OR7" s="119"/>
      <c r="OS7" s="119"/>
      <c r="OT7" s="119"/>
      <c r="OU7" s="43" t="str">
        <f>IF(OU24="","",20)</f>
        <v/>
      </c>
      <c r="OV7" s="119" t="str">
        <f>IF(OV24="","",IF('Wizard Calcs'!$C$17="Portrait",'Wizard Calcs'!$C$3,IF('Wizard Calcs'!$C$17="Landscape",'Wizard Calcs'!$C$2,"")))</f>
        <v/>
      </c>
      <c r="OW7" s="119"/>
      <c r="OX7" s="119"/>
      <c r="OY7" s="119"/>
      <c r="OZ7" s="43" t="str">
        <f>IF(OZ24="","",20)</f>
        <v/>
      </c>
      <c r="PA7" s="119" t="str">
        <f>IF(PA24="","",IF('Wizard Calcs'!$C$17="Portrait",'Wizard Calcs'!$C$3,IF('Wizard Calcs'!$C$17="Landscape",'Wizard Calcs'!$C$2,"")))</f>
        <v/>
      </c>
      <c r="PB7" s="119"/>
      <c r="PC7" s="119"/>
      <c r="PD7" s="119"/>
      <c r="PE7" s="43" t="str">
        <f>IF(PE24="","",20)</f>
        <v/>
      </c>
      <c r="PF7" s="119" t="str">
        <f>IF(PF24="","",IF('Wizard Calcs'!$C$17="Portrait",'Wizard Calcs'!$C$3,IF('Wizard Calcs'!$C$17="Landscape",'Wizard Calcs'!$C$2,"")))</f>
        <v/>
      </c>
      <c r="PG7" s="119"/>
      <c r="PH7" s="119"/>
      <c r="PI7" s="119"/>
      <c r="PJ7" s="43" t="str">
        <f>IF(PJ24="","",20)</f>
        <v/>
      </c>
      <c r="PK7" s="119" t="str">
        <f>IF(PK24="","",IF('Wizard Calcs'!$C$17="Portrait",'Wizard Calcs'!$C$3,IF('Wizard Calcs'!$C$17="Landscape",'Wizard Calcs'!$C$2,"")))</f>
        <v/>
      </c>
      <c r="PL7" s="119"/>
      <c r="PM7" s="119"/>
      <c r="PN7" s="119"/>
      <c r="PO7" s="43" t="str">
        <f>IF(PO24="","",20)</f>
        <v/>
      </c>
      <c r="PP7" s="119" t="str">
        <f>IF(PP24="","",IF('Wizard Calcs'!$C$17="Portrait",'Wizard Calcs'!$C$3,IF('Wizard Calcs'!$C$17="Landscape",'Wizard Calcs'!$C$2,"")))</f>
        <v/>
      </c>
      <c r="PQ7" s="119"/>
      <c r="PR7" s="119"/>
      <c r="PS7" s="119"/>
      <c r="PT7" s="43" t="str">
        <f>IF(PT24="","",20)</f>
        <v/>
      </c>
      <c r="PU7" s="119" t="str">
        <f>IF(PU24="","",IF('Wizard Calcs'!$C$17="Portrait",'Wizard Calcs'!$C$3,IF('Wizard Calcs'!$C$17="Landscape",'Wizard Calcs'!$C$2,"")))</f>
        <v/>
      </c>
      <c r="PV7" s="119"/>
      <c r="PW7" s="119"/>
      <c r="PX7" s="119"/>
      <c r="PY7" s="43" t="str">
        <f>IF(PY24="","",20)</f>
        <v/>
      </c>
      <c r="PZ7" s="119" t="str">
        <f>IF(PZ24="","",IF('Wizard Calcs'!$C$17="Portrait",'Wizard Calcs'!$C$3,IF('Wizard Calcs'!$C$17="Landscape",'Wizard Calcs'!$C$2,"")))</f>
        <v/>
      </c>
      <c r="QA7" s="119"/>
      <c r="QB7" s="119"/>
      <c r="QC7" s="119"/>
      <c r="QD7" s="43" t="str">
        <f>IF(QD24="","",20)</f>
        <v/>
      </c>
      <c r="QE7" s="119" t="str">
        <f>IF(QE24="","",IF('Wizard Calcs'!$C$17="Portrait",'Wizard Calcs'!$C$3,IF('Wizard Calcs'!$C$17="Landscape",'Wizard Calcs'!$C$2,"")))</f>
        <v/>
      </c>
      <c r="QF7" s="119"/>
      <c r="QG7" s="119"/>
      <c r="QH7" s="119"/>
      <c r="QI7" s="43" t="str">
        <f>IF(QI24="","",20)</f>
        <v/>
      </c>
      <c r="QJ7" s="119" t="str">
        <f>IF(QJ24="","",IF('Wizard Calcs'!$C$17="Portrait",'Wizard Calcs'!$C$3,IF('Wizard Calcs'!$C$17="Landscape",'Wizard Calcs'!$C$2,"")))</f>
        <v/>
      </c>
      <c r="QK7" s="119"/>
      <c r="QL7" s="119"/>
      <c r="QM7" s="119"/>
      <c r="QN7" s="43" t="str">
        <f>IF(QN24="","",20)</f>
        <v/>
      </c>
      <c r="QO7" s="119" t="str">
        <f>IF(QO24="","",IF('Wizard Calcs'!$C$17="Portrait",'Wizard Calcs'!$C$3,IF('Wizard Calcs'!$C$17="Landscape",'Wizard Calcs'!$C$2,"")))</f>
        <v/>
      </c>
      <c r="QP7" s="119"/>
      <c r="QQ7" s="119"/>
      <c r="QR7" s="119"/>
      <c r="QS7" s="43" t="str">
        <f>IF(QS24="","",20)</f>
        <v/>
      </c>
      <c r="QT7" s="119" t="str">
        <f>IF(QT24="","",IF('Wizard Calcs'!$C$17="Portrait",'Wizard Calcs'!$C$3,IF('Wizard Calcs'!$C$17="Landscape",'Wizard Calcs'!$C$2,"")))</f>
        <v/>
      </c>
      <c r="QU7" s="119"/>
      <c r="QV7" s="119"/>
      <c r="QW7" s="119"/>
      <c r="QX7" s="43" t="str">
        <f>IF(QX24="","",20)</f>
        <v/>
      </c>
      <c r="QY7" s="119" t="str">
        <f>IF(QY24="","",IF('Wizard Calcs'!$C$17="Portrait",'Wizard Calcs'!$C$3,IF('Wizard Calcs'!$C$17="Landscape",'Wizard Calcs'!$C$2,"")))</f>
        <v/>
      </c>
      <c r="QZ7" s="119"/>
      <c r="RA7" s="119"/>
      <c r="RB7" s="119"/>
      <c r="RC7" s="43" t="str">
        <f>IF(RC24="","",20)</f>
        <v/>
      </c>
      <c r="RD7" s="119" t="str">
        <f>IF(RD24="","",IF('Wizard Calcs'!$C$17="Portrait",'Wizard Calcs'!$C$3,IF('Wizard Calcs'!$C$17="Landscape",'Wizard Calcs'!$C$2,"")))</f>
        <v/>
      </c>
      <c r="RE7" s="119"/>
      <c r="RF7" s="119"/>
      <c r="RG7" s="119"/>
      <c r="RH7" s="43" t="str">
        <f>IF(RH24="","",20)</f>
        <v/>
      </c>
      <c r="RI7" s="119" t="str">
        <f>IF(RI24="","",IF('Wizard Calcs'!$C$17="Portrait",'Wizard Calcs'!$C$3,IF('Wizard Calcs'!$C$17="Landscape",'Wizard Calcs'!$C$2,"")))</f>
        <v/>
      </c>
      <c r="RJ7" s="119"/>
      <c r="RK7" s="119"/>
      <c r="RL7" s="119"/>
      <c r="RM7" s="43" t="str">
        <f>IF(RM24="","",20)</f>
        <v/>
      </c>
      <c r="RN7" s="119" t="str">
        <f>IF(RN24="","",IF('Wizard Calcs'!$C$17="Portrait",'Wizard Calcs'!$C$3,IF('Wizard Calcs'!$C$17="Landscape",'Wizard Calcs'!$C$2,"")))</f>
        <v/>
      </c>
      <c r="RO7" s="119"/>
      <c r="RP7" s="119"/>
      <c r="RQ7" s="119"/>
      <c r="RR7" s="43" t="str">
        <f>IF(RR24="","",20)</f>
        <v/>
      </c>
      <c r="RS7" s="119" t="str">
        <f>IF(RS24="","",IF('Wizard Calcs'!$C$17="Portrait",'Wizard Calcs'!$C$3,IF('Wizard Calcs'!$C$17="Landscape",'Wizard Calcs'!$C$2,"")))</f>
        <v/>
      </c>
      <c r="RT7" s="119"/>
      <c r="RU7" s="119"/>
      <c r="RV7" s="119"/>
      <c r="RW7" s="43" t="str">
        <f>IF(RW24="","",20)</f>
        <v/>
      </c>
      <c r="RX7" s="119" t="str">
        <f>IF(RX24="","",IF('Wizard Calcs'!$C$17="Portrait",'Wizard Calcs'!$C$3,IF('Wizard Calcs'!$C$17="Landscape",'Wizard Calcs'!$C$2,"")))</f>
        <v/>
      </c>
      <c r="RY7" s="119"/>
      <c r="RZ7" s="119"/>
      <c r="SA7" s="119"/>
      <c r="SB7" s="43" t="str">
        <f>IF(SB24="","",20)</f>
        <v/>
      </c>
      <c r="SC7" s="119" t="str">
        <f>IF(SC24="","",IF('Wizard Calcs'!$C$17="Portrait",'Wizard Calcs'!$C$3,IF('Wizard Calcs'!$C$17="Landscape",'Wizard Calcs'!$C$2,"")))</f>
        <v/>
      </c>
      <c r="SD7" s="119"/>
      <c r="SE7" s="119"/>
      <c r="SF7" s="119"/>
      <c r="SG7" s="43" t="str">
        <f>IF(SG24="","",20)</f>
        <v/>
      </c>
      <c r="SH7" s="119" t="str">
        <f>IF(SH24="","",IF('Wizard Calcs'!$C$17="Portrait",'Wizard Calcs'!$C$3,IF('Wizard Calcs'!$C$17="Landscape",'Wizard Calcs'!$C$2,"")))</f>
        <v/>
      </c>
      <c r="SI7" s="119"/>
      <c r="SJ7" s="119"/>
      <c r="SK7" s="119"/>
      <c r="SL7" s="43" t="str">
        <f>IF(SL24="","",20)</f>
        <v/>
      </c>
      <c r="SM7" s="119" t="str">
        <f>IF(SM24="","",IF('Wizard Calcs'!$C$17="Portrait",'Wizard Calcs'!$C$3,IF('Wizard Calcs'!$C$17="Landscape",'Wizard Calcs'!$C$2,"")))</f>
        <v/>
      </c>
      <c r="SN7" s="119"/>
      <c r="SO7" s="119"/>
      <c r="SP7" s="119"/>
      <c r="SQ7" s="43" t="str">
        <f>IF(SQ24="","",20)</f>
        <v/>
      </c>
    </row>
    <row r="8" spans="1:536" x14ac:dyDescent="0.3">
      <c r="B8" s="111"/>
      <c r="C8" s="111"/>
      <c r="D8" s="111"/>
      <c r="E8" s="96" t="s">
        <v>136</v>
      </c>
      <c r="F8" s="43" t="str">
        <f>IF(F7="","",F7/1000)</f>
        <v/>
      </c>
      <c r="G8" s="119">
        <f>IF(G7="","",G7/1000)</f>
        <v>2.4</v>
      </c>
      <c r="H8" s="119"/>
      <c r="I8" s="119"/>
      <c r="J8" s="119"/>
      <c r="K8" s="43" t="str">
        <f>IF(K7="","",K7/1000)</f>
        <v/>
      </c>
      <c r="L8" s="43"/>
      <c r="M8" s="119">
        <f>IF(M7="","",M7/1000)</f>
        <v>2.4</v>
      </c>
      <c r="N8" s="119"/>
      <c r="O8" s="119"/>
      <c r="P8" s="119"/>
      <c r="Q8" s="43" t="str">
        <f>IF(Q7="","",Q7/1000)</f>
        <v/>
      </c>
      <c r="R8" s="43"/>
      <c r="S8" s="119">
        <f>IF(S7="","",S7/1000)</f>
        <v>2.4</v>
      </c>
      <c r="T8" s="119"/>
      <c r="U8" s="119"/>
      <c r="V8" s="119"/>
      <c r="W8" s="43" t="str">
        <f>IF(W7="","",W7/1000)</f>
        <v/>
      </c>
      <c r="X8" s="43"/>
      <c r="Y8" s="119">
        <f>IF(Y7="","",Y7/1000)</f>
        <v>2.4</v>
      </c>
      <c r="Z8" s="119"/>
      <c r="AA8" s="119"/>
      <c r="AB8" s="119"/>
      <c r="AC8" s="43" t="str">
        <f>IF(AC7="","",AC7/1000)</f>
        <v/>
      </c>
      <c r="AD8" s="43"/>
      <c r="AE8" s="119">
        <f>IF(AE7="","",AE7/1000)</f>
        <v>2.4</v>
      </c>
      <c r="AF8" s="119"/>
      <c r="AG8" s="119"/>
      <c r="AH8" s="119"/>
      <c r="AI8" s="43" t="str">
        <f>IF(AI7="","",AI7/1000)</f>
        <v/>
      </c>
      <c r="AJ8" s="43"/>
      <c r="AK8" s="119" t="str">
        <f>IF(AK7="","",AK7/1000)</f>
        <v/>
      </c>
      <c r="AL8" s="119"/>
      <c r="AM8" s="119"/>
      <c r="AN8" s="119"/>
      <c r="AO8" s="43" t="str">
        <f>IF(AO7="","",AO7/1000)</f>
        <v/>
      </c>
      <c r="AP8" s="119" t="str">
        <f>IF(AP7="","",AP7/1000)</f>
        <v/>
      </c>
      <c r="AQ8" s="119"/>
      <c r="AR8" s="119"/>
      <c r="AS8" s="119"/>
      <c r="AT8" s="43" t="str">
        <f>IF(AT7="","",AT7/1000)</f>
        <v/>
      </c>
      <c r="AU8" s="119" t="str">
        <f>IF(AU7="","",AU7/1000)</f>
        <v/>
      </c>
      <c r="AV8" s="119"/>
      <c r="AW8" s="119"/>
      <c r="AX8" s="119"/>
      <c r="AY8" s="43" t="str">
        <f>IF(AY7="","",AY7/1000)</f>
        <v/>
      </c>
      <c r="AZ8" s="119" t="str">
        <f>IF(AZ7="","",AZ7/1000)</f>
        <v/>
      </c>
      <c r="BA8" s="119"/>
      <c r="BB8" s="119"/>
      <c r="BC8" s="119"/>
      <c r="BD8" s="43" t="str">
        <f>IF(BD7="","",BD7/1000)</f>
        <v/>
      </c>
      <c r="BE8" s="119" t="str">
        <f>IF(BE7="","",BE7/1000)</f>
        <v/>
      </c>
      <c r="BF8" s="119"/>
      <c r="BG8" s="119"/>
      <c r="BH8" s="119"/>
      <c r="BI8" s="43" t="str">
        <f>IF(BI7="","",BI7/1000)</f>
        <v/>
      </c>
      <c r="BJ8" s="119" t="str">
        <f>IF(BJ7="","",BJ7/1000)</f>
        <v/>
      </c>
      <c r="BK8" s="119"/>
      <c r="BL8" s="119"/>
      <c r="BM8" s="119"/>
      <c r="BN8" s="43" t="str">
        <f>IF(BN7="","",BN7/1000)</f>
        <v/>
      </c>
      <c r="BO8" s="119" t="str">
        <f>IF(BO7="","",BO7/1000)</f>
        <v/>
      </c>
      <c r="BP8" s="119"/>
      <c r="BQ8" s="119"/>
      <c r="BR8" s="119"/>
      <c r="BS8" s="43" t="str">
        <f>IF(BS7="","",BS7/1000)</f>
        <v/>
      </c>
      <c r="BT8" s="119" t="str">
        <f>IF(BT7="","",BT7/1000)</f>
        <v/>
      </c>
      <c r="BU8" s="119"/>
      <c r="BV8" s="119"/>
      <c r="BW8" s="119"/>
      <c r="BX8" s="43" t="str">
        <f>IF(BX7="","",BX7/1000)</f>
        <v/>
      </c>
      <c r="BY8" s="119" t="str">
        <f>IF(BY7="","",BY7/1000)</f>
        <v/>
      </c>
      <c r="BZ8" s="119"/>
      <c r="CA8" s="119"/>
      <c r="CB8" s="119"/>
      <c r="CC8" s="43" t="str">
        <f>IF(CC7="","",CC7/1000)</f>
        <v/>
      </c>
      <c r="CD8" s="119" t="str">
        <f>IF(CD7="","",CD7/1000)</f>
        <v/>
      </c>
      <c r="CE8" s="119"/>
      <c r="CF8" s="119"/>
      <c r="CG8" s="119"/>
      <c r="CH8" s="43" t="str">
        <f>IF(CH7="","",CH7/1000)</f>
        <v/>
      </c>
      <c r="CI8" s="119" t="str">
        <f>IF(CI7="","",CI7/1000)</f>
        <v/>
      </c>
      <c r="CJ8" s="119"/>
      <c r="CK8" s="119"/>
      <c r="CL8" s="119"/>
      <c r="CM8" s="43" t="str">
        <f>IF(CM7="","",CM7/1000)</f>
        <v/>
      </c>
      <c r="CN8" s="119" t="str">
        <f>IF(CN7="","",CN7/1000)</f>
        <v/>
      </c>
      <c r="CO8" s="119"/>
      <c r="CP8" s="119"/>
      <c r="CQ8" s="119"/>
      <c r="CR8" s="43" t="str">
        <f>IF(CR7="","",CR7/1000)</f>
        <v/>
      </c>
      <c r="CS8" s="119" t="str">
        <f>IF(CS7="","",CS7/1000)</f>
        <v/>
      </c>
      <c r="CT8" s="119"/>
      <c r="CU8" s="119"/>
      <c r="CV8" s="119"/>
      <c r="CW8" s="43" t="str">
        <f>IF(CW7="","",CW7/1000)</f>
        <v/>
      </c>
      <c r="CX8" s="119" t="str">
        <f>IF(CX7="","",CX7/1000)</f>
        <v/>
      </c>
      <c r="CY8" s="119"/>
      <c r="CZ8" s="119"/>
      <c r="DA8" s="119"/>
      <c r="DB8" s="43" t="str">
        <f>IF(DB7="","",DB7/1000)</f>
        <v/>
      </c>
      <c r="DC8" s="119" t="str">
        <f>IF(DC7="","",DC7/1000)</f>
        <v/>
      </c>
      <c r="DD8" s="119"/>
      <c r="DE8" s="119"/>
      <c r="DF8" s="119"/>
      <c r="DG8" s="43" t="str">
        <f>IF(DG7="","",DG7/1000)</f>
        <v/>
      </c>
      <c r="DH8" s="119" t="str">
        <f>IF(DH7="","",DH7/1000)</f>
        <v/>
      </c>
      <c r="DI8" s="119"/>
      <c r="DJ8" s="119"/>
      <c r="DK8" s="119"/>
      <c r="DL8" s="43" t="str">
        <f>IF(DL7="","",DL7/1000)</f>
        <v/>
      </c>
      <c r="DM8" s="119" t="str">
        <f>IF(DM7="","",DM7/1000)</f>
        <v/>
      </c>
      <c r="DN8" s="119"/>
      <c r="DO8" s="119"/>
      <c r="DP8" s="119"/>
      <c r="DQ8" s="43" t="str">
        <f>IF(DQ7="","",DQ7/1000)</f>
        <v/>
      </c>
      <c r="DR8" s="119" t="str">
        <f>IF(DR7="","",DR7/1000)</f>
        <v/>
      </c>
      <c r="DS8" s="119"/>
      <c r="DT8" s="119"/>
      <c r="DU8" s="119"/>
      <c r="DV8" s="43" t="str">
        <f>IF(DV7="","",DV7/1000)</f>
        <v/>
      </c>
      <c r="DW8" s="119" t="str">
        <f>IF(DW7="","",DW7/1000)</f>
        <v/>
      </c>
      <c r="DX8" s="119"/>
      <c r="DY8" s="119"/>
      <c r="DZ8" s="119"/>
      <c r="EA8" s="43" t="str">
        <f>IF(EA7="","",EA7/1000)</f>
        <v/>
      </c>
      <c r="EB8" s="119" t="str">
        <f>IF(EB7="","",EB7/1000)</f>
        <v/>
      </c>
      <c r="EC8" s="119"/>
      <c r="ED8" s="119"/>
      <c r="EE8" s="119"/>
      <c r="EF8" s="43" t="str">
        <f>IF(EF7="","",EF7/1000)</f>
        <v/>
      </c>
      <c r="EG8" s="119" t="str">
        <f>IF(EG7="","",EG7/1000)</f>
        <v/>
      </c>
      <c r="EH8" s="119"/>
      <c r="EI8" s="119"/>
      <c r="EJ8" s="119"/>
      <c r="EK8" s="43" t="str">
        <f>IF(EK7="","",EK7/1000)</f>
        <v/>
      </c>
      <c r="EL8" s="119" t="str">
        <f>IF(EL7="","",EL7/1000)</f>
        <v/>
      </c>
      <c r="EM8" s="119"/>
      <c r="EN8" s="119"/>
      <c r="EO8" s="119"/>
      <c r="EP8" s="43" t="str">
        <f>IF(EP7="","",EP7/1000)</f>
        <v/>
      </c>
      <c r="EQ8" s="119" t="str">
        <f>IF(EQ7="","",EQ7/1000)</f>
        <v/>
      </c>
      <c r="ER8" s="119"/>
      <c r="ES8" s="119"/>
      <c r="ET8" s="119"/>
      <c r="EU8" s="43" t="str">
        <f>IF(EU7="","",EU7/1000)</f>
        <v/>
      </c>
      <c r="EV8" s="119" t="str">
        <f>IF(EV7="","",EV7/1000)</f>
        <v/>
      </c>
      <c r="EW8" s="119"/>
      <c r="EX8" s="119"/>
      <c r="EY8" s="119"/>
      <c r="EZ8" s="43" t="str">
        <f>IF(EZ7="","",EZ7/1000)</f>
        <v/>
      </c>
      <c r="FA8" s="119" t="str">
        <f>IF(FA7="","",FA7/1000)</f>
        <v/>
      </c>
      <c r="FB8" s="119"/>
      <c r="FC8" s="119"/>
      <c r="FD8" s="119"/>
      <c r="FE8" s="43" t="str">
        <f>IF(FE7="","",FE7/1000)</f>
        <v/>
      </c>
      <c r="FF8" s="119" t="str">
        <f>IF(FF7="","",FF7/1000)</f>
        <v/>
      </c>
      <c r="FG8" s="119"/>
      <c r="FH8" s="119"/>
      <c r="FI8" s="119"/>
      <c r="FJ8" s="43" t="str">
        <f>IF(FJ7="","",FJ7/1000)</f>
        <v/>
      </c>
      <c r="FK8" s="119" t="str">
        <f>IF(FK7="","",FK7/1000)</f>
        <v/>
      </c>
      <c r="FL8" s="119"/>
      <c r="FM8" s="119"/>
      <c r="FN8" s="119"/>
      <c r="FO8" s="43" t="str">
        <f>IF(FO7="","",FO7/1000)</f>
        <v/>
      </c>
      <c r="FP8" s="119" t="str">
        <f>IF(FP7="","",FP7/1000)</f>
        <v/>
      </c>
      <c r="FQ8" s="119"/>
      <c r="FR8" s="119"/>
      <c r="FS8" s="119"/>
      <c r="FT8" s="43" t="str">
        <f>IF(FT7="","",FT7/1000)</f>
        <v/>
      </c>
      <c r="FU8" s="119" t="str">
        <f>IF(FU7="","",FU7/1000)</f>
        <v/>
      </c>
      <c r="FV8" s="119"/>
      <c r="FW8" s="119"/>
      <c r="FX8" s="119"/>
      <c r="FY8" s="43" t="str">
        <f>IF(FY7="","",FY7/1000)</f>
        <v/>
      </c>
      <c r="FZ8" s="119" t="str">
        <f>IF(FZ7="","",FZ7/1000)</f>
        <v/>
      </c>
      <c r="GA8" s="119"/>
      <c r="GB8" s="119"/>
      <c r="GC8" s="119"/>
      <c r="GD8" s="43" t="str">
        <f>IF(GD7="","",GD7/1000)</f>
        <v/>
      </c>
      <c r="GE8" s="119" t="str">
        <f>IF(GE7="","",GE7/1000)</f>
        <v/>
      </c>
      <c r="GF8" s="119"/>
      <c r="GG8" s="119"/>
      <c r="GH8" s="119"/>
      <c r="GI8" s="43" t="str">
        <f>IF(GI7="","",GI7/1000)</f>
        <v/>
      </c>
      <c r="GJ8" s="119" t="str">
        <f>IF(GJ7="","",GJ7/1000)</f>
        <v/>
      </c>
      <c r="GK8" s="119"/>
      <c r="GL8" s="119"/>
      <c r="GM8" s="119"/>
      <c r="GN8" s="43" t="str">
        <f>IF(GN7="","",GN7/1000)</f>
        <v/>
      </c>
      <c r="GO8" s="119" t="str">
        <f>IF(GO7="","",GO7/1000)</f>
        <v/>
      </c>
      <c r="GP8" s="119"/>
      <c r="GQ8" s="119"/>
      <c r="GR8" s="119"/>
      <c r="GS8" s="43" t="str">
        <f>IF(GS7="","",GS7/1000)</f>
        <v/>
      </c>
      <c r="GT8" s="119" t="str">
        <f>IF(GT7="","",GT7/1000)</f>
        <v/>
      </c>
      <c r="GU8" s="119"/>
      <c r="GV8" s="119"/>
      <c r="GW8" s="119"/>
      <c r="GX8" s="43" t="str">
        <f>IF(GX7="","",GX7/1000)</f>
        <v/>
      </c>
      <c r="GY8" s="119" t="str">
        <f>IF(GY7="","",GY7/1000)</f>
        <v/>
      </c>
      <c r="GZ8" s="119"/>
      <c r="HA8" s="119"/>
      <c r="HB8" s="119"/>
      <c r="HC8" s="43" t="str">
        <f>IF(HC7="","",HC7/1000)</f>
        <v/>
      </c>
      <c r="HD8" s="119" t="str">
        <f>IF(HD7="","",HD7/1000)</f>
        <v/>
      </c>
      <c r="HE8" s="119"/>
      <c r="HF8" s="119"/>
      <c r="HG8" s="119"/>
      <c r="HH8" s="43" t="str">
        <f>IF(HH7="","",HH7/1000)</f>
        <v/>
      </c>
      <c r="HI8" s="119" t="str">
        <f>IF(HI7="","",HI7/1000)</f>
        <v/>
      </c>
      <c r="HJ8" s="119"/>
      <c r="HK8" s="119"/>
      <c r="HL8" s="119"/>
      <c r="HM8" s="43" t="str">
        <f>IF(HM7="","",HM7/1000)</f>
        <v/>
      </c>
      <c r="HN8" s="119" t="str">
        <f>IF(HN7="","",HN7/1000)</f>
        <v/>
      </c>
      <c r="HO8" s="119"/>
      <c r="HP8" s="119"/>
      <c r="HQ8" s="119"/>
      <c r="HR8" s="43" t="str">
        <f>IF(HR7="","",HR7/1000)</f>
        <v/>
      </c>
      <c r="HS8" s="119" t="str">
        <f>IF(HS7="","",HS7/1000)</f>
        <v/>
      </c>
      <c r="HT8" s="119"/>
      <c r="HU8" s="119"/>
      <c r="HV8" s="119"/>
      <c r="HW8" s="43" t="str">
        <f>IF(HW7="","",HW7/1000)</f>
        <v/>
      </c>
      <c r="HX8" s="119" t="str">
        <f>IF(HX7="","",HX7/1000)</f>
        <v/>
      </c>
      <c r="HY8" s="119"/>
      <c r="HZ8" s="119"/>
      <c r="IA8" s="119"/>
      <c r="IB8" s="43" t="str">
        <f>IF(IB7="","",IB7/1000)</f>
        <v/>
      </c>
      <c r="IC8" s="119" t="str">
        <f>IF(IC7="","",IC7/1000)</f>
        <v/>
      </c>
      <c r="ID8" s="119"/>
      <c r="IE8" s="119"/>
      <c r="IF8" s="119"/>
      <c r="IG8" s="43" t="str">
        <f>IF(IG7="","",IG7/1000)</f>
        <v/>
      </c>
      <c r="IH8" s="119" t="str">
        <f>IF(IH7="","",IH7/1000)</f>
        <v/>
      </c>
      <c r="II8" s="119"/>
      <c r="IJ8" s="119"/>
      <c r="IK8" s="119"/>
      <c r="IL8" s="43" t="str">
        <f>IF(IL7="","",IL7/1000)</f>
        <v/>
      </c>
      <c r="IM8" s="119" t="str">
        <f>IF(IM7="","",IM7/1000)</f>
        <v/>
      </c>
      <c r="IN8" s="119"/>
      <c r="IO8" s="119"/>
      <c r="IP8" s="119"/>
      <c r="IQ8" s="43" t="str">
        <f>IF(IQ7="","",IQ7/1000)</f>
        <v/>
      </c>
      <c r="IR8" s="119" t="str">
        <f>IF(IR7="","",IR7/1000)</f>
        <v/>
      </c>
      <c r="IS8" s="119"/>
      <c r="IT8" s="119"/>
      <c r="IU8" s="119"/>
      <c r="IV8" s="43" t="str">
        <f>IF(IV7="","",IV7/1000)</f>
        <v/>
      </c>
      <c r="IW8" s="119" t="str">
        <f>IF(IW7="","",IW7/1000)</f>
        <v/>
      </c>
      <c r="IX8" s="119"/>
      <c r="IY8" s="119"/>
      <c r="IZ8" s="119"/>
      <c r="JA8" s="43" t="str">
        <f>IF(JA7="","",JA7/1000)</f>
        <v/>
      </c>
      <c r="JB8" s="119" t="str">
        <f>IF(JB7="","",JB7/1000)</f>
        <v/>
      </c>
      <c r="JC8" s="119"/>
      <c r="JD8" s="119"/>
      <c r="JE8" s="119"/>
      <c r="JF8" s="43" t="str">
        <f>IF(JF7="","",JF7/1000)</f>
        <v/>
      </c>
      <c r="JG8" s="119" t="str">
        <f>IF(JG7="","",JG7/1000)</f>
        <v/>
      </c>
      <c r="JH8" s="119"/>
      <c r="JI8" s="119"/>
      <c r="JJ8" s="119"/>
      <c r="JK8" s="43" t="str">
        <f>IF(JK7="","",JK7/1000)</f>
        <v/>
      </c>
      <c r="JL8" s="119" t="str">
        <f>IF(JL7="","",JL7/1000)</f>
        <v/>
      </c>
      <c r="JM8" s="119"/>
      <c r="JN8" s="119"/>
      <c r="JO8" s="119"/>
      <c r="JP8" s="43" t="str">
        <f>IF(JP7="","",JP7/1000)</f>
        <v/>
      </c>
      <c r="JQ8" s="119" t="str">
        <f>IF(JQ7="","",JQ7/1000)</f>
        <v/>
      </c>
      <c r="JR8" s="119"/>
      <c r="JS8" s="119"/>
      <c r="JT8" s="119"/>
      <c r="JU8" s="43" t="str">
        <f>IF(JU7="","",JU7/1000)</f>
        <v/>
      </c>
      <c r="JV8" s="119" t="str">
        <f>IF(JV7="","",JV7/1000)</f>
        <v/>
      </c>
      <c r="JW8" s="119"/>
      <c r="JX8" s="119"/>
      <c r="JY8" s="119"/>
      <c r="JZ8" s="43" t="str">
        <f>IF(JZ7="","",JZ7/1000)</f>
        <v/>
      </c>
      <c r="KA8" s="119" t="str">
        <f>IF(KA7="","",KA7/1000)</f>
        <v/>
      </c>
      <c r="KB8" s="119"/>
      <c r="KC8" s="119"/>
      <c r="KD8" s="119"/>
      <c r="KE8" s="43" t="str">
        <f>IF(KE7="","",KE7/1000)</f>
        <v/>
      </c>
      <c r="KF8" s="119" t="str">
        <f>IF(KF7="","",KF7/1000)</f>
        <v/>
      </c>
      <c r="KG8" s="119"/>
      <c r="KH8" s="119"/>
      <c r="KI8" s="119"/>
      <c r="KJ8" s="43" t="str">
        <f>IF(KJ7="","",KJ7/1000)</f>
        <v/>
      </c>
      <c r="KK8" s="119" t="str">
        <f>IF(KK7="","",KK7/1000)</f>
        <v/>
      </c>
      <c r="KL8" s="119"/>
      <c r="KM8" s="119"/>
      <c r="KN8" s="119"/>
      <c r="KO8" s="43" t="str">
        <f>IF(KO7="","",KO7/1000)</f>
        <v/>
      </c>
      <c r="KP8" s="119" t="str">
        <f>IF(KP7="","",KP7/1000)</f>
        <v/>
      </c>
      <c r="KQ8" s="119"/>
      <c r="KR8" s="119"/>
      <c r="KS8" s="119"/>
      <c r="KT8" s="43" t="str">
        <f>IF(KT7="","",KT7/1000)</f>
        <v/>
      </c>
      <c r="KU8" s="119" t="str">
        <f>IF(KU7="","",KU7/1000)</f>
        <v/>
      </c>
      <c r="KV8" s="119"/>
      <c r="KW8" s="119"/>
      <c r="KX8" s="119"/>
      <c r="KY8" s="43" t="str">
        <f>IF(KY7="","",KY7/1000)</f>
        <v/>
      </c>
      <c r="KZ8" s="119" t="str">
        <f>IF(KZ7="","",KZ7/1000)</f>
        <v/>
      </c>
      <c r="LA8" s="119"/>
      <c r="LB8" s="119"/>
      <c r="LC8" s="119"/>
      <c r="LD8" s="43" t="str">
        <f>IF(LD7="","",LD7/1000)</f>
        <v/>
      </c>
      <c r="LE8" s="119" t="str">
        <f>IF(LE7="","",LE7/1000)</f>
        <v/>
      </c>
      <c r="LF8" s="119"/>
      <c r="LG8" s="119"/>
      <c r="LH8" s="119"/>
      <c r="LI8" s="43" t="str">
        <f>IF(LI7="","",LI7/1000)</f>
        <v/>
      </c>
      <c r="LJ8" s="119" t="str">
        <f>IF(LJ7="","",LJ7/1000)</f>
        <v/>
      </c>
      <c r="LK8" s="119"/>
      <c r="LL8" s="119"/>
      <c r="LM8" s="119"/>
      <c r="LN8" s="43" t="str">
        <f>IF(LN7="","",LN7/1000)</f>
        <v/>
      </c>
      <c r="LO8" s="119" t="str">
        <f>IF(LO7="","",LO7/1000)</f>
        <v/>
      </c>
      <c r="LP8" s="119"/>
      <c r="LQ8" s="119"/>
      <c r="LR8" s="119"/>
      <c r="LS8" s="43" t="str">
        <f>IF(LS7="","",LS7/1000)</f>
        <v/>
      </c>
      <c r="LT8" s="119" t="str">
        <f>IF(LT7="","",LT7/1000)</f>
        <v/>
      </c>
      <c r="LU8" s="119"/>
      <c r="LV8" s="119"/>
      <c r="LW8" s="119"/>
      <c r="LX8" s="43" t="str">
        <f>IF(LX7="","",LX7/1000)</f>
        <v/>
      </c>
      <c r="LY8" s="119" t="str">
        <f>IF(LY7="","",LY7/1000)</f>
        <v/>
      </c>
      <c r="LZ8" s="119"/>
      <c r="MA8" s="119"/>
      <c r="MB8" s="119"/>
      <c r="MC8" s="43" t="str">
        <f>IF(MC7="","",MC7/1000)</f>
        <v/>
      </c>
      <c r="MD8" s="119" t="str">
        <f>IF(MD7="","",MD7/1000)</f>
        <v/>
      </c>
      <c r="ME8" s="119"/>
      <c r="MF8" s="119"/>
      <c r="MG8" s="119"/>
      <c r="MH8" s="43" t="str">
        <f>IF(MH7="","",MH7/1000)</f>
        <v/>
      </c>
      <c r="MI8" s="119" t="str">
        <f>IF(MI7="","",MI7/1000)</f>
        <v/>
      </c>
      <c r="MJ8" s="119"/>
      <c r="MK8" s="119"/>
      <c r="ML8" s="119"/>
      <c r="MM8" s="43" t="str">
        <f>IF(MM7="","",MM7/1000)</f>
        <v/>
      </c>
      <c r="MN8" s="119" t="str">
        <f>IF(MN7="","",MN7/1000)</f>
        <v/>
      </c>
      <c r="MO8" s="119"/>
      <c r="MP8" s="119"/>
      <c r="MQ8" s="119"/>
      <c r="MR8" s="43" t="str">
        <f>IF(MR7="","",MR7/1000)</f>
        <v/>
      </c>
      <c r="MS8" s="119" t="str">
        <f>IF(MS7="","",MS7/1000)</f>
        <v/>
      </c>
      <c r="MT8" s="119"/>
      <c r="MU8" s="119"/>
      <c r="MV8" s="119"/>
      <c r="MW8" s="43" t="str">
        <f>IF(MW7="","",MW7/1000)</f>
        <v/>
      </c>
      <c r="MX8" s="119" t="str">
        <f>IF(MX7="","",MX7/1000)</f>
        <v/>
      </c>
      <c r="MY8" s="119"/>
      <c r="MZ8" s="119"/>
      <c r="NA8" s="119"/>
      <c r="NB8" s="43" t="str">
        <f>IF(NB7="","",NB7/1000)</f>
        <v/>
      </c>
      <c r="NC8" s="119" t="str">
        <f>IF(NC7="","",NC7/1000)</f>
        <v/>
      </c>
      <c r="ND8" s="119"/>
      <c r="NE8" s="119"/>
      <c r="NF8" s="119"/>
      <c r="NG8" s="43" t="str">
        <f>IF(NG7="","",NG7/1000)</f>
        <v/>
      </c>
      <c r="NH8" s="119" t="str">
        <f>IF(NH7="","",NH7/1000)</f>
        <v/>
      </c>
      <c r="NI8" s="119"/>
      <c r="NJ8" s="119"/>
      <c r="NK8" s="119"/>
      <c r="NL8" s="43" t="str">
        <f>IF(NL7="","",NL7/1000)</f>
        <v/>
      </c>
      <c r="NM8" s="119" t="str">
        <f>IF(NM7="","",NM7/1000)</f>
        <v/>
      </c>
      <c r="NN8" s="119"/>
      <c r="NO8" s="119"/>
      <c r="NP8" s="119"/>
      <c r="NQ8" s="43" t="str">
        <f>IF(NQ7="","",NQ7/1000)</f>
        <v/>
      </c>
      <c r="NR8" s="119" t="str">
        <f>IF(NR7="","",NR7/1000)</f>
        <v/>
      </c>
      <c r="NS8" s="119"/>
      <c r="NT8" s="119"/>
      <c r="NU8" s="119"/>
      <c r="NV8" s="43" t="str">
        <f>IF(NV7="","",NV7/1000)</f>
        <v/>
      </c>
      <c r="NW8" s="119" t="str">
        <f>IF(NW7="","",NW7/1000)</f>
        <v/>
      </c>
      <c r="NX8" s="119"/>
      <c r="NY8" s="119"/>
      <c r="NZ8" s="119"/>
      <c r="OA8" s="43" t="str">
        <f>IF(OA7="","",OA7/1000)</f>
        <v/>
      </c>
      <c r="OB8" s="119" t="str">
        <f>IF(OB7="","",OB7/1000)</f>
        <v/>
      </c>
      <c r="OC8" s="119"/>
      <c r="OD8" s="119"/>
      <c r="OE8" s="119"/>
      <c r="OF8" s="43" t="str">
        <f>IF(OF7="","",OF7/1000)</f>
        <v/>
      </c>
      <c r="OG8" s="119" t="str">
        <f>IF(OG7="","",OG7/1000)</f>
        <v/>
      </c>
      <c r="OH8" s="119"/>
      <c r="OI8" s="119"/>
      <c r="OJ8" s="119"/>
      <c r="OK8" s="43" t="str">
        <f>IF(OK7="","",OK7/1000)</f>
        <v/>
      </c>
      <c r="OL8" s="119" t="str">
        <f>IF(OL7="","",OL7/1000)</f>
        <v/>
      </c>
      <c r="OM8" s="119"/>
      <c r="ON8" s="119"/>
      <c r="OO8" s="119"/>
      <c r="OP8" s="43" t="str">
        <f>IF(OP7="","",OP7/1000)</f>
        <v/>
      </c>
      <c r="OQ8" s="119" t="str">
        <f>IF(OQ7="","",OQ7/1000)</f>
        <v/>
      </c>
      <c r="OR8" s="119"/>
      <c r="OS8" s="119"/>
      <c r="OT8" s="119"/>
      <c r="OU8" s="43" t="str">
        <f>IF(OU7="","",OU7/1000)</f>
        <v/>
      </c>
      <c r="OV8" s="119" t="str">
        <f>IF(OV7="","",OV7/1000)</f>
        <v/>
      </c>
      <c r="OW8" s="119"/>
      <c r="OX8" s="119"/>
      <c r="OY8" s="119"/>
      <c r="OZ8" s="43" t="str">
        <f>IF(OZ7="","",OZ7/1000)</f>
        <v/>
      </c>
      <c r="PA8" s="119" t="str">
        <f>IF(PA7="","",PA7/1000)</f>
        <v/>
      </c>
      <c r="PB8" s="119"/>
      <c r="PC8" s="119"/>
      <c r="PD8" s="119"/>
      <c r="PE8" s="43" t="str">
        <f>IF(PE7="","",PE7/1000)</f>
        <v/>
      </c>
      <c r="PF8" s="119" t="str">
        <f>IF(PF7="","",PF7/1000)</f>
        <v/>
      </c>
      <c r="PG8" s="119"/>
      <c r="PH8" s="119"/>
      <c r="PI8" s="119"/>
      <c r="PJ8" s="43" t="str">
        <f>IF(PJ7="","",PJ7/1000)</f>
        <v/>
      </c>
      <c r="PK8" s="119" t="str">
        <f>IF(PK7="","",PK7/1000)</f>
        <v/>
      </c>
      <c r="PL8" s="119"/>
      <c r="PM8" s="119"/>
      <c r="PN8" s="119"/>
      <c r="PO8" s="43" t="str">
        <f>IF(PO7="","",PO7/1000)</f>
        <v/>
      </c>
      <c r="PP8" s="119" t="str">
        <f>IF(PP7="","",PP7/1000)</f>
        <v/>
      </c>
      <c r="PQ8" s="119"/>
      <c r="PR8" s="119"/>
      <c r="PS8" s="119"/>
      <c r="PT8" s="43" t="str">
        <f>IF(PT7="","",PT7/1000)</f>
        <v/>
      </c>
      <c r="PU8" s="119" t="str">
        <f>IF(PU7="","",PU7/1000)</f>
        <v/>
      </c>
      <c r="PV8" s="119"/>
      <c r="PW8" s="119"/>
      <c r="PX8" s="119"/>
      <c r="PY8" s="43" t="str">
        <f>IF(PY7="","",PY7/1000)</f>
        <v/>
      </c>
      <c r="PZ8" s="119" t="str">
        <f>IF(PZ7="","",PZ7/1000)</f>
        <v/>
      </c>
      <c r="QA8" s="119"/>
      <c r="QB8" s="119"/>
      <c r="QC8" s="119"/>
      <c r="QD8" s="43" t="str">
        <f>IF(QD7="","",QD7/1000)</f>
        <v/>
      </c>
      <c r="QE8" s="119" t="str">
        <f>IF(QE7="","",QE7/1000)</f>
        <v/>
      </c>
      <c r="QF8" s="119"/>
      <c r="QG8" s="119"/>
      <c r="QH8" s="119"/>
      <c r="QI8" s="43" t="str">
        <f>IF(QI7="","",QI7/1000)</f>
        <v/>
      </c>
      <c r="QJ8" s="119" t="str">
        <f>IF(QJ7="","",QJ7/1000)</f>
        <v/>
      </c>
      <c r="QK8" s="119"/>
      <c r="QL8" s="119"/>
      <c r="QM8" s="119"/>
      <c r="QN8" s="43" t="str">
        <f>IF(QN7="","",QN7/1000)</f>
        <v/>
      </c>
      <c r="QO8" s="119" t="str">
        <f>IF(QO7="","",QO7/1000)</f>
        <v/>
      </c>
      <c r="QP8" s="119"/>
      <c r="QQ8" s="119"/>
      <c r="QR8" s="119"/>
      <c r="QS8" s="43" t="str">
        <f>IF(QS7="","",QS7/1000)</f>
        <v/>
      </c>
      <c r="QT8" s="119" t="str">
        <f>IF(QT7="","",QT7/1000)</f>
        <v/>
      </c>
      <c r="QU8" s="119"/>
      <c r="QV8" s="119"/>
      <c r="QW8" s="119"/>
      <c r="QX8" s="43" t="str">
        <f>IF(QX7="","",QX7/1000)</f>
        <v/>
      </c>
      <c r="QY8" s="119" t="str">
        <f>IF(QY7="","",QY7/1000)</f>
        <v/>
      </c>
      <c r="QZ8" s="119"/>
      <c r="RA8" s="119"/>
      <c r="RB8" s="119"/>
      <c r="RC8" s="43" t="str">
        <f>IF(RC7="","",RC7/1000)</f>
        <v/>
      </c>
      <c r="RD8" s="119" t="str">
        <f>IF(RD7="","",RD7/1000)</f>
        <v/>
      </c>
      <c r="RE8" s="119"/>
      <c r="RF8" s="119"/>
      <c r="RG8" s="119"/>
      <c r="RH8" s="43" t="str">
        <f>IF(RH7="","",RH7/1000)</f>
        <v/>
      </c>
      <c r="RI8" s="119" t="str">
        <f>IF(RI7="","",RI7/1000)</f>
        <v/>
      </c>
      <c r="RJ8" s="119"/>
      <c r="RK8" s="119"/>
      <c r="RL8" s="119"/>
      <c r="RM8" s="43" t="str">
        <f>IF(RM7="","",RM7/1000)</f>
        <v/>
      </c>
      <c r="RN8" s="119" t="str">
        <f>IF(RN7="","",RN7/1000)</f>
        <v/>
      </c>
      <c r="RO8" s="119"/>
      <c r="RP8" s="119"/>
      <c r="RQ8" s="119"/>
      <c r="RR8" s="43" t="str">
        <f>IF(RR7="","",RR7/1000)</f>
        <v/>
      </c>
      <c r="RS8" s="119" t="str">
        <f>IF(RS7="","",RS7/1000)</f>
        <v/>
      </c>
      <c r="RT8" s="119"/>
      <c r="RU8" s="119"/>
      <c r="RV8" s="119"/>
      <c r="RW8" s="43" t="str">
        <f>IF(RW7="","",RW7/1000)</f>
        <v/>
      </c>
      <c r="RX8" s="119" t="str">
        <f>IF(RX7="","",RX7/1000)</f>
        <v/>
      </c>
      <c r="RY8" s="119"/>
      <c r="RZ8" s="119"/>
      <c r="SA8" s="119"/>
      <c r="SB8" s="43" t="str">
        <f>IF(SB7="","",SB7/1000)</f>
        <v/>
      </c>
      <c r="SC8" s="119" t="str">
        <f>IF(SC7="","",SC7/1000)</f>
        <v/>
      </c>
      <c r="SD8" s="119"/>
      <c r="SE8" s="119"/>
      <c r="SF8" s="119"/>
      <c r="SG8" s="43" t="str">
        <f>IF(SG7="","",SG7/1000)</f>
        <v/>
      </c>
      <c r="SH8" s="119" t="str">
        <f>IF(SH7="","",SH7/1000)</f>
        <v/>
      </c>
      <c r="SI8" s="119"/>
      <c r="SJ8" s="119"/>
      <c r="SK8" s="119"/>
      <c r="SL8" s="43" t="str">
        <f>IF(SL7="","",SL7/1000)</f>
        <v/>
      </c>
      <c r="SM8" s="119" t="str">
        <f>IF(SM7="","",SM7/1000)</f>
        <v/>
      </c>
      <c r="SN8" s="119"/>
      <c r="SO8" s="119"/>
      <c r="SP8" s="119"/>
      <c r="SQ8" s="43" t="str">
        <f>IF(SQ7="","",SQ7/1000)</f>
        <v/>
      </c>
    </row>
    <row r="9" spans="1:536" x14ac:dyDescent="0.3">
      <c r="B9" s="111"/>
      <c r="C9" s="111"/>
      <c r="D9" s="111"/>
      <c r="E9" s="66"/>
      <c r="F9" s="98">
        <v>1</v>
      </c>
      <c r="G9" s="88"/>
      <c r="H9" s="88"/>
      <c r="I9" s="88"/>
      <c r="J9" s="88" t="e">
        <f>F8+G8</f>
        <v>#VALUE!</v>
      </c>
      <c r="K9" s="88"/>
      <c r="L9" s="88"/>
      <c r="M9" s="88"/>
      <c r="N9" s="88"/>
      <c r="O9" s="88"/>
      <c r="P9" s="88" t="e">
        <f>J9+(K8+L8+M8)</f>
        <v>#VALUE!</v>
      </c>
      <c r="Q9" s="88"/>
      <c r="R9" s="88"/>
      <c r="S9" s="88"/>
      <c r="T9" s="88"/>
      <c r="U9" s="88"/>
      <c r="V9" s="88" t="e">
        <f>P9+(Q8+R8+S8)</f>
        <v>#VALUE!</v>
      </c>
      <c r="W9" s="88"/>
      <c r="X9" s="88"/>
      <c r="Y9" s="88"/>
      <c r="Z9" s="88"/>
      <c r="AA9" s="88"/>
      <c r="AB9" s="88" t="e">
        <f>V9+(W8+X8+Y8)</f>
        <v>#VALUE!</v>
      </c>
      <c r="AC9" s="88"/>
      <c r="AD9" s="88"/>
      <c r="AE9" s="88"/>
      <c r="AF9" s="88"/>
      <c r="AG9" s="88"/>
      <c r="AH9" s="88" t="e">
        <f>AB9+(AC8+AD8+AE8)</f>
        <v>#VALUE!</v>
      </c>
      <c r="AI9" s="88"/>
      <c r="AJ9" s="88"/>
      <c r="AK9" s="88"/>
      <c r="AL9" s="88"/>
      <c r="AM9" s="88"/>
      <c r="AN9" s="88" t="e">
        <f>AH9+(AI8+AJ8+AK8)</f>
        <v>#VALUE!</v>
      </c>
      <c r="AO9" s="88"/>
      <c r="AP9" s="88"/>
      <c r="AQ9" s="88"/>
      <c r="AR9" s="88"/>
      <c r="AS9" s="88"/>
      <c r="AT9" s="88"/>
      <c r="AU9" s="88"/>
      <c r="AV9" s="88"/>
      <c r="AW9" s="88"/>
      <c r="AX9" s="88"/>
      <c r="AY9" s="88"/>
      <c r="AZ9" s="88"/>
      <c r="BA9" s="88"/>
      <c r="BB9" s="88"/>
      <c r="BC9" s="88"/>
      <c r="BD9" s="88"/>
      <c r="BE9" s="88"/>
      <c r="BF9" s="88"/>
      <c r="BG9" s="88"/>
      <c r="BH9" s="88"/>
      <c r="BI9" s="88"/>
      <c r="BJ9" s="88"/>
      <c r="BK9" s="88"/>
      <c r="BL9" s="88"/>
      <c r="BM9" s="88"/>
      <c r="BN9" s="88"/>
      <c r="BO9" s="88"/>
      <c r="BP9" s="88"/>
      <c r="BQ9" s="88"/>
      <c r="BR9" s="88"/>
      <c r="BS9" s="88"/>
      <c r="BT9" s="88"/>
      <c r="BU9" s="88"/>
      <c r="BV9" s="88"/>
      <c r="BW9" s="88"/>
      <c r="BX9" s="88"/>
      <c r="BY9" s="88"/>
      <c r="BZ9" s="88"/>
      <c r="CA9" s="88"/>
      <c r="CB9" s="88"/>
      <c r="CC9" s="88"/>
      <c r="CD9" s="88"/>
      <c r="CE9" s="88"/>
      <c r="CF9" s="88"/>
      <c r="CG9" s="88"/>
      <c r="CH9" s="88"/>
      <c r="CI9" s="88"/>
      <c r="CJ9" s="88"/>
      <c r="CK9" s="88"/>
      <c r="CL9" s="88"/>
      <c r="CM9" s="88"/>
      <c r="CN9" s="88"/>
      <c r="CO9" s="88"/>
      <c r="CP9" s="88"/>
      <c r="CQ9" s="88"/>
      <c r="CR9" s="88"/>
      <c r="CS9" s="88"/>
      <c r="CT9" s="88"/>
      <c r="CU9" s="88"/>
      <c r="CV9" s="88"/>
      <c r="CW9" s="88"/>
      <c r="CX9" s="88"/>
      <c r="CY9" s="88"/>
      <c r="CZ9" s="88"/>
      <c r="DA9" s="88"/>
      <c r="DB9" s="88"/>
      <c r="DC9" s="88"/>
      <c r="DD9" s="88"/>
      <c r="DE9" s="88"/>
      <c r="DF9" s="88"/>
      <c r="DG9" s="88"/>
      <c r="DH9" s="88"/>
      <c r="DI9" s="88"/>
      <c r="DJ9" s="88"/>
      <c r="DK9" s="88"/>
      <c r="DL9" s="88"/>
      <c r="DM9" s="88"/>
      <c r="DN9" s="88"/>
      <c r="DO9" s="88"/>
      <c r="DP9" s="88"/>
      <c r="DQ9" s="88"/>
      <c r="DR9" s="88"/>
      <c r="DS9" s="88"/>
      <c r="DT9" s="88"/>
      <c r="DU9" s="88"/>
      <c r="DV9" s="88"/>
      <c r="DW9" s="88"/>
      <c r="DX9" s="88"/>
      <c r="DY9" s="88"/>
      <c r="DZ9" s="88"/>
      <c r="EA9" s="88"/>
      <c r="EB9" s="88"/>
      <c r="EC9" s="88"/>
      <c r="ED9" s="88"/>
      <c r="EE9" s="88"/>
      <c r="EF9" s="88"/>
      <c r="EG9" s="88"/>
      <c r="EH9" s="88"/>
      <c r="EI9" s="88"/>
      <c r="EJ9" s="88"/>
      <c r="EK9" s="88"/>
      <c r="EL9" s="88"/>
      <c r="EM9" s="88"/>
      <c r="EN9" s="88"/>
      <c r="EO9" s="88"/>
      <c r="EP9" s="88"/>
      <c r="EQ9" s="88"/>
      <c r="ER9" s="88"/>
      <c r="ES9" s="88"/>
      <c r="ET9" s="88"/>
      <c r="EU9" s="88"/>
      <c r="EV9" s="88"/>
      <c r="EW9" s="88"/>
      <c r="EX9" s="88"/>
      <c r="EY9" s="88"/>
      <c r="EZ9" s="88"/>
      <c r="FA9" s="88"/>
      <c r="FB9" s="88"/>
      <c r="FC9" s="88"/>
      <c r="FD9" s="88"/>
      <c r="FE9" s="88"/>
      <c r="FF9" s="88"/>
      <c r="FG9" s="88"/>
      <c r="FH9" s="88"/>
      <c r="FI9" s="88"/>
      <c r="FJ9" s="88"/>
      <c r="FK9" s="88"/>
      <c r="FL9" s="88"/>
      <c r="FM9" s="88"/>
      <c r="FN9" s="88"/>
      <c r="FO9" s="88"/>
      <c r="FP9" s="88"/>
      <c r="FQ9" s="88"/>
      <c r="FR9" s="88"/>
      <c r="FS9" s="88"/>
      <c r="FT9" s="88"/>
      <c r="FU9" s="88"/>
      <c r="FV9" s="88"/>
      <c r="FW9" s="88"/>
      <c r="FX9" s="88"/>
      <c r="FY9" s="88"/>
      <c r="FZ9" s="88"/>
      <c r="GA9" s="88"/>
      <c r="GB9" s="88"/>
      <c r="GC9" s="88"/>
      <c r="GD9" s="88"/>
      <c r="GE9" s="88"/>
      <c r="GF9" s="88"/>
      <c r="GG9" s="88"/>
      <c r="GH9" s="88"/>
      <c r="GI9" s="88"/>
      <c r="GJ9" s="88"/>
      <c r="GK9" s="88"/>
      <c r="GL9" s="88"/>
      <c r="GM9" s="88"/>
      <c r="GN9" s="88"/>
      <c r="GO9" s="88"/>
      <c r="GP9" s="88"/>
      <c r="GQ9" s="88"/>
      <c r="GR9" s="88"/>
      <c r="GS9" s="88"/>
      <c r="GT9" s="88"/>
      <c r="GU9" s="88"/>
      <c r="GV9" s="88"/>
      <c r="GW9" s="88"/>
      <c r="GX9" s="88"/>
      <c r="GY9" s="88"/>
      <c r="GZ9" s="88"/>
      <c r="HA9" s="88"/>
      <c r="HB9" s="88"/>
      <c r="HC9" s="88"/>
      <c r="HD9" s="88"/>
      <c r="HE9" s="88"/>
      <c r="HF9" s="88"/>
      <c r="HG9" s="88"/>
      <c r="HH9" s="88"/>
      <c r="HI9" s="88"/>
      <c r="HJ9" s="88"/>
      <c r="HK9" s="88"/>
      <c r="HL9" s="88"/>
      <c r="HM9" s="88"/>
      <c r="HN9" s="88"/>
      <c r="HO9" s="88"/>
      <c r="HP9" s="88"/>
      <c r="HQ9" s="88"/>
      <c r="HR9" s="88"/>
      <c r="HS9" s="88"/>
      <c r="HT9" s="88"/>
      <c r="HU9" s="88"/>
      <c r="HV9" s="88"/>
      <c r="HW9" s="88"/>
      <c r="HX9" s="88"/>
      <c r="HY9" s="88"/>
      <c r="HZ9" s="88"/>
      <c r="IA9" s="88"/>
      <c r="IB9" s="88"/>
      <c r="IC9" s="88"/>
      <c r="ID9" s="88"/>
      <c r="IE9" s="88"/>
      <c r="IF9" s="88"/>
      <c r="IG9" s="88"/>
      <c r="IH9" s="88"/>
      <c r="II9" s="88"/>
      <c r="IJ9" s="88"/>
      <c r="IK9" s="88"/>
      <c r="IL9" s="88"/>
      <c r="IM9" s="88"/>
      <c r="IN9" s="88"/>
      <c r="IO9" s="88"/>
      <c r="IP9" s="88"/>
      <c r="IQ9" s="88"/>
      <c r="IR9" s="88"/>
      <c r="IS9" s="88"/>
      <c r="IT9" s="88"/>
      <c r="IU9" s="88"/>
      <c r="IV9" s="88"/>
      <c r="IW9" s="88"/>
      <c r="IX9" s="88"/>
      <c r="IY9" s="88"/>
      <c r="IZ9" s="88"/>
      <c r="JA9" s="88"/>
      <c r="JB9" s="88"/>
      <c r="JC9" s="88"/>
      <c r="JD9" s="88"/>
      <c r="JE9" s="88"/>
      <c r="JF9" s="88"/>
      <c r="JG9" s="88"/>
      <c r="JH9" s="88"/>
      <c r="JI9" s="88"/>
      <c r="JJ9" s="88"/>
      <c r="JK9" s="88"/>
      <c r="JL9" s="88"/>
      <c r="JM9" s="88"/>
      <c r="JN9" s="88"/>
      <c r="JO9" s="88"/>
      <c r="JP9" s="88"/>
      <c r="JQ9" s="88"/>
      <c r="JR9" s="88"/>
      <c r="JS9" s="88"/>
      <c r="JT9" s="88"/>
      <c r="JU9" s="88"/>
      <c r="JV9" s="88"/>
      <c r="JW9" s="88"/>
      <c r="JX9" s="88"/>
      <c r="JY9" s="88"/>
      <c r="JZ9" s="88"/>
      <c r="KA9" s="88"/>
      <c r="KB9" s="88"/>
      <c r="KC9" s="88"/>
      <c r="KD9" s="88"/>
      <c r="KE9" s="88"/>
      <c r="KF9" s="88"/>
      <c r="KG9" s="88"/>
      <c r="KH9" s="88"/>
      <c r="KI9" s="88"/>
      <c r="KJ9" s="88"/>
      <c r="KK9" s="88"/>
      <c r="KL9" s="88"/>
      <c r="KM9" s="88"/>
      <c r="KN9" s="88"/>
      <c r="KO9" s="88"/>
      <c r="KP9" s="88"/>
      <c r="KQ9" s="88"/>
      <c r="KR9" s="88"/>
      <c r="KS9" s="88"/>
      <c r="KT9" s="88"/>
      <c r="KU9" s="88"/>
      <c r="KV9" s="88"/>
      <c r="KW9" s="88"/>
      <c r="KX9" s="88"/>
      <c r="KY9" s="88"/>
      <c r="KZ9" s="88"/>
      <c r="LA9" s="88"/>
      <c r="LB9" s="88"/>
      <c r="LC9" s="88"/>
      <c r="LD9" s="88"/>
      <c r="LE9" s="88"/>
      <c r="LF9" s="88"/>
      <c r="LG9" s="88"/>
      <c r="LH9" s="88"/>
      <c r="LI9" s="88"/>
      <c r="LJ9" s="88"/>
      <c r="LK9" s="88"/>
      <c r="LL9" s="88"/>
      <c r="LM9" s="88"/>
      <c r="LN9" s="88"/>
      <c r="LO9" s="88"/>
      <c r="LP9" s="88"/>
      <c r="LQ9" s="88"/>
      <c r="LR9" s="88"/>
      <c r="LS9" s="88"/>
      <c r="LT9" s="88"/>
      <c r="LU9" s="88"/>
      <c r="LV9" s="88"/>
      <c r="LW9" s="88"/>
      <c r="LX9" s="88"/>
      <c r="LY9" s="88"/>
      <c r="LZ9" s="88"/>
      <c r="MA9" s="88"/>
      <c r="MB9" s="88"/>
      <c r="MC9" s="88"/>
      <c r="MD9" s="88"/>
      <c r="ME9" s="88"/>
      <c r="MF9" s="88"/>
      <c r="MG9" s="88"/>
      <c r="MH9" s="88"/>
      <c r="MI9" s="88"/>
      <c r="MJ9" s="88"/>
      <c r="MK9" s="88"/>
      <c r="ML9" s="88"/>
      <c r="MM9" s="88"/>
      <c r="MN9" s="88"/>
      <c r="MO9" s="88"/>
      <c r="MP9" s="88"/>
      <c r="MQ9" s="88"/>
      <c r="MR9" s="88"/>
      <c r="MS9" s="88"/>
      <c r="MT9" s="88"/>
      <c r="MU9" s="88"/>
      <c r="MV9" s="88"/>
      <c r="MW9" s="88"/>
      <c r="MX9" s="88"/>
      <c r="MY9" s="88"/>
      <c r="MZ9" s="88"/>
      <c r="NA9" s="88"/>
      <c r="NB9" s="88"/>
      <c r="NC9" s="88"/>
      <c r="ND9" s="88"/>
      <c r="NE9" s="88"/>
      <c r="NF9" s="88"/>
      <c r="NG9" s="88"/>
      <c r="NH9" s="88"/>
      <c r="NI9" s="88"/>
      <c r="NJ9" s="88"/>
      <c r="NK9" s="88"/>
      <c r="NL9" s="88"/>
      <c r="NM9" s="88"/>
      <c r="NN9" s="88"/>
      <c r="NO9" s="88"/>
      <c r="NP9" s="88"/>
      <c r="NQ9" s="88"/>
      <c r="NR9" s="88"/>
      <c r="NS9" s="88"/>
      <c r="NT9" s="88"/>
      <c r="NU9" s="88"/>
      <c r="NV9" s="88"/>
      <c r="NW9" s="88"/>
      <c r="NX9" s="88"/>
      <c r="NY9" s="88"/>
      <c r="NZ9" s="88"/>
      <c r="OA9" s="88"/>
      <c r="OB9" s="88"/>
      <c r="OC9" s="88"/>
      <c r="OD9" s="88"/>
      <c r="OE9" s="88"/>
      <c r="OF9" s="88"/>
      <c r="OG9" s="88"/>
      <c r="OH9" s="88"/>
      <c r="OI9" s="88"/>
      <c r="OJ9" s="88"/>
      <c r="OK9" s="88"/>
      <c r="OL9" s="88"/>
      <c r="OM9" s="88"/>
      <c r="ON9" s="88"/>
      <c r="OO9" s="88"/>
      <c r="OP9" s="88"/>
      <c r="OQ9" s="88"/>
      <c r="OR9" s="88"/>
      <c r="OS9" s="88"/>
      <c r="OT9" s="88"/>
      <c r="OU9" s="88"/>
      <c r="OV9" s="88"/>
      <c r="OW9" s="88"/>
      <c r="OX9" s="88"/>
      <c r="OY9" s="88"/>
      <c r="OZ9" s="88"/>
      <c r="PA9" s="88"/>
      <c r="PB9" s="88"/>
      <c r="PC9" s="88"/>
      <c r="PD9" s="88"/>
      <c r="PE9" s="88"/>
      <c r="PF9" s="88"/>
      <c r="PG9" s="88"/>
      <c r="PH9" s="88"/>
      <c r="PI9" s="88"/>
      <c r="PJ9" s="88"/>
      <c r="PK9" s="88"/>
      <c r="PL9" s="88"/>
      <c r="PM9" s="88"/>
      <c r="PN9" s="88"/>
      <c r="PO9" s="88"/>
      <c r="PP9" s="88"/>
      <c r="PQ9" s="88"/>
      <c r="PR9" s="88"/>
      <c r="PS9" s="88"/>
      <c r="PT9" s="88"/>
      <c r="PU9" s="88"/>
      <c r="PV9" s="88"/>
      <c r="PW9" s="88"/>
      <c r="PX9" s="88"/>
      <c r="PY9" s="88"/>
      <c r="PZ9" s="88"/>
      <c r="QA9" s="88"/>
      <c r="QB9" s="88"/>
      <c r="QC9" s="88"/>
      <c r="QD9" s="88"/>
      <c r="QE9" s="88"/>
      <c r="QF9" s="88"/>
      <c r="QG9" s="88"/>
      <c r="QH9" s="88"/>
      <c r="QI9" s="88"/>
      <c r="QJ9" s="88"/>
      <c r="QK9" s="88"/>
      <c r="QL9" s="88"/>
      <c r="QM9" s="88"/>
      <c r="QN9" s="88"/>
      <c r="QO9" s="88"/>
      <c r="QP9" s="88"/>
      <c r="QQ9" s="88"/>
      <c r="QR9" s="88"/>
      <c r="QS9" s="88"/>
      <c r="QT9" s="88"/>
      <c r="QU9" s="88"/>
      <c r="QV9" s="88"/>
      <c r="QW9" s="88"/>
      <c r="QX9" s="88"/>
      <c r="QY9" s="88"/>
      <c r="QZ9" s="88"/>
      <c r="RA9" s="88"/>
      <c r="RB9" s="88"/>
      <c r="RC9" s="88"/>
      <c r="RD9" s="88"/>
      <c r="RE9" s="88"/>
      <c r="RF9" s="88"/>
      <c r="RG9" s="88"/>
      <c r="RH9" s="88"/>
      <c r="RI9" s="88"/>
      <c r="RJ9" s="88"/>
      <c r="RK9" s="88"/>
      <c r="RL9" s="88"/>
      <c r="RM9" s="88"/>
      <c r="RN9" s="88"/>
      <c r="RO9" s="88"/>
      <c r="RP9" s="88"/>
      <c r="RQ9" s="88"/>
      <c r="RR9" s="88"/>
      <c r="RS9" s="88"/>
      <c r="RT9" s="88"/>
      <c r="RU9" s="88"/>
      <c r="RV9" s="88"/>
      <c r="RW9" s="88"/>
      <c r="RX9" s="88"/>
      <c r="RY9" s="88"/>
      <c r="RZ9" s="88"/>
      <c r="SA9" s="88"/>
      <c r="SB9" s="88"/>
      <c r="SC9" s="88"/>
      <c r="SD9" s="88"/>
      <c r="SE9" s="88"/>
      <c r="SF9" s="88"/>
      <c r="SG9" s="88"/>
      <c r="SH9" s="88"/>
      <c r="SI9" s="88"/>
      <c r="SJ9" s="88"/>
      <c r="SK9" s="88"/>
      <c r="SL9" s="88"/>
      <c r="SM9" s="88"/>
      <c r="SN9" s="88"/>
      <c r="SO9" s="88"/>
      <c r="SP9" s="88"/>
      <c r="SQ9" s="99"/>
    </row>
    <row r="10" spans="1:536" x14ac:dyDescent="0.3">
      <c r="A10" s="111"/>
      <c r="B10" s="111"/>
      <c r="C10" s="111"/>
      <c r="D10" s="111"/>
      <c r="E10" s="96" t="s">
        <v>134</v>
      </c>
      <c r="F10" s="98"/>
      <c r="G10" s="88"/>
      <c r="H10" s="88"/>
      <c r="I10" s="88"/>
      <c r="J10" s="88"/>
      <c r="K10" s="88">
        <f>IF(SUM($F$8:K8)&lt;=6,0,1)</f>
        <v>0</v>
      </c>
      <c r="L10" s="88"/>
      <c r="M10" s="88"/>
      <c r="N10" s="88"/>
      <c r="O10" s="88"/>
      <c r="P10" s="88"/>
      <c r="Q10" s="88">
        <f>IF(SUM($F$8:Q8)&lt;=6,0,1)</f>
        <v>0</v>
      </c>
      <c r="R10" s="88"/>
      <c r="S10" s="88"/>
      <c r="T10" s="88"/>
      <c r="U10" s="88"/>
      <c r="V10" s="88"/>
      <c r="W10" s="88">
        <f>IF(SUM($F$8:W8)&lt;=6,0,1)</f>
        <v>1</v>
      </c>
      <c r="X10" s="88"/>
      <c r="Y10" s="88"/>
      <c r="Z10" s="88"/>
      <c r="AA10" s="88"/>
      <c r="AB10" s="88"/>
      <c r="AC10" s="88">
        <f>IF(SUM($F$8:AC8)&lt;=6,0,1)</f>
        <v>1</v>
      </c>
      <c r="AD10" s="88"/>
      <c r="AE10" s="88"/>
      <c r="AF10" s="88"/>
      <c r="AG10" s="88"/>
      <c r="AH10" s="88"/>
      <c r="AI10" s="88"/>
      <c r="AJ10" s="88"/>
      <c r="AK10" s="88"/>
      <c r="AL10" s="88"/>
      <c r="AM10" s="88"/>
      <c r="AN10" s="88"/>
      <c r="AO10" s="88"/>
      <c r="AP10" s="88"/>
      <c r="AQ10" s="88"/>
      <c r="AR10" s="88"/>
      <c r="AS10" s="88"/>
      <c r="AT10" s="88"/>
      <c r="AU10" s="88"/>
      <c r="AV10" s="88"/>
      <c r="AW10" s="88"/>
      <c r="AX10" s="88"/>
      <c r="AY10" s="88"/>
      <c r="AZ10" s="88"/>
      <c r="BA10" s="88"/>
      <c r="BB10" s="88"/>
      <c r="BC10" s="88"/>
      <c r="BD10" s="88"/>
      <c r="BE10" s="88"/>
      <c r="BF10" s="88"/>
      <c r="BG10" s="88"/>
      <c r="BH10" s="88"/>
      <c r="BI10" s="88"/>
      <c r="BJ10" s="88"/>
      <c r="BK10" s="88"/>
      <c r="BL10" s="88"/>
      <c r="BM10" s="88"/>
      <c r="BN10" s="88"/>
      <c r="BO10" s="88"/>
      <c r="BP10" s="88"/>
      <c r="BQ10" s="88"/>
      <c r="BR10" s="88"/>
      <c r="BS10" s="88"/>
      <c r="BT10" s="88"/>
      <c r="BU10" s="88"/>
      <c r="BV10" s="88"/>
      <c r="BW10" s="88"/>
      <c r="BX10" s="88"/>
      <c r="BY10" s="88"/>
      <c r="BZ10" s="88"/>
      <c r="CA10" s="88"/>
      <c r="CB10" s="88"/>
      <c r="CC10" s="88"/>
      <c r="CD10" s="88"/>
      <c r="CE10" s="88"/>
      <c r="CF10" s="88"/>
      <c r="CG10" s="88"/>
      <c r="CH10" s="88"/>
      <c r="CI10" s="88"/>
      <c r="CJ10" s="88"/>
      <c r="CK10" s="88"/>
      <c r="CL10" s="88"/>
      <c r="CM10" s="88"/>
      <c r="CN10" s="88"/>
      <c r="CO10" s="88"/>
      <c r="CP10" s="88"/>
      <c r="CQ10" s="88"/>
      <c r="CR10" s="88"/>
      <c r="CS10" s="88"/>
      <c r="CT10" s="88"/>
      <c r="CU10" s="88"/>
      <c r="CV10" s="88"/>
      <c r="CW10" s="88"/>
      <c r="CX10" s="88"/>
      <c r="CY10" s="88"/>
      <c r="CZ10" s="88"/>
      <c r="DA10" s="88"/>
      <c r="DB10" s="88"/>
      <c r="DC10" s="88"/>
      <c r="DD10" s="88"/>
      <c r="DE10" s="88"/>
      <c r="DF10" s="88"/>
      <c r="DG10" s="88"/>
      <c r="DH10" s="88"/>
      <c r="DI10" s="88"/>
      <c r="DJ10" s="88"/>
      <c r="DK10" s="88"/>
      <c r="DL10" s="88"/>
      <c r="DM10" s="88"/>
      <c r="DN10" s="88"/>
      <c r="DO10" s="88"/>
      <c r="DP10" s="88"/>
      <c r="DQ10" s="88"/>
      <c r="DR10" s="88"/>
      <c r="DS10" s="88"/>
      <c r="DT10" s="88"/>
      <c r="DU10" s="88"/>
      <c r="DV10" s="88"/>
      <c r="DW10" s="88"/>
      <c r="DX10" s="88"/>
      <c r="DY10" s="88"/>
      <c r="DZ10" s="88"/>
      <c r="EA10" s="88"/>
      <c r="EB10" s="88"/>
      <c r="EC10" s="88"/>
      <c r="ED10" s="88"/>
      <c r="EE10" s="88"/>
      <c r="EF10" s="88"/>
      <c r="EG10" s="88"/>
      <c r="EH10" s="88"/>
      <c r="EI10" s="88"/>
      <c r="EJ10" s="88"/>
      <c r="EK10" s="88"/>
      <c r="EL10" s="88"/>
      <c r="EM10" s="88"/>
      <c r="EN10" s="88"/>
      <c r="EO10" s="88"/>
      <c r="EP10" s="88"/>
      <c r="EQ10" s="88"/>
      <c r="ER10" s="88"/>
      <c r="ES10" s="88"/>
      <c r="ET10" s="88"/>
      <c r="EU10" s="88"/>
      <c r="EV10" s="88"/>
      <c r="EW10" s="88"/>
      <c r="EX10" s="88"/>
      <c r="EY10" s="88"/>
      <c r="EZ10" s="88"/>
      <c r="FA10" s="88"/>
      <c r="FB10" s="88"/>
      <c r="FC10" s="88"/>
      <c r="FD10" s="88"/>
      <c r="FE10" s="88"/>
      <c r="FF10" s="88"/>
      <c r="FG10" s="88"/>
      <c r="FH10" s="88"/>
      <c r="FI10" s="88"/>
      <c r="FJ10" s="88"/>
      <c r="FK10" s="88"/>
      <c r="FL10" s="88"/>
      <c r="FM10" s="88"/>
      <c r="FN10" s="88"/>
      <c r="FO10" s="88"/>
      <c r="FP10" s="88"/>
      <c r="FQ10" s="88"/>
      <c r="FR10" s="88"/>
      <c r="FS10" s="88"/>
      <c r="FT10" s="88"/>
      <c r="FU10" s="88"/>
      <c r="FV10" s="88"/>
      <c r="FW10" s="88"/>
      <c r="FX10" s="88"/>
      <c r="FY10" s="88"/>
      <c r="FZ10" s="88"/>
      <c r="GA10" s="88"/>
      <c r="GB10" s="88"/>
      <c r="GC10" s="88"/>
      <c r="GD10" s="88"/>
      <c r="GE10" s="88"/>
      <c r="GF10" s="88"/>
      <c r="GG10" s="88"/>
      <c r="GH10" s="88"/>
      <c r="GI10" s="88"/>
      <c r="GJ10" s="88"/>
      <c r="GK10" s="88"/>
      <c r="GL10" s="88"/>
      <c r="GM10" s="88"/>
      <c r="GN10" s="88"/>
      <c r="GO10" s="88"/>
      <c r="GP10" s="88"/>
      <c r="GQ10" s="88"/>
      <c r="GR10" s="88"/>
      <c r="GS10" s="88"/>
      <c r="GT10" s="88"/>
      <c r="GU10" s="88"/>
      <c r="GV10" s="88"/>
      <c r="GW10" s="88"/>
      <c r="GX10" s="88"/>
      <c r="GY10" s="88"/>
      <c r="GZ10" s="88"/>
      <c r="HA10" s="88"/>
      <c r="HB10" s="88"/>
      <c r="HC10" s="88"/>
      <c r="HD10" s="88"/>
      <c r="HE10" s="88"/>
      <c r="HF10" s="88"/>
      <c r="HG10" s="88"/>
      <c r="HH10" s="88"/>
      <c r="HI10" s="88"/>
      <c r="HJ10" s="88"/>
      <c r="HK10" s="88"/>
      <c r="HL10" s="88"/>
      <c r="HM10" s="88"/>
      <c r="HN10" s="88"/>
      <c r="HO10" s="88"/>
      <c r="HP10" s="88"/>
      <c r="HQ10" s="88"/>
      <c r="HR10" s="88"/>
      <c r="HS10" s="88"/>
      <c r="HT10" s="88"/>
      <c r="HU10" s="88"/>
      <c r="HV10" s="88"/>
      <c r="HW10" s="88"/>
      <c r="HX10" s="88"/>
      <c r="HY10" s="88"/>
      <c r="HZ10" s="88"/>
      <c r="IA10" s="88"/>
      <c r="IB10" s="88"/>
      <c r="IC10" s="88"/>
      <c r="ID10" s="88"/>
      <c r="IE10" s="88"/>
      <c r="IF10" s="88"/>
      <c r="IG10" s="88"/>
      <c r="IH10" s="88"/>
      <c r="II10" s="88"/>
      <c r="IJ10" s="88"/>
      <c r="IK10" s="88"/>
      <c r="IL10" s="88"/>
      <c r="IM10" s="88"/>
      <c r="IN10" s="88"/>
      <c r="IO10" s="88"/>
      <c r="IP10" s="88"/>
      <c r="IQ10" s="88"/>
      <c r="IR10" s="88"/>
      <c r="IS10" s="88"/>
      <c r="IT10" s="88"/>
      <c r="IU10" s="88"/>
      <c r="IV10" s="88"/>
      <c r="IW10" s="88"/>
      <c r="IX10" s="88"/>
      <c r="IY10" s="88"/>
      <c r="IZ10" s="88"/>
      <c r="JA10" s="88"/>
      <c r="JB10" s="88"/>
      <c r="JC10" s="88"/>
      <c r="JD10" s="88"/>
      <c r="JE10" s="88"/>
      <c r="JF10" s="88"/>
      <c r="JG10" s="88"/>
      <c r="JH10" s="88"/>
      <c r="JI10" s="88"/>
      <c r="JJ10" s="88"/>
      <c r="JK10" s="88"/>
      <c r="JL10" s="88"/>
      <c r="JM10" s="88"/>
      <c r="JN10" s="88"/>
      <c r="JO10" s="88"/>
      <c r="JP10" s="88"/>
      <c r="JQ10" s="88"/>
      <c r="JR10" s="88"/>
      <c r="JS10" s="88"/>
      <c r="JT10" s="88"/>
      <c r="JU10" s="88"/>
      <c r="JV10" s="88"/>
      <c r="JW10" s="88"/>
      <c r="JX10" s="88"/>
      <c r="JY10" s="88"/>
      <c r="JZ10" s="88"/>
      <c r="KA10" s="88"/>
      <c r="KB10" s="88"/>
      <c r="KC10" s="88"/>
      <c r="KD10" s="88"/>
      <c r="KE10" s="88"/>
      <c r="KF10" s="88"/>
      <c r="KG10" s="88"/>
      <c r="KH10" s="88"/>
      <c r="KI10" s="88"/>
      <c r="KJ10" s="88"/>
      <c r="KK10" s="88"/>
      <c r="KL10" s="88"/>
      <c r="KM10" s="88"/>
      <c r="KN10" s="88"/>
      <c r="KO10" s="88"/>
      <c r="KP10" s="88"/>
      <c r="KQ10" s="88"/>
      <c r="KR10" s="88"/>
      <c r="KS10" s="88"/>
      <c r="KT10" s="88"/>
      <c r="KU10" s="88"/>
      <c r="KV10" s="88"/>
      <c r="KW10" s="88"/>
      <c r="KX10" s="88"/>
      <c r="KY10" s="88"/>
      <c r="KZ10" s="88"/>
      <c r="LA10" s="88"/>
      <c r="LB10" s="88"/>
      <c r="LC10" s="88"/>
      <c r="LD10" s="88"/>
      <c r="LE10" s="88"/>
      <c r="LF10" s="88"/>
      <c r="LG10" s="88"/>
      <c r="LH10" s="88"/>
      <c r="LI10" s="88"/>
      <c r="LJ10" s="88"/>
      <c r="LK10" s="88"/>
      <c r="LL10" s="88"/>
      <c r="LM10" s="88"/>
      <c r="LN10" s="88"/>
      <c r="LO10" s="88"/>
      <c r="LP10" s="88"/>
      <c r="LQ10" s="88"/>
      <c r="LR10" s="88"/>
      <c r="LS10" s="88"/>
      <c r="LT10" s="88"/>
      <c r="LU10" s="88"/>
      <c r="LV10" s="88"/>
      <c r="LW10" s="88"/>
      <c r="LX10" s="88"/>
      <c r="LY10" s="88"/>
      <c r="LZ10" s="88"/>
      <c r="MA10" s="88"/>
      <c r="MB10" s="88"/>
      <c r="MC10" s="88"/>
      <c r="MD10" s="88"/>
      <c r="ME10" s="88"/>
      <c r="MF10" s="88"/>
      <c r="MG10" s="88"/>
      <c r="MH10" s="88"/>
      <c r="MI10" s="88"/>
      <c r="MJ10" s="88"/>
      <c r="MK10" s="88"/>
      <c r="ML10" s="88"/>
      <c r="MM10" s="88"/>
      <c r="MN10" s="88"/>
      <c r="MO10" s="88"/>
      <c r="MP10" s="88"/>
      <c r="MQ10" s="88"/>
      <c r="MR10" s="88"/>
      <c r="MS10" s="88"/>
      <c r="MT10" s="88"/>
      <c r="MU10" s="88"/>
      <c r="MV10" s="88"/>
      <c r="MW10" s="88"/>
      <c r="MX10" s="88"/>
      <c r="MY10" s="88"/>
      <c r="MZ10" s="88"/>
      <c r="NA10" s="88"/>
      <c r="NB10" s="88"/>
      <c r="NC10" s="88"/>
      <c r="ND10" s="88"/>
      <c r="NE10" s="88"/>
      <c r="NF10" s="88"/>
      <c r="NG10" s="88"/>
      <c r="NH10" s="88"/>
      <c r="NI10" s="88"/>
      <c r="NJ10" s="88"/>
      <c r="NK10" s="88"/>
      <c r="NL10" s="88"/>
      <c r="NM10" s="88"/>
      <c r="NN10" s="88"/>
      <c r="NO10" s="88"/>
      <c r="NP10" s="88"/>
      <c r="NQ10" s="88"/>
      <c r="NR10" s="88"/>
      <c r="NS10" s="88"/>
      <c r="NT10" s="88"/>
      <c r="NU10" s="88"/>
      <c r="NV10" s="88"/>
      <c r="NW10" s="88"/>
      <c r="NX10" s="88"/>
      <c r="NY10" s="88"/>
      <c r="NZ10" s="88"/>
      <c r="OA10" s="88"/>
      <c r="OB10" s="88"/>
      <c r="OC10" s="88"/>
      <c r="OD10" s="88"/>
      <c r="OE10" s="88"/>
      <c r="OF10" s="88"/>
      <c r="OG10" s="88"/>
      <c r="OH10" s="88"/>
      <c r="OI10" s="88"/>
      <c r="OJ10" s="88"/>
      <c r="OK10" s="88"/>
      <c r="OL10" s="88"/>
      <c r="OM10" s="88"/>
      <c r="ON10" s="88"/>
      <c r="OO10" s="88"/>
      <c r="OP10" s="88"/>
      <c r="OQ10" s="88"/>
      <c r="OR10" s="88"/>
      <c r="OS10" s="88"/>
      <c r="OT10" s="88"/>
      <c r="OU10" s="88"/>
      <c r="OV10" s="88"/>
      <c r="OW10" s="88"/>
      <c r="OX10" s="88"/>
      <c r="OY10" s="88"/>
      <c r="OZ10" s="88"/>
      <c r="PA10" s="88"/>
      <c r="PB10" s="88"/>
      <c r="PC10" s="88"/>
      <c r="PD10" s="88"/>
      <c r="PE10" s="88"/>
      <c r="PF10" s="88"/>
      <c r="PG10" s="88"/>
      <c r="PH10" s="88"/>
      <c r="PI10" s="88"/>
      <c r="PJ10" s="88"/>
      <c r="PK10" s="88"/>
      <c r="PL10" s="88"/>
      <c r="PM10" s="88"/>
      <c r="PN10" s="88"/>
      <c r="PO10" s="88"/>
      <c r="PP10" s="88"/>
      <c r="PQ10" s="88"/>
      <c r="PR10" s="88"/>
      <c r="PS10" s="88"/>
      <c r="PT10" s="88"/>
      <c r="PU10" s="88"/>
      <c r="PV10" s="88"/>
      <c r="PW10" s="88"/>
      <c r="PX10" s="88"/>
      <c r="PY10" s="88"/>
      <c r="PZ10" s="88"/>
      <c r="QA10" s="88"/>
      <c r="QB10" s="88"/>
      <c r="QC10" s="88"/>
      <c r="QD10" s="88"/>
      <c r="QE10" s="88"/>
      <c r="QF10" s="88"/>
      <c r="QG10" s="88"/>
      <c r="QH10" s="88"/>
      <c r="QI10" s="88"/>
      <c r="QJ10" s="88"/>
      <c r="QK10" s="88"/>
      <c r="QL10" s="88"/>
      <c r="QM10" s="88"/>
      <c r="QN10" s="88"/>
      <c r="QO10" s="88"/>
      <c r="QP10" s="88"/>
      <c r="QQ10" s="88"/>
      <c r="QR10" s="88"/>
      <c r="QS10" s="88"/>
      <c r="QT10" s="88"/>
      <c r="QU10" s="88"/>
      <c r="QV10" s="88"/>
      <c r="QW10" s="88"/>
      <c r="QX10" s="88"/>
      <c r="QY10" s="88"/>
      <c r="QZ10" s="88"/>
      <c r="RA10" s="88"/>
      <c r="RB10" s="88"/>
      <c r="RC10" s="88"/>
      <c r="RD10" s="88"/>
      <c r="RE10" s="88"/>
      <c r="RF10" s="88"/>
      <c r="RG10" s="88"/>
      <c r="RH10" s="88"/>
      <c r="RI10" s="88"/>
      <c r="RJ10" s="88"/>
      <c r="RK10" s="88"/>
      <c r="RL10" s="88"/>
      <c r="RM10" s="88"/>
      <c r="RN10" s="88"/>
      <c r="RO10" s="88"/>
      <c r="RP10" s="88"/>
      <c r="RQ10" s="88"/>
      <c r="RR10" s="88"/>
      <c r="RS10" s="88"/>
      <c r="RT10" s="88"/>
      <c r="RU10" s="88"/>
      <c r="RV10" s="88"/>
      <c r="RW10" s="88"/>
      <c r="RX10" s="88"/>
      <c r="RY10" s="88"/>
      <c r="RZ10" s="88"/>
      <c r="SA10" s="88"/>
      <c r="SB10" s="88"/>
      <c r="SC10" s="88"/>
      <c r="SD10" s="88"/>
      <c r="SE10" s="88"/>
      <c r="SF10" s="88"/>
      <c r="SG10" s="88"/>
      <c r="SH10" s="88"/>
      <c r="SI10" s="88"/>
      <c r="SJ10" s="88"/>
      <c r="SK10" s="88"/>
      <c r="SL10" s="88"/>
      <c r="SM10" s="88"/>
      <c r="SN10" s="88"/>
      <c r="SO10" s="88"/>
      <c r="SP10" s="88"/>
      <c r="SQ10" s="99"/>
    </row>
    <row r="11" spans="1:536" s="58" customFormat="1" ht="26.4" customHeight="1" x14ac:dyDescent="0.3">
      <c r="E11" s="67"/>
      <c r="F11" s="59" t="s">
        <v>96</v>
      </c>
      <c r="G11" s="60" t="s">
        <v>95</v>
      </c>
      <c r="H11" s="61"/>
      <c r="I11" s="125">
        <f>SUM(F8:SQ8)</f>
        <v>12</v>
      </c>
      <c r="J11" s="125"/>
      <c r="K11" s="61" t="str">
        <f>IF(K25="","",IF(K25="EC","----&gt;",""))</f>
        <v/>
      </c>
      <c r="L11" s="61"/>
      <c r="M11" s="62"/>
      <c r="N11" s="62"/>
      <c r="O11" s="62"/>
      <c r="P11" s="62"/>
      <c r="Q11" s="61" t="str">
        <f>IF(Q25="","",IF(Q25="EC","----&gt;",""))</f>
        <v/>
      </c>
      <c r="R11" s="61"/>
      <c r="S11" s="62"/>
      <c r="T11" s="62"/>
      <c r="U11" s="62"/>
      <c r="V11" s="62"/>
      <c r="W11" s="61" t="str">
        <f>IF(W25="","",IF(W25="EC","----&gt;",""))</f>
        <v/>
      </c>
      <c r="X11" s="61"/>
      <c r="Y11" s="62"/>
      <c r="Z11" s="62"/>
      <c r="AA11" s="62"/>
      <c r="AB11" s="62"/>
      <c r="AC11" s="61" t="str">
        <f>IF(AC25="","",IF(AC25="EC","----&gt;",""))</f>
        <v/>
      </c>
      <c r="AD11" s="61"/>
      <c r="AE11" s="62"/>
      <c r="AF11" s="62"/>
      <c r="AG11" s="62"/>
      <c r="AH11" s="62"/>
      <c r="AI11" s="61" t="str">
        <f>IF(AI25="","",IF(AI25="EC","----&gt;",""))</f>
        <v/>
      </c>
      <c r="AJ11" s="61"/>
      <c r="AK11" s="62"/>
      <c r="AL11" s="62"/>
      <c r="AM11" s="62"/>
      <c r="AN11" s="62"/>
      <c r="AO11" s="61" t="str">
        <f>IF(AO24="","",IF(AO24="EC","----&gt;",""))</f>
        <v/>
      </c>
      <c r="AP11" s="62"/>
      <c r="AQ11" s="62"/>
      <c r="AR11" s="62"/>
      <c r="AS11" s="62"/>
      <c r="AT11" s="61" t="str">
        <f>IF(AT24="","",IF(AT24="EC","----&gt;",""))</f>
        <v/>
      </c>
      <c r="AU11" s="62"/>
      <c r="AV11" s="62"/>
      <c r="AW11" s="62"/>
      <c r="AX11" s="62"/>
      <c r="AY11" s="61" t="str">
        <f>IF(AY24="","",IF(AY24="EC","----&gt;",""))</f>
        <v/>
      </c>
      <c r="AZ11" s="62"/>
      <c r="BA11" s="62"/>
      <c r="BB11" s="62"/>
      <c r="BC11" s="62"/>
      <c r="BD11" s="61" t="str">
        <f>IF(BD24="","",IF(BD24="EC","----&gt;",""))</f>
        <v/>
      </c>
      <c r="BE11" s="62"/>
      <c r="BF11" s="62"/>
      <c r="BG11" s="62"/>
      <c r="BH11" s="62"/>
      <c r="BI11" s="61" t="str">
        <f>IF(BI24="","",IF(BI24="EC","----&gt;",""))</f>
        <v/>
      </c>
      <c r="BJ11" s="62"/>
      <c r="BK11" s="62"/>
      <c r="BL11" s="62"/>
      <c r="BM11" s="62"/>
      <c r="BN11" s="61" t="str">
        <f>IF(BN24="","",IF(BN24="EC","----&gt;",""))</f>
        <v/>
      </c>
      <c r="BO11" s="62"/>
      <c r="BP11" s="62"/>
      <c r="BQ11" s="62"/>
      <c r="BR11" s="62"/>
      <c r="BS11" s="61" t="str">
        <f>IF(BS24="","",IF(BS24="EC","----&gt;",""))</f>
        <v/>
      </c>
      <c r="BT11" s="62"/>
      <c r="BU11" s="62"/>
      <c r="BV11" s="62"/>
      <c r="BW11" s="62"/>
      <c r="BX11" s="61" t="str">
        <f>IF(BX24="","",IF(BX24="EC","----&gt;",""))</f>
        <v/>
      </c>
      <c r="BY11" s="62"/>
      <c r="BZ11" s="62"/>
      <c r="CA11" s="62"/>
      <c r="CB11" s="62"/>
      <c r="CC11" s="61" t="str">
        <f>IF(CC24="","",IF(CC24="EC","----&gt;",""))</f>
        <v/>
      </c>
      <c r="CD11" s="62"/>
      <c r="CE11" s="62"/>
      <c r="CF11" s="62"/>
      <c r="CG11" s="62"/>
      <c r="CH11" s="61" t="str">
        <f>IF(CH24="","",IF(CH24="EC","----&gt;",""))</f>
        <v/>
      </c>
      <c r="CI11" s="62"/>
      <c r="CJ11" s="62"/>
      <c r="CK11" s="62"/>
      <c r="CL11" s="62"/>
      <c r="CM11" s="61" t="str">
        <f>IF(CM24="","",IF(CM24="EC","----&gt;",""))</f>
        <v/>
      </c>
      <c r="CN11" s="62"/>
      <c r="CO11" s="62"/>
      <c r="CP11" s="62"/>
      <c r="CQ11" s="62"/>
      <c r="CR11" s="61" t="str">
        <f>IF(CR24="","",IF(CR24="EC","----&gt;",""))</f>
        <v/>
      </c>
      <c r="CS11" s="62"/>
      <c r="CT11" s="62"/>
      <c r="CU11" s="62"/>
      <c r="CV11" s="62"/>
      <c r="CW11" s="61" t="str">
        <f>IF(CW24="","",IF(CW24="EC","----&gt;",""))</f>
        <v/>
      </c>
      <c r="CX11" s="62"/>
      <c r="CY11" s="62"/>
      <c r="CZ11" s="62"/>
      <c r="DA11" s="62"/>
      <c r="DB11" s="61" t="str">
        <f>IF(DB24="","",IF(DB24="EC","----&gt;",""))</f>
        <v/>
      </c>
      <c r="DC11" s="62"/>
      <c r="DD11" s="62"/>
      <c r="DE11" s="62"/>
      <c r="DF11" s="62"/>
      <c r="DG11" s="61" t="str">
        <f>IF(DG24="","",IF(DG24="EC","----&gt;",""))</f>
        <v/>
      </c>
      <c r="DH11" s="62"/>
      <c r="DI11" s="62"/>
      <c r="DJ11" s="62"/>
      <c r="DK11" s="62"/>
      <c r="DL11" s="61" t="str">
        <f>IF(DL24="","",IF(DL24="EC","----&gt;",""))</f>
        <v/>
      </c>
      <c r="DM11" s="62"/>
      <c r="DN11" s="62"/>
      <c r="DO11" s="62"/>
      <c r="DP11" s="62"/>
      <c r="DQ11" s="61" t="str">
        <f>IF(DQ24="","",IF(DQ24="EC","----&gt;",""))</f>
        <v/>
      </c>
      <c r="DR11" s="62"/>
      <c r="DS11" s="62"/>
      <c r="DT11" s="62"/>
      <c r="DU11" s="62"/>
      <c r="DV11" s="61" t="str">
        <f>IF(DV24="","",IF(DV24="EC","----&gt;",""))</f>
        <v/>
      </c>
      <c r="DW11" s="62"/>
      <c r="DX11" s="62"/>
      <c r="DY11" s="62"/>
      <c r="DZ11" s="62"/>
      <c r="EA11" s="61" t="str">
        <f>IF(EA24="","",IF(EA24="EC","----&gt;",""))</f>
        <v/>
      </c>
      <c r="EB11" s="62"/>
      <c r="EC11" s="62"/>
      <c r="ED11" s="62"/>
      <c r="EE11" s="62"/>
      <c r="EF11" s="61" t="str">
        <f>IF(EF24="","",IF(EF24="EC","----&gt;",""))</f>
        <v/>
      </c>
      <c r="EG11" s="62"/>
      <c r="EH11" s="62"/>
      <c r="EI11" s="62"/>
      <c r="EJ11" s="62"/>
      <c r="EK11" s="61" t="str">
        <f>IF(EK24="","",IF(EK24="EC","----&gt;",""))</f>
        <v/>
      </c>
      <c r="EL11" s="62"/>
      <c r="EM11" s="62"/>
      <c r="EN11" s="62"/>
      <c r="EO11" s="62"/>
      <c r="EP11" s="61" t="str">
        <f>IF(EP24="","",IF(EP24="EC","----&gt;",""))</f>
        <v/>
      </c>
      <c r="EQ11" s="62"/>
      <c r="ER11" s="62"/>
      <c r="ES11" s="62"/>
      <c r="ET11" s="62"/>
      <c r="EU11" s="61" t="str">
        <f>IF(EU24="","",IF(EU24="EC","----&gt;",""))</f>
        <v/>
      </c>
      <c r="EV11" s="62"/>
      <c r="EW11" s="62"/>
      <c r="EX11" s="62"/>
      <c r="EY11" s="62"/>
      <c r="EZ11" s="61" t="str">
        <f>IF(EZ24="","",IF(EZ24="EC","----&gt;",""))</f>
        <v/>
      </c>
      <c r="FA11" s="62"/>
      <c r="FB11" s="62"/>
      <c r="FC11" s="62"/>
      <c r="FD11" s="62"/>
      <c r="FE11" s="61" t="str">
        <f>IF(FE24="","",IF(FE24="EC","----&gt;",""))</f>
        <v/>
      </c>
      <c r="FF11" s="62"/>
      <c r="FG11" s="62"/>
      <c r="FH11" s="62"/>
      <c r="FI11" s="62"/>
      <c r="FJ11" s="61" t="str">
        <f>IF(FJ24="","",IF(FJ24="EC","----&gt;",""))</f>
        <v/>
      </c>
      <c r="FK11" s="62"/>
      <c r="FL11" s="62"/>
      <c r="FM11" s="62"/>
      <c r="FN11" s="62"/>
      <c r="FO11" s="61" t="str">
        <f>IF(FO24="","",IF(FO24="EC","----&gt;",""))</f>
        <v/>
      </c>
      <c r="FP11" s="62"/>
      <c r="FQ11" s="62"/>
      <c r="FR11" s="62"/>
      <c r="FS11" s="62"/>
      <c r="FT11" s="61" t="str">
        <f>IF(FT24="","",IF(FT24="EC","----&gt;",""))</f>
        <v/>
      </c>
      <c r="FU11" s="62"/>
      <c r="FV11" s="62"/>
      <c r="FW11" s="62"/>
      <c r="FX11" s="62"/>
      <c r="FY11" s="61" t="str">
        <f>IF(FY24="","",IF(FY24="EC","----&gt;",""))</f>
        <v/>
      </c>
      <c r="FZ11" s="62"/>
      <c r="GA11" s="62"/>
      <c r="GB11" s="62"/>
      <c r="GC11" s="62"/>
      <c r="GD11" s="61" t="str">
        <f>IF(GD24="","",IF(GD24="EC","----&gt;",""))</f>
        <v/>
      </c>
      <c r="GE11" s="62"/>
      <c r="GF11" s="62"/>
      <c r="GG11" s="62"/>
      <c r="GH11" s="62"/>
      <c r="GI11" s="61" t="str">
        <f>IF(GI24="","",IF(GI24="EC","----&gt;",""))</f>
        <v/>
      </c>
      <c r="GJ11" s="62"/>
      <c r="GK11" s="62"/>
      <c r="GL11" s="62"/>
      <c r="GM11" s="62"/>
      <c r="GN11" s="61" t="str">
        <f>IF(GN24="","",IF(GN24="EC","----&gt;",""))</f>
        <v/>
      </c>
      <c r="GO11" s="62"/>
      <c r="GP11" s="62"/>
      <c r="GQ11" s="62"/>
      <c r="GR11" s="62"/>
      <c r="GS11" s="61" t="str">
        <f>IF(GS24="","",IF(GS24="EC","----&gt;",""))</f>
        <v/>
      </c>
      <c r="GT11" s="62"/>
      <c r="GU11" s="62"/>
      <c r="GV11" s="62"/>
      <c r="GW11" s="62"/>
      <c r="GX11" s="61" t="str">
        <f>IF(GX24="","",IF(GX24="EC","----&gt;",""))</f>
        <v/>
      </c>
      <c r="GY11" s="62"/>
      <c r="GZ11" s="62"/>
      <c r="HA11" s="62"/>
      <c r="HB11" s="62"/>
      <c r="HC11" s="61" t="str">
        <f>IF(HC24="","",IF(HC24="EC","----&gt;",""))</f>
        <v/>
      </c>
      <c r="HD11" s="62"/>
      <c r="HE11" s="62"/>
      <c r="HF11" s="62"/>
      <c r="HG11" s="62"/>
      <c r="HH11" s="61" t="str">
        <f>IF(HH24="","",IF(HH24="EC","----&gt;",""))</f>
        <v/>
      </c>
      <c r="HI11" s="62"/>
      <c r="HJ11" s="62"/>
      <c r="HK11" s="62"/>
      <c r="HL11" s="62"/>
      <c r="HM11" s="61" t="str">
        <f>IF(HM24="","",IF(HM24="EC","----&gt;",""))</f>
        <v/>
      </c>
      <c r="HN11" s="62"/>
      <c r="HO11" s="62"/>
      <c r="HP11" s="62"/>
      <c r="HQ11" s="62"/>
      <c r="HR11" s="61" t="str">
        <f>IF(HR24="","",IF(HR24="EC","----&gt;",""))</f>
        <v/>
      </c>
      <c r="HS11" s="62"/>
      <c r="HT11" s="62"/>
      <c r="HU11" s="62"/>
      <c r="HV11" s="62"/>
      <c r="HW11" s="61" t="str">
        <f>IF(HW24="","",IF(HW24="EC","----&gt;",""))</f>
        <v/>
      </c>
      <c r="HX11" s="62"/>
      <c r="HY11" s="62"/>
      <c r="HZ11" s="62"/>
      <c r="IA11" s="62"/>
      <c r="IB11" s="61" t="str">
        <f>IF(IB24="","",IF(IB24="EC","----&gt;",""))</f>
        <v/>
      </c>
      <c r="IC11" s="62"/>
      <c r="ID11" s="62"/>
      <c r="IE11" s="62"/>
      <c r="IF11" s="62"/>
      <c r="IG11" s="61" t="str">
        <f>IF(IG24="","",IF(IG24="EC","----&gt;",""))</f>
        <v/>
      </c>
      <c r="IH11" s="62"/>
      <c r="II11" s="62"/>
      <c r="IJ11" s="62"/>
      <c r="IK11" s="62"/>
      <c r="IL11" s="61" t="str">
        <f>IF(IL24="","",IF(IL24="EC","----&gt;",""))</f>
        <v/>
      </c>
      <c r="IM11" s="62"/>
      <c r="IN11" s="62"/>
      <c r="IO11" s="62"/>
      <c r="IP11" s="62"/>
      <c r="IQ11" s="61" t="str">
        <f>IF(IQ24="","",IF(IQ24="EC","----&gt;",""))</f>
        <v/>
      </c>
      <c r="IR11" s="62"/>
      <c r="IS11" s="62"/>
      <c r="IT11" s="62"/>
      <c r="IU11" s="62"/>
      <c r="IV11" s="61" t="str">
        <f>IF(IV24="","",IF(IV24="EC","----&gt;",""))</f>
        <v/>
      </c>
      <c r="IW11" s="62"/>
      <c r="IX11" s="62"/>
      <c r="IY11" s="62"/>
      <c r="IZ11" s="62"/>
      <c r="JA11" s="61" t="str">
        <f>IF(JA24="","",IF(JA24="EC","----&gt;",""))</f>
        <v/>
      </c>
      <c r="JB11" s="62"/>
      <c r="JC11" s="62"/>
      <c r="JD11" s="62"/>
      <c r="JE11" s="62"/>
      <c r="JF11" s="61" t="str">
        <f>IF(JF24="","",IF(JF24="EC","----&gt;",""))</f>
        <v/>
      </c>
      <c r="JG11" s="62"/>
      <c r="JH11" s="62"/>
      <c r="JI11" s="62"/>
      <c r="JJ11" s="62"/>
      <c r="JK11" s="61" t="str">
        <f>IF(JK24="","",IF(JK24="EC","----&gt;",""))</f>
        <v/>
      </c>
      <c r="JL11" s="62"/>
      <c r="JM11" s="62"/>
      <c r="JN11" s="62"/>
      <c r="JO11" s="62"/>
      <c r="JP11" s="61" t="str">
        <f>IF(JP24="","",IF(JP24="EC","----&gt;",""))</f>
        <v/>
      </c>
      <c r="JQ11" s="62"/>
      <c r="JR11" s="62"/>
      <c r="JS11" s="62"/>
      <c r="JT11" s="62"/>
      <c r="JU11" s="61" t="str">
        <f>IF(JU24="","",IF(JU24="EC","----&gt;",""))</f>
        <v/>
      </c>
      <c r="JV11" s="62"/>
      <c r="JW11" s="62"/>
      <c r="JX11" s="62"/>
      <c r="JY11" s="62"/>
      <c r="JZ11" s="61" t="str">
        <f>IF(JZ24="","",IF(JZ24="EC","----&gt;",""))</f>
        <v/>
      </c>
      <c r="KA11" s="62"/>
      <c r="KB11" s="62"/>
      <c r="KC11" s="62"/>
      <c r="KD11" s="62"/>
      <c r="KE11" s="61" t="str">
        <f>IF(KE24="","",IF(KE24="EC","----&gt;",""))</f>
        <v/>
      </c>
      <c r="KF11" s="62"/>
      <c r="KG11" s="62"/>
      <c r="KH11" s="62"/>
      <c r="KI11" s="62"/>
      <c r="KJ11" s="61" t="str">
        <f>IF(KJ24="","",IF(KJ24="EC","----&gt;",""))</f>
        <v/>
      </c>
      <c r="KK11" s="62"/>
      <c r="KL11" s="62"/>
      <c r="KM11" s="62"/>
      <c r="KN11" s="62"/>
      <c r="KO11" s="61" t="str">
        <f>IF(KO24="","",IF(KO24="EC","----&gt;",""))</f>
        <v/>
      </c>
      <c r="KP11" s="62"/>
      <c r="KQ11" s="62"/>
      <c r="KR11" s="62"/>
      <c r="KS11" s="62"/>
      <c r="KT11" s="61" t="str">
        <f>IF(KT24="","",IF(KT24="EC","----&gt;",""))</f>
        <v/>
      </c>
      <c r="KU11" s="62"/>
      <c r="KV11" s="62"/>
      <c r="KW11" s="62"/>
      <c r="KX11" s="62"/>
      <c r="KY11" s="61" t="str">
        <f>IF(KY24="","",IF(KY24="EC","----&gt;",""))</f>
        <v/>
      </c>
      <c r="KZ11" s="62"/>
      <c r="LA11" s="62"/>
      <c r="LB11" s="62"/>
      <c r="LC11" s="62"/>
      <c r="LD11" s="61" t="str">
        <f>IF(LD24="","",IF(LD24="EC","----&gt;",""))</f>
        <v/>
      </c>
      <c r="LE11" s="62"/>
      <c r="LF11" s="62"/>
      <c r="LG11" s="62"/>
      <c r="LH11" s="62"/>
      <c r="LI11" s="61" t="str">
        <f>IF(LI24="","",IF(LI24="EC","----&gt;",""))</f>
        <v/>
      </c>
      <c r="LJ11" s="62"/>
      <c r="LK11" s="62"/>
      <c r="LL11" s="62"/>
      <c r="LM11" s="62"/>
      <c r="LN11" s="61" t="str">
        <f>IF(LN24="","",IF(LN24="EC","----&gt;",""))</f>
        <v/>
      </c>
      <c r="LO11" s="62"/>
      <c r="LP11" s="62"/>
      <c r="LQ11" s="62"/>
      <c r="LR11" s="62"/>
      <c r="LS11" s="61" t="str">
        <f>IF(LS24="","",IF(LS24="EC","----&gt;",""))</f>
        <v/>
      </c>
      <c r="LT11" s="62"/>
      <c r="LU11" s="62"/>
      <c r="LV11" s="62"/>
      <c r="LW11" s="62"/>
      <c r="LX11" s="61" t="str">
        <f>IF(LX24="","",IF(LX24="EC","----&gt;",""))</f>
        <v/>
      </c>
      <c r="LY11" s="62"/>
      <c r="LZ11" s="62"/>
      <c r="MA11" s="62"/>
      <c r="MB11" s="62"/>
      <c r="MC11" s="61" t="str">
        <f>IF(MC24="","",IF(MC24="EC","----&gt;",""))</f>
        <v/>
      </c>
      <c r="MD11" s="62"/>
      <c r="ME11" s="62"/>
      <c r="MF11" s="62"/>
      <c r="MG11" s="62"/>
      <c r="MH11" s="61" t="str">
        <f>IF(MH24="","",IF(MH24="EC","----&gt;",""))</f>
        <v/>
      </c>
      <c r="MI11" s="62"/>
      <c r="MJ11" s="62"/>
      <c r="MK11" s="62"/>
      <c r="ML11" s="62"/>
      <c r="MM11" s="61" t="str">
        <f>IF(MM24="","",IF(MM24="EC","----&gt;",""))</f>
        <v/>
      </c>
      <c r="MN11" s="62"/>
      <c r="MO11" s="62"/>
      <c r="MP11" s="62"/>
      <c r="MQ11" s="62"/>
      <c r="MR11" s="61" t="str">
        <f>IF(MR24="","",IF(MR24="EC","----&gt;",""))</f>
        <v/>
      </c>
      <c r="MS11" s="62"/>
      <c r="MT11" s="62"/>
      <c r="MU11" s="62"/>
      <c r="MV11" s="62"/>
      <c r="MW11" s="61" t="str">
        <f>IF(MW24="","",IF(MW24="EC","----&gt;",""))</f>
        <v/>
      </c>
      <c r="MX11" s="62"/>
      <c r="MY11" s="62"/>
      <c r="MZ11" s="62"/>
      <c r="NA11" s="62"/>
      <c r="NB11" s="61" t="str">
        <f>IF(NB24="","",IF(NB24="EC","----&gt;",""))</f>
        <v/>
      </c>
      <c r="NC11" s="62"/>
      <c r="ND11" s="62"/>
      <c r="NE11" s="62"/>
      <c r="NF11" s="62"/>
      <c r="NG11" s="61" t="str">
        <f>IF(NG24="","",IF(NG24="EC","----&gt;",""))</f>
        <v/>
      </c>
      <c r="NH11" s="62"/>
      <c r="NI11" s="62"/>
      <c r="NJ11" s="62"/>
      <c r="NK11" s="62"/>
      <c r="NL11" s="61" t="str">
        <f>IF(NL24="","",IF(NL24="EC","----&gt;",""))</f>
        <v/>
      </c>
      <c r="NM11" s="62"/>
      <c r="NN11" s="62"/>
      <c r="NO11" s="62"/>
      <c r="NP11" s="62"/>
      <c r="NQ11" s="61" t="str">
        <f>IF(NQ24="","",IF(NQ24="EC","----&gt;",""))</f>
        <v/>
      </c>
      <c r="NR11" s="62"/>
      <c r="NS11" s="62"/>
      <c r="NT11" s="62"/>
      <c r="NU11" s="62"/>
      <c r="NV11" s="61" t="str">
        <f>IF(NV24="","",IF(NV24="EC","----&gt;",""))</f>
        <v/>
      </c>
      <c r="NW11" s="62"/>
      <c r="NX11" s="62"/>
      <c r="NY11" s="62"/>
      <c r="NZ11" s="62"/>
      <c r="OA11" s="61" t="str">
        <f>IF(OA24="","",IF(OA24="EC","----&gt;",""))</f>
        <v/>
      </c>
      <c r="OB11" s="62"/>
      <c r="OC11" s="62"/>
      <c r="OD11" s="62"/>
      <c r="OE11" s="62"/>
      <c r="OF11" s="61" t="str">
        <f>IF(OF24="","",IF(OF24="EC","----&gt;",""))</f>
        <v/>
      </c>
      <c r="OG11" s="62"/>
      <c r="OH11" s="62"/>
      <c r="OI11" s="62"/>
      <c r="OJ11" s="62"/>
      <c r="OK11" s="61" t="str">
        <f>IF(OK24="","",IF(OK24="EC","----&gt;",""))</f>
        <v/>
      </c>
      <c r="OL11" s="62"/>
      <c r="OM11" s="62"/>
      <c r="ON11" s="62"/>
      <c r="OO11" s="62"/>
      <c r="OP11" s="61" t="str">
        <f>IF(OP24="","",IF(OP24="EC","----&gt;",""))</f>
        <v/>
      </c>
      <c r="OQ11" s="62"/>
      <c r="OR11" s="62"/>
      <c r="OS11" s="62"/>
      <c r="OT11" s="62"/>
      <c r="OU11" s="61" t="str">
        <f>IF(OU24="","",IF(OU24="EC","----&gt;",""))</f>
        <v/>
      </c>
      <c r="OV11" s="62"/>
      <c r="OW11" s="62"/>
      <c r="OX11" s="62"/>
      <c r="OY11" s="62"/>
      <c r="OZ11" s="61" t="str">
        <f>IF(OZ24="","",IF(OZ24="EC","----&gt;",""))</f>
        <v/>
      </c>
      <c r="PA11" s="62"/>
      <c r="PB11" s="62"/>
      <c r="PC11" s="62"/>
      <c r="PD11" s="62"/>
      <c r="PE11" s="61" t="str">
        <f>IF(PE24="","",IF(PE24="EC","----&gt;",""))</f>
        <v/>
      </c>
      <c r="PF11" s="62"/>
      <c r="PG11" s="62"/>
      <c r="PH11" s="62"/>
      <c r="PI11" s="62"/>
      <c r="PJ11" s="61" t="str">
        <f>IF(PJ24="","",IF(PJ24="EC","----&gt;",""))</f>
        <v/>
      </c>
      <c r="PK11" s="62"/>
      <c r="PL11" s="62"/>
      <c r="PM11" s="62"/>
      <c r="PN11" s="62"/>
      <c r="PO11" s="61" t="str">
        <f>IF(PO24="","",IF(PO24="EC","----&gt;",""))</f>
        <v/>
      </c>
      <c r="PP11" s="62"/>
      <c r="PQ11" s="62"/>
      <c r="PR11" s="62"/>
      <c r="PS11" s="62"/>
      <c r="PT11" s="61" t="str">
        <f>IF(PT24="","",IF(PT24="EC","----&gt;",""))</f>
        <v/>
      </c>
      <c r="PU11" s="62"/>
      <c r="PV11" s="62"/>
      <c r="PW11" s="62"/>
      <c r="PX11" s="62"/>
      <c r="PY11" s="61" t="str">
        <f>IF(PY24="","",IF(PY24="EC","----&gt;",""))</f>
        <v/>
      </c>
      <c r="PZ11" s="62"/>
      <c r="QA11" s="62"/>
      <c r="QB11" s="62"/>
      <c r="QC11" s="62"/>
      <c r="QD11" s="61" t="str">
        <f>IF(QD24="","",IF(QD24="EC","----&gt;",""))</f>
        <v/>
      </c>
      <c r="QE11" s="62"/>
      <c r="QF11" s="62"/>
      <c r="QG11" s="62"/>
      <c r="QH11" s="62"/>
      <c r="QI11" s="61" t="str">
        <f>IF(QI24="","",IF(QI24="EC","----&gt;",""))</f>
        <v/>
      </c>
      <c r="QJ11" s="62"/>
      <c r="QK11" s="62"/>
      <c r="QL11" s="62"/>
      <c r="QM11" s="62"/>
      <c r="QN11" s="61" t="str">
        <f>IF(QN24="","",IF(QN24="EC","----&gt;",""))</f>
        <v/>
      </c>
      <c r="QO11" s="62"/>
      <c r="QP11" s="62"/>
      <c r="QQ11" s="62"/>
      <c r="QR11" s="62"/>
      <c r="QS11" s="61" t="str">
        <f>IF(QS24="","",IF(QS24="EC","----&gt;",""))</f>
        <v/>
      </c>
      <c r="QT11" s="62"/>
      <c r="QU11" s="62"/>
      <c r="QV11" s="62"/>
      <c r="QW11" s="62"/>
      <c r="QX11" s="61" t="str">
        <f>IF(QX24="","",IF(QX24="EC","----&gt;",""))</f>
        <v/>
      </c>
      <c r="QY11" s="62"/>
      <c r="QZ11" s="62"/>
      <c r="RA11" s="62"/>
      <c r="RB11" s="62"/>
      <c r="RC11" s="61" t="str">
        <f>IF(RC24="","",IF(RC24="EC","----&gt;",""))</f>
        <v/>
      </c>
      <c r="RD11" s="62"/>
      <c r="RE11" s="62"/>
      <c r="RF11" s="62"/>
      <c r="RG11" s="62"/>
      <c r="RH11" s="61" t="str">
        <f>IF(RH24="","",IF(RH24="EC","----&gt;",""))</f>
        <v/>
      </c>
      <c r="RI11" s="62"/>
      <c r="RJ11" s="62"/>
      <c r="RK11" s="62"/>
      <c r="RL11" s="62"/>
      <c r="RM11" s="61" t="str">
        <f>IF(RM24="","",IF(RM24="EC","----&gt;",""))</f>
        <v/>
      </c>
      <c r="RN11" s="62"/>
      <c r="RO11" s="62"/>
      <c r="RP11" s="62"/>
      <c r="RQ11" s="62"/>
      <c r="RR11" s="61" t="str">
        <f>IF(RR24="","",IF(RR24="EC","----&gt;",""))</f>
        <v/>
      </c>
      <c r="RS11" s="62"/>
      <c r="RT11" s="62"/>
      <c r="RU11" s="62"/>
      <c r="RV11" s="62"/>
      <c r="RW11" s="61" t="str">
        <f>IF(RW24="","",IF(RW24="EC","----&gt;",""))</f>
        <v/>
      </c>
      <c r="RX11" s="62"/>
      <c r="RY11" s="62"/>
      <c r="RZ11" s="62"/>
      <c r="SA11" s="62"/>
      <c r="SB11" s="61" t="str">
        <f>IF(SB24="","",IF(SB24="EC","----&gt;",""))</f>
        <v/>
      </c>
      <c r="SC11" s="62"/>
      <c r="SD11" s="62"/>
      <c r="SE11" s="62"/>
      <c r="SF11" s="62"/>
      <c r="SG11" s="61" t="str">
        <f>IF(SG24="","",IF(SG24="EC","----&gt;",""))</f>
        <v/>
      </c>
      <c r="SH11" s="62"/>
      <c r="SI11" s="62"/>
      <c r="SJ11" s="62"/>
      <c r="SK11" s="62"/>
      <c r="SL11" s="61" t="str">
        <f>IF(SL24="","",IF(SL24="EC","----&gt;",""))</f>
        <v/>
      </c>
      <c r="SM11" s="62"/>
      <c r="SN11" s="62"/>
      <c r="SO11" s="62"/>
      <c r="SP11" s="62"/>
      <c r="SQ11" s="63" t="str">
        <f>IF(SQ24="","",IF(SQ24="EC","----&gt;",""))</f>
        <v/>
      </c>
      <c r="SR11" s="51"/>
      <c r="SS11" s="28"/>
      <c r="ST11" s="28"/>
      <c r="SU11" s="28"/>
      <c r="SV11" s="28"/>
      <c r="SW11" s="28"/>
      <c r="SX11" s="28"/>
      <c r="SY11" s="28"/>
      <c r="SZ11" s="28"/>
      <c r="TA11" s="28"/>
      <c r="TB11" s="28"/>
      <c r="TC11" s="28"/>
      <c r="TD11" s="28"/>
      <c r="TE11" s="28"/>
      <c r="TF11" s="28"/>
      <c r="TG11" s="28"/>
      <c r="TH11" s="28"/>
      <c r="TI11" s="28"/>
      <c r="TJ11" s="28"/>
      <c r="TK11" s="28"/>
      <c r="TL11" s="28"/>
      <c r="TM11" s="28"/>
      <c r="TN11" s="28"/>
      <c r="TO11" s="28"/>
      <c r="TP11" s="28"/>
    </row>
    <row r="12" spans="1:536" x14ac:dyDescent="0.3">
      <c r="D12" s="28"/>
      <c r="F12" s="100"/>
      <c r="G12" s="100"/>
      <c r="H12" s="55"/>
      <c r="I12" s="101"/>
      <c r="J12" s="101"/>
      <c r="K12" s="55"/>
      <c r="L12" s="55"/>
      <c r="Q12" s="55"/>
      <c r="R12" s="55"/>
      <c r="W12" s="55"/>
      <c r="X12" s="55"/>
      <c r="AC12" s="55"/>
      <c r="AD12" s="55"/>
      <c r="AI12" s="55"/>
      <c r="AJ12" s="55"/>
      <c r="AO12" s="55"/>
      <c r="AT12" s="55"/>
      <c r="AY12" s="55"/>
      <c r="BD12" s="55"/>
      <c r="BI12" s="55"/>
      <c r="BN12" s="55"/>
      <c r="BS12" s="55"/>
      <c r="BX12" s="55"/>
      <c r="CC12" s="55"/>
      <c r="CH12" s="55"/>
      <c r="CM12" s="55"/>
      <c r="CR12" s="55"/>
      <c r="CW12" s="55"/>
      <c r="DB12" s="55"/>
      <c r="DG12" s="55"/>
      <c r="DL12" s="55"/>
      <c r="DQ12" s="55"/>
      <c r="DV12" s="55"/>
      <c r="EA12" s="55"/>
      <c r="EF12" s="55"/>
      <c r="EK12" s="55"/>
      <c r="EP12" s="55"/>
      <c r="EU12" s="55"/>
      <c r="EZ12" s="55"/>
      <c r="FE12" s="55"/>
      <c r="FJ12" s="55"/>
      <c r="FO12" s="55"/>
      <c r="FT12" s="55"/>
      <c r="FY12" s="55"/>
      <c r="GD12" s="55"/>
      <c r="GI12" s="55"/>
      <c r="GN12" s="55"/>
      <c r="GS12" s="55"/>
      <c r="GX12" s="55"/>
      <c r="HC12" s="55"/>
      <c r="HH12" s="55"/>
      <c r="HM12" s="55"/>
      <c r="HR12" s="55"/>
      <c r="HW12" s="55"/>
      <c r="IB12" s="55"/>
      <c r="IG12" s="55"/>
      <c r="IL12" s="55"/>
      <c r="IQ12" s="55"/>
      <c r="IV12" s="55"/>
      <c r="JA12" s="55"/>
      <c r="JF12" s="55"/>
      <c r="JK12" s="55"/>
      <c r="JP12" s="55"/>
      <c r="JU12" s="55"/>
      <c r="JZ12" s="55"/>
      <c r="KE12" s="55"/>
      <c r="KJ12" s="55"/>
      <c r="KO12" s="55"/>
      <c r="KT12" s="55"/>
      <c r="KY12" s="55"/>
      <c r="LD12" s="55"/>
      <c r="LI12" s="55"/>
      <c r="LN12" s="55"/>
      <c r="LS12" s="55"/>
      <c r="LX12" s="55"/>
      <c r="MC12" s="55"/>
      <c r="MH12" s="55"/>
      <c r="MM12" s="55"/>
      <c r="MR12" s="55"/>
      <c r="MW12" s="55"/>
      <c r="NB12" s="55"/>
      <c r="NG12" s="55"/>
      <c r="NL12" s="55"/>
      <c r="NQ12" s="55"/>
      <c r="NV12" s="55"/>
      <c r="OA12" s="55"/>
      <c r="OF12" s="55"/>
      <c r="OK12" s="55"/>
      <c r="OP12" s="55"/>
      <c r="OU12" s="55"/>
      <c r="OZ12" s="55"/>
      <c r="PE12" s="55"/>
      <c r="PJ12" s="55"/>
      <c r="PO12" s="55"/>
      <c r="PT12" s="55"/>
      <c r="PY12" s="55"/>
      <c r="QD12" s="55"/>
      <c r="QI12" s="55"/>
      <c r="QN12" s="55"/>
      <c r="QS12" s="55"/>
      <c r="QX12" s="55"/>
      <c r="RC12" s="55"/>
      <c r="RH12" s="55"/>
      <c r="RM12" s="55"/>
      <c r="RR12" s="55"/>
      <c r="RW12" s="55"/>
      <c r="SB12" s="55"/>
      <c r="SG12" s="55"/>
      <c r="SL12" s="55"/>
      <c r="SQ12" s="55"/>
    </row>
    <row r="13" spans="1:536" s="75" customFormat="1" ht="15" customHeight="1" x14ac:dyDescent="0.3">
      <c r="E13" s="96" t="s">
        <v>136</v>
      </c>
      <c r="F13" s="104" t="e">
        <f>F7/1000</f>
        <v>#VALUE!</v>
      </c>
      <c r="G13" s="108">
        <f>G7/4/1000</f>
        <v>0.6</v>
      </c>
      <c r="H13" s="109">
        <f>G13</f>
        <v>0.6</v>
      </c>
      <c r="I13" s="109">
        <f>H13</f>
        <v>0.6</v>
      </c>
      <c r="J13" s="110">
        <f>I13</f>
        <v>0.6</v>
      </c>
      <c r="K13" s="105" t="e">
        <f>K7/1000</f>
        <v>#VALUE!</v>
      </c>
      <c r="L13" s="104">
        <f>L7/1000</f>
        <v>0</v>
      </c>
      <c r="M13" s="108">
        <f>M7/4/1000</f>
        <v>0.6</v>
      </c>
      <c r="N13" s="109">
        <f>M13</f>
        <v>0.6</v>
      </c>
      <c r="O13" s="109">
        <f>N13</f>
        <v>0.6</v>
      </c>
      <c r="P13" s="110">
        <f>O13</f>
        <v>0.6</v>
      </c>
      <c r="Q13" s="105" t="e">
        <f>Q7/1000</f>
        <v>#VALUE!</v>
      </c>
      <c r="R13" s="104">
        <f>R7/1000</f>
        <v>0</v>
      </c>
      <c r="S13" s="108">
        <f>S7/4/1000</f>
        <v>0.6</v>
      </c>
      <c r="T13" s="109">
        <f>S13</f>
        <v>0.6</v>
      </c>
      <c r="U13" s="109">
        <f>T13</f>
        <v>0.6</v>
      </c>
      <c r="V13" s="110">
        <f>U13</f>
        <v>0.6</v>
      </c>
      <c r="W13" s="105" t="e">
        <f>W7/1000</f>
        <v>#VALUE!</v>
      </c>
      <c r="X13" s="104">
        <f>X7/1000</f>
        <v>0</v>
      </c>
      <c r="Y13" s="108">
        <f>Y7/4/1000</f>
        <v>0.6</v>
      </c>
      <c r="Z13" s="109">
        <f>Y13</f>
        <v>0.6</v>
      </c>
      <c r="AA13" s="109">
        <f>Z13</f>
        <v>0.6</v>
      </c>
      <c r="AB13" s="110">
        <f>AA13</f>
        <v>0.6</v>
      </c>
      <c r="AC13" s="105" t="e">
        <f>AC7/1000</f>
        <v>#VALUE!</v>
      </c>
      <c r="AD13" s="104">
        <f>AD7/1000</f>
        <v>0</v>
      </c>
      <c r="AE13" s="108">
        <f>AE7/4/1000</f>
        <v>0.6</v>
      </c>
      <c r="AF13" s="109">
        <f>AE13</f>
        <v>0.6</v>
      </c>
      <c r="AG13" s="109">
        <f>AF13</f>
        <v>0.6</v>
      </c>
      <c r="AH13" s="110">
        <f>AG13</f>
        <v>0.6</v>
      </c>
      <c r="AI13" s="105" t="e">
        <f>AI7/1000</f>
        <v>#VALUE!</v>
      </c>
      <c r="AJ13" s="104">
        <f>AJ7/1000</f>
        <v>0</v>
      </c>
      <c r="AK13" s="108" t="e">
        <f>AK7/4/1000</f>
        <v>#VALUE!</v>
      </c>
      <c r="AL13" s="109" t="e">
        <f>AK13</f>
        <v>#VALUE!</v>
      </c>
      <c r="AM13" s="109" t="e">
        <f>AL13</f>
        <v>#VALUE!</v>
      </c>
      <c r="AN13" s="110" t="e">
        <f>AM13</f>
        <v>#VALUE!</v>
      </c>
      <c r="AO13" s="105" t="e">
        <f>AO7/1000</f>
        <v>#VALUE!</v>
      </c>
      <c r="AT13" s="105"/>
      <c r="AY13" s="105"/>
      <c r="BD13" s="105"/>
      <c r="BI13" s="105"/>
      <c r="BN13" s="105"/>
      <c r="BS13" s="105"/>
      <c r="BX13" s="105"/>
      <c r="CC13" s="105"/>
      <c r="CH13" s="105"/>
      <c r="CM13" s="105"/>
      <c r="CR13" s="105"/>
      <c r="CW13" s="105"/>
      <c r="DB13" s="105"/>
      <c r="DG13" s="105"/>
      <c r="DL13" s="105"/>
      <c r="DQ13" s="105"/>
      <c r="DV13" s="105"/>
      <c r="EA13" s="105"/>
      <c r="EF13" s="105"/>
      <c r="EK13" s="105"/>
      <c r="EP13" s="105"/>
      <c r="EU13" s="105"/>
      <c r="EZ13" s="105"/>
      <c r="FE13" s="105"/>
      <c r="FJ13" s="105"/>
      <c r="FO13" s="105"/>
      <c r="FT13" s="105"/>
      <c r="FY13" s="105"/>
      <c r="GD13" s="105"/>
      <c r="GI13" s="105"/>
      <c r="GN13" s="105"/>
      <c r="GS13" s="105"/>
      <c r="GX13" s="105"/>
      <c r="HC13" s="105"/>
      <c r="HH13" s="105"/>
      <c r="HM13" s="105"/>
      <c r="HR13" s="105"/>
      <c r="HW13" s="105"/>
      <c r="IB13" s="105"/>
      <c r="IG13" s="105"/>
      <c r="IL13" s="105"/>
      <c r="IQ13" s="105"/>
      <c r="IV13" s="105"/>
      <c r="JA13" s="105"/>
      <c r="JF13" s="105"/>
      <c r="JK13" s="105"/>
      <c r="JP13" s="105"/>
      <c r="JU13" s="105"/>
      <c r="JZ13" s="105"/>
      <c r="KE13" s="105"/>
      <c r="KJ13" s="105"/>
      <c r="KO13" s="105"/>
      <c r="KT13" s="105"/>
      <c r="KY13" s="105"/>
      <c r="LD13" s="105"/>
      <c r="LI13" s="105"/>
      <c r="LN13" s="105"/>
      <c r="LS13" s="105"/>
      <c r="LX13" s="105"/>
      <c r="MC13" s="105"/>
      <c r="MH13" s="105"/>
      <c r="MM13" s="105"/>
      <c r="MR13" s="105"/>
      <c r="MW13" s="105"/>
      <c r="NB13" s="105"/>
      <c r="NG13" s="105"/>
      <c r="NL13" s="105"/>
      <c r="NQ13" s="105"/>
      <c r="NV13" s="105"/>
      <c r="OA13" s="105"/>
      <c r="OF13" s="105"/>
      <c r="OK13" s="105"/>
      <c r="OP13" s="105"/>
      <c r="OU13" s="105"/>
      <c r="OZ13" s="105"/>
      <c r="PE13" s="105"/>
      <c r="PJ13" s="105"/>
      <c r="PO13" s="105"/>
      <c r="PT13" s="105"/>
      <c r="PY13" s="105"/>
      <c r="QD13" s="105"/>
      <c r="QI13" s="105"/>
      <c r="QN13" s="105"/>
      <c r="QS13" s="105"/>
      <c r="QX13" s="105"/>
      <c r="RC13" s="105"/>
      <c r="RH13" s="105"/>
      <c r="RM13" s="105"/>
      <c r="RR13" s="105"/>
      <c r="RW13" s="105"/>
      <c r="SB13" s="105"/>
      <c r="SG13" s="105"/>
      <c r="SL13" s="105"/>
      <c r="SQ13" s="105"/>
      <c r="SR13" s="76"/>
    </row>
    <row r="14" spans="1:536" s="75" customFormat="1" ht="15" customHeight="1" x14ac:dyDescent="0.3">
      <c r="E14" s="96" t="s">
        <v>136</v>
      </c>
      <c r="F14" s="104" t="e">
        <f>F13</f>
        <v>#VALUE!</v>
      </c>
      <c r="G14" s="104" t="e">
        <f>F14+G13</f>
        <v>#VALUE!</v>
      </c>
      <c r="H14" s="104" t="e">
        <f>G14+H13</f>
        <v>#VALUE!</v>
      </c>
      <c r="I14" s="104" t="e">
        <f>H14+I13</f>
        <v>#VALUE!</v>
      </c>
      <c r="J14" s="104" t="e">
        <f>I14+J13</f>
        <v>#VALUE!</v>
      </c>
      <c r="K14" s="104" t="e">
        <f t="shared" ref="K14:AN14" si="0">J14+K13</f>
        <v>#VALUE!</v>
      </c>
      <c r="L14" s="104" t="e">
        <f t="shared" si="0"/>
        <v>#VALUE!</v>
      </c>
      <c r="M14" s="104" t="e">
        <f t="shared" si="0"/>
        <v>#VALUE!</v>
      </c>
      <c r="N14" s="104" t="e">
        <f t="shared" si="0"/>
        <v>#VALUE!</v>
      </c>
      <c r="O14" s="104" t="e">
        <f t="shared" si="0"/>
        <v>#VALUE!</v>
      </c>
      <c r="P14" s="104" t="e">
        <f t="shared" si="0"/>
        <v>#VALUE!</v>
      </c>
      <c r="Q14" s="104" t="e">
        <f t="shared" si="0"/>
        <v>#VALUE!</v>
      </c>
      <c r="R14" s="104" t="e">
        <f t="shared" si="0"/>
        <v>#VALUE!</v>
      </c>
      <c r="S14" s="104" t="e">
        <f t="shared" si="0"/>
        <v>#VALUE!</v>
      </c>
      <c r="T14" s="104" t="e">
        <f t="shared" si="0"/>
        <v>#VALUE!</v>
      </c>
      <c r="U14" s="104" t="e">
        <f t="shared" si="0"/>
        <v>#VALUE!</v>
      </c>
      <c r="V14" s="104" t="e">
        <f t="shared" si="0"/>
        <v>#VALUE!</v>
      </c>
      <c r="W14" s="104" t="e">
        <f t="shared" si="0"/>
        <v>#VALUE!</v>
      </c>
      <c r="X14" s="104" t="e">
        <f t="shared" si="0"/>
        <v>#VALUE!</v>
      </c>
      <c r="Y14" s="104" t="e">
        <f t="shared" si="0"/>
        <v>#VALUE!</v>
      </c>
      <c r="Z14" s="104" t="e">
        <f t="shared" si="0"/>
        <v>#VALUE!</v>
      </c>
      <c r="AA14" s="104" t="e">
        <f t="shared" si="0"/>
        <v>#VALUE!</v>
      </c>
      <c r="AB14" s="104" t="e">
        <f t="shared" si="0"/>
        <v>#VALUE!</v>
      </c>
      <c r="AC14" s="104" t="e">
        <f t="shared" si="0"/>
        <v>#VALUE!</v>
      </c>
      <c r="AD14" s="104" t="e">
        <f t="shared" si="0"/>
        <v>#VALUE!</v>
      </c>
      <c r="AE14" s="104" t="e">
        <f t="shared" si="0"/>
        <v>#VALUE!</v>
      </c>
      <c r="AF14" s="104" t="e">
        <f t="shared" si="0"/>
        <v>#VALUE!</v>
      </c>
      <c r="AG14" s="104" t="e">
        <f t="shared" si="0"/>
        <v>#VALUE!</v>
      </c>
      <c r="AH14" s="104" t="e">
        <f t="shared" si="0"/>
        <v>#VALUE!</v>
      </c>
      <c r="AI14" s="104" t="e">
        <f t="shared" si="0"/>
        <v>#VALUE!</v>
      </c>
      <c r="AJ14" s="104" t="e">
        <f t="shared" si="0"/>
        <v>#VALUE!</v>
      </c>
      <c r="AK14" s="104" t="e">
        <f t="shared" si="0"/>
        <v>#VALUE!</v>
      </c>
      <c r="AL14" s="104" t="e">
        <f t="shared" si="0"/>
        <v>#VALUE!</v>
      </c>
      <c r="AM14" s="104" t="e">
        <f t="shared" si="0"/>
        <v>#VALUE!</v>
      </c>
      <c r="AN14" s="104" t="e">
        <f t="shared" si="0"/>
        <v>#VALUE!</v>
      </c>
      <c r="AO14" s="105"/>
      <c r="AT14" s="105"/>
      <c r="AY14" s="105"/>
      <c r="BD14" s="105"/>
      <c r="BI14" s="105"/>
      <c r="BN14" s="105"/>
      <c r="BS14" s="105"/>
      <c r="BX14" s="105"/>
      <c r="CC14" s="105"/>
      <c r="CH14" s="105"/>
      <c r="CM14" s="105"/>
      <c r="CR14" s="105"/>
      <c r="CW14" s="105"/>
      <c r="DB14" s="105"/>
      <c r="DG14" s="105"/>
      <c r="DL14" s="105"/>
      <c r="DQ14" s="105"/>
      <c r="DV14" s="105"/>
      <c r="EA14" s="105"/>
      <c r="EF14" s="105"/>
      <c r="EK14" s="105"/>
      <c r="EP14" s="105"/>
      <c r="EU14" s="105"/>
      <c r="EZ14" s="105"/>
      <c r="FE14" s="105"/>
      <c r="FJ14" s="105"/>
      <c r="FO14" s="105"/>
      <c r="FT14" s="105"/>
      <c r="FY14" s="105"/>
      <c r="GD14" s="105"/>
      <c r="GI14" s="105"/>
      <c r="GN14" s="105"/>
      <c r="GS14" s="105"/>
      <c r="GX14" s="105"/>
      <c r="HC14" s="105"/>
      <c r="HH14" s="105"/>
      <c r="HM14" s="105"/>
      <c r="HR14" s="105"/>
      <c r="HW14" s="105"/>
      <c r="IB14" s="105"/>
      <c r="IG14" s="105"/>
      <c r="IL14" s="105"/>
      <c r="IQ14" s="105"/>
      <c r="IV14" s="105"/>
      <c r="JA14" s="105"/>
      <c r="JF14" s="105"/>
      <c r="JK14" s="105"/>
      <c r="JP14" s="105"/>
      <c r="JU14" s="105"/>
      <c r="JZ14" s="105"/>
      <c r="KE14" s="105"/>
      <c r="KJ14" s="105"/>
      <c r="KO14" s="105"/>
      <c r="KT14" s="105"/>
      <c r="KY14" s="105"/>
      <c r="LD14" s="105"/>
      <c r="LI14" s="105"/>
      <c r="LN14" s="105"/>
      <c r="LS14" s="105"/>
      <c r="LX14" s="105"/>
      <c r="MC14" s="105"/>
      <c r="MH14" s="105"/>
      <c r="MM14" s="105"/>
      <c r="MR14" s="105"/>
      <c r="MW14" s="105"/>
      <c r="NB14" s="105"/>
      <c r="NG14" s="105"/>
      <c r="NL14" s="105"/>
      <c r="NQ14" s="105"/>
      <c r="NV14" s="105"/>
      <c r="OA14" s="105"/>
      <c r="OF14" s="105"/>
      <c r="OK14" s="105"/>
      <c r="OP14" s="105"/>
      <c r="OU14" s="105"/>
      <c r="OZ14" s="105"/>
      <c r="PE14" s="105"/>
      <c r="PJ14" s="105"/>
      <c r="PO14" s="105"/>
      <c r="PT14" s="105"/>
      <c r="PY14" s="105"/>
      <c r="QD14" s="105"/>
      <c r="QI14" s="105"/>
      <c r="QN14" s="105"/>
      <c r="QS14" s="105"/>
      <c r="QX14" s="105"/>
      <c r="RC14" s="105"/>
      <c r="RH14" s="105"/>
      <c r="RM14" s="105"/>
      <c r="RR14" s="105"/>
      <c r="RW14" s="105"/>
      <c r="SB14" s="105"/>
      <c r="SG14" s="105"/>
      <c r="SL14" s="105"/>
      <c r="SQ14" s="105"/>
      <c r="SR14" s="76"/>
    </row>
    <row r="15" spans="1:536" s="75" customFormat="1" ht="10.199999999999999" x14ac:dyDescent="0.3">
      <c r="E15" s="96" t="s">
        <v>151</v>
      </c>
      <c r="F15" s="75" t="e">
        <f>IF(F14&lt;=Data!$F$64,Data!$G$64,IF(F14&lt;=Data!$F$65,Data!$G$65,IF(F14&lt;=Data!$F$66,Data!$G$66,IF(F14&lt;=Data!$F$67,Data!$G$67,IF(F14&lt;=Data!$F$68,Data!$G$68,IF(F14&lt;=Data!$F$69,Data!$G$69,IF(F14&lt;=Data!$F$70,Data!$G$70,IF(F14&lt;=Data!$F$71,Data!$G$71,IF(F14&lt;=Data!$F$72,Data!$G$72,IF(F14&lt;=Data!$F$73,Data!$G$73,IF(F14&lt;=Data!$F$74,Data!$G$74,IF(F14&lt;=Data!$F$75,Data!$G$75,IF(F14&lt;=Data!$F$76,Data!$G$76,IF(F14&lt;=Data!$F$77,Data!$G$77,IF(F14&lt;=Data!$F$78,Data!$G$78,IF(F14&lt;=Data!$F$79,Data!$G$79,IF(F14&lt;=Data!$F$80,Data!$G$80,IF(F14&lt;=Data!$F$81,Data!$G$81,IF(F14&lt;=Data!$F$82,Data!$G$82,IF(F14&lt;=Data!$F$83,Data!$G$83,IF(F14&lt;=Data!$F$84,Data!$G$84,IF(F14&lt;=Data!$F$85,Data!$G$85,IF(F14&lt;=Data!$F$86,Data!$G$86,IF(F14&lt;=Data!$F$87,Data!$G$87,IF(F14&lt;=Data!$F$88,Data!$G$88,IF(F14&lt;=Data!$F$89,Data!$G$89,IF(F14&lt;=Data!$F$90,Data!$G$90,IF(F14&lt;=Data!$F$91,Data!$G$91,"ERROR  !!"))))))))))))))))))))))))))))</f>
        <v>#VALUE!</v>
      </c>
      <c r="G15" s="75" t="e">
        <f>IF(G14&lt;=Data!$F$64,Data!$G$64,IF(G14&lt;=Data!$F$65,Data!$G$65,IF(G14&lt;=Data!$F$66,Data!$G$66,IF(G14&lt;=Data!$F$67,Data!$G$67,IF(G14&lt;=Data!$F$68,Data!$G$68,IF(G14&lt;=Data!$F$69,Data!$G$69,IF(G14&lt;=Data!$F$70,Data!$G$70,IF(G14&lt;=Data!$F$71,Data!$G$71,IF(G14&lt;=Data!$F$72,Data!$G$72,IF(G14&lt;=Data!$F$73,Data!$G$73,IF(G14&lt;=Data!$F$74,Data!$G$74,IF(G14&lt;=Data!$F$75,Data!$G$75,IF(G14&lt;=Data!$F$76,Data!$G$76,IF(G14&lt;=Data!$F$77,Data!$G$77,IF(G14&lt;=Data!$F$78,Data!$G$78,IF(G14&lt;=Data!$F$79,Data!$G$79,IF(G14&lt;=Data!$F$80,Data!$G$80,IF(G14&lt;=Data!$F$81,Data!$G$81,IF(G14&lt;=Data!$F$82,Data!$G$82,IF(G14&lt;=Data!$F$83,Data!$G$83,IF(G14&lt;=Data!$F$84,Data!$G$84,IF(G14&lt;=Data!$F$85,Data!$G$85,IF(G14&lt;=Data!$F$86,Data!$G$86,IF(G14&lt;=Data!$F$87,Data!$G$87,IF(G14&lt;=Data!$F$88,Data!$G$88,IF(G14&lt;=Data!$F$89,Data!$G$89,IF(G14&lt;=Data!$F$90,Data!$G$90,IF(G14&lt;=Data!$F$91,Data!$G$91,"ERROR  !!"))))))))))))))))))))))))))))</f>
        <v>#VALUE!</v>
      </c>
      <c r="H15" s="75" t="e">
        <f>IF(H14&lt;=Data!$F$64,Data!$G$64,IF(H14&lt;=Data!$F$65,Data!$G$65,IF(H14&lt;=Data!$F$66,Data!$G$66,IF(H14&lt;=Data!$F$67,Data!$G$67,IF(H14&lt;=Data!$F$68,Data!$G$68,IF(H14&lt;=Data!$F$69,Data!$G$69,IF(H14&lt;=Data!$F$70,Data!$G$70,IF(H14&lt;=Data!$F$71,Data!$G$71,IF(H14&lt;=Data!$F$72,Data!$G$72,IF(H14&lt;=Data!$F$73,Data!$G$73,IF(H14&lt;=Data!$F$74,Data!$G$74,IF(H14&lt;=Data!$F$75,Data!$G$75,IF(H14&lt;=Data!$F$76,Data!$G$76,IF(H14&lt;=Data!$F$77,Data!$G$77,IF(H14&lt;=Data!$F$78,Data!$G$78,IF(H14&lt;=Data!$F$79,Data!$G$79,IF(H14&lt;=Data!$F$80,Data!$G$80,IF(H14&lt;=Data!$F$81,Data!$G$81,IF(H14&lt;=Data!$F$82,Data!$G$82,IF(H14&lt;=Data!$F$83,Data!$G$83,IF(H14&lt;=Data!$F$84,Data!$G$84,IF(H14&lt;=Data!$F$85,Data!$G$85,IF(H14&lt;=Data!$F$86,Data!$G$86,IF(H14&lt;=Data!$F$87,Data!$G$87,IF(H14&lt;=Data!$F$88,Data!$G$88,IF(H14&lt;=Data!$F$89,Data!$G$89,IF(H14&lt;=Data!$F$90,Data!$G$90,IF(H14&lt;=Data!$F$91,Data!$G$91,"ERROR  !!"))))))))))))))))))))))))))))</f>
        <v>#VALUE!</v>
      </c>
      <c r="I15" s="75" t="e">
        <f>IF(I14&lt;=Data!$F$64,Data!$G$64,IF(I14&lt;=Data!$F$65,Data!$G$65,IF(I14&lt;=Data!$F$66,Data!$G$66,IF(I14&lt;=Data!$F$67,Data!$G$67,IF(I14&lt;=Data!$F$68,Data!$G$68,IF(I14&lt;=Data!$F$69,Data!$G$69,IF(I14&lt;=Data!$F$70,Data!$G$70,IF(I14&lt;=Data!$F$71,Data!$G$71,IF(I14&lt;=Data!$F$72,Data!$G$72,IF(I14&lt;=Data!$F$73,Data!$G$73,IF(I14&lt;=Data!$F$74,Data!$G$74,IF(I14&lt;=Data!$F$75,Data!$G$75,IF(I14&lt;=Data!$F$76,Data!$G$76,IF(I14&lt;=Data!$F$77,Data!$G$77,IF(I14&lt;=Data!$F$78,Data!$G$78,IF(I14&lt;=Data!$F$79,Data!$G$79,IF(I14&lt;=Data!$F$80,Data!$G$80,IF(I14&lt;=Data!$F$81,Data!$G$81,IF(I14&lt;=Data!$F$82,Data!$G$82,IF(I14&lt;=Data!$F$83,Data!$G$83,IF(I14&lt;=Data!$F$84,Data!$G$84,IF(I14&lt;=Data!$F$85,Data!$G$85,IF(I14&lt;=Data!$F$86,Data!$G$86,IF(I14&lt;=Data!$F$87,Data!$G$87,IF(I14&lt;=Data!$F$88,Data!$G$88,IF(I14&lt;=Data!$F$89,Data!$G$89,IF(I14&lt;=Data!$F$90,Data!$G$90,IF(I14&lt;=Data!$F$91,Data!$G$91,"ERROR  !!"))))))))))))))))))))))))))))</f>
        <v>#VALUE!</v>
      </c>
      <c r="J15" s="75" t="e">
        <f>IF(J14&lt;=Data!$F$64,Data!$G$64,IF(J14&lt;=Data!$F$65,Data!$G$65,IF(J14&lt;=Data!$F$66,Data!$G$66,IF(J14&lt;=Data!$F$67,Data!$G$67,IF(J14&lt;=Data!$F$68,Data!$G$68,IF(J14&lt;=Data!$F$69,Data!$G$69,IF(J14&lt;=Data!$F$70,Data!$G$70,IF(J14&lt;=Data!$F$71,Data!$G$71,IF(J14&lt;=Data!$F$72,Data!$G$72,IF(J14&lt;=Data!$F$73,Data!$G$73,IF(J14&lt;=Data!$F$74,Data!$G$74,IF(J14&lt;=Data!$F$75,Data!$G$75,IF(J14&lt;=Data!$F$76,Data!$G$76,IF(J14&lt;=Data!$F$77,Data!$G$77,IF(J14&lt;=Data!$F$78,Data!$G$78,IF(J14&lt;=Data!$F$79,Data!$G$79,IF(J14&lt;=Data!$F$80,Data!$G$80,IF(J14&lt;=Data!$F$81,Data!$G$81,IF(J14&lt;=Data!$F$82,Data!$G$82,IF(J14&lt;=Data!$F$83,Data!$G$83,IF(J14&lt;=Data!$F$84,Data!$G$84,IF(J14&lt;=Data!$F$85,Data!$G$85,IF(J14&lt;=Data!$F$86,Data!$G$86,IF(J14&lt;=Data!$F$87,Data!$G$87,IF(J14&lt;=Data!$F$88,Data!$G$88,IF(J14&lt;=Data!$F$89,Data!$G$89,IF(J14&lt;=Data!$F$90,Data!$G$90,IF(J14&lt;=Data!$F$91,Data!$G$91,"ERROR  !!"))))))))))))))))))))))))))))</f>
        <v>#VALUE!</v>
      </c>
      <c r="K15" s="75" t="e">
        <f>IF(K14&lt;=Data!$F$64,Data!$G$64,IF(K14&lt;=Data!$F$65,Data!$G$65,IF(K14&lt;=Data!$F$66,Data!$G$66,IF(K14&lt;=Data!$F$67,Data!$G$67,IF(K14&lt;=Data!$F$68,Data!$G$68,IF(K14&lt;=Data!$F$69,Data!$G$69,IF(K14&lt;=Data!$F$70,Data!$G$70,IF(K14&lt;=Data!$F$71,Data!$G$71,IF(K14&lt;=Data!$F$72,Data!$G$72,IF(K14&lt;=Data!$F$73,Data!$G$73,IF(K14&lt;=Data!$F$74,Data!$G$74,IF(K14&lt;=Data!$F$75,Data!$G$75,IF(K14&lt;=Data!$F$76,Data!$G$76,IF(K14&lt;=Data!$F$77,Data!$G$77,IF(K14&lt;=Data!$F$78,Data!$G$78,IF(K14&lt;=Data!$F$79,Data!$G$79,IF(K14&lt;=Data!$F$80,Data!$G$80,IF(K14&lt;=Data!$F$81,Data!$G$81,IF(K14&lt;=Data!$F$82,Data!$G$82,IF(K14&lt;=Data!$F$83,Data!$G$83,IF(K14&lt;=Data!$F$84,Data!$G$84,IF(K14&lt;=Data!$F$85,Data!$G$85,IF(K14&lt;=Data!$F$86,Data!$G$86,IF(K14&lt;=Data!$F$87,Data!$G$87,IF(K14&lt;=Data!$F$88,Data!$G$88,IF(K14&lt;=Data!$F$89,Data!$G$89,IF(K14&lt;=Data!$F$90,Data!$G$90,IF(K14&lt;=Data!$F$91,Data!$G$91,"ERROR  !!"))))))))))))))))))))))))))))</f>
        <v>#VALUE!</v>
      </c>
      <c r="L15" s="75" t="e">
        <f>IF(L14&lt;=Data!$F$64,Data!$G$64,IF(L14&lt;=Data!$F$65,Data!$G$65,IF(L14&lt;=Data!$F$66,Data!$G$66,IF(L14&lt;=Data!$F$67,Data!$G$67,IF(L14&lt;=Data!$F$68,Data!$G$68,IF(L14&lt;=Data!$F$69,Data!$G$69,IF(L14&lt;=Data!$F$70,Data!$G$70,IF(L14&lt;=Data!$F$71,Data!$G$71,IF(L14&lt;=Data!$F$72,Data!$G$72,IF(L14&lt;=Data!$F$73,Data!$G$73,IF(L14&lt;=Data!$F$74,Data!$G$74,IF(L14&lt;=Data!$F$75,Data!$G$75,IF(L14&lt;=Data!$F$76,Data!$G$76,IF(L14&lt;=Data!$F$77,Data!$G$77,IF(L14&lt;=Data!$F$78,Data!$G$78,IF(L14&lt;=Data!$F$79,Data!$G$79,IF(L14&lt;=Data!$F$80,Data!$G$80,IF(L14&lt;=Data!$F$81,Data!$G$81,IF(L14&lt;=Data!$F$82,Data!$G$82,IF(L14&lt;=Data!$F$83,Data!$G$83,IF(L14&lt;=Data!$F$84,Data!$G$84,IF(L14&lt;=Data!$F$85,Data!$G$85,IF(L14&lt;=Data!$F$86,Data!$G$86,IF(L14&lt;=Data!$F$87,Data!$G$87,IF(L14&lt;=Data!$F$88,Data!$G$88,IF(L14&lt;=Data!$F$89,Data!$G$89,IF(L14&lt;=Data!$F$90,Data!$G$90,IF(L14&lt;=Data!$F$91,Data!$G$91,"ERROR  !!"))))))))))))))))))))))))))))</f>
        <v>#VALUE!</v>
      </c>
      <c r="M15" s="75" t="e">
        <f>IF(M14&lt;=Data!$F$64,Data!$G$64,IF(M14&lt;=Data!$F$65,Data!$G$65,IF(M14&lt;=Data!$F$66,Data!$G$66,IF(M14&lt;=Data!$F$67,Data!$G$67,IF(M14&lt;=Data!$F$68,Data!$G$68,IF(M14&lt;=Data!$F$69,Data!$G$69,IF(M14&lt;=Data!$F$70,Data!$G$70,IF(M14&lt;=Data!$F$71,Data!$G$71,IF(M14&lt;=Data!$F$72,Data!$G$72,IF(M14&lt;=Data!$F$73,Data!$G$73,IF(M14&lt;=Data!$F$74,Data!$G$74,IF(M14&lt;=Data!$F$75,Data!$G$75,IF(M14&lt;=Data!$F$76,Data!$G$76,IF(M14&lt;=Data!$F$77,Data!$G$77,IF(M14&lt;=Data!$F$78,Data!$G$78,IF(M14&lt;=Data!$F$79,Data!$G$79,IF(M14&lt;=Data!$F$80,Data!$G$80,IF(M14&lt;=Data!$F$81,Data!$G$81,IF(M14&lt;=Data!$F$82,Data!$G$82,IF(M14&lt;=Data!$F$83,Data!$G$83,IF(M14&lt;=Data!$F$84,Data!$G$84,IF(M14&lt;=Data!$F$85,Data!$G$85,IF(M14&lt;=Data!$F$86,Data!$G$86,IF(M14&lt;=Data!$F$87,Data!$G$87,IF(M14&lt;=Data!$F$88,Data!$G$88,IF(M14&lt;=Data!$F$89,Data!$G$89,IF(M14&lt;=Data!$F$90,Data!$G$90,IF(M14&lt;=Data!$F$91,Data!$G$91,"ERROR  !!"))))))))))))))))))))))))))))</f>
        <v>#VALUE!</v>
      </c>
      <c r="N15" s="75" t="e">
        <f>IF(N14&lt;=Data!$F$64,Data!$G$64,IF(N14&lt;=Data!$F$65,Data!$G$65,IF(N14&lt;=Data!$F$66,Data!$G$66,IF(N14&lt;=Data!$F$67,Data!$G$67,IF(N14&lt;=Data!$F$68,Data!$G$68,IF(N14&lt;=Data!$F$69,Data!$G$69,IF(N14&lt;=Data!$F$70,Data!$G$70,IF(N14&lt;=Data!$F$71,Data!$G$71,IF(N14&lt;=Data!$F$72,Data!$G$72,IF(N14&lt;=Data!$F$73,Data!$G$73,IF(N14&lt;=Data!$F$74,Data!$G$74,IF(N14&lt;=Data!$F$75,Data!$G$75,IF(N14&lt;=Data!$F$76,Data!$G$76,IF(N14&lt;=Data!$F$77,Data!$G$77,IF(N14&lt;=Data!$F$78,Data!$G$78,IF(N14&lt;=Data!$F$79,Data!$G$79,IF(N14&lt;=Data!$F$80,Data!$G$80,IF(N14&lt;=Data!$F$81,Data!$G$81,IF(N14&lt;=Data!$F$82,Data!$G$82,IF(N14&lt;=Data!$F$83,Data!$G$83,IF(N14&lt;=Data!$F$84,Data!$G$84,IF(N14&lt;=Data!$F$85,Data!$G$85,IF(N14&lt;=Data!$F$86,Data!$G$86,IF(N14&lt;=Data!$F$87,Data!$G$87,IF(N14&lt;=Data!$F$88,Data!$G$88,IF(N14&lt;=Data!$F$89,Data!$G$89,IF(N14&lt;=Data!$F$90,Data!$G$90,IF(N14&lt;=Data!$F$91,Data!$G$91,"ERROR  !!"))))))))))))))))))))))))))))</f>
        <v>#VALUE!</v>
      </c>
      <c r="O15" s="75" t="e">
        <f>IF(O14&lt;=Data!$F$64,Data!$G$64,IF(O14&lt;=Data!$F$65,Data!$G$65,IF(O14&lt;=Data!$F$66,Data!$G$66,IF(O14&lt;=Data!$F$67,Data!$G$67,IF(O14&lt;=Data!$F$68,Data!$G$68,IF(O14&lt;=Data!$F$69,Data!$G$69,IF(O14&lt;=Data!$F$70,Data!$G$70,IF(O14&lt;=Data!$F$71,Data!$G$71,IF(O14&lt;=Data!$F$72,Data!$G$72,IF(O14&lt;=Data!$F$73,Data!$G$73,IF(O14&lt;=Data!$F$74,Data!$G$74,IF(O14&lt;=Data!$F$75,Data!$G$75,IF(O14&lt;=Data!$F$76,Data!$G$76,IF(O14&lt;=Data!$F$77,Data!$G$77,IF(O14&lt;=Data!$F$78,Data!$G$78,IF(O14&lt;=Data!$F$79,Data!$G$79,IF(O14&lt;=Data!$F$80,Data!$G$80,IF(O14&lt;=Data!$F$81,Data!$G$81,IF(O14&lt;=Data!$F$82,Data!$G$82,IF(O14&lt;=Data!$F$83,Data!$G$83,IF(O14&lt;=Data!$F$84,Data!$G$84,IF(O14&lt;=Data!$F$85,Data!$G$85,IF(O14&lt;=Data!$F$86,Data!$G$86,IF(O14&lt;=Data!$F$87,Data!$G$87,IF(O14&lt;=Data!$F$88,Data!$G$88,IF(O14&lt;=Data!$F$89,Data!$G$89,IF(O14&lt;=Data!$F$90,Data!$G$90,IF(O14&lt;=Data!$F$91,Data!$G$91,"ERROR  !!"))))))))))))))))))))))))))))</f>
        <v>#VALUE!</v>
      </c>
      <c r="P15" s="75" t="e">
        <f>IF(P14&lt;=Data!$F$64,Data!$G$64,IF(P14&lt;=Data!$F$65,Data!$G$65,IF(P14&lt;=Data!$F$66,Data!$G$66,IF(P14&lt;=Data!$F$67,Data!$G$67,IF(P14&lt;=Data!$F$68,Data!$G$68,IF(P14&lt;=Data!$F$69,Data!$G$69,IF(P14&lt;=Data!$F$70,Data!$G$70,IF(P14&lt;=Data!$F$71,Data!$G$71,IF(P14&lt;=Data!$F$72,Data!$G$72,IF(P14&lt;=Data!$F$73,Data!$G$73,IF(P14&lt;=Data!$F$74,Data!$G$74,IF(P14&lt;=Data!$F$75,Data!$G$75,IF(P14&lt;=Data!$F$76,Data!$G$76,IF(P14&lt;=Data!$F$77,Data!$G$77,IF(P14&lt;=Data!$F$78,Data!$G$78,IF(P14&lt;=Data!$F$79,Data!$G$79,IF(P14&lt;=Data!$F$80,Data!$G$80,IF(P14&lt;=Data!$F$81,Data!$G$81,IF(P14&lt;=Data!$F$82,Data!$G$82,IF(P14&lt;=Data!$F$83,Data!$G$83,IF(P14&lt;=Data!$F$84,Data!$G$84,IF(P14&lt;=Data!$F$85,Data!$G$85,IF(P14&lt;=Data!$F$86,Data!$G$86,IF(P14&lt;=Data!$F$87,Data!$G$87,IF(P14&lt;=Data!$F$88,Data!$G$88,IF(P14&lt;=Data!$F$89,Data!$G$89,IF(P14&lt;=Data!$F$90,Data!$G$90,IF(P14&lt;=Data!$F$91,Data!$G$91,"ERROR  !!"))))))))))))))))))))))))))))</f>
        <v>#VALUE!</v>
      </c>
      <c r="Q15" s="75" t="e">
        <f>IF(Q14&lt;=Data!$F$64,Data!$G$64,IF(Q14&lt;=Data!$F$65,Data!$G$65,IF(Q14&lt;=Data!$F$66,Data!$G$66,IF(Q14&lt;=Data!$F$67,Data!$G$67,IF(Q14&lt;=Data!$F$68,Data!$G$68,IF(Q14&lt;=Data!$F$69,Data!$G$69,IF(Q14&lt;=Data!$F$70,Data!$G$70,IF(Q14&lt;=Data!$F$71,Data!$G$71,IF(Q14&lt;=Data!$F$72,Data!$G$72,IF(Q14&lt;=Data!$F$73,Data!$G$73,IF(Q14&lt;=Data!$F$74,Data!$G$74,IF(Q14&lt;=Data!$F$75,Data!$G$75,IF(Q14&lt;=Data!$F$76,Data!$G$76,IF(Q14&lt;=Data!$F$77,Data!$G$77,IF(Q14&lt;=Data!$F$78,Data!$G$78,IF(Q14&lt;=Data!$F$79,Data!$G$79,IF(Q14&lt;=Data!$F$80,Data!$G$80,IF(Q14&lt;=Data!$F$81,Data!$G$81,IF(Q14&lt;=Data!$F$82,Data!$G$82,IF(Q14&lt;=Data!$F$83,Data!$G$83,IF(Q14&lt;=Data!$F$84,Data!$G$84,IF(Q14&lt;=Data!$F$85,Data!$G$85,IF(Q14&lt;=Data!$F$86,Data!$G$86,IF(Q14&lt;=Data!$F$87,Data!$G$87,IF(Q14&lt;=Data!$F$88,Data!$G$88,IF(Q14&lt;=Data!$F$89,Data!$G$89,IF(Q14&lt;=Data!$F$90,Data!$G$90,IF(Q14&lt;=Data!$F$91,Data!$G$91,"ERROR  !!"))))))))))))))))))))))))))))</f>
        <v>#VALUE!</v>
      </c>
      <c r="R15" s="75" t="e">
        <f>IF(R14&lt;=Data!$F$64,Data!$G$64,IF(R14&lt;=Data!$F$65,Data!$G$65,IF(R14&lt;=Data!$F$66,Data!$G$66,IF(R14&lt;=Data!$F$67,Data!$G$67,IF(R14&lt;=Data!$F$68,Data!$G$68,IF(R14&lt;=Data!$F$69,Data!$G$69,IF(R14&lt;=Data!$F$70,Data!$G$70,IF(R14&lt;=Data!$F$71,Data!$G$71,IF(R14&lt;=Data!$F$72,Data!$G$72,IF(R14&lt;=Data!$F$73,Data!$G$73,IF(R14&lt;=Data!$F$74,Data!$G$74,IF(R14&lt;=Data!$F$75,Data!$G$75,IF(R14&lt;=Data!$F$76,Data!$G$76,IF(R14&lt;=Data!$F$77,Data!$G$77,IF(R14&lt;=Data!$F$78,Data!$G$78,IF(R14&lt;=Data!$F$79,Data!$G$79,IF(R14&lt;=Data!$F$80,Data!$G$80,IF(R14&lt;=Data!$F$81,Data!$G$81,IF(R14&lt;=Data!$F$82,Data!$G$82,IF(R14&lt;=Data!$F$83,Data!$G$83,IF(R14&lt;=Data!$F$84,Data!$G$84,IF(R14&lt;=Data!$F$85,Data!$G$85,IF(R14&lt;=Data!$F$86,Data!$G$86,IF(R14&lt;=Data!$F$87,Data!$G$87,IF(R14&lt;=Data!$F$88,Data!$G$88,IF(R14&lt;=Data!$F$89,Data!$G$89,IF(R14&lt;=Data!$F$90,Data!$G$90,IF(R14&lt;=Data!$F$91,Data!$G$91,"ERROR  !!"))))))))))))))))))))))))))))</f>
        <v>#VALUE!</v>
      </c>
      <c r="S15" s="75" t="e">
        <f>IF(S14&lt;=Data!$F$64,Data!$G$64,IF(S14&lt;=Data!$F$65,Data!$G$65,IF(S14&lt;=Data!$F$66,Data!$G$66,IF(S14&lt;=Data!$F$67,Data!$G$67,IF(S14&lt;=Data!$F$68,Data!$G$68,IF(S14&lt;=Data!$F$69,Data!$G$69,IF(S14&lt;=Data!$F$70,Data!$G$70,IF(S14&lt;=Data!$F$71,Data!$G$71,IF(S14&lt;=Data!$F$72,Data!$G$72,IF(S14&lt;=Data!$F$73,Data!$G$73,IF(S14&lt;=Data!$F$74,Data!$G$74,IF(S14&lt;=Data!$F$75,Data!$G$75,IF(S14&lt;=Data!$F$76,Data!$G$76,IF(S14&lt;=Data!$F$77,Data!$G$77,IF(S14&lt;=Data!$F$78,Data!$G$78,IF(S14&lt;=Data!$F$79,Data!$G$79,IF(S14&lt;=Data!$F$80,Data!$G$80,IF(S14&lt;=Data!$F$81,Data!$G$81,IF(S14&lt;=Data!$F$82,Data!$G$82,IF(S14&lt;=Data!$F$83,Data!$G$83,IF(S14&lt;=Data!$F$84,Data!$G$84,IF(S14&lt;=Data!$F$85,Data!$G$85,IF(S14&lt;=Data!$F$86,Data!$G$86,IF(S14&lt;=Data!$F$87,Data!$G$87,IF(S14&lt;=Data!$F$88,Data!$G$88,IF(S14&lt;=Data!$F$89,Data!$G$89,IF(S14&lt;=Data!$F$90,Data!$G$90,IF(S14&lt;=Data!$F$91,Data!$G$91,"ERROR  !!"))))))))))))))))))))))))))))</f>
        <v>#VALUE!</v>
      </c>
      <c r="T15" s="75" t="e">
        <f>IF(T14&lt;=Data!$F$64,Data!$G$64,IF(T14&lt;=Data!$F$65,Data!$G$65,IF(T14&lt;=Data!$F$66,Data!$G$66,IF(T14&lt;=Data!$F$67,Data!$G$67,IF(T14&lt;=Data!$F$68,Data!$G$68,IF(T14&lt;=Data!$F$69,Data!$G$69,IF(T14&lt;=Data!$F$70,Data!$G$70,IF(T14&lt;=Data!$F$71,Data!$G$71,IF(T14&lt;=Data!$F$72,Data!$G$72,IF(T14&lt;=Data!$F$73,Data!$G$73,IF(T14&lt;=Data!$F$74,Data!$G$74,IF(T14&lt;=Data!$F$75,Data!$G$75,IF(T14&lt;=Data!$F$76,Data!$G$76,IF(T14&lt;=Data!$F$77,Data!$G$77,IF(T14&lt;=Data!$F$78,Data!$G$78,IF(T14&lt;=Data!$F$79,Data!$G$79,IF(T14&lt;=Data!$F$80,Data!$G$80,IF(T14&lt;=Data!$F$81,Data!$G$81,IF(T14&lt;=Data!$F$82,Data!$G$82,IF(T14&lt;=Data!$F$83,Data!$G$83,IF(T14&lt;=Data!$F$84,Data!$G$84,IF(T14&lt;=Data!$F$85,Data!$G$85,IF(T14&lt;=Data!$F$86,Data!$G$86,IF(T14&lt;=Data!$F$87,Data!$G$87,IF(T14&lt;=Data!$F$88,Data!$G$88,IF(T14&lt;=Data!$F$89,Data!$G$89,IF(T14&lt;=Data!$F$90,Data!$G$90,IF(T14&lt;=Data!$F$91,Data!$G$91,"ERROR  !!"))))))))))))))))))))))))))))</f>
        <v>#VALUE!</v>
      </c>
      <c r="U15" s="75" t="e">
        <f>IF(U14&lt;=Data!$F$64,Data!$G$64,IF(U14&lt;=Data!$F$65,Data!$G$65,IF(U14&lt;=Data!$F$66,Data!$G$66,IF(U14&lt;=Data!$F$67,Data!$G$67,IF(U14&lt;=Data!$F$68,Data!$G$68,IF(U14&lt;=Data!$F$69,Data!$G$69,IF(U14&lt;=Data!$F$70,Data!$G$70,IF(U14&lt;=Data!$F$71,Data!$G$71,IF(U14&lt;=Data!$F$72,Data!$G$72,IF(U14&lt;=Data!$F$73,Data!$G$73,IF(U14&lt;=Data!$F$74,Data!$G$74,IF(U14&lt;=Data!$F$75,Data!$G$75,IF(U14&lt;=Data!$F$76,Data!$G$76,IF(U14&lt;=Data!$F$77,Data!$G$77,IF(U14&lt;=Data!$F$78,Data!$G$78,IF(U14&lt;=Data!$F$79,Data!$G$79,IF(U14&lt;=Data!$F$80,Data!$G$80,IF(U14&lt;=Data!$F$81,Data!$G$81,IF(U14&lt;=Data!$F$82,Data!$G$82,IF(U14&lt;=Data!$F$83,Data!$G$83,IF(U14&lt;=Data!$F$84,Data!$G$84,IF(U14&lt;=Data!$F$85,Data!$G$85,IF(U14&lt;=Data!$F$86,Data!$G$86,IF(U14&lt;=Data!$F$87,Data!$G$87,IF(U14&lt;=Data!$F$88,Data!$G$88,IF(U14&lt;=Data!$F$89,Data!$G$89,IF(U14&lt;=Data!$F$90,Data!$G$90,IF(U14&lt;=Data!$F$91,Data!$G$91,"ERROR  !!"))))))))))))))))))))))))))))</f>
        <v>#VALUE!</v>
      </c>
      <c r="V15" s="75" t="e">
        <f>IF(V14&lt;=Data!$F$64,Data!$G$64,IF(V14&lt;=Data!$F$65,Data!$G$65,IF(V14&lt;=Data!$F$66,Data!$G$66,IF(V14&lt;=Data!$F$67,Data!$G$67,IF(V14&lt;=Data!$F$68,Data!$G$68,IF(V14&lt;=Data!$F$69,Data!$G$69,IF(V14&lt;=Data!$F$70,Data!$G$70,IF(V14&lt;=Data!$F$71,Data!$G$71,IF(V14&lt;=Data!$F$72,Data!$G$72,IF(V14&lt;=Data!$F$73,Data!$G$73,IF(V14&lt;=Data!$F$74,Data!$G$74,IF(V14&lt;=Data!$F$75,Data!$G$75,IF(V14&lt;=Data!$F$76,Data!$G$76,IF(V14&lt;=Data!$F$77,Data!$G$77,IF(V14&lt;=Data!$F$78,Data!$G$78,IF(V14&lt;=Data!$F$79,Data!$G$79,IF(V14&lt;=Data!$F$80,Data!$G$80,IF(V14&lt;=Data!$F$81,Data!$G$81,IF(V14&lt;=Data!$F$82,Data!$G$82,IF(V14&lt;=Data!$F$83,Data!$G$83,IF(V14&lt;=Data!$F$84,Data!$G$84,IF(V14&lt;=Data!$F$85,Data!$G$85,IF(V14&lt;=Data!$F$86,Data!$G$86,IF(V14&lt;=Data!$F$87,Data!$G$87,IF(V14&lt;=Data!$F$88,Data!$G$88,IF(V14&lt;=Data!$F$89,Data!$G$89,IF(V14&lt;=Data!$F$90,Data!$G$90,IF(V14&lt;=Data!$F$91,Data!$G$91,"ERROR  !!"))))))))))))))))))))))))))))</f>
        <v>#VALUE!</v>
      </c>
      <c r="W15" s="75" t="e">
        <f>IF(W14&lt;=Data!$F$64,Data!$G$64,IF(W14&lt;=Data!$F$65,Data!$G$65,IF(W14&lt;=Data!$F$66,Data!$G$66,IF(W14&lt;=Data!$F$67,Data!$G$67,IF(W14&lt;=Data!$F$68,Data!$G$68,IF(W14&lt;=Data!$F$69,Data!$G$69,IF(W14&lt;=Data!$F$70,Data!$G$70,IF(W14&lt;=Data!$F$71,Data!$G$71,IF(W14&lt;=Data!$F$72,Data!$G$72,IF(W14&lt;=Data!$F$73,Data!$G$73,IF(W14&lt;=Data!$F$74,Data!$G$74,IF(W14&lt;=Data!$F$75,Data!$G$75,IF(W14&lt;=Data!$F$76,Data!$G$76,IF(W14&lt;=Data!$F$77,Data!$G$77,IF(W14&lt;=Data!$F$78,Data!$G$78,IF(W14&lt;=Data!$F$79,Data!$G$79,IF(W14&lt;=Data!$F$80,Data!$G$80,IF(W14&lt;=Data!$F$81,Data!$G$81,IF(W14&lt;=Data!$F$82,Data!$G$82,IF(W14&lt;=Data!$F$83,Data!$G$83,IF(W14&lt;=Data!$F$84,Data!$G$84,IF(W14&lt;=Data!$F$85,Data!$G$85,IF(W14&lt;=Data!$F$86,Data!$G$86,IF(W14&lt;=Data!$F$87,Data!$G$87,IF(W14&lt;=Data!$F$88,Data!$G$88,IF(W14&lt;=Data!$F$89,Data!$G$89,IF(W14&lt;=Data!$F$90,Data!$G$90,IF(W14&lt;=Data!$F$91,Data!$G$91,"ERROR  !!"))))))))))))))))))))))))))))</f>
        <v>#VALUE!</v>
      </c>
      <c r="X15" s="75" t="e">
        <f>IF(X14&lt;=Data!$F$64,Data!$G$64,IF(X14&lt;=Data!$F$65,Data!$G$65,IF(X14&lt;=Data!$F$66,Data!$G$66,IF(X14&lt;=Data!$F$67,Data!$G$67,IF(X14&lt;=Data!$F$68,Data!$G$68,IF(X14&lt;=Data!$F$69,Data!$G$69,IF(X14&lt;=Data!$F$70,Data!$G$70,IF(X14&lt;=Data!$F$71,Data!$G$71,IF(X14&lt;=Data!$F$72,Data!$G$72,IF(X14&lt;=Data!$F$73,Data!$G$73,IF(X14&lt;=Data!$F$74,Data!$G$74,IF(X14&lt;=Data!$F$75,Data!$G$75,IF(X14&lt;=Data!$F$76,Data!$G$76,IF(X14&lt;=Data!$F$77,Data!$G$77,IF(X14&lt;=Data!$F$78,Data!$G$78,IF(X14&lt;=Data!$F$79,Data!$G$79,IF(X14&lt;=Data!$F$80,Data!$G$80,IF(X14&lt;=Data!$F$81,Data!$G$81,IF(X14&lt;=Data!$F$82,Data!$G$82,IF(X14&lt;=Data!$F$83,Data!$G$83,IF(X14&lt;=Data!$F$84,Data!$G$84,IF(X14&lt;=Data!$F$85,Data!$G$85,IF(X14&lt;=Data!$F$86,Data!$G$86,IF(X14&lt;=Data!$F$87,Data!$G$87,IF(X14&lt;=Data!$F$88,Data!$G$88,IF(X14&lt;=Data!$F$89,Data!$G$89,IF(X14&lt;=Data!$F$90,Data!$G$90,IF(X14&lt;=Data!$F$91,Data!$G$91,"ERROR  !!"))))))))))))))))))))))))))))</f>
        <v>#VALUE!</v>
      </c>
      <c r="Y15" s="75" t="e">
        <f>IF(Y14&lt;=Data!$F$64,Data!$G$64,IF(Y14&lt;=Data!$F$65,Data!$G$65,IF(Y14&lt;=Data!$F$66,Data!$G$66,IF(Y14&lt;=Data!$F$67,Data!$G$67,IF(Y14&lt;=Data!$F$68,Data!$G$68,IF(Y14&lt;=Data!$F$69,Data!$G$69,IF(Y14&lt;=Data!$F$70,Data!$G$70,IF(Y14&lt;=Data!$F$71,Data!$G$71,IF(Y14&lt;=Data!$F$72,Data!$G$72,IF(Y14&lt;=Data!$F$73,Data!$G$73,IF(Y14&lt;=Data!$F$74,Data!$G$74,IF(Y14&lt;=Data!$F$75,Data!$G$75,IF(Y14&lt;=Data!$F$76,Data!$G$76,IF(Y14&lt;=Data!$F$77,Data!$G$77,IF(Y14&lt;=Data!$F$78,Data!$G$78,IF(Y14&lt;=Data!$F$79,Data!$G$79,IF(Y14&lt;=Data!$F$80,Data!$G$80,IF(Y14&lt;=Data!$F$81,Data!$G$81,IF(Y14&lt;=Data!$F$82,Data!$G$82,IF(Y14&lt;=Data!$F$83,Data!$G$83,IF(Y14&lt;=Data!$F$84,Data!$G$84,IF(Y14&lt;=Data!$F$85,Data!$G$85,IF(Y14&lt;=Data!$F$86,Data!$G$86,IF(Y14&lt;=Data!$F$87,Data!$G$87,IF(Y14&lt;=Data!$F$88,Data!$G$88,IF(Y14&lt;=Data!$F$89,Data!$G$89,IF(Y14&lt;=Data!$F$90,Data!$G$90,IF(Y14&lt;=Data!$F$91,Data!$G$91,"ERROR  !!"))))))))))))))))))))))))))))</f>
        <v>#VALUE!</v>
      </c>
      <c r="Z15" s="75" t="e">
        <f>IF(Z14&lt;=Data!$F$64,Data!$G$64,IF(Z14&lt;=Data!$F$65,Data!$G$65,IF(Z14&lt;=Data!$F$66,Data!$G$66,IF(Z14&lt;=Data!$F$67,Data!$G$67,IF(Z14&lt;=Data!$F$68,Data!$G$68,IF(Z14&lt;=Data!$F$69,Data!$G$69,IF(Z14&lt;=Data!$F$70,Data!$G$70,IF(Z14&lt;=Data!$F$71,Data!$G$71,IF(Z14&lt;=Data!$F$72,Data!$G$72,IF(Z14&lt;=Data!$F$73,Data!$G$73,IF(Z14&lt;=Data!$F$74,Data!$G$74,IF(Z14&lt;=Data!$F$75,Data!$G$75,IF(Z14&lt;=Data!$F$76,Data!$G$76,IF(Z14&lt;=Data!$F$77,Data!$G$77,IF(Z14&lt;=Data!$F$78,Data!$G$78,IF(Z14&lt;=Data!$F$79,Data!$G$79,IF(Z14&lt;=Data!$F$80,Data!$G$80,IF(Z14&lt;=Data!$F$81,Data!$G$81,IF(Z14&lt;=Data!$F$82,Data!$G$82,IF(Z14&lt;=Data!$F$83,Data!$G$83,IF(Z14&lt;=Data!$F$84,Data!$G$84,IF(Z14&lt;=Data!$F$85,Data!$G$85,IF(Z14&lt;=Data!$F$86,Data!$G$86,IF(Z14&lt;=Data!$F$87,Data!$G$87,IF(Z14&lt;=Data!$F$88,Data!$G$88,IF(Z14&lt;=Data!$F$89,Data!$G$89,IF(Z14&lt;=Data!$F$90,Data!$G$90,IF(Z14&lt;=Data!$F$91,Data!$G$91,"ERROR  !!"))))))))))))))))))))))))))))</f>
        <v>#VALUE!</v>
      </c>
      <c r="AA15" s="75" t="e">
        <f>IF(AA14&lt;=Data!$F$64,Data!$G$64,IF(AA14&lt;=Data!$F$65,Data!$G$65,IF(AA14&lt;=Data!$F$66,Data!$G$66,IF(AA14&lt;=Data!$F$67,Data!$G$67,IF(AA14&lt;=Data!$F$68,Data!$G$68,IF(AA14&lt;=Data!$F$69,Data!$G$69,IF(AA14&lt;=Data!$F$70,Data!$G$70,IF(AA14&lt;=Data!$F$71,Data!$G$71,IF(AA14&lt;=Data!$F$72,Data!$G$72,IF(AA14&lt;=Data!$F$73,Data!$G$73,IF(AA14&lt;=Data!$F$74,Data!$G$74,IF(AA14&lt;=Data!$F$75,Data!$G$75,IF(AA14&lt;=Data!$F$76,Data!$G$76,IF(AA14&lt;=Data!$F$77,Data!$G$77,IF(AA14&lt;=Data!$F$78,Data!$G$78,IF(AA14&lt;=Data!$F$79,Data!$G$79,IF(AA14&lt;=Data!$F$80,Data!$G$80,IF(AA14&lt;=Data!$F$81,Data!$G$81,IF(AA14&lt;=Data!$F$82,Data!$G$82,IF(AA14&lt;=Data!$F$83,Data!$G$83,IF(AA14&lt;=Data!$F$84,Data!$G$84,IF(AA14&lt;=Data!$F$85,Data!$G$85,IF(AA14&lt;=Data!$F$86,Data!$G$86,IF(AA14&lt;=Data!$F$87,Data!$G$87,IF(AA14&lt;=Data!$F$88,Data!$G$88,IF(AA14&lt;=Data!$F$89,Data!$G$89,IF(AA14&lt;=Data!$F$90,Data!$G$90,IF(AA14&lt;=Data!$F$91,Data!$G$91,"ERROR  !!"))))))))))))))))))))))))))))</f>
        <v>#VALUE!</v>
      </c>
      <c r="AB15" s="75" t="e">
        <f>IF(AB14&lt;=Data!$F$64,Data!$G$64,IF(AB14&lt;=Data!$F$65,Data!$G$65,IF(AB14&lt;=Data!$F$66,Data!$G$66,IF(AB14&lt;=Data!$F$67,Data!$G$67,IF(AB14&lt;=Data!$F$68,Data!$G$68,IF(AB14&lt;=Data!$F$69,Data!$G$69,IF(AB14&lt;=Data!$F$70,Data!$G$70,IF(AB14&lt;=Data!$F$71,Data!$G$71,IF(AB14&lt;=Data!$F$72,Data!$G$72,IF(AB14&lt;=Data!$F$73,Data!$G$73,IF(AB14&lt;=Data!$F$74,Data!$G$74,IF(AB14&lt;=Data!$F$75,Data!$G$75,IF(AB14&lt;=Data!$F$76,Data!$G$76,IF(AB14&lt;=Data!$F$77,Data!$G$77,IF(AB14&lt;=Data!$F$78,Data!$G$78,IF(AB14&lt;=Data!$F$79,Data!$G$79,IF(AB14&lt;=Data!$F$80,Data!$G$80,IF(AB14&lt;=Data!$F$81,Data!$G$81,IF(AB14&lt;=Data!$F$82,Data!$G$82,IF(AB14&lt;=Data!$F$83,Data!$G$83,IF(AB14&lt;=Data!$F$84,Data!$G$84,IF(AB14&lt;=Data!$F$85,Data!$G$85,IF(AB14&lt;=Data!$F$86,Data!$G$86,IF(AB14&lt;=Data!$F$87,Data!$G$87,IF(AB14&lt;=Data!$F$88,Data!$G$88,IF(AB14&lt;=Data!$F$89,Data!$G$89,IF(AB14&lt;=Data!$F$90,Data!$G$90,IF(AB14&lt;=Data!$F$91,Data!$G$91,"ERROR  !!"))))))))))))))))))))))))))))</f>
        <v>#VALUE!</v>
      </c>
      <c r="AC15" s="75" t="e">
        <f>IF(AC14&lt;=Data!$F$64,Data!$G$64,IF(AC14&lt;=Data!$F$65,Data!$G$65,IF(AC14&lt;=Data!$F$66,Data!$G$66,IF(AC14&lt;=Data!$F$67,Data!$G$67,IF(AC14&lt;=Data!$F$68,Data!$G$68,IF(AC14&lt;=Data!$F$69,Data!$G$69,IF(AC14&lt;=Data!$F$70,Data!$G$70,IF(AC14&lt;=Data!$F$71,Data!$G$71,IF(AC14&lt;=Data!$F$72,Data!$G$72,IF(AC14&lt;=Data!$F$73,Data!$G$73,IF(AC14&lt;=Data!$F$74,Data!$G$74,IF(AC14&lt;=Data!$F$75,Data!$G$75,IF(AC14&lt;=Data!$F$76,Data!$G$76,IF(AC14&lt;=Data!$F$77,Data!$G$77,IF(AC14&lt;=Data!$F$78,Data!$G$78,IF(AC14&lt;=Data!$F$79,Data!$G$79,IF(AC14&lt;=Data!$F$80,Data!$G$80,IF(AC14&lt;=Data!$F$81,Data!$G$81,IF(AC14&lt;=Data!$F$82,Data!$G$82,IF(AC14&lt;=Data!$F$83,Data!$G$83,IF(AC14&lt;=Data!$F$84,Data!$G$84,IF(AC14&lt;=Data!$F$85,Data!$G$85,IF(AC14&lt;=Data!$F$86,Data!$G$86,IF(AC14&lt;=Data!$F$87,Data!$G$87,IF(AC14&lt;=Data!$F$88,Data!$G$88,IF(AC14&lt;=Data!$F$89,Data!$G$89,IF(AC14&lt;=Data!$F$90,Data!$G$90,IF(AC14&lt;=Data!$F$91,Data!$G$91,"ERROR  !!"))))))))))))))))))))))))))))</f>
        <v>#VALUE!</v>
      </c>
      <c r="AD15" s="75" t="e">
        <f>IF(AD14&lt;=Data!$F$64,Data!$G$64,IF(AD14&lt;=Data!$F$65,Data!$G$65,IF(AD14&lt;=Data!$F$66,Data!$G$66,IF(AD14&lt;=Data!$F$67,Data!$G$67,IF(AD14&lt;=Data!$F$68,Data!$G$68,IF(AD14&lt;=Data!$F$69,Data!$G$69,IF(AD14&lt;=Data!$F$70,Data!$G$70,IF(AD14&lt;=Data!$F$71,Data!$G$71,IF(AD14&lt;=Data!$F$72,Data!$G$72,IF(AD14&lt;=Data!$F$73,Data!$G$73,IF(AD14&lt;=Data!$F$74,Data!$G$74,IF(AD14&lt;=Data!$F$75,Data!$G$75,IF(AD14&lt;=Data!$F$76,Data!$G$76,IF(AD14&lt;=Data!$F$77,Data!$G$77,IF(AD14&lt;=Data!$F$78,Data!$G$78,IF(AD14&lt;=Data!$F$79,Data!$G$79,IF(AD14&lt;=Data!$F$80,Data!$G$80,IF(AD14&lt;=Data!$F$81,Data!$G$81,IF(AD14&lt;=Data!$F$82,Data!$G$82,IF(AD14&lt;=Data!$F$83,Data!$G$83,IF(AD14&lt;=Data!$F$84,Data!$G$84,IF(AD14&lt;=Data!$F$85,Data!$G$85,IF(AD14&lt;=Data!$F$86,Data!$G$86,IF(AD14&lt;=Data!$F$87,Data!$G$87,IF(AD14&lt;=Data!$F$88,Data!$G$88,IF(AD14&lt;=Data!$F$89,Data!$G$89,IF(AD14&lt;=Data!$F$90,Data!$G$90,IF(AD14&lt;=Data!$F$91,Data!$G$91,"ERROR  !!"))))))))))))))))))))))))))))</f>
        <v>#VALUE!</v>
      </c>
      <c r="AE15" s="75" t="e">
        <f>IF(AE14&lt;=Data!$F$64,Data!$G$64,IF(AE14&lt;=Data!$F$65,Data!$G$65,IF(AE14&lt;=Data!$F$66,Data!$G$66,IF(AE14&lt;=Data!$F$67,Data!$G$67,IF(AE14&lt;=Data!$F$68,Data!$G$68,IF(AE14&lt;=Data!$F$69,Data!$G$69,IF(AE14&lt;=Data!$F$70,Data!$G$70,IF(AE14&lt;=Data!$F$71,Data!$G$71,IF(AE14&lt;=Data!$F$72,Data!$G$72,IF(AE14&lt;=Data!$F$73,Data!$G$73,IF(AE14&lt;=Data!$F$74,Data!$G$74,IF(AE14&lt;=Data!$F$75,Data!$G$75,IF(AE14&lt;=Data!$F$76,Data!$G$76,IF(AE14&lt;=Data!$F$77,Data!$G$77,IF(AE14&lt;=Data!$F$78,Data!$G$78,IF(AE14&lt;=Data!$F$79,Data!$G$79,IF(AE14&lt;=Data!$F$80,Data!$G$80,IF(AE14&lt;=Data!$F$81,Data!$G$81,IF(AE14&lt;=Data!$F$82,Data!$G$82,IF(AE14&lt;=Data!$F$83,Data!$G$83,IF(AE14&lt;=Data!$F$84,Data!$G$84,IF(AE14&lt;=Data!$F$85,Data!$G$85,IF(AE14&lt;=Data!$F$86,Data!$G$86,IF(AE14&lt;=Data!$F$87,Data!$G$87,IF(AE14&lt;=Data!$F$88,Data!$G$88,IF(AE14&lt;=Data!$F$89,Data!$G$89,IF(AE14&lt;=Data!$F$90,Data!$G$90,IF(AE14&lt;=Data!$F$91,Data!$G$91,"ERROR  !!"))))))))))))))))))))))))))))</f>
        <v>#VALUE!</v>
      </c>
      <c r="AF15" s="75" t="e">
        <f>IF(AF14&lt;=Data!$F$64,Data!$G$64,IF(AF14&lt;=Data!$F$65,Data!$G$65,IF(AF14&lt;=Data!$F$66,Data!$G$66,IF(AF14&lt;=Data!$F$67,Data!$G$67,IF(AF14&lt;=Data!$F$68,Data!$G$68,IF(AF14&lt;=Data!$F$69,Data!$G$69,IF(AF14&lt;=Data!$F$70,Data!$G$70,IF(AF14&lt;=Data!$F$71,Data!$G$71,IF(AF14&lt;=Data!$F$72,Data!$G$72,IF(AF14&lt;=Data!$F$73,Data!$G$73,IF(AF14&lt;=Data!$F$74,Data!$G$74,IF(AF14&lt;=Data!$F$75,Data!$G$75,IF(AF14&lt;=Data!$F$76,Data!$G$76,IF(AF14&lt;=Data!$F$77,Data!$G$77,IF(AF14&lt;=Data!$F$78,Data!$G$78,IF(AF14&lt;=Data!$F$79,Data!$G$79,IF(AF14&lt;=Data!$F$80,Data!$G$80,IF(AF14&lt;=Data!$F$81,Data!$G$81,IF(AF14&lt;=Data!$F$82,Data!$G$82,IF(AF14&lt;=Data!$F$83,Data!$G$83,IF(AF14&lt;=Data!$F$84,Data!$G$84,IF(AF14&lt;=Data!$F$85,Data!$G$85,IF(AF14&lt;=Data!$F$86,Data!$G$86,IF(AF14&lt;=Data!$F$87,Data!$G$87,IF(AF14&lt;=Data!$F$88,Data!$G$88,IF(AF14&lt;=Data!$F$89,Data!$G$89,IF(AF14&lt;=Data!$F$90,Data!$G$90,IF(AF14&lt;=Data!$F$91,Data!$G$91,"ERROR  !!"))))))))))))))))))))))))))))</f>
        <v>#VALUE!</v>
      </c>
      <c r="AG15" s="75" t="e">
        <f>IF(AG14&lt;=Data!$F$64,Data!$G$64,IF(AG14&lt;=Data!$F$65,Data!$G$65,IF(AG14&lt;=Data!$F$66,Data!$G$66,IF(AG14&lt;=Data!$F$67,Data!$G$67,IF(AG14&lt;=Data!$F$68,Data!$G$68,IF(AG14&lt;=Data!$F$69,Data!$G$69,IF(AG14&lt;=Data!$F$70,Data!$G$70,IF(AG14&lt;=Data!$F$71,Data!$G$71,IF(AG14&lt;=Data!$F$72,Data!$G$72,IF(AG14&lt;=Data!$F$73,Data!$G$73,IF(AG14&lt;=Data!$F$74,Data!$G$74,IF(AG14&lt;=Data!$F$75,Data!$G$75,IF(AG14&lt;=Data!$F$76,Data!$G$76,IF(AG14&lt;=Data!$F$77,Data!$G$77,IF(AG14&lt;=Data!$F$78,Data!$G$78,IF(AG14&lt;=Data!$F$79,Data!$G$79,IF(AG14&lt;=Data!$F$80,Data!$G$80,IF(AG14&lt;=Data!$F$81,Data!$G$81,IF(AG14&lt;=Data!$F$82,Data!$G$82,IF(AG14&lt;=Data!$F$83,Data!$G$83,IF(AG14&lt;=Data!$F$84,Data!$G$84,IF(AG14&lt;=Data!$F$85,Data!$G$85,IF(AG14&lt;=Data!$F$86,Data!$G$86,IF(AG14&lt;=Data!$F$87,Data!$G$87,IF(AG14&lt;=Data!$F$88,Data!$G$88,IF(AG14&lt;=Data!$F$89,Data!$G$89,IF(AG14&lt;=Data!$F$90,Data!$G$90,IF(AG14&lt;=Data!$F$91,Data!$G$91,"ERROR  !!"))))))))))))))))))))))))))))</f>
        <v>#VALUE!</v>
      </c>
      <c r="AH15" s="75" t="e">
        <f>IF(AH14&lt;=Data!$F$64,Data!$G$64,IF(AH14&lt;=Data!$F$65,Data!$G$65,IF(AH14&lt;=Data!$F$66,Data!$G$66,IF(AH14&lt;=Data!$F$67,Data!$G$67,IF(AH14&lt;=Data!$F$68,Data!$G$68,IF(AH14&lt;=Data!$F$69,Data!$G$69,IF(AH14&lt;=Data!$F$70,Data!$G$70,IF(AH14&lt;=Data!$F$71,Data!$G$71,IF(AH14&lt;=Data!$F$72,Data!$G$72,IF(AH14&lt;=Data!$F$73,Data!$G$73,IF(AH14&lt;=Data!$F$74,Data!$G$74,IF(AH14&lt;=Data!$F$75,Data!$G$75,IF(AH14&lt;=Data!$F$76,Data!$G$76,IF(AH14&lt;=Data!$F$77,Data!$G$77,IF(AH14&lt;=Data!$F$78,Data!$G$78,IF(AH14&lt;=Data!$F$79,Data!$G$79,IF(AH14&lt;=Data!$F$80,Data!$G$80,IF(AH14&lt;=Data!$F$81,Data!$G$81,IF(AH14&lt;=Data!$F$82,Data!$G$82,IF(AH14&lt;=Data!$F$83,Data!$G$83,IF(AH14&lt;=Data!$F$84,Data!$G$84,IF(AH14&lt;=Data!$F$85,Data!$G$85,IF(AH14&lt;=Data!$F$86,Data!$G$86,IF(AH14&lt;=Data!$F$87,Data!$G$87,IF(AH14&lt;=Data!$F$88,Data!$G$88,IF(AH14&lt;=Data!$F$89,Data!$G$89,IF(AH14&lt;=Data!$F$90,Data!$G$90,IF(AH14&lt;=Data!$F$91,Data!$G$91,"ERROR  !!"))))))))))))))))))))))))))))</f>
        <v>#VALUE!</v>
      </c>
      <c r="AI15" s="75" t="e">
        <f>IF(AI14&lt;=Data!$F$64,Data!$G$64,IF(AI14&lt;=Data!$F$65,Data!$G$65,IF(AI14&lt;=Data!$F$66,Data!$G$66,IF(AI14&lt;=Data!$F$67,Data!$G$67,IF(AI14&lt;=Data!$F$68,Data!$G$68,IF(AI14&lt;=Data!$F$69,Data!$G$69,IF(AI14&lt;=Data!$F$70,Data!$G$70,IF(AI14&lt;=Data!$F$71,Data!$G$71,IF(AI14&lt;=Data!$F$72,Data!$G$72,IF(AI14&lt;=Data!$F$73,Data!$G$73,IF(AI14&lt;=Data!$F$74,Data!$G$74,IF(AI14&lt;=Data!$F$75,Data!$G$75,IF(AI14&lt;=Data!$F$76,Data!$G$76,IF(AI14&lt;=Data!$F$77,Data!$G$77,IF(AI14&lt;=Data!$F$78,Data!$G$78,IF(AI14&lt;=Data!$F$79,Data!$G$79,IF(AI14&lt;=Data!$F$80,Data!$G$80,IF(AI14&lt;=Data!$F$81,Data!$G$81,IF(AI14&lt;=Data!$F$82,Data!$G$82,IF(AI14&lt;=Data!$F$83,Data!$G$83,IF(AI14&lt;=Data!$F$84,Data!$G$84,IF(AI14&lt;=Data!$F$85,Data!$G$85,IF(AI14&lt;=Data!$F$86,Data!$G$86,IF(AI14&lt;=Data!$F$87,Data!$G$87,IF(AI14&lt;=Data!$F$88,Data!$G$88,IF(AI14&lt;=Data!$F$89,Data!$G$89,IF(AI14&lt;=Data!$F$90,Data!$G$90,IF(AI14&lt;=Data!$F$91,Data!$G$91,"ERROR  !!"))))))))))))))))))))))))))))</f>
        <v>#VALUE!</v>
      </c>
      <c r="AJ15" s="75" t="e">
        <f>IF(AJ14&lt;=Data!$F$64,Data!$G$64,IF(AJ14&lt;=Data!$F$65,Data!$G$65,IF(AJ14&lt;=Data!$F$66,Data!$G$66,IF(AJ14&lt;=Data!$F$67,Data!$G$67,IF(AJ14&lt;=Data!$F$68,Data!$G$68,IF(AJ14&lt;=Data!$F$69,Data!$G$69,IF(AJ14&lt;=Data!$F$70,Data!$G$70,IF(AJ14&lt;=Data!$F$71,Data!$G$71,IF(AJ14&lt;=Data!$F$72,Data!$G$72,IF(AJ14&lt;=Data!$F$73,Data!$G$73,IF(AJ14&lt;=Data!$F$74,Data!$G$74,IF(AJ14&lt;=Data!$F$75,Data!$G$75,IF(AJ14&lt;=Data!$F$76,Data!$G$76,IF(AJ14&lt;=Data!$F$77,Data!$G$77,IF(AJ14&lt;=Data!$F$78,Data!$G$78,IF(AJ14&lt;=Data!$F$79,Data!$G$79,IF(AJ14&lt;=Data!$F$80,Data!$G$80,IF(AJ14&lt;=Data!$F$81,Data!$G$81,IF(AJ14&lt;=Data!$F$82,Data!$G$82,IF(AJ14&lt;=Data!$F$83,Data!$G$83,IF(AJ14&lt;=Data!$F$84,Data!$G$84,IF(AJ14&lt;=Data!$F$85,Data!$G$85,IF(AJ14&lt;=Data!$F$86,Data!$G$86,IF(AJ14&lt;=Data!$F$87,Data!$G$87,IF(AJ14&lt;=Data!$F$88,Data!$G$88,IF(AJ14&lt;=Data!$F$89,Data!$G$89,IF(AJ14&lt;=Data!$F$90,Data!$G$90,IF(AJ14&lt;=Data!$F$91,Data!$G$91,"ERROR  !!"))))))))))))))))))))))))))))</f>
        <v>#VALUE!</v>
      </c>
      <c r="AK15" s="75" t="e">
        <f>IF(AK14&lt;=Data!$F$64,Data!$G$64,IF(AK14&lt;=Data!$F$65,Data!$G$65,IF(AK14&lt;=Data!$F$66,Data!$G$66,IF(AK14&lt;=Data!$F$67,Data!$G$67,IF(AK14&lt;=Data!$F$68,Data!$G$68,IF(AK14&lt;=Data!$F$69,Data!$G$69,IF(AK14&lt;=Data!$F$70,Data!$G$70,IF(AK14&lt;=Data!$F$71,Data!$G$71,IF(AK14&lt;=Data!$F$72,Data!$G$72,IF(AK14&lt;=Data!$F$73,Data!$G$73,IF(AK14&lt;=Data!$F$74,Data!$G$74,IF(AK14&lt;=Data!$F$75,Data!$G$75,IF(AK14&lt;=Data!$F$76,Data!$G$76,IF(AK14&lt;=Data!$F$77,Data!$G$77,IF(AK14&lt;=Data!$F$78,Data!$G$78,IF(AK14&lt;=Data!$F$79,Data!$G$79,IF(AK14&lt;=Data!$F$80,Data!$G$80,IF(AK14&lt;=Data!$F$81,Data!$G$81,IF(AK14&lt;=Data!$F$82,Data!$G$82,IF(AK14&lt;=Data!$F$83,Data!$G$83,IF(AK14&lt;=Data!$F$84,Data!$G$84,IF(AK14&lt;=Data!$F$85,Data!$G$85,IF(AK14&lt;=Data!$F$86,Data!$G$86,IF(AK14&lt;=Data!$F$87,Data!$G$87,IF(AK14&lt;=Data!$F$88,Data!$G$88,IF(AK14&lt;=Data!$F$89,Data!$G$89,IF(AK14&lt;=Data!$F$90,Data!$G$90,IF(AK14&lt;=Data!$F$91,Data!$G$91,"ERROR  !!"))))))))))))))))))))))))))))</f>
        <v>#VALUE!</v>
      </c>
      <c r="AL15" s="75" t="e">
        <f>IF(AL14&lt;=Data!$F$64,Data!$G$64,IF(AL14&lt;=Data!$F$65,Data!$G$65,IF(AL14&lt;=Data!$F$66,Data!$G$66,IF(AL14&lt;=Data!$F$67,Data!$G$67,IF(AL14&lt;=Data!$F$68,Data!$G$68,IF(AL14&lt;=Data!$F$69,Data!$G$69,IF(AL14&lt;=Data!$F$70,Data!$G$70,IF(AL14&lt;=Data!$F$71,Data!$G$71,IF(AL14&lt;=Data!$F$72,Data!$G$72,IF(AL14&lt;=Data!$F$73,Data!$G$73,IF(AL14&lt;=Data!$F$74,Data!$G$74,IF(AL14&lt;=Data!$F$75,Data!$G$75,IF(AL14&lt;=Data!$F$76,Data!$G$76,IF(AL14&lt;=Data!$F$77,Data!$G$77,IF(AL14&lt;=Data!$F$78,Data!$G$78,IF(AL14&lt;=Data!$F$79,Data!$G$79,IF(AL14&lt;=Data!$F$80,Data!$G$80,IF(AL14&lt;=Data!$F$81,Data!$G$81,IF(AL14&lt;=Data!$F$82,Data!$G$82,IF(AL14&lt;=Data!$F$83,Data!$G$83,IF(AL14&lt;=Data!$F$84,Data!$G$84,IF(AL14&lt;=Data!$F$85,Data!$G$85,IF(AL14&lt;=Data!$F$86,Data!$G$86,IF(AL14&lt;=Data!$F$87,Data!$G$87,IF(AL14&lt;=Data!$F$88,Data!$G$88,IF(AL14&lt;=Data!$F$89,Data!$G$89,IF(AL14&lt;=Data!$F$90,Data!$G$90,IF(AL14&lt;=Data!$F$91,Data!$G$91,"ERROR  !!"))))))))))))))))))))))))))))</f>
        <v>#VALUE!</v>
      </c>
      <c r="AM15" s="75" t="e">
        <f>IF(AM14&lt;=Data!$F$64,Data!$G$64,IF(AM14&lt;=Data!$F$65,Data!$G$65,IF(AM14&lt;=Data!$F$66,Data!$G$66,IF(AM14&lt;=Data!$F$67,Data!$G$67,IF(AM14&lt;=Data!$F$68,Data!$G$68,IF(AM14&lt;=Data!$F$69,Data!$G$69,IF(AM14&lt;=Data!$F$70,Data!$G$70,IF(AM14&lt;=Data!$F$71,Data!$G$71,IF(AM14&lt;=Data!$F$72,Data!$G$72,IF(AM14&lt;=Data!$F$73,Data!$G$73,IF(AM14&lt;=Data!$F$74,Data!$G$74,IF(AM14&lt;=Data!$F$75,Data!$G$75,IF(AM14&lt;=Data!$F$76,Data!$G$76,IF(AM14&lt;=Data!$F$77,Data!$G$77,IF(AM14&lt;=Data!$F$78,Data!$G$78,IF(AM14&lt;=Data!$F$79,Data!$G$79,IF(AM14&lt;=Data!$F$80,Data!$G$80,IF(AM14&lt;=Data!$F$81,Data!$G$81,IF(AM14&lt;=Data!$F$82,Data!$G$82,IF(AM14&lt;=Data!$F$83,Data!$G$83,IF(AM14&lt;=Data!$F$84,Data!$G$84,IF(AM14&lt;=Data!$F$85,Data!$G$85,IF(AM14&lt;=Data!$F$86,Data!$G$86,IF(AM14&lt;=Data!$F$87,Data!$G$87,IF(AM14&lt;=Data!$F$88,Data!$G$88,IF(AM14&lt;=Data!$F$89,Data!$G$89,IF(AM14&lt;=Data!$F$90,Data!$G$90,IF(AM14&lt;=Data!$F$91,Data!$G$91,"ERROR  !!"))))))))))))))))))))))))))))</f>
        <v>#VALUE!</v>
      </c>
      <c r="AN15" s="75" t="e">
        <f>IF(AN14&lt;=Data!$F$64,Data!$G$64,IF(AN14&lt;=Data!$F$65,Data!$G$65,IF(AN14&lt;=Data!$F$66,Data!$G$66,IF(AN14&lt;=Data!$F$67,Data!$G$67,IF(AN14&lt;=Data!$F$68,Data!$G$68,IF(AN14&lt;=Data!$F$69,Data!$G$69,IF(AN14&lt;=Data!$F$70,Data!$G$70,IF(AN14&lt;=Data!$F$71,Data!$G$71,IF(AN14&lt;=Data!$F$72,Data!$G$72,IF(AN14&lt;=Data!$F$73,Data!$G$73,IF(AN14&lt;=Data!$F$74,Data!$G$74,IF(AN14&lt;=Data!$F$75,Data!$G$75,IF(AN14&lt;=Data!$F$76,Data!$G$76,IF(AN14&lt;=Data!$F$77,Data!$G$77,IF(AN14&lt;=Data!$F$78,Data!$G$78,IF(AN14&lt;=Data!$F$79,Data!$G$79,IF(AN14&lt;=Data!$F$80,Data!$G$80,IF(AN14&lt;=Data!$F$81,Data!$G$81,IF(AN14&lt;=Data!$F$82,Data!$G$82,IF(AN14&lt;=Data!$F$83,Data!$G$83,IF(AN14&lt;=Data!$F$84,Data!$G$84,IF(AN14&lt;=Data!$F$85,Data!$G$85,IF(AN14&lt;=Data!$F$86,Data!$G$86,IF(AN14&lt;=Data!$F$87,Data!$G$87,IF(AN14&lt;=Data!$F$88,Data!$G$88,IF(AN14&lt;=Data!$F$89,Data!$G$89,IF(AN14&lt;=Data!$F$90,Data!$G$90,IF(AN14&lt;=Data!$F$91,Data!$G$91,"ERROR  !!"))))))))))))))))))))))))))))</f>
        <v>#VALUE!</v>
      </c>
      <c r="AO15" s="75">
        <f>IF(AO14&lt;=Data!$F$64,Data!$G$64,IF(AO14&lt;=Data!$F$65,Data!$G$65,IF(AO14&lt;=Data!$F$66,Data!$G$66,IF(AO14&lt;=Data!$F$67,Data!$G$67,IF(AO14&lt;=Data!$F$68,Data!$G$68,IF(AO14&lt;=Data!$F$69,Data!$G$69,IF(AO14&lt;=Data!$F$70,Data!$G$70,IF(AO14&lt;=Data!$F$71,Data!$G$71,IF(AO14&lt;=Data!$F$72,Data!$G$72,IF(AO14&lt;=Data!$F$73,Data!$G$73,IF(AO14&lt;=Data!$F$74,Data!$G$74,IF(AO14&lt;=Data!$F$75,Data!$G$75,IF(AO14&lt;=Data!$F$76,Data!$G$76,IF(AO14&lt;=Data!$F$77,Data!$G$77,IF(AO14&lt;=Data!$F$78,Data!$G$78,IF(AO14&lt;=Data!$F$79,Data!$G$79,IF(AO14&lt;=Data!$F$80,Data!$G$80,IF(AO14&lt;=Data!$F$81,Data!$G$81,IF(AO14&lt;=Data!$F$82,Data!$G$82,IF(AO14&lt;=Data!$F$83,Data!$G$83,IF(AO14&lt;=Data!$F$84,Data!$G$84,IF(AO14&lt;=Data!$F$85,Data!$G$85,IF(AO14&lt;=Data!$F$86,Data!$G$86,IF(AO14&lt;=Data!$F$87,Data!$G$87,IF(AO14&lt;=Data!$F$88,Data!$G$88,IF(AO14&lt;=Data!$F$89,Data!$G$89,IF(AO14&lt;=Data!$F$90,Data!$G$90,IF(AO14&lt;=Data!$F$91,Data!$G$91,"ERROR  !!"))))))))))))))))))))))))))))</f>
        <v>1</v>
      </c>
      <c r="AP15" s="75">
        <f>IF(AP14&lt;=Data!$F$64,Data!$G$64,IF(AP14&lt;=Data!$F$65,Data!$G$65,IF(AP14&lt;=Data!$F$66,Data!$G$66,IF(AP14&lt;=Data!$F$67,Data!$G$67,IF(AP14&lt;=Data!$F$68,Data!$G$68,IF(AP14&lt;=Data!$F$69,Data!$G$69,IF(AP14&lt;=Data!$F$70,Data!$G$70,IF(AP14&lt;=Data!$F$71,Data!$G$71,IF(AP14&lt;=Data!$F$72,Data!$G$72,IF(AP14&lt;=Data!$F$73,Data!$G$73,IF(AP14&lt;=Data!$F$74,Data!$G$74,IF(AP14&lt;=Data!$F$75,Data!$G$75,IF(AP14&lt;=Data!$F$76,Data!$G$76,IF(AP14&lt;=Data!$F$77,Data!$G$77,IF(AP14&lt;=Data!$F$78,Data!$G$78,IF(AP14&lt;=Data!$F$79,Data!$G$79,IF(AP14&lt;=Data!$F$80,Data!$G$80,IF(AP14&lt;=Data!$F$81,Data!$G$81,IF(AP14&lt;=Data!$F$82,Data!$G$82,IF(AP14&lt;=Data!$F$83,Data!$G$83,IF(AP14&lt;=Data!$F$84,Data!$G$84,IF(AP14&lt;=Data!$F$85,Data!$G$85,IF(AP14&lt;=Data!$F$86,Data!$G$86,IF(AP14&lt;=Data!$F$87,Data!$G$87,IF(AP14&lt;=Data!$F$88,Data!$G$88,IF(AP14&lt;=Data!$F$89,Data!$G$89,IF(AP14&lt;=Data!$F$90,Data!$G$90,IF(AP14&lt;=Data!$F$91,Data!$G$91,"ERROR  !!"))))))))))))))))))))))))))))</f>
        <v>1</v>
      </c>
      <c r="SR15" s="76"/>
    </row>
    <row r="16" spans="1:536" s="75" customFormat="1" ht="10.199999999999999" x14ac:dyDescent="0.3">
      <c r="E16" s="96"/>
      <c r="JA16" s="76"/>
      <c r="SR16" s="76"/>
    </row>
    <row r="17" spans="1:512" s="75" customFormat="1" ht="10.199999999999999" x14ac:dyDescent="0.3">
      <c r="E17" s="96" t="s">
        <v>150</v>
      </c>
      <c r="JA17" s="76"/>
      <c r="SR17" s="76"/>
    </row>
    <row r="18" spans="1:512" s="51" customFormat="1" x14ac:dyDescent="0.3">
      <c r="A18" s="28"/>
      <c r="B18" s="28"/>
      <c r="C18" s="28"/>
      <c r="D18" s="28"/>
    </row>
    <row r="19" spans="1:512" x14ac:dyDescent="0.3">
      <c r="D19" s="28"/>
      <c r="E19" s="96" t="s">
        <v>132</v>
      </c>
      <c r="F19" s="43" t="str">
        <f>IF($W$4=Rail_Parallel,(COUNTIF(F23:F628,"EC")),"")</f>
        <v/>
      </c>
      <c r="K19" s="43" t="str">
        <f>IF($W$4=Rail_Parallel,(COUNTIF(K23:K628,"EC")),"")</f>
        <v/>
      </c>
      <c r="Q19" s="43" t="str">
        <f>IF($W$4=Rail_Parallel,(COUNTIF(Q23:Q628,"EC")),"")</f>
        <v/>
      </c>
      <c r="W19" s="43" t="str">
        <f>IF($W$4=Rail_Parallel,(COUNTIF(W23:W628,"EC")),"")</f>
        <v/>
      </c>
      <c r="AC19" s="43" t="str">
        <f>IF($W$4=Rail_Parallel,(COUNTIF(AC23:AC628,"EC")),"")</f>
        <v/>
      </c>
      <c r="AI19" s="43" t="str">
        <f>IF($W$4=Rail_Parallel,(COUNTIF(AI23:AI628,"EC")),"")</f>
        <v/>
      </c>
    </row>
    <row r="20" spans="1:512" x14ac:dyDescent="0.3">
      <c r="D20" s="28"/>
      <c r="E20" s="96" t="s">
        <v>133</v>
      </c>
      <c r="F20" s="43" t="str">
        <f>IF($W$4=Rail_Parallel,(COUNTIF(F23:F628,"MC")),"")</f>
        <v/>
      </c>
      <c r="K20" s="43" t="str">
        <f>IF($W$4=Rail_Parallel,(COUNTIF(K23:K628,"MC")),"")</f>
        <v/>
      </c>
      <c r="Q20" s="43" t="str">
        <f>IF($W$4=Rail_Parallel,(COUNTIF(Q23:Q628,"MC")),"")</f>
        <v/>
      </c>
      <c r="W20" s="43" t="str">
        <f>IF($W$4=Rail_Parallel,(COUNTIF(W23:W628,"MC")),"")</f>
        <v/>
      </c>
      <c r="AC20" s="43" t="str">
        <f>IF($W$4=Rail_Parallel,(COUNTIF(AC23:AC628,"MC")),"")</f>
        <v/>
      </c>
      <c r="AI20" s="43" t="str">
        <f>IF($W$4=Rail_Parallel,(COUNTIF(AI23:AI628,"MC")),"")</f>
        <v/>
      </c>
    </row>
    <row r="21" spans="1:512" s="51" customFormat="1" x14ac:dyDescent="0.3">
      <c r="A21" s="28"/>
      <c r="B21" s="28"/>
      <c r="C21" s="28"/>
    </row>
    <row r="22" spans="1:512" s="65" customFormat="1" x14ac:dyDescent="0.3">
      <c r="A22" s="28"/>
      <c r="B22" s="28"/>
      <c r="C22" s="28"/>
      <c r="D22" s="51"/>
      <c r="F22" s="66"/>
      <c r="G22" s="124">
        <v>1</v>
      </c>
      <c r="H22" s="124"/>
      <c r="I22" s="124"/>
      <c r="J22" s="124"/>
      <c r="K22" s="66" t="str">
        <f>""</f>
        <v/>
      </c>
      <c r="L22" s="66"/>
      <c r="M22" s="124">
        <f>IF((G22+1)&lt;=$P$2,(G22+1),1000)</f>
        <v>2</v>
      </c>
      <c r="N22" s="124"/>
      <c r="O22" s="124"/>
      <c r="P22" s="124"/>
      <c r="Q22" s="66" t="str">
        <f>""</f>
        <v/>
      </c>
      <c r="R22" s="66"/>
      <c r="S22" s="124">
        <f>IF((M22+1)&lt;=$P$2,(M22+1),1000)</f>
        <v>3</v>
      </c>
      <c r="T22" s="124"/>
      <c r="U22" s="124"/>
      <c r="V22" s="124"/>
      <c r="W22" s="66" t="str">
        <f>""</f>
        <v/>
      </c>
      <c r="X22" s="66"/>
      <c r="Y22" s="124">
        <f>IF((S22+1)&lt;=$P$2,(S22+1),1000)</f>
        <v>4</v>
      </c>
      <c r="Z22" s="124"/>
      <c r="AA22" s="124"/>
      <c r="AB22" s="124"/>
      <c r="AC22" s="66" t="str">
        <f>""</f>
        <v/>
      </c>
      <c r="AD22" s="66"/>
      <c r="AE22" s="124">
        <f>IF((Y22+1)&lt;=$P$2,(Y22+1),1000)</f>
        <v>5</v>
      </c>
      <c r="AF22" s="124"/>
      <c r="AG22" s="124"/>
      <c r="AH22" s="124"/>
      <c r="AI22" s="66" t="str">
        <f>""</f>
        <v/>
      </c>
      <c r="AJ22" s="66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  <c r="GG22" s="28"/>
      <c r="GH22" s="28"/>
      <c r="GI22" s="28"/>
      <c r="GJ22" s="28"/>
      <c r="GK22" s="28"/>
      <c r="GL22" s="28"/>
      <c r="GM22" s="28"/>
      <c r="GN22" s="28"/>
      <c r="GO22" s="28"/>
      <c r="GP22" s="28"/>
      <c r="GQ22" s="28"/>
      <c r="GR22" s="28"/>
      <c r="GS22" s="28"/>
      <c r="GT22" s="28"/>
      <c r="GU22" s="28"/>
      <c r="GV22" s="28"/>
      <c r="GW22" s="28"/>
      <c r="GX22" s="28"/>
      <c r="GY22" s="28"/>
      <c r="GZ22" s="28"/>
      <c r="HA22" s="28"/>
      <c r="HB22" s="28"/>
      <c r="HC22" s="28"/>
      <c r="HD22" s="28"/>
      <c r="HE22" s="28"/>
      <c r="HF22" s="28"/>
      <c r="HG22" s="28"/>
      <c r="HH22" s="28"/>
      <c r="HI22" s="28"/>
      <c r="HJ22" s="28"/>
      <c r="HK22" s="28"/>
      <c r="HL22" s="28"/>
      <c r="HM22" s="28"/>
      <c r="HN22" s="28"/>
      <c r="HO22" s="28"/>
      <c r="HP22" s="28"/>
      <c r="HQ22" s="28"/>
      <c r="HR22" s="28"/>
      <c r="HS22" s="28"/>
      <c r="HT22" s="28"/>
      <c r="HU22" s="28"/>
      <c r="HV22" s="28"/>
      <c r="HW22" s="28"/>
      <c r="HX22" s="28"/>
      <c r="HY22" s="28"/>
      <c r="HZ22" s="28"/>
      <c r="IA22" s="28"/>
      <c r="IB22" s="28"/>
      <c r="IC22" s="28"/>
      <c r="ID22" s="28"/>
      <c r="IE22" s="28"/>
      <c r="IF22" s="28"/>
      <c r="IG22" s="28"/>
      <c r="IH22" s="28"/>
      <c r="II22" s="28"/>
      <c r="IJ22" s="28"/>
      <c r="IK22" s="28"/>
      <c r="IL22" s="28"/>
      <c r="IM22" s="28"/>
      <c r="IN22" s="28"/>
      <c r="IO22" s="28"/>
      <c r="IP22" s="28"/>
      <c r="IQ22" s="28"/>
      <c r="IR22" s="28"/>
      <c r="IS22" s="28"/>
      <c r="IT22" s="28"/>
      <c r="IU22" s="28"/>
      <c r="IV22" s="28"/>
      <c r="IW22" s="28"/>
      <c r="IX22" s="28"/>
      <c r="IY22" s="28"/>
      <c r="IZ22" s="28"/>
      <c r="JA22" s="28"/>
      <c r="JB22" s="28"/>
      <c r="JC22" s="28"/>
      <c r="JD22" s="28"/>
      <c r="JE22" s="28"/>
      <c r="JF22" s="28"/>
      <c r="JG22" s="28"/>
      <c r="JH22" s="28"/>
      <c r="JI22" s="28"/>
      <c r="JJ22" s="28"/>
      <c r="JK22" s="28"/>
      <c r="JL22" s="28"/>
      <c r="JM22" s="28"/>
      <c r="JN22" s="28"/>
      <c r="JO22" s="28"/>
      <c r="JP22" s="28"/>
      <c r="JQ22" s="28"/>
      <c r="JR22" s="28"/>
      <c r="JS22" s="28"/>
      <c r="JT22" s="28"/>
      <c r="JU22" s="28"/>
      <c r="JV22" s="28"/>
      <c r="JW22" s="28"/>
      <c r="JX22" s="28"/>
      <c r="JY22" s="28"/>
      <c r="JZ22" s="28"/>
      <c r="KA22" s="28"/>
      <c r="KB22" s="28"/>
      <c r="KC22" s="28"/>
      <c r="KD22" s="28"/>
      <c r="KE22" s="28"/>
      <c r="KF22" s="28"/>
      <c r="KG22" s="28"/>
      <c r="KH22" s="28"/>
      <c r="KI22" s="28"/>
      <c r="KJ22" s="28"/>
      <c r="KK22" s="28"/>
      <c r="KL22" s="28"/>
      <c r="KM22" s="28"/>
      <c r="KN22" s="28"/>
      <c r="KO22" s="28"/>
      <c r="KP22" s="28"/>
      <c r="KQ22" s="28"/>
      <c r="KR22" s="28"/>
      <c r="KS22" s="28"/>
      <c r="KT22" s="28"/>
      <c r="KU22" s="28"/>
      <c r="KV22" s="28"/>
      <c r="KW22" s="28"/>
      <c r="KX22" s="28"/>
      <c r="KY22" s="28"/>
      <c r="KZ22" s="28"/>
      <c r="LA22" s="28"/>
      <c r="LB22" s="28"/>
      <c r="LC22" s="28"/>
      <c r="LD22" s="28"/>
      <c r="LE22" s="28"/>
      <c r="LF22" s="28"/>
      <c r="LG22" s="28"/>
      <c r="LH22" s="28"/>
      <c r="LI22" s="28"/>
      <c r="LJ22" s="28"/>
      <c r="LK22" s="28"/>
      <c r="LL22" s="28"/>
      <c r="LM22" s="28"/>
      <c r="LN22" s="28"/>
      <c r="LO22" s="28"/>
      <c r="LP22" s="28"/>
      <c r="LQ22" s="28"/>
      <c r="LR22" s="28"/>
      <c r="LS22" s="28"/>
      <c r="LT22" s="28"/>
      <c r="LU22" s="28"/>
      <c r="LV22" s="28"/>
      <c r="LW22" s="28"/>
      <c r="LX22" s="28"/>
      <c r="LY22" s="28"/>
      <c r="LZ22" s="28"/>
      <c r="MA22" s="28"/>
      <c r="MB22" s="28"/>
      <c r="MC22" s="28"/>
      <c r="MD22" s="28"/>
      <c r="ME22" s="28"/>
      <c r="MF22" s="28"/>
      <c r="MG22" s="28"/>
      <c r="MH22" s="28"/>
      <c r="MI22" s="28"/>
      <c r="MJ22" s="28"/>
      <c r="MK22" s="28"/>
      <c r="ML22" s="28"/>
      <c r="MM22" s="28"/>
      <c r="MN22" s="28"/>
      <c r="MO22" s="28"/>
      <c r="MP22" s="28"/>
      <c r="MQ22" s="28"/>
      <c r="MR22" s="28"/>
      <c r="MS22" s="28"/>
      <c r="MT22" s="28"/>
      <c r="MU22" s="28"/>
      <c r="MV22" s="28"/>
      <c r="MW22" s="28"/>
      <c r="MX22" s="28"/>
      <c r="MY22" s="28"/>
      <c r="MZ22" s="28"/>
      <c r="NA22" s="28"/>
      <c r="NB22" s="28"/>
      <c r="NC22" s="28"/>
      <c r="ND22" s="28"/>
      <c r="NE22" s="28"/>
      <c r="NF22" s="28"/>
      <c r="NG22" s="28"/>
      <c r="NH22" s="28"/>
      <c r="NI22" s="28"/>
      <c r="NJ22" s="28"/>
      <c r="NK22" s="28"/>
      <c r="NL22" s="28"/>
      <c r="NM22" s="28"/>
      <c r="NN22" s="28"/>
      <c r="NO22" s="28"/>
      <c r="NP22" s="28"/>
      <c r="NQ22" s="28"/>
      <c r="NR22" s="28"/>
      <c r="NS22" s="28"/>
      <c r="NT22" s="28"/>
      <c r="NU22" s="28"/>
      <c r="NV22" s="28"/>
      <c r="NW22" s="28"/>
      <c r="NX22" s="28"/>
      <c r="NY22" s="28"/>
      <c r="NZ22" s="28"/>
      <c r="OA22" s="28"/>
      <c r="OB22" s="28"/>
      <c r="OC22" s="28"/>
      <c r="OD22" s="28"/>
      <c r="OE22" s="28"/>
      <c r="OF22" s="28"/>
      <c r="OG22" s="28"/>
      <c r="OH22" s="28"/>
      <c r="OI22" s="28"/>
      <c r="OJ22" s="28"/>
      <c r="OK22" s="28"/>
      <c r="OL22" s="28"/>
      <c r="OM22" s="28"/>
      <c r="ON22" s="28"/>
      <c r="OO22" s="28"/>
      <c r="OP22" s="28"/>
      <c r="OQ22" s="28"/>
      <c r="OR22" s="28"/>
      <c r="OS22" s="28"/>
      <c r="OT22" s="28"/>
      <c r="OU22" s="28"/>
      <c r="OV22" s="28"/>
      <c r="OW22" s="28"/>
      <c r="OX22" s="28"/>
      <c r="OY22" s="28"/>
      <c r="OZ22" s="28"/>
      <c r="PA22" s="28"/>
      <c r="PB22" s="28"/>
      <c r="PC22" s="28"/>
      <c r="PD22" s="28"/>
      <c r="PE22" s="28"/>
      <c r="PF22" s="28"/>
      <c r="PG22" s="28"/>
      <c r="PH22" s="28"/>
      <c r="PI22" s="28"/>
      <c r="PJ22" s="28"/>
      <c r="PK22" s="28"/>
      <c r="PL22" s="28"/>
      <c r="PM22" s="28"/>
      <c r="PN22" s="28"/>
      <c r="PO22" s="28"/>
      <c r="PP22" s="28"/>
      <c r="PQ22" s="28"/>
      <c r="PR22" s="28"/>
      <c r="PS22" s="28"/>
      <c r="PT22" s="28"/>
      <c r="PU22" s="28"/>
      <c r="PV22" s="28"/>
      <c r="PW22" s="28"/>
      <c r="PX22" s="28"/>
      <c r="PY22" s="28"/>
      <c r="PZ22" s="28"/>
      <c r="QA22" s="28"/>
      <c r="QB22" s="28"/>
      <c r="QC22" s="28"/>
      <c r="QD22" s="28"/>
      <c r="QE22" s="28"/>
      <c r="QF22" s="28"/>
      <c r="QG22" s="28"/>
      <c r="QH22" s="28"/>
      <c r="QI22" s="28"/>
      <c r="QJ22" s="28"/>
      <c r="QK22" s="28"/>
      <c r="QL22" s="28"/>
      <c r="QM22" s="28"/>
      <c r="QN22" s="28"/>
      <c r="QO22" s="28"/>
      <c r="QP22" s="28"/>
      <c r="QQ22" s="28"/>
      <c r="QR22" s="28"/>
      <c r="QS22" s="28"/>
      <c r="QT22" s="28"/>
      <c r="QU22" s="28"/>
      <c r="QV22" s="28"/>
      <c r="QW22" s="28"/>
      <c r="QX22" s="28"/>
      <c r="QY22" s="28"/>
      <c r="QZ22" s="28"/>
      <c r="RA22" s="28"/>
      <c r="RB22" s="28"/>
      <c r="RC22" s="28"/>
      <c r="RD22" s="28"/>
      <c r="RE22" s="28"/>
      <c r="RF22" s="28"/>
      <c r="RG22" s="28"/>
      <c r="RH22" s="28"/>
      <c r="RI22" s="28"/>
      <c r="RJ22" s="28"/>
      <c r="RK22" s="28"/>
      <c r="RL22" s="28"/>
      <c r="RM22" s="28"/>
      <c r="RN22" s="28"/>
      <c r="RO22" s="28"/>
      <c r="RP22" s="28"/>
      <c r="RQ22" s="28"/>
      <c r="RR22" s="28"/>
      <c r="RS22" s="28"/>
      <c r="RT22" s="28"/>
      <c r="RU22" s="28"/>
      <c r="RV22" s="28"/>
      <c r="RW22" s="28"/>
      <c r="RX22" s="28"/>
      <c r="RY22" s="28"/>
      <c r="RZ22" s="28"/>
      <c r="SA22" s="28"/>
      <c r="SB22" s="28"/>
      <c r="SC22" s="28"/>
      <c r="SD22" s="28"/>
      <c r="SE22" s="28"/>
      <c r="SF22" s="28"/>
      <c r="SG22" s="28"/>
      <c r="SH22" s="28"/>
      <c r="SI22" s="28"/>
      <c r="SJ22" s="28"/>
      <c r="SK22" s="28"/>
      <c r="SL22" s="28"/>
      <c r="SM22" s="28"/>
      <c r="SN22" s="28"/>
      <c r="SO22" s="28"/>
      <c r="SP22" s="28"/>
      <c r="SQ22" s="28"/>
    </row>
    <row r="23" spans="1:512" s="77" customFormat="1" x14ac:dyDescent="0.3">
      <c r="A23" s="28"/>
      <c r="B23" s="97" t="s">
        <v>132</v>
      </c>
      <c r="C23" s="43">
        <f>IF($W$4=Rail_Perpendicular,(COUNTIF(F23:JN23,"EC")),"")</f>
        <v>10</v>
      </c>
      <c r="D23" s="51"/>
      <c r="E23" s="80"/>
      <c r="F23" s="83"/>
      <c r="G23" s="83"/>
      <c r="H23" s="86" t="str">
        <f>IF($W$4=Rail_Perpendicular,"EC","")</f>
        <v>EC</v>
      </c>
      <c r="I23" s="86" t="str">
        <f>H23</f>
        <v>EC</v>
      </c>
      <c r="J23" s="83"/>
      <c r="K23" s="83"/>
      <c r="L23" s="83"/>
      <c r="M23" s="83"/>
      <c r="N23" s="86" t="str">
        <f>IF(AND($W$4=Rail_Perpendicular,M$22&lt;=$P$2),"EC","")</f>
        <v>EC</v>
      </c>
      <c r="O23" s="86" t="str">
        <f>N23</f>
        <v>EC</v>
      </c>
      <c r="P23" s="83"/>
      <c r="Q23" s="83"/>
      <c r="R23" s="83"/>
      <c r="S23" s="83"/>
      <c r="T23" s="86" t="str">
        <f>IF(AND($W$4=Rail_Perpendicular,S$22&lt;=$P$2),"EC","")</f>
        <v>EC</v>
      </c>
      <c r="U23" s="86" t="str">
        <f>T23</f>
        <v>EC</v>
      </c>
      <c r="V23" s="83"/>
      <c r="W23" s="83"/>
      <c r="X23" s="83"/>
      <c r="Y23" s="83"/>
      <c r="Z23" s="86" t="str">
        <f>IF(AND($W$4=Rail_Perpendicular,Y$22&lt;=$P$2),"EC","")</f>
        <v>EC</v>
      </c>
      <c r="AA23" s="86" t="str">
        <f>Z23</f>
        <v>EC</v>
      </c>
      <c r="AB23" s="83"/>
      <c r="AC23" s="83"/>
      <c r="AD23" s="83"/>
      <c r="AE23" s="83"/>
      <c r="AF23" s="86" t="str">
        <f>IF(AND($W$4=Rail_Perpendicular,AE$22&lt;=$P$2),"EC","")</f>
        <v>EC</v>
      </c>
      <c r="AG23" s="86" t="str">
        <f>AF23</f>
        <v>EC</v>
      </c>
      <c r="AH23" s="83"/>
      <c r="AI23" s="83"/>
      <c r="AJ23" s="83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  <c r="FZ23" s="28"/>
      <c r="GA23" s="28"/>
      <c r="GB23" s="28"/>
      <c r="GC23" s="28"/>
      <c r="GD23" s="28"/>
      <c r="GE23" s="28"/>
      <c r="GF23" s="28"/>
      <c r="GG23" s="28"/>
      <c r="GH23" s="28"/>
      <c r="GI23" s="28"/>
      <c r="GJ23" s="28"/>
      <c r="GK23" s="28"/>
      <c r="GL23" s="28"/>
      <c r="GM23" s="28"/>
      <c r="GN23" s="28"/>
      <c r="GO23" s="28"/>
      <c r="GP23" s="28"/>
      <c r="GQ23" s="28"/>
      <c r="GR23" s="28"/>
      <c r="GS23" s="28"/>
      <c r="GT23" s="28"/>
      <c r="GU23" s="28"/>
      <c r="GV23" s="28"/>
      <c r="GW23" s="28"/>
      <c r="GX23" s="28"/>
      <c r="GY23" s="28"/>
      <c r="GZ23" s="28"/>
      <c r="HA23" s="28"/>
      <c r="HB23" s="28"/>
      <c r="HC23" s="28"/>
      <c r="HD23" s="28"/>
      <c r="HE23" s="28"/>
      <c r="HF23" s="28"/>
      <c r="HG23" s="28"/>
      <c r="HH23" s="28"/>
      <c r="HI23" s="28"/>
      <c r="HJ23" s="28"/>
      <c r="HK23" s="28"/>
      <c r="HL23" s="28"/>
      <c r="HM23" s="28"/>
      <c r="HN23" s="28"/>
      <c r="HO23" s="28"/>
      <c r="HP23" s="28"/>
      <c r="HQ23" s="28"/>
      <c r="HR23" s="28"/>
      <c r="HS23" s="28"/>
      <c r="HT23" s="28"/>
      <c r="HU23" s="28"/>
      <c r="HV23" s="28"/>
      <c r="HW23" s="28"/>
      <c r="HX23" s="28"/>
      <c r="HY23" s="28"/>
      <c r="HZ23" s="28"/>
      <c r="IA23" s="28"/>
      <c r="IB23" s="28"/>
      <c r="IC23" s="28"/>
      <c r="ID23" s="28"/>
      <c r="IE23" s="28"/>
      <c r="IF23" s="28"/>
      <c r="IG23" s="28"/>
      <c r="IH23" s="28"/>
      <c r="II23" s="28"/>
      <c r="IJ23" s="28"/>
      <c r="IK23" s="28"/>
      <c r="IL23" s="28"/>
      <c r="IM23" s="28"/>
      <c r="IN23" s="28"/>
      <c r="IO23" s="28"/>
      <c r="IP23" s="28"/>
      <c r="IQ23" s="28"/>
      <c r="IR23" s="28"/>
      <c r="IS23" s="28"/>
      <c r="IT23" s="28"/>
      <c r="IU23" s="28"/>
      <c r="IV23" s="28"/>
      <c r="IW23" s="28"/>
      <c r="IX23" s="28"/>
      <c r="IY23" s="28"/>
      <c r="IZ23" s="28"/>
      <c r="JA23" s="28"/>
      <c r="JB23" s="28"/>
      <c r="JC23" s="28"/>
      <c r="JD23" s="28"/>
      <c r="JE23" s="28"/>
      <c r="JF23" s="28"/>
      <c r="JG23" s="28"/>
      <c r="JH23" s="28"/>
      <c r="JI23" s="28"/>
      <c r="JJ23" s="28"/>
      <c r="JK23" s="28"/>
      <c r="JL23" s="28"/>
      <c r="JM23" s="28"/>
      <c r="JN23" s="28"/>
      <c r="JO23" s="28"/>
      <c r="JP23" s="28"/>
      <c r="JQ23" s="28"/>
      <c r="JR23" s="28"/>
      <c r="JS23" s="28"/>
      <c r="JT23" s="28"/>
      <c r="JU23" s="28"/>
      <c r="JV23" s="28"/>
      <c r="JW23" s="28"/>
      <c r="JX23" s="28"/>
      <c r="JY23" s="28"/>
      <c r="JZ23" s="28"/>
      <c r="KA23" s="28"/>
      <c r="KB23" s="28"/>
      <c r="KC23" s="28"/>
      <c r="KD23" s="28"/>
      <c r="KE23" s="28"/>
      <c r="KF23" s="28"/>
      <c r="KG23" s="28"/>
      <c r="KH23" s="28"/>
      <c r="KI23" s="28"/>
      <c r="KJ23" s="28"/>
      <c r="KK23" s="28"/>
      <c r="KL23" s="28"/>
      <c r="KM23" s="28"/>
      <c r="KN23" s="28"/>
      <c r="KO23" s="28"/>
      <c r="KP23" s="28"/>
      <c r="KQ23" s="28"/>
      <c r="KR23" s="28"/>
      <c r="KS23" s="28"/>
      <c r="KT23" s="28"/>
      <c r="KU23" s="28"/>
      <c r="KV23" s="28"/>
      <c r="KW23" s="28"/>
      <c r="KX23" s="28"/>
      <c r="KY23" s="28"/>
      <c r="KZ23" s="28"/>
      <c r="LA23" s="28"/>
      <c r="LB23" s="28"/>
      <c r="LC23" s="28"/>
      <c r="LD23" s="28"/>
      <c r="LE23" s="28"/>
      <c r="LF23" s="28"/>
      <c r="LG23" s="28"/>
      <c r="LH23" s="28"/>
      <c r="LI23" s="28"/>
      <c r="LJ23" s="28"/>
      <c r="LK23" s="28"/>
      <c r="LL23" s="28"/>
      <c r="LM23" s="28"/>
      <c r="LN23" s="28"/>
      <c r="LO23" s="28"/>
      <c r="LP23" s="28"/>
      <c r="LQ23" s="28"/>
      <c r="LR23" s="28"/>
      <c r="LS23" s="28"/>
      <c r="LT23" s="28"/>
      <c r="LU23" s="28"/>
      <c r="LV23" s="28"/>
      <c r="LW23" s="28"/>
      <c r="LX23" s="28"/>
      <c r="LY23" s="28"/>
      <c r="LZ23" s="28"/>
      <c r="MA23" s="28"/>
      <c r="MB23" s="28"/>
      <c r="MC23" s="28"/>
      <c r="MD23" s="28"/>
      <c r="ME23" s="28"/>
      <c r="MF23" s="28"/>
      <c r="MG23" s="28"/>
      <c r="MH23" s="28"/>
      <c r="MI23" s="28"/>
      <c r="MJ23" s="28"/>
      <c r="MK23" s="28"/>
      <c r="ML23" s="28"/>
      <c r="MM23" s="28"/>
      <c r="MN23" s="28"/>
      <c r="MO23" s="28"/>
      <c r="MP23" s="28"/>
      <c r="MQ23" s="28"/>
      <c r="MR23" s="28"/>
      <c r="MS23" s="28"/>
      <c r="MT23" s="28"/>
      <c r="MU23" s="28"/>
      <c r="MV23" s="28"/>
      <c r="MW23" s="28"/>
      <c r="MX23" s="28"/>
      <c r="MY23" s="28"/>
      <c r="MZ23" s="28"/>
      <c r="NA23" s="28"/>
      <c r="NB23" s="28"/>
      <c r="NC23" s="28"/>
      <c r="ND23" s="28"/>
      <c r="NE23" s="28"/>
      <c r="NF23" s="28"/>
      <c r="NG23" s="28"/>
      <c r="NH23" s="28"/>
      <c r="NI23" s="28"/>
      <c r="NJ23" s="28"/>
      <c r="NK23" s="28"/>
      <c r="NL23" s="28"/>
      <c r="NM23" s="28"/>
      <c r="NN23" s="28"/>
      <c r="NO23" s="28"/>
      <c r="NP23" s="28"/>
      <c r="NQ23" s="28"/>
      <c r="NR23" s="28"/>
      <c r="NS23" s="28"/>
      <c r="NT23" s="28"/>
      <c r="NU23" s="28"/>
      <c r="NV23" s="28"/>
      <c r="NW23" s="28"/>
      <c r="NX23" s="28"/>
      <c r="NY23" s="28"/>
      <c r="NZ23" s="28"/>
      <c r="OA23" s="28"/>
      <c r="OB23" s="28"/>
      <c r="OC23" s="28"/>
      <c r="OD23" s="28"/>
      <c r="OE23" s="28"/>
      <c r="OF23" s="28"/>
      <c r="OG23" s="28"/>
      <c r="OH23" s="28"/>
      <c r="OI23" s="28"/>
      <c r="OJ23" s="28"/>
      <c r="OK23" s="28"/>
      <c r="OL23" s="28"/>
      <c r="OM23" s="28"/>
      <c r="ON23" s="28"/>
      <c r="OO23" s="28"/>
      <c r="OP23" s="28"/>
      <c r="OQ23" s="28"/>
      <c r="OR23" s="28"/>
      <c r="OS23" s="28"/>
      <c r="OT23" s="28"/>
      <c r="OU23" s="28"/>
      <c r="OV23" s="28"/>
      <c r="OW23" s="28"/>
      <c r="OX23" s="28"/>
      <c r="OY23" s="28"/>
      <c r="OZ23" s="28"/>
      <c r="PA23" s="28"/>
      <c r="PB23" s="28"/>
      <c r="PC23" s="28"/>
      <c r="PD23" s="28"/>
      <c r="PE23" s="28"/>
      <c r="PF23" s="28"/>
      <c r="PG23" s="28"/>
      <c r="PH23" s="28"/>
      <c r="PI23" s="28"/>
      <c r="PJ23" s="28"/>
      <c r="PK23" s="28"/>
      <c r="PL23" s="28"/>
      <c r="PM23" s="28"/>
      <c r="PN23" s="28"/>
      <c r="PO23" s="28"/>
      <c r="PP23" s="28"/>
      <c r="PQ23" s="28"/>
      <c r="PR23" s="28"/>
      <c r="PS23" s="28"/>
      <c r="PT23" s="28"/>
      <c r="PU23" s="28"/>
      <c r="PV23" s="28"/>
      <c r="PW23" s="28"/>
      <c r="PX23" s="28"/>
      <c r="PY23" s="28"/>
      <c r="PZ23" s="28"/>
      <c r="QA23" s="28"/>
      <c r="QB23" s="28"/>
      <c r="QC23" s="28"/>
      <c r="QD23" s="28"/>
      <c r="QE23" s="28"/>
      <c r="QF23" s="28"/>
      <c r="QG23" s="28"/>
      <c r="QH23" s="28"/>
      <c r="QI23" s="28"/>
      <c r="QJ23" s="28"/>
      <c r="QK23" s="28"/>
      <c r="QL23" s="28"/>
      <c r="QM23" s="28"/>
      <c r="QN23" s="28"/>
      <c r="QO23" s="28"/>
      <c r="QP23" s="28"/>
      <c r="QQ23" s="28"/>
      <c r="QR23" s="28"/>
      <c r="QS23" s="28"/>
      <c r="QT23" s="28"/>
      <c r="QU23" s="28"/>
      <c r="QV23" s="28"/>
      <c r="QW23" s="28"/>
      <c r="QX23" s="28"/>
      <c r="QY23" s="28"/>
      <c r="QZ23" s="28"/>
      <c r="RA23" s="28"/>
      <c r="RB23" s="28"/>
      <c r="RC23" s="28"/>
      <c r="RD23" s="28"/>
      <c r="RE23" s="28"/>
      <c r="RF23" s="28"/>
      <c r="RG23" s="28"/>
      <c r="RH23" s="28"/>
      <c r="RI23" s="28"/>
      <c r="RJ23" s="28"/>
      <c r="RK23" s="28"/>
      <c r="RL23" s="28"/>
      <c r="RM23" s="28"/>
      <c r="RN23" s="28"/>
      <c r="RO23" s="28"/>
      <c r="RP23" s="28"/>
      <c r="RQ23" s="28"/>
      <c r="RR23" s="28"/>
      <c r="RS23" s="28"/>
      <c r="RT23" s="28"/>
      <c r="RU23" s="28"/>
      <c r="RV23" s="28"/>
      <c r="RW23" s="28"/>
      <c r="RX23" s="28"/>
      <c r="RY23" s="28"/>
      <c r="RZ23" s="28"/>
      <c r="SA23" s="28"/>
      <c r="SB23" s="28"/>
      <c r="SC23" s="28"/>
      <c r="SD23" s="28"/>
      <c r="SE23" s="28"/>
      <c r="SF23" s="28"/>
      <c r="SG23" s="28"/>
      <c r="SH23" s="28"/>
      <c r="SI23" s="28"/>
      <c r="SJ23" s="28"/>
      <c r="SK23" s="28"/>
      <c r="SL23" s="28"/>
      <c r="SM23" s="28"/>
      <c r="SN23" s="28"/>
      <c r="SO23" s="28"/>
      <c r="SP23" s="28"/>
      <c r="SQ23" s="28"/>
    </row>
    <row r="24" spans="1:512" s="75" customFormat="1" ht="13.8" customHeight="1" x14ac:dyDescent="0.3">
      <c r="A24" s="112"/>
      <c r="B24" s="97" t="s">
        <v>133</v>
      </c>
      <c r="C24" s="43">
        <f>IF($W$4=Rail_Perpendicular,(COUNTIF(F23:JN23,"MC")),"")</f>
        <v>0</v>
      </c>
      <c r="D24" s="95"/>
      <c r="E24" s="74"/>
      <c r="F24" s="84"/>
      <c r="G24" s="82" t="str">
        <f>IF($W$2=Data!$A$12,Data!$A$12,"xxxx")</f>
        <v>Landscape</v>
      </c>
      <c r="H24" s="90" t="str">
        <f>IF($W$2=Data!$A$12,Data!$A$12,"xxxx")</f>
        <v>Landscape</v>
      </c>
      <c r="I24" s="90" t="str">
        <f>IF($W$2=Data!$A$12,Data!$A$12,"xxxx")</f>
        <v>Landscape</v>
      </c>
      <c r="J24" s="90" t="str">
        <f>IF($X$2=Data!$A$12,Data!$A$12,"xxxx")</f>
        <v>xxxx</v>
      </c>
      <c r="K24" s="84"/>
      <c r="L24" s="84"/>
      <c r="M24" s="82" t="str">
        <f>IF($W$2=Data!$A$12,Data!$A$12,"xxxx")</f>
        <v>Landscape</v>
      </c>
      <c r="N24" s="90" t="str">
        <f>IF($W$2=Data!$A$12,Data!$A$12,"xxxx")</f>
        <v>Landscape</v>
      </c>
      <c r="O24" s="90" t="str">
        <f>IF($W$2=Data!$A$12,Data!$A$12,"xxxx")</f>
        <v>Landscape</v>
      </c>
      <c r="P24" s="90" t="str">
        <f>IF($X$2=Data!$A$12,Data!$A$12,"xxxx")</f>
        <v>xxxx</v>
      </c>
      <c r="Q24" s="84"/>
      <c r="R24" s="84"/>
      <c r="S24" s="82" t="str">
        <f>IF($W$2=Data!$A$12,Data!$A$12,"xxxx")</f>
        <v>Landscape</v>
      </c>
      <c r="T24" s="90" t="str">
        <f>IF($W$2=Data!$A$12,Data!$A$12,"xxxx")</f>
        <v>Landscape</v>
      </c>
      <c r="U24" s="90" t="str">
        <f>IF($W$2=Data!$A$12,Data!$A$12,"xxxx")</f>
        <v>Landscape</v>
      </c>
      <c r="V24" s="90" t="str">
        <f>IF($X$2=Data!$A$12,Data!$A$12,"xxxx")</f>
        <v>xxxx</v>
      </c>
      <c r="W24" s="84"/>
      <c r="X24" s="84"/>
      <c r="Y24" s="82" t="str">
        <f>IF($W$2=Data!$A$12,Data!$A$12,"xxxx")</f>
        <v>Landscape</v>
      </c>
      <c r="Z24" s="90" t="str">
        <f>IF($W$2=Data!$A$12,Data!$A$12,"xxxx")</f>
        <v>Landscape</v>
      </c>
      <c r="AA24" s="90" t="str">
        <f>IF($W$2=Data!$A$12,Data!$A$12,"xxxx")</f>
        <v>Landscape</v>
      </c>
      <c r="AB24" s="90" t="str">
        <f>IF($X$2=Data!$A$12,Data!$A$12,"xxxx")</f>
        <v>xxxx</v>
      </c>
      <c r="AC24" s="84"/>
      <c r="AD24" s="84"/>
      <c r="AE24" s="82" t="str">
        <f>IF($W$2=Data!$A$12,Data!$A$12,"xxxx")</f>
        <v>Landscape</v>
      </c>
      <c r="AF24" s="90" t="str">
        <f>IF($W$2=Data!$A$12,Data!$A$12,"xxxx")</f>
        <v>Landscape</v>
      </c>
      <c r="AG24" s="90" t="str">
        <f>IF($W$2=Data!$A$12,Data!$A$12,"xxxx")</f>
        <v>Landscape</v>
      </c>
      <c r="AH24" s="90" t="str">
        <f>IF($X$2=Data!$A$12,Data!$A$12,"xxxx")</f>
        <v>xxxx</v>
      </c>
      <c r="AI24" s="84"/>
      <c r="AJ24" s="84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  <c r="GG24" s="28"/>
      <c r="GH24" s="28"/>
      <c r="GI24" s="28"/>
      <c r="GJ24" s="28"/>
      <c r="GK24" s="28"/>
      <c r="GL24" s="28"/>
      <c r="GM24" s="28"/>
      <c r="GN24" s="28"/>
      <c r="GO24" s="28"/>
      <c r="GP24" s="28"/>
      <c r="GQ24" s="28"/>
      <c r="GR24" s="28"/>
      <c r="GS24" s="28"/>
      <c r="GT24" s="28"/>
      <c r="GU24" s="28"/>
      <c r="GV24" s="28"/>
      <c r="GW24" s="28"/>
      <c r="GX24" s="28"/>
      <c r="GY24" s="28"/>
      <c r="GZ24" s="28"/>
      <c r="HA24" s="28"/>
      <c r="HB24" s="28"/>
      <c r="HC24" s="28"/>
      <c r="HD24" s="28"/>
      <c r="HE24" s="28"/>
      <c r="HF24" s="28"/>
      <c r="HG24" s="28"/>
      <c r="HH24" s="28"/>
      <c r="HI24" s="28"/>
      <c r="HJ24" s="28"/>
      <c r="HK24" s="28"/>
      <c r="HL24" s="28"/>
      <c r="HM24" s="28"/>
      <c r="HN24" s="28"/>
      <c r="HO24" s="28"/>
      <c r="HP24" s="28"/>
      <c r="HQ24" s="28"/>
      <c r="HR24" s="28"/>
      <c r="HS24" s="28"/>
      <c r="HT24" s="28"/>
      <c r="HU24" s="28"/>
      <c r="HV24" s="28"/>
      <c r="HW24" s="28"/>
      <c r="HX24" s="28"/>
      <c r="HY24" s="28"/>
      <c r="HZ24" s="28"/>
      <c r="IA24" s="28"/>
      <c r="IB24" s="28"/>
      <c r="IC24" s="28"/>
      <c r="ID24" s="28"/>
      <c r="IE24" s="28"/>
      <c r="IF24" s="28"/>
      <c r="IG24" s="28"/>
      <c r="IH24" s="28"/>
      <c r="II24" s="28"/>
      <c r="IJ24" s="28"/>
      <c r="IK24" s="28"/>
      <c r="IL24" s="28"/>
      <c r="IM24" s="28"/>
      <c r="IN24" s="28"/>
      <c r="IO24" s="28"/>
      <c r="IP24" s="28"/>
      <c r="IQ24" s="28"/>
      <c r="IR24" s="28"/>
      <c r="IS24" s="28"/>
      <c r="IT24" s="28"/>
      <c r="IU24" s="28"/>
      <c r="IV24" s="28"/>
      <c r="IW24" s="28"/>
      <c r="IX24" s="28"/>
      <c r="IY24" s="28"/>
      <c r="IZ24" s="28"/>
      <c r="JA24" s="28"/>
      <c r="JB24" s="28"/>
      <c r="JC24" s="28"/>
      <c r="JD24" s="28"/>
      <c r="JE24" s="28"/>
      <c r="JF24" s="28"/>
      <c r="JG24" s="28"/>
      <c r="JH24" s="28"/>
      <c r="JI24" s="28"/>
      <c r="JJ24" s="28"/>
      <c r="JK24" s="28"/>
      <c r="JL24" s="28"/>
      <c r="JM24" s="28"/>
      <c r="JN24" s="28"/>
      <c r="JO24" s="28"/>
      <c r="JP24" s="28"/>
      <c r="JQ24" s="28"/>
      <c r="JR24" s="28"/>
      <c r="JS24" s="28"/>
      <c r="JT24" s="28"/>
      <c r="JU24" s="28"/>
      <c r="JV24" s="28"/>
      <c r="JW24" s="28"/>
      <c r="JX24" s="28"/>
      <c r="JY24" s="28"/>
      <c r="JZ24" s="28"/>
      <c r="KA24" s="28"/>
      <c r="KB24" s="28"/>
      <c r="KC24" s="28"/>
      <c r="KD24" s="28"/>
      <c r="KE24" s="28"/>
      <c r="KF24" s="28"/>
      <c r="KG24" s="28"/>
      <c r="KH24" s="28"/>
      <c r="KI24" s="28"/>
      <c r="KJ24" s="28"/>
      <c r="KK24" s="28"/>
      <c r="KL24" s="28"/>
      <c r="KM24" s="28"/>
      <c r="KN24" s="28"/>
      <c r="KO24" s="28"/>
      <c r="KP24" s="28"/>
      <c r="KQ24" s="28"/>
      <c r="KR24" s="28"/>
      <c r="KS24" s="28"/>
      <c r="KT24" s="28"/>
      <c r="KU24" s="28"/>
      <c r="KV24" s="28"/>
      <c r="KW24" s="28"/>
      <c r="KX24" s="28"/>
      <c r="KY24" s="28"/>
      <c r="KZ24" s="28"/>
      <c r="LA24" s="28"/>
      <c r="LB24" s="28"/>
      <c r="LC24" s="28"/>
      <c r="LD24" s="28"/>
      <c r="LE24" s="28"/>
      <c r="LF24" s="28"/>
      <c r="LG24" s="28"/>
      <c r="LH24" s="28"/>
      <c r="LI24" s="28"/>
      <c r="LJ24" s="28"/>
      <c r="LK24" s="28"/>
      <c r="LL24" s="28"/>
      <c r="LM24" s="28"/>
      <c r="LN24" s="28"/>
      <c r="LO24" s="28"/>
      <c r="LP24" s="28"/>
      <c r="LQ24" s="28"/>
      <c r="LR24" s="28"/>
      <c r="LS24" s="28"/>
      <c r="LT24" s="28"/>
      <c r="LU24" s="28"/>
      <c r="LV24" s="28"/>
      <c r="LW24" s="28"/>
      <c r="LX24" s="28"/>
      <c r="LY24" s="28"/>
      <c r="LZ24" s="28"/>
      <c r="MA24" s="28"/>
      <c r="MB24" s="28"/>
      <c r="MC24" s="28"/>
      <c r="MD24" s="28"/>
      <c r="ME24" s="28"/>
      <c r="MF24" s="28"/>
      <c r="MG24" s="28"/>
      <c r="MH24" s="28"/>
      <c r="MI24" s="28"/>
      <c r="MJ24" s="28"/>
      <c r="MK24" s="28"/>
      <c r="ML24" s="28"/>
      <c r="MM24" s="28"/>
      <c r="MN24" s="28"/>
      <c r="MO24" s="28"/>
      <c r="MP24" s="28"/>
      <c r="MQ24" s="28"/>
      <c r="MR24" s="28"/>
      <c r="MS24" s="28"/>
      <c r="MT24" s="28"/>
      <c r="MU24" s="28"/>
      <c r="MV24" s="28"/>
      <c r="MW24" s="28"/>
      <c r="MX24" s="28"/>
      <c r="MY24" s="28"/>
      <c r="MZ24" s="28"/>
      <c r="NA24" s="28"/>
      <c r="NB24" s="28"/>
      <c r="NC24" s="28"/>
      <c r="ND24" s="28"/>
      <c r="NE24" s="28"/>
      <c r="NF24" s="28"/>
      <c r="NG24" s="28"/>
      <c r="NH24" s="28"/>
      <c r="NI24" s="28"/>
      <c r="NJ24" s="28"/>
      <c r="NK24" s="28"/>
      <c r="NL24" s="28"/>
      <c r="NM24" s="28"/>
      <c r="NN24" s="28"/>
      <c r="NO24" s="28"/>
      <c r="NP24" s="28"/>
      <c r="NQ24" s="28"/>
      <c r="NR24" s="28"/>
      <c r="NS24" s="28"/>
      <c r="NT24" s="28"/>
      <c r="NU24" s="28"/>
      <c r="NV24" s="28"/>
      <c r="NW24" s="28"/>
      <c r="NX24" s="28"/>
      <c r="NY24" s="28"/>
      <c r="NZ24" s="28"/>
      <c r="OA24" s="28"/>
      <c r="OB24" s="28"/>
      <c r="OC24" s="28"/>
      <c r="OD24" s="28"/>
      <c r="OE24" s="28"/>
      <c r="OF24" s="28"/>
      <c r="OG24" s="28"/>
      <c r="OH24" s="28"/>
      <c r="OI24" s="28"/>
      <c r="OJ24" s="28"/>
      <c r="OK24" s="28"/>
      <c r="OL24" s="28"/>
      <c r="OM24" s="28"/>
      <c r="ON24" s="28"/>
      <c r="OO24" s="28"/>
      <c r="OP24" s="28"/>
      <c r="OQ24" s="28"/>
      <c r="OR24" s="28"/>
      <c r="OS24" s="28"/>
      <c r="OT24" s="28"/>
      <c r="OU24" s="28"/>
      <c r="OV24" s="28"/>
      <c r="OW24" s="28"/>
      <c r="OX24" s="28"/>
      <c r="OY24" s="28"/>
      <c r="OZ24" s="28"/>
      <c r="PA24" s="28"/>
      <c r="PB24" s="28"/>
      <c r="PC24" s="28"/>
      <c r="PD24" s="28"/>
      <c r="PE24" s="28"/>
      <c r="PF24" s="28"/>
      <c r="PG24" s="28"/>
      <c r="PH24" s="28"/>
      <c r="PI24" s="28"/>
      <c r="PJ24" s="28"/>
      <c r="PK24" s="28"/>
      <c r="PL24" s="28"/>
      <c r="PM24" s="28"/>
      <c r="PN24" s="28"/>
      <c r="PO24" s="28"/>
      <c r="PP24" s="28"/>
      <c r="PQ24" s="28"/>
      <c r="PR24" s="28"/>
      <c r="PS24" s="28"/>
      <c r="PT24" s="28"/>
      <c r="PU24" s="28"/>
      <c r="PV24" s="28"/>
      <c r="PW24" s="28"/>
      <c r="PX24" s="28"/>
      <c r="PY24" s="28"/>
      <c r="PZ24" s="28"/>
      <c r="QA24" s="28"/>
      <c r="QB24" s="28"/>
      <c r="QC24" s="28"/>
      <c r="QD24" s="28"/>
      <c r="QE24" s="28"/>
      <c r="QF24" s="28"/>
      <c r="QG24" s="28"/>
      <c r="QH24" s="28"/>
      <c r="QI24" s="28"/>
      <c r="QJ24" s="28"/>
      <c r="QK24" s="28"/>
      <c r="QL24" s="28"/>
      <c r="QM24" s="28"/>
      <c r="QN24" s="28"/>
      <c r="QO24" s="28"/>
      <c r="QP24" s="28"/>
      <c r="QQ24" s="28"/>
      <c r="QR24" s="28"/>
      <c r="QS24" s="28"/>
      <c r="QT24" s="28"/>
      <c r="QU24" s="28"/>
      <c r="QV24" s="28"/>
      <c r="QW24" s="28"/>
      <c r="QX24" s="28"/>
      <c r="QY24" s="28"/>
      <c r="QZ24" s="28"/>
      <c r="RA24" s="28"/>
      <c r="RB24" s="28"/>
      <c r="RC24" s="28"/>
      <c r="RD24" s="28"/>
      <c r="RE24" s="28"/>
      <c r="RF24" s="28"/>
      <c r="RG24" s="28"/>
      <c r="RH24" s="28"/>
      <c r="RI24" s="28"/>
      <c r="RJ24" s="28"/>
      <c r="RK24" s="28"/>
      <c r="RL24" s="28"/>
      <c r="RM24" s="28"/>
      <c r="RN24" s="28"/>
      <c r="RO24" s="28"/>
      <c r="RP24" s="28"/>
      <c r="RQ24" s="28"/>
      <c r="RR24" s="28"/>
      <c r="RS24" s="28"/>
      <c r="RT24" s="28"/>
      <c r="RU24" s="28"/>
      <c r="RV24" s="28"/>
      <c r="RW24" s="28"/>
      <c r="RX24" s="28"/>
      <c r="RY24" s="28"/>
      <c r="RZ24" s="28"/>
      <c r="SA24" s="28"/>
      <c r="SB24" s="28"/>
      <c r="SC24" s="28"/>
      <c r="SD24" s="28"/>
      <c r="SE24" s="28"/>
      <c r="SF24" s="28"/>
      <c r="SG24" s="28"/>
      <c r="SH24" s="28"/>
      <c r="SI24" s="28"/>
      <c r="SJ24" s="28"/>
      <c r="SK24" s="28"/>
      <c r="SL24" s="28"/>
      <c r="SM24" s="28"/>
      <c r="SN24" s="28"/>
      <c r="SO24" s="28"/>
      <c r="SP24" s="28"/>
      <c r="SQ24" s="28"/>
      <c r="SR24" s="76"/>
    </row>
    <row r="25" spans="1:512" x14ac:dyDescent="0.3">
      <c r="A25" s="113"/>
      <c r="B25" s="114"/>
      <c r="C25" s="114"/>
      <c r="D25" s="78"/>
      <c r="E25" s="66" t="s">
        <v>97</v>
      </c>
      <c r="F25" s="84" t="str">
        <f>IF(AND($W$4=Rail_Parallel,G$22&lt;=$P$2,$E26&lt;=$P$4),"EC","")</f>
        <v/>
      </c>
      <c r="G25" s="92" t="str">
        <f>IF(AND(G$22&lt;=$P$2,$E26&lt;=$P$4),("Panel "&amp;$E25&amp;G$22),"")</f>
        <v>Panel A1</v>
      </c>
      <c r="H25" s="91"/>
      <c r="I25" s="91"/>
      <c r="J25" s="91"/>
      <c r="K25" s="84" t="str">
        <f>IF(AND($W$4=Rail_Parallel,G$22&lt;$P$2,$E26&lt;=$P$4),"MC",(IF(AND($W$4=Rail_Parallel,G$22=$P$2,$E26&lt;=$P$4),"EC","")))</f>
        <v/>
      </c>
      <c r="L25" s="84"/>
      <c r="M25" s="92" t="str">
        <f>IF(AND(M$22&lt;=$P$2,$E26&lt;=$P$4),("Panel "&amp;$E25&amp;M$22),"")</f>
        <v>Panel A2</v>
      </c>
      <c r="N25" s="91"/>
      <c r="O25" s="91"/>
      <c r="P25" s="91"/>
      <c r="Q25" s="84" t="str">
        <f>IF(AND($W$4=Rail_Parallel,M$22&lt;$P$2,$E26&lt;=$P$4),"MC",(IF(AND($W$4=Rail_Parallel,M$22=$P$2,$E26&lt;=$P$4),"EC","")))</f>
        <v/>
      </c>
      <c r="R25" s="84"/>
      <c r="S25" s="92" t="str">
        <f>IF(AND(S$22&lt;=$P$2,$E26&lt;=$P$4),("Panel "&amp;$E25&amp;S$22),"")</f>
        <v>Panel A3</v>
      </c>
      <c r="T25" s="91"/>
      <c r="U25" s="91"/>
      <c r="V25" s="91"/>
      <c r="W25" s="84" t="str">
        <f>IF(AND($W$4=Rail_Parallel,S$22&lt;$P$2,$E26&lt;=$P$4),"MC",(IF(AND($W$4=Rail_Parallel,S$22=$P$2,$E26&lt;=$P$4),"EC","")))</f>
        <v/>
      </c>
      <c r="X25" s="84"/>
      <c r="Y25" s="92" t="str">
        <f>IF(AND(Y$22&lt;=$P$2,$E26&lt;=$P$4),("Panel "&amp;$E25&amp;Y$22),"")</f>
        <v>Panel A4</v>
      </c>
      <c r="Z25" s="91"/>
      <c r="AA25" s="91"/>
      <c r="AB25" s="91"/>
      <c r="AC25" s="84" t="str">
        <f>IF(AND($W$4=Rail_Parallel,Y$22&lt;$P$2,$E26&lt;=$P$4),"MC",(IF(AND($W$4=Rail_Parallel,Y$22=$P$2,$E26&lt;=$P$4),"EC","")))</f>
        <v/>
      </c>
      <c r="AD25" s="84"/>
      <c r="AE25" s="92" t="str">
        <f>IF(AND(AE$22&lt;=$P$2,$E26&lt;=$P$4),("Panel "&amp;$E25&amp;AE$22),"")</f>
        <v>Panel A5</v>
      </c>
      <c r="AF25" s="91"/>
      <c r="AG25" s="91"/>
      <c r="AH25" s="91"/>
      <c r="AI25" s="84" t="str">
        <f>IF(AND($W$4=Rail_Parallel,AE$22&lt;$P$2,$E26&lt;=$P$4),"MC",(IF(AND($W$4=Rail_Parallel,AE$22=$P$2,$E26&lt;=$P$4),"EC","")))</f>
        <v/>
      </c>
      <c r="AJ25" s="84"/>
      <c r="JA25" s="28"/>
    </row>
    <row r="26" spans="1:512" x14ac:dyDescent="0.3">
      <c r="A26" s="113"/>
      <c r="B26" s="114"/>
      <c r="C26" s="114"/>
      <c r="D26" s="78"/>
      <c r="E26" s="79">
        <v>1</v>
      </c>
      <c r="F26" s="84" t="str">
        <f>F25</f>
        <v/>
      </c>
      <c r="G26" s="91"/>
      <c r="H26" s="91"/>
      <c r="I26" s="91"/>
      <c r="J26" s="91"/>
      <c r="K26" s="84" t="str">
        <f>K25</f>
        <v/>
      </c>
      <c r="L26" s="84"/>
      <c r="M26" s="91"/>
      <c r="N26" s="91"/>
      <c r="O26" s="91"/>
      <c r="P26" s="91"/>
      <c r="Q26" s="84" t="str">
        <f>Q25</f>
        <v/>
      </c>
      <c r="R26" s="84"/>
      <c r="S26" s="91"/>
      <c r="T26" s="91"/>
      <c r="U26" s="91"/>
      <c r="V26" s="91"/>
      <c r="W26" s="84" t="str">
        <f>W25</f>
        <v/>
      </c>
      <c r="X26" s="84"/>
      <c r="Y26" s="91"/>
      <c r="Z26" s="91"/>
      <c r="AA26" s="91"/>
      <c r="AB26" s="91"/>
      <c r="AC26" s="84" t="str">
        <f>AC25</f>
        <v/>
      </c>
      <c r="AD26" s="84"/>
      <c r="AE26" s="91"/>
      <c r="AF26" s="91"/>
      <c r="AG26" s="91"/>
      <c r="AH26" s="91"/>
      <c r="AI26" s="84" t="str">
        <f>AI25</f>
        <v/>
      </c>
      <c r="AJ26" s="84"/>
      <c r="JA26" s="28"/>
    </row>
    <row r="27" spans="1:512" x14ac:dyDescent="0.3">
      <c r="A27" s="113"/>
      <c r="B27" s="114"/>
      <c r="C27" s="114"/>
      <c r="D27" s="78"/>
      <c r="E27" s="73"/>
      <c r="F27" s="84"/>
      <c r="G27" s="91"/>
      <c r="H27" s="91"/>
      <c r="I27" s="91"/>
      <c r="J27" s="91"/>
      <c r="K27" s="84"/>
      <c r="L27" s="84"/>
      <c r="M27" s="91"/>
      <c r="N27" s="91"/>
      <c r="O27" s="91"/>
      <c r="P27" s="91"/>
      <c r="Q27" s="84"/>
      <c r="R27" s="84"/>
      <c r="S27" s="91"/>
      <c r="T27" s="91"/>
      <c r="U27" s="91"/>
      <c r="V27" s="91"/>
      <c r="W27" s="84"/>
      <c r="X27" s="84"/>
      <c r="Y27" s="91"/>
      <c r="Z27" s="91"/>
      <c r="AA27" s="91"/>
      <c r="AB27" s="91"/>
      <c r="AC27" s="84"/>
      <c r="AD27" s="84"/>
      <c r="AE27" s="91"/>
      <c r="AF27" s="91"/>
      <c r="AG27" s="91"/>
      <c r="AH27" s="91"/>
      <c r="AI27" s="84"/>
      <c r="AJ27" s="84"/>
      <c r="JA27" s="28"/>
    </row>
    <row r="28" spans="1:512" x14ac:dyDescent="0.3">
      <c r="A28" s="114"/>
      <c r="B28" s="97" t="s">
        <v>132</v>
      </c>
      <c r="C28" s="43">
        <f>IF($W$4=Rail_Perpendicular,(COUNTIF(F28:JN28,"EC")),"")</f>
        <v>0</v>
      </c>
      <c r="D28" s="78"/>
      <c r="E28" s="81"/>
      <c r="F28" s="84"/>
      <c r="G28" s="83"/>
      <c r="H28" s="86" t="str">
        <f>IF(AND($W$4=Rail_Perpendicular,$E26&lt;$P$4,G$22&lt;=$P$2),"MC",IF(AND($W$4=Rail_Perpendicular,$E26=$P$4,G$22&lt;=$P$2),"EC",""))</f>
        <v>MC</v>
      </c>
      <c r="I28" s="86" t="str">
        <f>H28</f>
        <v>MC</v>
      </c>
      <c r="J28" s="83"/>
      <c r="K28" s="84"/>
      <c r="L28" s="84"/>
      <c r="M28" s="83"/>
      <c r="N28" s="86" t="str">
        <f>IF(AND($W$4=Rail_Perpendicular,$E26&lt;$P$4,M$22&lt;=$P$2),"MC",IF(AND($W$4=Rail_Perpendicular,$E26=$P$4,M$22&lt;=$P$2),"EC",""))</f>
        <v>MC</v>
      </c>
      <c r="O28" s="86" t="str">
        <f>N28</f>
        <v>MC</v>
      </c>
      <c r="P28" s="83"/>
      <c r="Q28" s="84"/>
      <c r="R28" s="84"/>
      <c r="S28" s="83"/>
      <c r="T28" s="86" t="str">
        <f>IF(AND($W$4=Rail_Perpendicular,$E26&lt;$P$4,S$22&lt;=$P$2),"MC",IF(AND($W$4=Rail_Perpendicular,$E26=$P$4,S$22&lt;=$P$2),"EC",""))</f>
        <v>MC</v>
      </c>
      <c r="U28" s="86" t="str">
        <f>T28</f>
        <v>MC</v>
      </c>
      <c r="V28" s="83"/>
      <c r="W28" s="84"/>
      <c r="X28" s="84"/>
      <c r="Y28" s="83"/>
      <c r="Z28" s="86" t="str">
        <f>IF(AND($W$4=Rail_Perpendicular,$E26&lt;$P$4,Y$22&lt;=$P$2),"MC",IF(AND($W$4=Rail_Perpendicular,$E26=$P$4,Y$22&lt;=$P$2),"EC",""))</f>
        <v>MC</v>
      </c>
      <c r="AA28" s="86" t="str">
        <f>Z28</f>
        <v>MC</v>
      </c>
      <c r="AB28" s="83"/>
      <c r="AC28" s="84"/>
      <c r="AD28" s="84"/>
      <c r="AE28" s="83"/>
      <c r="AF28" s="86" t="str">
        <f>IF(AND($W$4=Rail_Perpendicular,$E26&lt;$P$4,AE$22&lt;=$P$2),"MC",IF(AND($W$4=Rail_Perpendicular,$E26=$P$4,AE$22&lt;=$P$2),"EC",""))</f>
        <v>MC</v>
      </c>
      <c r="AG28" s="86" t="str">
        <f>AF28</f>
        <v>MC</v>
      </c>
      <c r="AH28" s="83"/>
      <c r="AI28" s="84"/>
      <c r="AJ28" s="84"/>
      <c r="JA28" s="28"/>
    </row>
    <row r="29" spans="1:512" x14ac:dyDescent="0.3">
      <c r="B29" s="97" t="s">
        <v>133</v>
      </c>
      <c r="C29" s="43">
        <f>IF($W$4=Rail_Perpendicular,(COUNTIF(F28:JN28,"MC")),"")</f>
        <v>10</v>
      </c>
      <c r="E29" s="80"/>
      <c r="F29" s="83"/>
      <c r="G29" s="83"/>
      <c r="H29" s="86"/>
      <c r="I29" s="86"/>
      <c r="J29" s="83"/>
      <c r="K29" s="83"/>
      <c r="L29" s="83"/>
      <c r="M29" s="83"/>
      <c r="N29" s="86"/>
      <c r="O29" s="86"/>
      <c r="P29" s="83"/>
      <c r="Q29" s="83"/>
      <c r="R29" s="83"/>
      <c r="S29" s="83"/>
      <c r="T29" s="86"/>
      <c r="U29" s="86"/>
      <c r="V29" s="83"/>
      <c r="W29" s="83"/>
      <c r="X29" s="83"/>
      <c r="Y29" s="83"/>
      <c r="Z29" s="86"/>
      <c r="AA29" s="86"/>
      <c r="AB29" s="83"/>
      <c r="AC29" s="83"/>
      <c r="AD29" s="83"/>
      <c r="AE29" s="83"/>
      <c r="AF29" s="86"/>
      <c r="AG29" s="86"/>
      <c r="AH29" s="83"/>
      <c r="AI29" s="83"/>
      <c r="AJ29" s="83"/>
      <c r="JA29" s="28"/>
    </row>
    <row r="30" spans="1:512" x14ac:dyDescent="0.3">
      <c r="E30" s="74"/>
      <c r="F30" s="84"/>
      <c r="G30" s="82" t="str">
        <f>IF($W$2=Data!$A$12,Data!$A$12,"xxxx")</f>
        <v>Landscape</v>
      </c>
      <c r="H30" s="90" t="str">
        <f>IF($W$2=Data!$A$12,Data!$A$12,"xxxx")</f>
        <v>Landscape</v>
      </c>
      <c r="I30" s="90" t="str">
        <f>IF($W$2=Data!$A$12,Data!$A$12,"xxxx")</f>
        <v>Landscape</v>
      </c>
      <c r="J30" s="90" t="str">
        <f>IF($X$2=Data!$A$12,Data!$A$12,"xxxx")</f>
        <v>xxxx</v>
      </c>
      <c r="K30" s="84"/>
      <c r="L30" s="84"/>
      <c r="M30" s="82" t="str">
        <f>IF($W$2=Data!$A$12,Data!$A$12,"xxxx")</f>
        <v>Landscape</v>
      </c>
      <c r="N30" s="90" t="str">
        <f>IF($W$2=Data!$A$12,Data!$A$12,"xxxx")</f>
        <v>Landscape</v>
      </c>
      <c r="O30" s="90" t="str">
        <f>IF($W$2=Data!$A$12,Data!$A$12,"xxxx")</f>
        <v>Landscape</v>
      </c>
      <c r="P30" s="90" t="str">
        <f>IF($X$2=Data!$A$12,Data!$A$12,"xxxx")</f>
        <v>xxxx</v>
      </c>
      <c r="Q30" s="84"/>
      <c r="R30" s="84"/>
      <c r="S30" s="82" t="str">
        <f>IF($W$2=Data!$A$12,Data!$A$12,"xxxx")</f>
        <v>Landscape</v>
      </c>
      <c r="T30" s="90" t="str">
        <f>IF($W$2=Data!$A$12,Data!$A$12,"xxxx")</f>
        <v>Landscape</v>
      </c>
      <c r="U30" s="90" t="str">
        <f>IF($W$2=Data!$A$12,Data!$A$12,"xxxx")</f>
        <v>Landscape</v>
      </c>
      <c r="V30" s="90" t="str">
        <f>IF($X$2=Data!$A$12,Data!$A$12,"xxxx")</f>
        <v>xxxx</v>
      </c>
      <c r="W30" s="84"/>
      <c r="X30" s="84"/>
      <c r="Y30" s="82" t="str">
        <f>IF($W$2=Data!$A$12,Data!$A$12,"xxxx")</f>
        <v>Landscape</v>
      </c>
      <c r="Z30" s="90" t="str">
        <f>IF($W$2=Data!$A$12,Data!$A$12,"xxxx")</f>
        <v>Landscape</v>
      </c>
      <c r="AA30" s="90" t="str">
        <f>IF($W$2=Data!$A$12,Data!$A$12,"xxxx")</f>
        <v>Landscape</v>
      </c>
      <c r="AB30" s="90" t="str">
        <f>IF($X$2=Data!$A$12,Data!$A$12,"xxxx")</f>
        <v>xxxx</v>
      </c>
      <c r="AC30" s="84"/>
      <c r="AD30" s="84"/>
      <c r="AE30" s="82" t="str">
        <f>IF($W$2=Data!$A$12,Data!$A$12,"xxxx")</f>
        <v>Landscape</v>
      </c>
      <c r="AF30" s="90" t="str">
        <f>IF($W$2=Data!$A$12,Data!$A$12,"xxxx")</f>
        <v>Landscape</v>
      </c>
      <c r="AG30" s="90" t="str">
        <f>IF($W$2=Data!$A$12,Data!$A$12,"xxxx")</f>
        <v>Landscape</v>
      </c>
      <c r="AH30" s="90" t="str">
        <f>IF($X$2=Data!$A$12,Data!$A$12,"xxxx")</f>
        <v>xxxx</v>
      </c>
      <c r="AI30" s="84"/>
      <c r="AJ30" s="84"/>
      <c r="JA30" s="28"/>
    </row>
    <row r="31" spans="1:512" x14ac:dyDescent="0.3">
      <c r="E31" s="66" t="str">
        <f>VLOOKUP(E32,Data!$A$63:$C$165,2,FALSE)</f>
        <v>B</v>
      </c>
      <c r="F31" s="84" t="str">
        <f>IF(AND(Rail_Orientation=Rail_Parallel,G$22&lt;=No_Panels_per_Row,$E32&lt;=No_of_Rows),"EC","")</f>
        <v>EC</v>
      </c>
      <c r="G31" s="92" t="str">
        <f>IF(AND(G$22&lt;=$P$2,$E32&lt;=$P$4),("Panel "&amp;$E31&amp;G$22),"")</f>
        <v>Panel B1</v>
      </c>
      <c r="H31" s="91"/>
      <c r="I31" s="91"/>
      <c r="J31" s="91"/>
      <c r="K31" s="84" t="str">
        <f>IF(AND($W$4=Rail_Parallel,G$22&lt;$P$2,$E32&lt;=$P$4),"MC",(IF(AND($W$4=Rail_Parallel,G$22=$P$2,$E32&lt;=$P$4),"EC","")))</f>
        <v/>
      </c>
      <c r="L31" s="84"/>
      <c r="M31" s="92" t="str">
        <f>IF(AND(M$22&lt;=$P$2,$E32&lt;=$P$4),("Panel "&amp;$E31&amp;M$22),"")</f>
        <v>Panel B2</v>
      </c>
      <c r="N31" s="91"/>
      <c r="O31" s="91"/>
      <c r="P31" s="91"/>
      <c r="Q31" s="84" t="str">
        <f>IF(AND($W$4=Rail_Parallel,M$22&lt;$P$2,$E32&lt;=$P$4),"MC",(IF(AND($W$4=Rail_Parallel,M$22=$P$2,$E32&lt;=$P$4),"EC","")))</f>
        <v/>
      </c>
      <c r="R31" s="84"/>
      <c r="S31" s="92" t="str">
        <f>IF(AND(S$22&lt;=$P$2,$E32&lt;=$P$4),("Panel "&amp;$E31&amp;S$22),"")</f>
        <v>Panel B3</v>
      </c>
      <c r="T31" s="91"/>
      <c r="U31" s="91"/>
      <c r="V31" s="91"/>
      <c r="W31" s="84" t="str">
        <f>IF(AND($W$4=Rail_Parallel,S$22&lt;$P$2,$E32&lt;=$P$4),"MC",(IF(AND($W$4=Rail_Parallel,S$22=$P$2,$E32&lt;=$P$4),"EC","")))</f>
        <v/>
      </c>
      <c r="X31" s="84"/>
      <c r="Y31" s="92" t="str">
        <f>IF(AND(Y$22&lt;=$P$2,$E32&lt;=$P$4),("Panel "&amp;$E31&amp;Y$22),"")</f>
        <v>Panel B4</v>
      </c>
      <c r="Z31" s="91"/>
      <c r="AA31" s="91"/>
      <c r="AB31" s="91"/>
      <c r="AC31" s="84" t="str">
        <f>IF(AND($W$4=Rail_Parallel,Y$22&lt;$P$2,$E32&lt;=$P$4),"MC",(IF(AND($W$4=Rail_Parallel,Y$22=$P$2,$E32&lt;=$P$4),"EC","")))</f>
        <v/>
      </c>
      <c r="AD31" s="84"/>
      <c r="AE31" s="92" t="str">
        <f>IF(AND(AE$22&lt;=$P$2,$E32&lt;=$P$4),("Panel "&amp;$E31&amp;AE$22),"")</f>
        <v>Panel B5</v>
      </c>
      <c r="AF31" s="91"/>
      <c r="AG31" s="91"/>
      <c r="AH31" s="91"/>
      <c r="AI31" s="84" t="str">
        <f>IF(AND($W$4=Rail_Parallel,AE$22&lt;$P$2,$E32&lt;=$P$4),"MC",(IF(AND($W$4=Rail_Parallel,AE$22=$P$2,$E32&lt;=$P$4),"EC","")))</f>
        <v/>
      </c>
      <c r="AJ31" s="84"/>
      <c r="JA31" s="28"/>
    </row>
    <row r="32" spans="1:512" x14ac:dyDescent="0.3">
      <c r="E32" s="79">
        <f>E26+1</f>
        <v>2</v>
      </c>
      <c r="F32" s="84" t="str">
        <f>F31</f>
        <v>EC</v>
      </c>
      <c r="G32" s="91"/>
      <c r="H32" s="91"/>
      <c r="I32" s="91"/>
      <c r="J32" s="91"/>
      <c r="K32" s="84" t="str">
        <f>K31</f>
        <v/>
      </c>
      <c r="L32" s="84"/>
      <c r="M32" s="91"/>
      <c r="N32" s="91"/>
      <c r="O32" s="91"/>
      <c r="P32" s="91"/>
      <c r="Q32" s="84" t="str">
        <f>Q31</f>
        <v/>
      </c>
      <c r="R32" s="84"/>
      <c r="S32" s="91"/>
      <c r="T32" s="91"/>
      <c r="U32" s="91"/>
      <c r="V32" s="91"/>
      <c r="W32" s="84" t="str">
        <f>W31</f>
        <v/>
      </c>
      <c r="X32" s="84"/>
      <c r="Y32" s="92"/>
      <c r="Z32" s="91"/>
      <c r="AA32" s="91"/>
      <c r="AB32" s="91"/>
      <c r="AC32" s="84" t="str">
        <f>AC31</f>
        <v/>
      </c>
      <c r="AD32" s="84"/>
      <c r="AE32" s="91"/>
      <c r="AF32" s="91"/>
      <c r="AG32" s="91"/>
      <c r="AH32" s="91"/>
      <c r="AI32" s="84" t="str">
        <f>AI31</f>
        <v/>
      </c>
      <c r="AJ32" s="84"/>
      <c r="JA32" s="28"/>
    </row>
    <row r="33" spans="2:511" x14ac:dyDescent="0.3">
      <c r="E33" s="73"/>
      <c r="F33" s="84"/>
      <c r="G33" s="91"/>
      <c r="H33" s="91"/>
      <c r="I33" s="91"/>
      <c r="J33" s="91"/>
      <c r="K33" s="84"/>
      <c r="L33" s="84"/>
      <c r="M33" s="91"/>
      <c r="N33" s="91"/>
      <c r="O33" s="91"/>
      <c r="P33" s="91"/>
      <c r="Q33" s="84"/>
      <c r="R33" s="84"/>
      <c r="S33" s="91"/>
      <c r="T33" s="91"/>
      <c r="U33" s="91"/>
      <c r="V33" s="91"/>
      <c r="W33" s="84"/>
      <c r="X33" s="84"/>
      <c r="Y33" s="91"/>
      <c r="Z33" s="91"/>
      <c r="AA33" s="91"/>
      <c r="AB33" s="91"/>
      <c r="AC33" s="84"/>
      <c r="AD33" s="84"/>
      <c r="AE33" s="91"/>
      <c r="AF33" s="91"/>
      <c r="AG33" s="91"/>
      <c r="AH33" s="91"/>
      <c r="AI33" s="84"/>
      <c r="AJ33" s="84"/>
      <c r="JA33" s="28"/>
    </row>
    <row r="34" spans="2:511" x14ac:dyDescent="0.3">
      <c r="B34" s="97" t="s">
        <v>132</v>
      </c>
      <c r="C34" s="43">
        <f>IF($W$4=Rail_Perpendicular,(COUNTIF(F34:JN34,"EC")),"")</f>
        <v>0</v>
      </c>
      <c r="E34" s="81"/>
      <c r="F34" s="84"/>
      <c r="G34" s="83"/>
      <c r="H34" s="86" t="str">
        <f>IF(AND($W$4=Rail_Perpendicular,$E32&lt;$P$4,G$22&lt;=$P$2),"MC",IF(AND($W$4=Rail_Perpendicular,$E32=$P$4,G$22&lt;=$P$2),"EC",""))</f>
        <v>MC</v>
      </c>
      <c r="I34" s="86" t="str">
        <f>H34</f>
        <v>MC</v>
      </c>
      <c r="J34" s="83"/>
      <c r="K34" s="84"/>
      <c r="L34" s="84"/>
      <c r="M34" s="83"/>
      <c r="N34" s="86" t="str">
        <f>IF(AND($W$4=Rail_Perpendicular,$E32&lt;$P$4,M$22&lt;=$P$2),"MC",IF(AND($W$4=Rail_Perpendicular,$E32=$P$4,M$22&lt;=$P$2),"EC",""))</f>
        <v>MC</v>
      </c>
      <c r="O34" s="86" t="str">
        <f>N34</f>
        <v>MC</v>
      </c>
      <c r="P34" s="83"/>
      <c r="Q34" s="84"/>
      <c r="R34" s="84"/>
      <c r="S34" s="83"/>
      <c r="T34" s="86" t="str">
        <f>IF(AND($W$4=Rail_Perpendicular,$E32&lt;$P$4,S$22&lt;=$P$2),"MC",IF(AND($W$4=Rail_Perpendicular,$E32=$P$4,S$22&lt;=$P$2),"EC",""))</f>
        <v>MC</v>
      </c>
      <c r="U34" s="86" t="str">
        <f>T34</f>
        <v>MC</v>
      </c>
      <c r="V34" s="83"/>
      <c r="W34" s="84"/>
      <c r="X34" s="84"/>
      <c r="Y34" s="83"/>
      <c r="Z34" s="86" t="str">
        <f>IF(AND($W$4=Rail_Perpendicular,$E32&lt;$P$4,Y$22&lt;=$P$2),"MC",IF(AND($W$4=Rail_Perpendicular,$E32=$P$4,Y$22&lt;=$P$2),"EC",""))</f>
        <v>MC</v>
      </c>
      <c r="AA34" s="86" t="str">
        <f>Z34</f>
        <v>MC</v>
      </c>
      <c r="AB34" s="83"/>
      <c r="AC34" s="84"/>
      <c r="AD34" s="84"/>
      <c r="AE34" s="83"/>
      <c r="AF34" s="86" t="str">
        <f>IF(AND($W$4=Rail_Perpendicular,$E32&lt;$P$4,AE$22&lt;=$P$2),"MC",IF(AND($W$4=Rail_Perpendicular,$E32=$P$4,AE$22&lt;=$P$2),"EC",""))</f>
        <v>MC</v>
      </c>
      <c r="AG34" s="86" t="str">
        <f>AF34</f>
        <v>MC</v>
      </c>
      <c r="AH34" s="83"/>
      <c r="AI34" s="84"/>
      <c r="AJ34" s="84"/>
      <c r="AK34" s="84"/>
      <c r="AL34" s="84"/>
      <c r="AM34" s="84"/>
      <c r="AN34" s="84"/>
      <c r="AO34" s="84"/>
      <c r="AP34" s="84"/>
      <c r="AQ34" s="84"/>
      <c r="AR34" s="84"/>
      <c r="AS34" s="84"/>
      <c r="AT34" s="84"/>
      <c r="AU34" s="84"/>
      <c r="AV34" s="84"/>
      <c r="AW34" s="84"/>
      <c r="AX34" s="84"/>
      <c r="AY34" s="84"/>
      <c r="AZ34" s="84"/>
      <c r="BA34" s="84"/>
      <c r="BB34" s="84"/>
      <c r="BC34" s="84"/>
      <c r="BD34" s="84"/>
      <c r="BE34" s="84"/>
      <c r="BF34" s="84"/>
      <c r="BG34" s="84"/>
      <c r="BH34" s="84"/>
      <c r="BI34" s="84"/>
      <c r="BJ34" s="84"/>
      <c r="BK34" s="84"/>
      <c r="BL34" s="84"/>
      <c r="BM34" s="84"/>
      <c r="BN34" s="84"/>
      <c r="BO34" s="84"/>
      <c r="BP34" s="84"/>
      <c r="BQ34" s="84"/>
      <c r="BR34" s="84"/>
      <c r="BS34" s="84"/>
      <c r="BT34" s="84"/>
      <c r="BU34" s="84"/>
      <c r="BV34" s="84"/>
      <c r="BW34" s="84"/>
      <c r="BX34" s="84"/>
      <c r="BY34" s="84"/>
      <c r="BZ34" s="84"/>
      <c r="CA34" s="84"/>
      <c r="CB34" s="84"/>
      <c r="CC34" s="84"/>
      <c r="CD34" s="84"/>
      <c r="CE34" s="84"/>
      <c r="CF34" s="84"/>
      <c r="CG34" s="84"/>
      <c r="CH34" s="84"/>
      <c r="CI34" s="84"/>
      <c r="CJ34" s="84"/>
      <c r="CK34" s="84"/>
      <c r="CL34" s="84"/>
      <c r="CM34" s="84"/>
      <c r="CN34" s="84"/>
      <c r="CO34" s="84"/>
      <c r="CP34" s="84"/>
      <c r="CQ34" s="84"/>
      <c r="CR34" s="84"/>
      <c r="CS34" s="84"/>
      <c r="CT34" s="84"/>
      <c r="CU34" s="84"/>
      <c r="CV34" s="84"/>
      <c r="CW34" s="84"/>
      <c r="CX34" s="84"/>
      <c r="CY34" s="84"/>
      <c r="CZ34" s="84"/>
      <c r="DA34" s="84"/>
      <c r="DB34" s="84"/>
      <c r="DC34" s="84"/>
      <c r="DD34" s="84"/>
      <c r="DE34" s="84"/>
      <c r="DF34" s="84"/>
      <c r="DG34" s="84"/>
      <c r="DH34" s="84"/>
      <c r="DI34" s="84"/>
      <c r="DJ34" s="84"/>
      <c r="DK34" s="84"/>
      <c r="DL34" s="84"/>
      <c r="DM34" s="84"/>
      <c r="DN34" s="84"/>
      <c r="DO34" s="84"/>
      <c r="DP34" s="84"/>
      <c r="DQ34" s="84"/>
      <c r="DR34" s="84"/>
      <c r="DS34" s="84"/>
      <c r="DT34" s="84"/>
      <c r="DU34" s="84"/>
      <c r="DV34" s="84"/>
      <c r="DW34" s="84"/>
      <c r="DX34" s="84"/>
      <c r="DY34" s="84"/>
      <c r="DZ34" s="84"/>
      <c r="EA34" s="84"/>
      <c r="EB34" s="84"/>
      <c r="EC34" s="84"/>
      <c r="ED34" s="84"/>
      <c r="EE34" s="84"/>
      <c r="EF34" s="84"/>
      <c r="EG34" s="84"/>
      <c r="EH34" s="84"/>
      <c r="EI34" s="84"/>
      <c r="EJ34" s="84"/>
      <c r="EK34" s="84"/>
      <c r="EL34" s="84"/>
      <c r="EM34" s="84"/>
      <c r="EN34" s="84"/>
      <c r="EO34" s="84"/>
      <c r="EP34" s="84"/>
      <c r="EQ34" s="84"/>
      <c r="ER34" s="84"/>
      <c r="ES34" s="84"/>
      <c r="ET34" s="84"/>
      <c r="EU34" s="84"/>
      <c r="EV34" s="84"/>
      <c r="EW34" s="84"/>
      <c r="EX34" s="84"/>
      <c r="EY34" s="84"/>
      <c r="EZ34" s="84"/>
      <c r="FA34" s="84"/>
      <c r="FB34" s="84"/>
      <c r="FC34" s="84"/>
      <c r="FD34" s="84"/>
      <c r="FE34" s="84"/>
      <c r="FF34" s="84"/>
      <c r="FG34" s="84"/>
      <c r="FH34" s="84"/>
      <c r="FI34" s="84"/>
      <c r="FJ34" s="84"/>
      <c r="FK34" s="84"/>
      <c r="FL34" s="84"/>
      <c r="FM34" s="84"/>
      <c r="FN34" s="84"/>
      <c r="FO34" s="84"/>
      <c r="FP34" s="84"/>
      <c r="FQ34" s="84"/>
      <c r="FR34" s="84"/>
      <c r="FS34" s="84"/>
      <c r="FT34" s="84"/>
      <c r="FU34" s="84"/>
      <c r="FV34" s="84"/>
      <c r="FW34" s="84"/>
      <c r="FX34" s="84"/>
      <c r="FY34" s="84"/>
      <c r="FZ34" s="84"/>
      <c r="GA34" s="84"/>
      <c r="GB34" s="84"/>
      <c r="GC34" s="84"/>
      <c r="GD34" s="84"/>
      <c r="GE34" s="84"/>
      <c r="GF34" s="84"/>
      <c r="GG34" s="84"/>
      <c r="GH34" s="84"/>
      <c r="GI34" s="84"/>
      <c r="GJ34" s="84"/>
      <c r="GK34" s="84"/>
      <c r="GL34" s="84"/>
      <c r="GM34" s="84"/>
      <c r="GN34" s="84"/>
      <c r="GO34" s="84"/>
      <c r="GP34" s="84"/>
      <c r="GQ34" s="84"/>
      <c r="GR34" s="84"/>
      <c r="GS34" s="84"/>
      <c r="GT34" s="84"/>
      <c r="GU34" s="84"/>
      <c r="GV34" s="84"/>
      <c r="GW34" s="84"/>
      <c r="GX34" s="84"/>
      <c r="GY34" s="84"/>
      <c r="GZ34" s="84"/>
      <c r="HA34" s="84"/>
      <c r="HB34" s="84"/>
      <c r="HC34" s="84"/>
      <c r="HD34" s="84"/>
      <c r="HE34" s="84"/>
      <c r="HF34" s="84"/>
      <c r="HG34" s="84"/>
      <c r="HH34" s="84"/>
      <c r="HI34" s="84"/>
      <c r="HJ34" s="84"/>
      <c r="HK34" s="84"/>
      <c r="HL34" s="84"/>
      <c r="HM34" s="84"/>
      <c r="HN34" s="84"/>
      <c r="HO34" s="84"/>
      <c r="HP34" s="84"/>
      <c r="HQ34" s="84"/>
      <c r="HR34" s="84"/>
      <c r="HS34" s="84"/>
      <c r="HT34" s="84"/>
      <c r="HU34" s="84"/>
      <c r="HV34" s="84"/>
      <c r="HW34" s="84"/>
      <c r="HX34" s="84"/>
      <c r="HY34" s="84"/>
      <c r="HZ34" s="84"/>
      <c r="IA34" s="84"/>
      <c r="IB34" s="84"/>
      <c r="IC34" s="84"/>
      <c r="ID34" s="84"/>
      <c r="IE34" s="84"/>
      <c r="IF34" s="84"/>
      <c r="IG34" s="84"/>
      <c r="IH34" s="84"/>
      <c r="II34" s="84"/>
      <c r="IJ34" s="84"/>
      <c r="IK34" s="84"/>
      <c r="IL34" s="84"/>
      <c r="IM34" s="84"/>
      <c r="IN34" s="84"/>
      <c r="IO34" s="84"/>
      <c r="IP34" s="84"/>
      <c r="IQ34" s="84"/>
      <c r="IR34" s="84"/>
      <c r="IS34" s="84"/>
      <c r="IT34" s="84"/>
      <c r="IU34" s="84"/>
      <c r="IV34" s="84"/>
      <c r="IW34" s="84"/>
      <c r="IX34" s="84"/>
      <c r="IY34" s="84"/>
      <c r="IZ34" s="84"/>
      <c r="JA34" s="84"/>
      <c r="JB34" s="84"/>
      <c r="JC34" s="84"/>
      <c r="JD34" s="84"/>
      <c r="JE34" s="84"/>
      <c r="JF34" s="84"/>
      <c r="JG34" s="84"/>
      <c r="JH34" s="84"/>
      <c r="JI34" s="84"/>
      <c r="JJ34" s="84"/>
      <c r="JK34" s="84"/>
      <c r="JL34" s="84"/>
      <c r="JM34" s="84"/>
      <c r="JN34" s="84"/>
      <c r="JO34" s="84"/>
      <c r="JP34" s="84"/>
      <c r="JQ34" s="84"/>
      <c r="JR34" s="84"/>
      <c r="JS34" s="84"/>
      <c r="JT34" s="84"/>
      <c r="JU34" s="84"/>
      <c r="JV34" s="84"/>
      <c r="JW34" s="84"/>
      <c r="JX34" s="84"/>
      <c r="JY34" s="84"/>
      <c r="JZ34" s="84"/>
      <c r="KA34" s="84"/>
      <c r="KB34" s="84"/>
      <c r="KC34" s="84"/>
      <c r="KD34" s="84"/>
      <c r="KE34" s="84"/>
      <c r="KF34" s="84"/>
      <c r="KG34" s="84"/>
      <c r="KH34" s="84"/>
      <c r="KI34" s="84"/>
      <c r="KJ34" s="84"/>
      <c r="KK34" s="84"/>
      <c r="KL34" s="84"/>
      <c r="KM34" s="84"/>
      <c r="KN34" s="84"/>
      <c r="KO34" s="84"/>
      <c r="KP34" s="84"/>
      <c r="KQ34" s="84"/>
      <c r="KR34" s="84"/>
      <c r="KS34" s="84"/>
      <c r="KT34" s="84"/>
      <c r="KU34" s="84"/>
      <c r="KV34" s="84"/>
      <c r="KW34" s="84"/>
      <c r="KX34" s="84"/>
      <c r="KY34" s="84"/>
      <c r="KZ34" s="84"/>
      <c r="LA34" s="84"/>
      <c r="LB34" s="84"/>
      <c r="LC34" s="84"/>
      <c r="LD34" s="84"/>
      <c r="LE34" s="84"/>
      <c r="LF34" s="84"/>
      <c r="LG34" s="84"/>
      <c r="LH34" s="84"/>
      <c r="LI34" s="84"/>
      <c r="LJ34" s="84"/>
      <c r="LK34" s="84"/>
      <c r="LL34" s="84"/>
      <c r="LM34" s="84"/>
      <c r="LN34" s="84"/>
      <c r="LO34" s="84"/>
      <c r="LP34" s="84"/>
      <c r="LQ34" s="84"/>
      <c r="LR34" s="84"/>
      <c r="LS34" s="84"/>
      <c r="LT34" s="84"/>
      <c r="LU34" s="84"/>
      <c r="LV34" s="84"/>
      <c r="LW34" s="84"/>
      <c r="LX34" s="84"/>
      <c r="LY34" s="84"/>
      <c r="LZ34" s="84"/>
      <c r="MA34" s="84"/>
      <c r="MB34" s="84"/>
      <c r="MC34" s="84"/>
      <c r="MD34" s="84"/>
      <c r="ME34" s="84"/>
      <c r="MF34" s="84"/>
      <c r="MG34" s="84"/>
      <c r="MH34" s="84"/>
      <c r="MI34" s="84"/>
      <c r="MJ34" s="84"/>
      <c r="MK34" s="84"/>
      <c r="ML34" s="84"/>
      <c r="MM34" s="84"/>
      <c r="MN34" s="84"/>
      <c r="MO34" s="84"/>
      <c r="MP34" s="84"/>
      <c r="MQ34" s="84"/>
      <c r="MR34" s="84"/>
      <c r="MS34" s="84"/>
      <c r="MT34" s="84"/>
      <c r="MU34" s="84"/>
      <c r="MV34" s="84"/>
      <c r="MW34" s="84"/>
      <c r="MX34" s="84"/>
      <c r="MY34" s="84"/>
      <c r="MZ34" s="84"/>
      <c r="NA34" s="84"/>
      <c r="NB34" s="84"/>
      <c r="NC34" s="84"/>
      <c r="ND34" s="84"/>
      <c r="NE34" s="84"/>
      <c r="NF34" s="84"/>
      <c r="NG34" s="84"/>
      <c r="NH34" s="84"/>
      <c r="NI34" s="84"/>
      <c r="NJ34" s="84"/>
      <c r="NK34" s="84"/>
      <c r="NL34" s="84"/>
      <c r="NM34" s="84"/>
      <c r="NN34" s="84"/>
      <c r="NO34" s="84"/>
      <c r="NP34" s="84"/>
      <c r="NQ34" s="84"/>
      <c r="NR34" s="84"/>
      <c r="NS34" s="84"/>
      <c r="NT34" s="84"/>
      <c r="NU34" s="84"/>
      <c r="NV34" s="84"/>
      <c r="NW34" s="84"/>
      <c r="NX34" s="84"/>
      <c r="NY34" s="84"/>
      <c r="NZ34" s="84"/>
      <c r="OA34" s="84"/>
      <c r="OB34" s="84"/>
      <c r="OC34" s="84"/>
      <c r="OD34" s="84"/>
      <c r="OE34" s="84"/>
      <c r="OF34" s="84"/>
      <c r="OG34" s="84"/>
      <c r="OH34" s="84"/>
      <c r="OI34" s="84"/>
      <c r="OJ34" s="84"/>
      <c r="OK34" s="84"/>
      <c r="OL34" s="84"/>
      <c r="OM34" s="84"/>
      <c r="ON34" s="84"/>
      <c r="OO34" s="84"/>
      <c r="OP34" s="84"/>
      <c r="OQ34" s="84"/>
      <c r="OR34" s="84"/>
      <c r="OS34" s="84"/>
      <c r="OT34" s="84"/>
      <c r="OU34" s="84"/>
      <c r="OV34" s="84"/>
      <c r="OW34" s="84"/>
      <c r="OX34" s="84"/>
      <c r="OY34" s="84"/>
      <c r="OZ34" s="84"/>
      <c r="PA34" s="84"/>
      <c r="PB34" s="84"/>
      <c r="PC34" s="84"/>
      <c r="PD34" s="84"/>
      <c r="PE34" s="84"/>
      <c r="PF34" s="84"/>
      <c r="PG34" s="84"/>
      <c r="PH34" s="84"/>
      <c r="PI34" s="84"/>
      <c r="PJ34" s="84"/>
      <c r="PK34" s="84"/>
      <c r="PL34" s="84"/>
      <c r="PM34" s="84"/>
      <c r="PN34" s="84"/>
      <c r="PO34" s="84"/>
      <c r="PP34" s="84"/>
      <c r="PQ34" s="84"/>
      <c r="PR34" s="84"/>
      <c r="PS34" s="84"/>
      <c r="PT34" s="84"/>
      <c r="PU34" s="84"/>
      <c r="PV34" s="84"/>
      <c r="PW34" s="84"/>
      <c r="PX34" s="84"/>
      <c r="PY34" s="84"/>
      <c r="PZ34" s="84"/>
      <c r="QA34" s="84"/>
      <c r="QB34" s="84"/>
      <c r="QC34" s="84"/>
      <c r="QD34" s="84"/>
      <c r="QE34" s="84"/>
      <c r="QF34" s="84"/>
      <c r="QG34" s="84"/>
      <c r="QH34" s="84"/>
      <c r="QI34" s="84"/>
      <c r="QJ34" s="84"/>
      <c r="QK34" s="84"/>
      <c r="QL34" s="84"/>
      <c r="QM34" s="84"/>
      <c r="QN34" s="84"/>
      <c r="QO34" s="84"/>
      <c r="QP34" s="84"/>
      <c r="QQ34" s="84"/>
      <c r="QR34" s="84"/>
      <c r="QS34" s="84"/>
      <c r="QT34" s="84"/>
      <c r="QU34" s="84"/>
      <c r="QV34" s="84"/>
      <c r="QW34" s="84"/>
      <c r="QX34" s="84"/>
      <c r="QY34" s="84"/>
      <c r="QZ34" s="84"/>
      <c r="RA34" s="84"/>
      <c r="RB34" s="84"/>
      <c r="RC34" s="84"/>
      <c r="RD34" s="84"/>
      <c r="RE34" s="84"/>
      <c r="RF34" s="84"/>
      <c r="RG34" s="84"/>
      <c r="RH34" s="84"/>
      <c r="RI34" s="84"/>
      <c r="RJ34" s="84"/>
      <c r="RK34" s="84"/>
      <c r="RL34" s="84"/>
      <c r="RM34" s="84"/>
      <c r="RN34" s="84"/>
      <c r="RO34" s="84"/>
      <c r="RP34" s="84"/>
      <c r="RQ34" s="84"/>
      <c r="RR34" s="84"/>
      <c r="RS34" s="84"/>
      <c r="RT34" s="84"/>
      <c r="RU34" s="84"/>
      <c r="RV34" s="84"/>
      <c r="RW34" s="84"/>
      <c r="RX34" s="84"/>
      <c r="RY34" s="84"/>
      <c r="RZ34" s="84"/>
      <c r="SA34" s="84"/>
      <c r="SB34" s="84"/>
      <c r="SC34" s="84"/>
      <c r="SD34" s="84"/>
      <c r="SE34" s="84"/>
      <c r="SF34" s="84"/>
      <c r="SG34" s="84"/>
      <c r="SH34" s="84"/>
      <c r="SI34" s="84"/>
      <c r="SJ34" s="84"/>
      <c r="SK34" s="84"/>
      <c r="SL34" s="84"/>
      <c r="SM34" s="84"/>
      <c r="SN34" s="84"/>
      <c r="SO34" s="84"/>
      <c r="SP34" s="84"/>
      <c r="SQ34" s="84"/>
    </row>
    <row r="35" spans="2:511" x14ac:dyDescent="0.3">
      <c r="B35" s="97" t="s">
        <v>133</v>
      </c>
      <c r="C35" s="43">
        <f>IF($W$4=Rail_Perpendicular,(COUNTIF(F34:JN34,"MC")),"")</f>
        <v>10</v>
      </c>
      <c r="E35" s="80"/>
      <c r="F35" s="83"/>
      <c r="G35" s="83"/>
      <c r="H35" s="86"/>
      <c r="I35" s="86"/>
      <c r="J35" s="83"/>
      <c r="K35" s="83"/>
      <c r="L35" s="83"/>
      <c r="M35" s="83"/>
      <c r="N35" s="86"/>
      <c r="O35" s="86"/>
      <c r="P35" s="83"/>
      <c r="Q35" s="83"/>
      <c r="R35" s="83"/>
      <c r="S35" s="83"/>
      <c r="T35" s="86"/>
      <c r="U35" s="86"/>
      <c r="V35" s="83"/>
      <c r="W35" s="83"/>
      <c r="X35" s="83"/>
      <c r="Y35" s="83"/>
      <c r="Z35" s="86"/>
      <c r="AA35" s="86"/>
      <c r="AB35" s="83"/>
      <c r="AC35" s="83"/>
      <c r="AD35" s="83"/>
      <c r="AE35" s="83"/>
      <c r="AF35" s="86"/>
      <c r="AG35" s="86"/>
      <c r="AH35" s="83"/>
      <c r="AI35" s="83"/>
      <c r="AJ35" s="83"/>
      <c r="AK35" s="84"/>
      <c r="AL35" s="84"/>
      <c r="AM35" s="84"/>
      <c r="AN35" s="84"/>
      <c r="AO35" s="84"/>
      <c r="AP35" s="84"/>
      <c r="AQ35" s="84"/>
      <c r="AR35" s="84"/>
      <c r="AS35" s="84"/>
      <c r="AT35" s="84"/>
      <c r="AU35" s="84"/>
      <c r="AV35" s="84"/>
      <c r="AW35" s="84"/>
      <c r="AX35" s="84"/>
      <c r="AY35" s="84"/>
      <c r="AZ35" s="84"/>
      <c r="BA35" s="84"/>
      <c r="BB35" s="84"/>
      <c r="BC35" s="84"/>
      <c r="BD35" s="84"/>
      <c r="BE35" s="84"/>
      <c r="BF35" s="84"/>
      <c r="BG35" s="84"/>
      <c r="BH35" s="84"/>
      <c r="BI35" s="84"/>
      <c r="BJ35" s="84"/>
      <c r="BK35" s="84"/>
      <c r="BL35" s="84"/>
      <c r="BM35" s="84"/>
      <c r="BN35" s="84"/>
      <c r="BO35" s="84"/>
      <c r="BP35" s="84"/>
      <c r="BQ35" s="84"/>
      <c r="BR35" s="84"/>
      <c r="BS35" s="84"/>
      <c r="BT35" s="84"/>
      <c r="BU35" s="84"/>
      <c r="BV35" s="84"/>
      <c r="BW35" s="84"/>
      <c r="BX35" s="84"/>
      <c r="BY35" s="84"/>
      <c r="BZ35" s="84"/>
      <c r="CA35" s="84"/>
      <c r="CB35" s="84"/>
      <c r="CC35" s="84"/>
      <c r="CD35" s="84"/>
      <c r="CE35" s="84"/>
      <c r="CF35" s="84"/>
      <c r="CG35" s="84"/>
      <c r="CH35" s="84"/>
      <c r="CI35" s="84"/>
      <c r="CJ35" s="84"/>
      <c r="CK35" s="84"/>
      <c r="CL35" s="84"/>
      <c r="CM35" s="84"/>
      <c r="CN35" s="84"/>
      <c r="CO35" s="84"/>
      <c r="CP35" s="84"/>
      <c r="CQ35" s="84"/>
      <c r="CR35" s="84"/>
      <c r="CS35" s="84"/>
      <c r="CT35" s="84"/>
      <c r="CU35" s="84"/>
      <c r="CV35" s="84"/>
      <c r="CW35" s="84"/>
      <c r="CX35" s="84"/>
      <c r="CY35" s="84"/>
      <c r="CZ35" s="84"/>
      <c r="DA35" s="84"/>
      <c r="DB35" s="84"/>
      <c r="DC35" s="84"/>
      <c r="DD35" s="84"/>
      <c r="DE35" s="84"/>
      <c r="DF35" s="84"/>
      <c r="DG35" s="84"/>
      <c r="DH35" s="84"/>
      <c r="DI35" s="84"/>
      <c r="DJ35" s="84"/>
      <c r="DK35" s="84"/>
      <c r="DL35" s="84"/>
      <c r="DM35" s="84"/>
      <c r="DN35" s="84"/>
      <c r="DO35" s="84"/>
      <c r="DP35" s="84"/>
      <c r="DQ35" s="84"/>
      <c r="DR35" s="84"/>
      <c r="DS35" s="84"/>
      <c r="DT35" s="84"/>
      <c r="DU35" s="84"/>
      <c r="DV35" s="84"/>
      <c r="DW35" s="84"/>
      <c r="DX35" s="84"/>
      <c r="DY35" s="84"/>
      <c r="DZ35" s="84"/>
      <c r="EA35" s="84"/>
      <c r="EB35" s="84"/>
      <c r="EC35" s="84"/>
      <c r="ED35" s="84"/>
      <c r="EE35" s="84"/>
      <c r="EF35" s="84"/>
      <c r="EG35" s="84"/>
      <c r="EH35" s="84"/>
      <c r="EI35" s="84"/>
      <c r="EJ35" s="84"/>
      <c r="EK35" s="84"/>
      <c r="EL35" s="84"/>
      <c r="EM35" s="84"/>
      <c r="EN35" s="84"/>
      <c r="EO35" s="84"/>
      <c r="EP35" s="84"/>
      <c r="EQ35" s="84"/>
      <c r="ER35" s="84"/>
      <c r="ES35" s="84"/>
      <c r="ET35" s="84"/>
      <c r="EU35" s="84"/>
      <c r="EV35" s="84"/>
      <c r="EW35" s="84"/>
      <c r="EX35" s="84"/>
      <c r="EY35" s="84"/>
      <c r="EZ35" s="84"/>
      <c r="FA35" s="84"/>
      <c r="FB35" s="84"/>
      <c r="FC35" s="84"/>
      <c r="FD35" s="84"/>
      <c r="FE35" s="84"/>
      <c r="FF35" s="84"/>
      <c r="FG35" s="84"/>
      <c r="FH35" s="84"/>
      <c r="FI35" s="84"/>
      <c r="FJ35" s="84"/>
      <c r="FK35" s="84"/>
      <c r="FL35" s="84"/>
      <c r="FM35" s="84"/>
      <c r="FN35" s="84"/>
      <c r="FO35" s="84"/>
      <c r="FP35" s="84"/>
      <c r="FQ35" s="84"/>
      <c r="FR35" s="84"/>
      <c r="FS35" s="84"/>
      <c r="FT35" s="84"/>
      <c r="FU35" s="84"/>
      <c r="FV35" s="84"/>
      <c r="FW35" s="84"/>
      <c r="FX35" s="84"/>
      <c r="FY35" s="84"/>
      <c r="FZ35" s="84"/>
      <c r="GA35" s="84"/>
      <c r="GB35" s="84"/>
      <c r="GC35" s="84"/>
      <c r="GD35" s="84"/>
      <c r="GE35" s="84"/>
      <c r="GF35" s="84"/>
      <c r="GG35" s="84"/>
      <c r="GH35" s="84"/>
      <c r="GI35" s="84"/>
      <c r="GJ35" s="84"/>
      <c r="GK35" s="84"/>
      <c r="GL35" s="84"/>
      <c r="GM35" s="84"/>
      <c r="GN35" s="84"/>
      <c r="GO35" s="84"/>
      <c r="GP35" s="84"/>
      <c r="GQ35" s="84"/>
      <c r="GR35" s="84"/>
      <c r="GS35" s="84"/>
      <c r="GT35" s="84"/>
      <c r="GU35" s="84"/>
      <c r="GV35" s="84"/>
      <c r="GW35" s="84"/>
      <c r="GX35" s="84"/>
      <c r="GY35" s="84"/>
      <c r="GZ35" s="84"/>
      <c r="HA35" s="84"/>
      <c r="HB35" s="84"/>
      <c r="HC35" s="84"/>
      <c r="HD35" s="84"/>
      <c r="HE35" s="84"/>
      <c r="HF35" s="84"/>
      <c r="HG35" s="84"/>
      <c r="HH35" s="84"/>
      <c r="HI35" s="84"/>
      <c r="HJ35" s="84"/>
      <c r="HK35" s="84"/>
      <c r="HL35" s="84"/>
      <c r="HM35" s="84"/>
      <c r="HN35" s="84"/>
      <c r="HO35" s="84"/>
      <c r="HP35" s="84"/>
      <c r="HQ35" s="84"/>
      <c r="HR35" s="84"/>
      <c r="HS35" s="84"/>
      <c r="HT35" s="84"/>
      <c r="HU35" s="84"/>
      <c r="HV35" s="84"/>
      <c r="HW35" s="84"/>
      <c r="HX35" s="84"/>
      <c r="HY35" s="84"/>
      <c r="HZ35" s="84"/>
      <c r="IA35" s="84"/>
      <c r="IB35" s="84"/>
      <c r="IC35" s="84"/>
      <c r="ID35" s="84"/>
      <c r="IE35" s="84"/>
      <c r="IF35" s="84"/>
      <c r="IG35" s="84"/>
      <c r="IH35" s="84"/>
      <c r="II35" s="84"/>
      <c r="IJ35" s="84"/>
      <c r="IK35" s="84"/>
      <c r="IL35" s="84"/>
      <c r="IM35" s="84"/>
      <c r="IN35" s="84"/>
      <c r="IO35" s="84"/>
      <c r="IP35" s="84"/>
      <c r="IQ35" s="84"/>
      <c r="IR35" s="84"/>
      <c r="IS35" s="84"/>
      <c r="IT35" s="84"/>
      <c r="IU35" s="84"/>
      <c r="IV35" s="84"/>
      <c r="IW35" s="84"/>
      <c r="IX35" s="84"/>
      <c r="IY35" s="84"/>
      <c r="IZ35" s="84"/>
      <c r="JA35" s="84"/>
      <c r="JB35" s="84"/>
      <c r="JC35" s="84"/>
      <c r="JD35" s="84"/>
      <c r="JE35" s="84"/>
      <c r="JF35" s="84"/>
      <c r="JG35" s="84"/>
      <c r="JH35" s="84"/>
      <c r="JI35" s="84"/>
      <c r="JJ35" s="84"/>
      <c r="JK35" s="84"/>
      <c r="JL35" s="84"/>
      <c r="JM35" s="84"/>
      <c r="JN35" s="84"/>
      <c r="JO35" s="84"/>
      <c r="JP35" s="84"/>
      <c r="JQ35" s="84"/>
      <c r="JR35" s="84"/>
      <c r="JS35" s="84"/>
      <c r="JT35" s="84"/>
      <c r="JU35" s="84"/>
      <c r="JV35" s="84"/>
      <c r="JW35" s="84"/>
      <c r="JX35" s="84"/>
      <c r="JY35" s="84"/>
      <c r="JZ35" s="84"/>
      <c r="KA35" s="84"/>
      <c r="KB35" s="84"/>
      <c r="KC35" s="84"/>
      <c r="KD35" s="84"/>
      <c r="KE35" s="84"/>
      <c r="KF35" s="84"/>
      <c r="KG35" s="84"/>
      <c r="KH35" s="84"/>
      <c r="KI35" s="84"/>
      <c r="KJ35" s="84"/>
      <c r="KK35" s="84"/>
      <c r="KL35" s="84"/>
      <c r="KM35" s="84"/>
      <c r="KN35" s="84"/>
      <c r="KO35" s="84"/>
      <c r="KP35" s="84"/>
      <c r="KQ35" s="84"/>
      <c r="KR35" s="84"/>
      <c r="KS35" s="84"/>
      <c r="KT35" s="84"/>
      <c r="KU35" s="84"/>
      <c r="KV35" s="84"/>
      <c r="KW35" s="84"/>
      <c r="KX35" s="84"/>
      <c r="KY35" s="84"/>
      <c r="KZ35" s="84"/>
      <c r="LA35" s="84"/>
      <c r="LB35" s="84"/>
      <c r="LC35" s="84"/>
      <c r="LD35" s="84"/>
      <c r="LE35" s="84"/>
      <c r="LF35" s="84"/>
      <c r="LG35" s="84"/>
      <c r="LH35" s="84"/>
      <c r="LI35" s="84"/>
      <c r="LJ35" s="84"/>
      <c r="LK35" s="84"/>
      <c r="LL35" s="84"/>
      <c r="LM35" s="84"/>
      <c r="LN35" s="84"/>
      <c r="LO35" s="84"/>
      <c r="LP35" s="84"/>
      <c r="LQ35" s="84"/>
      <c r="LR35" s="84"/>
      <c r="LS35" s="84"/>
      <c r="LT35" s="84"/>
      <c r="LU35" s="84"/>
      <c r="LV35" s="84"/>
      <c r="LW35" s="84"/>
      <c r="LX35" s="84"/>
      <c r="LY35" s="84"/>
      <c r="LZ35" s="84"/>
      <c r="MA35" s="84"/>
      <c r="MB35" s="84"/>
      <c r="MC35" s="84"/>
      <c r="MD35" s="84"/>
      <c r="ME35" s="84"/>
      <c r="MF35" s="84"/>
      <c r="MG35" s="84"/>
      <c r="MH35" s="84"/>
      <c r="MI35" s="84"/>
      <c r="MJ35" s="84"/>
      <c r="MK35" s="84"/>
      <c r="ML35" s="84"/>
      <c r="MM35" s="84"/>
      <c r="MN35" s="84"/>
      <c r="MO35" s="84"/>
      <c r="MP35" s="84"/>
      <c r="MQ35" s="84"/>
      <c r="MR35" s="84"/>
      <c r="MS35" s="84"/>
      <c r="MT35" s="84"/>
      <c r="MU35" s="84"/>
      <c r="MV35" s="84"/>
      <c r="MW35" s="84"/>
      <c r="MX35" s="84"/>
      <c r="MY35" s="84"/>
      <c r="MZ35" s="84"/>
      <c r="NA35" s="84"/>
      <c r="NB35" s="84"/>
      <c r="NC35" s="84"/>
      <c r="ND35" s="84"/>
      <c r="NE35" s="84"/>
      <c r="NF35" s="84"/>
      <c r="NG35" s="84"/>
      <c r="NH35" s="84"/>
      <c r="NI35" s="84"/>
      <c r="NJ35" s="84"/>
      <c r="NK35" s="84"/>
      <c r="NL35" s="84"/>
      <c r="NM35" s="84"/>
      <c r="NN35" s="84"/>
      <c r="NO35" s="84"/>
      <c r="NP35" s="84"/>
      <c r="NQ35" s="84"/>
      <c r="NR35" s="84"/>
      <c r="NS35" s="84"/>
      <c r="NT35" s="84"/>
      <c r="NU35" s="84"/>
      <c r="NV35" s="84"/>
      <c r="NW35" s="84"/>
      <c r="NX35" s="84"/>
      <c r="NY35" s="84"/>
      <c r="NZ35" s="84"/>
      <c r="OA35" s="84"/>
      <c r="OB35" s="84"/>
      <c r="OC35" s="84"/>
      <c r="OD35" s="84"/>
      <c r="OE35" s="84"/>
      <c r="OF35" s="84"/>
      <c r="OG35" s="84"/>
      <c r="OH35" s="84"/>
      <c r="OI35" s="84"/>
      <c r="OJ35" s="84"/>
      <c r="OK35" s="84"/>
      <c r="OL35" s="84"/>
      <c r="OM35" s="84"/>
      <c r="ON35" s="84"/>
      <c r="OO35" s="84"/>
      <c r="OP35" s="84"/>
      <c r="OQ35" s="84"/>
      <c r="OR35" s="84"/>
      <c r="OS35" s="84"/>
      <c r="OT35" s="84"/>
      <c r="OU35" s="84"/>
      <c r="OV35" s="84"/>
      <c r="OW35" s="84"/>
      <c r="OX35" s="84"/>
      <c r="OY35" s="84"/>
      <c r="OZ35" s="84"/>
      <c r="PA35" s="84"/>
      <c r="PB35" s="84"/>
      <c r="PC35" s="84"/>
      <c r="PD35" s="84"/>
      <c r="PE35" s="84"/>
      <c r="PF35" s="84"/>
      <c r="PG35" s="84"/>
      <c r="PH35" s="84"/>
      <c r="PI35" s="84"/>
      <c r="PJ35" s="84"/>
      <c r="PK35" s="84"/>
      <c r="PL35" s="84"/>
      <c r="PM35" s="84"/>
      <c r="PN35" s="84"/>
      <c r="PO35" s="84"/>
      <c r="PP35" s="84"/>
      <c r="PQ35" s="84"/>
      <c r="PR35" s="84"/>
      <c r="PS35" s="84"/>
      <c r="PT35" s="84"/>
      <c r="PU35" s="84"/>
      <c r="PV35" s="84"/>
      <c r="PW35" s="84"/>
      <c r="PX35" s="84"/>
      <c r="PY35" s="84"/>
      <c r="PZ35" s="84"/>
      <c r="QA35" s="84"/>
      <c r="QB35" s="84"/>
      <c r="QC35" s="84"/>
      <c r="QD35" s="84"/>
      <c r="QE35" s="84"/>
      <c r="QF35" s="84"/>
      <c r="QG35" s="84"/>
      <c r="QH35" s="84"/>
      <c r="QI35" s="84"/>
      <c r="QJ35" s="84"/>
      <c r="QK35" s="84"/>
      <c r="QL35" s="84"/>
      <c r="QM35" s="84"/>
      <c r="QN35" s="84"/>
      <c r="QO35" s="84"/>
      <c r="QP35" s="84"/>
      <c r="QQ35" s="84"/>
      <c r="QR35" s="84"/>
      <c r="QS35" s="84"/>
      <c r="QT35" s="84"/>
      <c r="QU35" s="84"/>
      <c r="QV35" s="84"/>
      <c r="QW35" s="84"/>
      <c r="QX35" s="84"/>
      <c r="QY35" s="84"/>
      <c r="QZ35" s="84"/>
      <c r="RA35" s="84"/>
      <c r="RB35" s="84"/>
      <c r="RC35" s="84"/>
      <c r="RD35" s="84"/>
      <c r="RE35" s="84"/>
      <c r="RF35" s="84"/>
      <c r="RG35" s="84"/>
      <c r="RH35" s="84"/>
      <c r="RI35" s="84"/>
      <c r="RJ35" s="84"/>
      <c r="RK35" s="84"/>
      <c r="RL35" s="84"/>
      <c r="RM35" s="84"/>
      <c r="RN35" s="84"/>
      <c r="RO35" s="84"/>
      <c r="RP35" s="84"/>
      <c r="RQ35" s="84"/>
      <c r="RR35" s="84"/>
      <c r="RS35" s="84"/>
      <c r="RT35" s="84"/>
      <c r="RU35" s="84"/>
      <c r="RV35" s="84"/>
      <c r="RW35" s="84"/>
      <c r="RX35" s="84"/>
      <c r="RY35" s="84"/>
      <c r="RZ35" s="84"/>
      <c r="SA35" s="84"/>
      <c r="SB35" s="84"/>
      <c r="SC35" s="84"/>
      <c r="SD35" s="84"/>
      <c r="SE35" s="84"/>
      <c r="SF35" s="84"/>
      <c r="SG35" s="84"/>
      <c r="SH35" s="84"/>
      <c r="SI35" s="84"/>
      <c r="SJ35" s="84"/>
      <c r="SK35" s="84"/>
      <c r="SL35" s="84"/>
      <c r="SM35" s="84"/>
      <c r="SN35" s="84"/>
      <c r="SO35" s="84"/>
      <c r="SP35" s="84"/>
      <c r="SQ35" s="84"/>
    </row>
    <row r="36" spans="2:511" x14ac:dyDescent="0.3">
      <c r="E36" s="74"/>
      <c r="F36" s="84"/>
      <c r="G36" s="82" t="str">
        <f>IF($W$2=Data!$A$12,Data!$A$12,"xxxx")</f>
        <v>Landscape</v>
      </c>
      <c r="H36" s="90" t="str">
        <f>IF($W$2=Data!$A$12,Data!$A$12,"xxxx")</f>
        <v>Landscape</v>
      </c>
      <c r="I36" s="90" t="str">
        <f>IF($W$2=Data!$A$12,Data!$A$12,"xxxx")</f>
        <v>Landscape</v>
      </c>
      <c r="J36" s="90" t="str">
        <f>IF($X$2=Data!$A$12,Data!$A$12,"xxxx")</f>
        <v>xxxx</v>
      </c>
      <c r="K36" s="84"/>
      <c r="L36" s="84"/>
      <c r="M36" s="82" t="str">
        <f>IF($W$2=Data!$A$12,Data!$A$12,"xxxx")</f>
        <v>Landscape</v>
      </c>
      <c r="N36" s="90" t="str">
        <f>IF($W$2=Data!$A$12,Data!$A$12,"xxxx")</f>
        <v>Landscape</v>
      </c>
      <c r="O36" s="90" t="str">
        <f>IF($W$2=Data!$A$12,Data!$A$12,"xxxx")</f>
        <v>Landscape</v>
      </c>
      <c r="P36" s="90" t="str">
        <f>IF($X$2=Data!$A$12,Data!$A$12,"xxxx")</f>
        <v>xxxx</v>
      </c>
      <c r="Q36" s="84"/>
      <c r="R36" s="84"/>
      <c r="S36" s="82" t="str">
        <f>IF($W$2=Data!$A$12,Data!$A$12,"xxxx")</f>
        <v>Landscape</v>
      </c>
      <c r="T36" s="90" t="str">
        <f>IF($W$2=Data!$A$12,Data!$A$12,"xxxx")</f>
        <v>Landscape</v>
      </c>
      <c r="U36" s="90" t="str">
        <f>IF($W$2=Data!$A$12,Data!$A$12,"xxxx")</f>
        <v>Landscape</v>
      </c>
      <c r="V36" s="90" t="str">
        <f>IF($X$2=Data!$A$12,Data!$A$12,"xxxx")</f>
        <v>xxxx</v>
      </c>
      <c r="W36" s="84"/>
      <c r="X36" s="84"/>
      <c r="Y36" s="82" t="str">
        <f>IF($W$2=Data!$A$12,Data!$A$12,"xxxx")</f>
        <v>Landscape</v>
      </c>
      <c r="Z36" s="90" t="str">
        <f>IF($W$2=Data!$A$12,Data!$A$12,"xxxx")</f>
        <v>Landscape</v>
      </c>
      <c r="AA36" s="90" t="str">
        <f>IF($W$2=Data!$A$12,Data!$A$12,"xxxx")</f>
        <v>Landscape</v>
      </c>
      <c r="AB36" s="90" t="str">
        <f>IF($X$2=Data!$A$12,Data!$A$12,"xxxx")</f>
        <v>xxxx</v>
      </c>
      <c r="AC36" s="84"/>
      <c r="AD36" s="84"/>
      <c r="AE36" s="82" t="str">
        <f>IF($W$2=Data!$A$12,Data!$A$12,"xxxx")</f>
        <v>Landscape</v>
      </c>
      <c r="AF36" s="90" t="str">
        <f>IF($W$2=Data!$A$12,Data!$A$12,"xxxx")</f>
        <v>Landscape</v>
      </c>
      <c r="AG36" s="90" t="str">
        <f>IF($W$2=Data!$A$12,Data!$A$12,"xxxx")</f>
        <v>Landscape</v>
      </c>
      <c r="AH36" s="90" t="str">
        <f>IF($X$2=Data!$A$12,Data!$A$12,"xxxx")</f>
        <v>xxxx</v>
      </c>
      <c r="AI36" s="84"/>
      <c r="AJ36" s="84"/>
      <c r="JA36" s="28"/>
    </row>
    <row r="37" spans="2:511" x14ac:dyDescent="0.3">
      <c r="E37" s="66" t="str">
        <f>VLOOKUP(E38,Data!$A$63:$C$165,2,FALSE)</f>
        <v>C</v>
      </c>
      <c r="F37" s="84" t="str">
        <f>IF(AND(Rail_Orientation=Rail_Parallel,G$22&lt;=No_Panels_per_Row,$E38&lt;=No_of_Rows),"EC","")</f>
        <v/>
      </c>
      <c r="G37" s="92" t="str">
        <f>IF(AND(G$22&lt;=$P$2,$E38&lt;=$P$4),("Panel "&amp;$E37&amp;G$22),"")</f>
        <v>Panel C1</v>
      </c>
      <c r="H37" s="91"/>
      <c r="I37" s="91"/>
      <c r="J37" s="91"/>
      <c r="K37" s="84" t="str">
        <f>IF(AND($W$4=Rail_Parallel,G$22&lt;$P$2,$E38&lt;=$P$4),"MC",(IF(AND($W$4=Rail_Parallel,G$22=$P$2,$E38&lt;=$P$4),"EC","")))</f>
        <v/>
      </c>
      <c r="L37" s="84"/>
      <c r="M37" s="92" t="str">
        <f>IF(AND(M$22&lt;=$P$2,$E38&lt;=$P$4),("Panel "&amp;$E37&amp;M$22),"")</f>
        <v>Panel C2</v>
      </c>
      <c r="N37" s="91"/>
      <c r="O37" s="91"/>
      <c r="P37" s="91"/>
      <c r="Q37" s="84" t="str">
        <f>IF(AND($W$4=Rail_Parallel,M$22&lt;$P$2,$E38&lt;=$P$4),"MC",(IF(AND($W$4=Rail_Parallel,M$22=$P$2,$E38&lt;=$P$4),"EC","")))</f>
        <v/>
      </c>
      <c r="R37" s="84"/>
      <c r="S37" s="92" t="str">
        <f>IF(AND(S$22&lt;=$P$2,$E38&lt;=$P$4),("Panel "&amp;$E37&amp;S$22),"")</f>
        <v>Panel C3</v>
      </c>
      <c r="T37" s="91"/>
      <c r="U37" s="91"/>
      <c r="V37" s="91"/>
      <c r="W37" s="84" t="str">
        <f>IF(AND($W$4=Rail_Parallel,S$22&lt;$P$2,$E38&lt;=$P$4),"MC",(IF(AND($W$4=Rail_Parallel,S$22=$P$2,$E38&lt;=$P$4),"EC","")))</f>
        <v/>
      </c>
      <c r="X37" s="84"/>
      <c r="Y37" s="92" t="str">
        <f>IF(AND(Y$22&lt;=$P$2,$E38&lt;=$P$4),("Panel "&amp;$E37&amp;Y$22),"")</f>
        <v>Panel C4</v>
      </c>
      <c r="Z37" s="91"/>
      <c r="AA37" s="91"/>
      <c r="AB37" s="91"/>
      <c r="AC37" s="84" t="str">
        <f>IF(AND($W$4=Rail_Parallel,Y$22&lt;$P$2,$E38&lt;=$P$4),"MC",(IF(AND($W$4=Rail_Parallel,Y$22=$P$2,$E38&lt;=$P$4),"EC","")))</f>
        <v/>
      </c>
      <c r="AD37" s="84"/>
      <c r="AE37" s="92" t="str">
        <f>IF(AND(AE$22&lt;=$P$2,$E38&lt;=$P$4),("Panel "&amp;$E37&amp;AE$22),"")</f>
        <v>Panel C5</v>
      </c>
      <c r="AF37" s="91"/>
      <c r="AG37" s="91"/>
      <c r="AH37" s="91"/>
      <c r="AI37" s="84" t="str">
        <f>IF(AND($W$4=Rail_Parallel,AE$22&lt;$P$2,$E38&lt;=$P$4),"MC",(IF(AND($W$4=Rail_Parallel,AE$22=$P$2,$E38&lt;=$P$4),"EC","")))</f>
        <v/>
      </c>
      <c r="AJ37" s="84"/>
      <c r="JA37" s="28"/>
    </row>
    <row r="38" spans="2:511" x14ac:dyDescent="0.3">
      <c r="E38" s="79">
        <f>E32+1</f>
        <v>3</v>
      </c>
      <c r="F38" s="84" t="str">
        <f>F37</f>
        <v/>
      </c>
      <c r="G38" s="91"/>
      <c r="H38" s="91"/>
      <c r="I38" s="91"/>
      <c r="J38" s="91"/>
      <c r="K38" s="84" t="str">
        <f>K37</f>
        <v/>
      </c>
      <c r="L38" s="84"/>
      <c r="M38" s="91"/>
      <c r="N38" s="91"/>
      <c r="O38" s="91"/>
      <c r="P38" s="91"/>
      <c r="Q38" s="84" t="str">
        <f>Q37</f>
        <v/>
      </c>
      <c r="R38" s="84"/>
      <c r="S38" s="91"/>
      <c r="T38" s="91"/>
      <c r="U38" s="91"/>
      <c r="V38" s="91"/>
      <c r="W38" s="84" t="str">
        <f>W37</f>
        <v/>
      </c>
      <c r="X38" s="84"/>
      <c r="Y38" s="91"/>
      <c r="Z38" s="91"/>
      <c r="AA38" s="91"/>
      <c r="AB38" s="91"/>
      <c r="AC38" s="84" t="str">
        <f>AC37</f>
        <v/>
      </c>
      <c r="AD38" s="84"/>
      <c r="AE38" s="91"/>
      <c r="AF38" s="91"/>
      <c r="AG38" s="91"/>
      <c r="AH38" s="91"/>
      <c r="AI38" s="84" t="str">
        <f>AI37</f>
        <v/>
      </c>
      <c r="AJ38" s="84"/>
      <c r="JA38" s="28"/>
    </row>
    <row r="39" spans="2:511" x14ac:dyDescent="0.3">
      <c r="E39" s="73"/>
      <c r="F39" s="84"/>
      <c r="G39" s="91"/>
      <c r="H39" s="91"/>
      <c r="I39" s="91"/>
      <c r="J39" s="91"/>
      <c r="K39" s="84"/>
      <c r="L39" s="84"/>
      <c r="M39" s="91"/>
      <c r="N39" s="91"/>
      <c r="O39" s="91"/>
      <c r="P39" s="91"/>
      <c r="Q39" s="84"/>
      <c r="R39" s="84"/>
      <c r="S39" s="91"/>
      <c r="T39" s="91"/>
      <c r="U39" s="91"/>
      <c r="V39" s="91"/>
      <c r="W39" s="84"/>
      <c r="X39" s="84"/>
      <c r="Y39" s="91"/>
      <c r="Z39" s="91"/>
      <c r="AA39" s="91"/>
      <c r="AB39" s="91"/>
      <c r="AC39" s="84"/>
      <c r="AD39" s="84"/>
      <c r="AE39" s="91"/>
      <c r="AF39" s="91"/>
      <c r="AG39" s="91"/>
      <c r="AH39" s="91"/>
      <c r="AI39" s="84"/>
      <c r="AJ39" s="84"/>
      <c r="JA39" s="28"/>
    </row>
    <row r="40" spans="2:511" x14ac:dyDescent="0.3">
      <c r="B40" s="97" t="s">
        <v>132</v>
      </c>
      <c r="C40" s="43">
        <f>IF($W$4=Rail_Perpendicular,(COUNTIF(F40:JN40,"EC")),"")</f>
        <v>10</v>
      </c>
      <c r="E40" s="81"/>
      <c r="F40" s="84"/>
      <c r="G40" s="83"/>
      <c r="H40" s="86" t="str">
        <f>IF(AND($W$4=Rail_Perpendicular,$E38&lt;$P$4,G$22&lt;=$P$2),"MC",IF(AND($W$4=Rail_Perpendicular,$E38=$P$4,G$22&lt;=$P$2),"EC",""))</f>
        <v>EC</v>
      </c>
      <c r="I40" s="86" t="str">
        <f>H40</f>
        <v>EC</v>
      </c>
      <c r="J40" s="83"/>
      <c r="K40" s="84"/>
      <c r="L40" s="84"/>
      <c r="M40" s="83"/>
      <c r="N40" s="86" t="str">
        <f>IF(AND($W$4=Rail_Perpendicular,$E38&lt;$P$4,M$22&lt;=$P$2),"MC",IF(AND($W$4=Rail_Perpendicular,$E38=$P$4,M$22&lt;=$P$2),"EC",""))</f>
        <v>EC</v>
      </c>
      <c r="O40" s="86" t="str">
        <f>N40</f>
        <v>EC</v>
      </c>
      <c r="P40" s="83"/>
      <c r="Q40" s="84"/>
      <c r="R40" s="84"/>
      <c r="S40" s="83"/>
      <c r="T40" s="86" t="str">
        <f>IF(AND($W$4=Rail_Perpendicular,$E38&lt;$P$4,S$22&lt;=$P$2),"MC",IF(AND($W$4=Rail_Perpendicular,$E38=$P$4,S$22&lt;=$P$2),"EC",""))</f>
        <v>EC</v>
      </c>
      <c r="U40" s="86" t="str">
        <f>T40</f>
        <v>EC</v>
      </c>
      <c r="V40" s="83"/>
      <c r="W40" s="84"/>
      <c r="X40" s="84"/>
      <c r="Y40" s="83"/>
      <c r="Z40" s="86" t="str">
        <f>IF(AND($W$4=Rail_Perpendicular,$E38&lt;$P$4,Y$22&lt;=$P$2),"MC",IF(AND($W$4=Rail_Perpendicular,$E38=$P$4,Y$22&lt;=$P$2),"EC",""))</f>
        <v>EC</v>
      </c>
      <c r="AA40" s="86" t="str">
        <f>Z40</f>
        <v>EC</v>
      </c>
      <c r="AB40" s="83"/>
      <c r="AC40" s="84"/>
      <c r="AD40" s="84"/>
      <c r="AE40" s="83"/>
      <c r="AF40" s="86" t="str">
        <f>IF(AND($W$4=Rail_Perpendicular,$E38&lt;$P$4,AE$22&lt;=$P$2),"MC",IF(AND($W$4=Rail_Perpendicular,$E38=$P$4,AE$22&lt;=$P$2),"EC",""))</f>
        <v>EC</v>
      </c>
      <c r="AG40" s="86" t="str">
        <f>AF40</f>
        <v>EC</v>
      </c>
      <c r="AH40" s="83"/>
      <c r="AI40" s="84"/>
      <c r="AJ40" s="84"/>
      <c r="AK40" s="84"/>
      <c r="AL40" s="84"/>
      <c r="AM40" s="84"/>
      <c r="AN40" s="84"/>
      <c r="AO40" s="84"/>
      <c r="AP40" s="84"/>
      <c r="AQ40" s="84"/>
      <c r="AR40" s="84"/>
      <c r="AS40" s="84"/>
      <c r="AT40" s="84"/>
      <c r="AU40" s="84"/>
      <c r="AV40" s="84"/>
      <c r="AW40" s="84"/>
      <c r="AX40" s="84"/>
      <c r="AY40" s="84"/>
      <c r="AZ40" s="84"/>
      <c r="BA40" s="84"/>
      <c r="BB40" s="84"/>
      <c r="BC40" s="84"/>
      <c r="BD40" s="84"/>
      <c r="BE40" s="84"/>
      <c r="BF40" s="84"/>
      <c r="BG40" s="84"/>
      <c r="BH40" s="84"/>
      <c r="BI40" s="84"/>
      <c r="BJ40" s="84"/>
      <c r="BK40" s="84"/>
      <c r="BL40" s="84"/>
      <c r="BM40" s="84"/>
      <c r="BN40" s="84"/>
      <c r="BO40" s="84"/>
      <c r="BP40" s="84"/>
      <c r="BQ40" s="84"/>
      <c r="BR40" s="84"/>
      <c r="BS40" s="84"/>
      <c r="BT40" s="84"/>
      <c r="BU40" s="84"/>
      <c r="BV40" s="84"/>
      <c r="BW40" s="84"/>
      <c r="BX40" s="84"/>
      <c r="BY40" s="84"/>
      <c r="BZ40" s="84"/>
      <c r="CA40" s="84"/>
      <c r="CB40" s="84"/>
      <c r="CC40" s="84"/>
      <c r="CD40" s="84"/>
      <c r="CE40" s="84"/>
      <c r="CF40" s="84"/>
      <c r="CG40" s="84"/>
      <c r="CH40" s="84"/>
      <c r="CI40" s="84"/>
      <c r="CJ40" s="84"/>
      <c r="CK40" s="84"/>
      <c r="CL40" s="84"/>
      <c r="CM40" s="84"/>
      <c r="CN40" s="84"/>
      <c r="CO40" s="84"/>
      <c r="CP40" s="84"/>
      <c r="CQ40" s="84"/>
      <c r="CR40" s="84"/>
      <c r="CS40" s="84"/>
      <c r="CT40" s="84"/>
      <c r="CU40" s="84"/>
      <c r="CV40" s="84"/>
      <c r="CW40" s="84"/>
      <c r="CX40" s="84"/>
      <c r="CY40" s="84"/>
      <c r="CZ40" s="84"/>
      <c r="DA40" s="84"/>
      <c r="DB40" s="84"/>
      <c r="DC40" s="84"/>
      <c r="DD40" s="84"/>
      <c r="DE40" s="84"/>
      <c r="DF40" s="84"/>
      <c r="DG40" s="84"/>
      <c r="DH40" s="84"/>
      <c r="DI40" s="84"/>
      <c r="DJ40" s="84"/>
      <c r="DK40" s="84"/>
      <c r="DL40" s="84"/>
      <c r="DM40" s="84"/>
      <c r="DN40" s="84"/>
      <c r="DO40" s="84"/>
      <c r="DP40" s="84"/>
      <c r="DQ40" s="84"/>
      <c r="DR40" s="84"/>
      <c r="DS40" s="84"/>
      <c r="DT40" s="84"/>
      <c r="DU40" s="84"/>
      <c r="DV40" s="84"/>
      <c r="DW40" s="84"/>
      <c r="DX40" s="84"/>
      <c r="DY40" s="84"/>
      <c r="DZ40" s="84"/>
      <c r="EA40" s="84"/>
      <c r="EB40" s="84"/>
      <c r="EC40" s="84"/>
      <c r="ED40" s="84"/>
      <c r="EE40" s="84"/>
      <c r="EF40" s="84"/>
      <c r="EG40" s="84"/>
      <c r="EH40" s="84"/>
      <c r="EI40" s="84"/>
      <c r="EJ40" s="84"/>
      <c r="EK40" s="84"/>
      <c r="EL40" s="84"/>
      <c r="EM40" s="84"/>
      <c r="EN40" s="84"/>
      <c r="EO40" s="84"/>
      <c r="EP40" s="84"/>
      <c r="EQ40" s="84"/>
      <c r="ER40" s="84"/>
      <c r="ES40" s="84"/>
      <c r="ET40" s="84"/>
      <c r="EU40" s="84"/>
      <c r="EV40" s="84"/>
      <c r="EW40" s="84"/>
      <c r="EX40" s="84"/>
      <c r="EY40" s="84"/>
      <c r="EZ40" s="84"/>
      <c r="FA40" s="84"/>
      <c r="FB40" s="84"/>
      <c r="FC40" s="84"/>
      <c r="FD40" s="84"/>
      <c r="FE40" s="84"/>
      <c r="FF40" s="84"/>
      <c r="FG40" s="84"/>
      <c r="FH40" s="84"/>
      <c r="FI40" s="84"/>
      <c r="FJ40" s="84"/>
      <c r="FK40" s="84"/>
      <c r="FL40" s="84"/>
      <c r="FM40" s="84"/>
      <c r="FN40" s="84"/>
      <c r="FO40" s="84"/>
      <c r="FP40" s="84"/>
      <c r="FQ40" s="84"/>
      <c r="FR40" s="84"/>
      <c r="FS40" s="84"/>
      <c r="FT40" s="84"/>
      <c r="FU40" s="84"/>
      <c r="FV40" s="84"/>
      <c r="FW40" s="84"/>
      <c r="FX40" s="84"/>
      <c r="FY40" s="84"/>
      <c r="FZ40" s="84"/>
      <c r="GA40" s="84"/>
      <c r="GB40" s="84"/>
      <c r="GC40" s="84"/>
      <c r="GD40" s="84"/>
      <c r="GE40" s="84"/>
      <c r="GF40" s="84"/>
      <c r="GG40" s="84"/>
      <c r="GH40" s="84"/>
      <c r="GI40" s="84"/>
      <c r="GJ40" s="84"/>
      <c r="GK40" s="84"/>
      <c r="GL40" s="84"/>
      <c r="GM40" s="84"/>
      <c r="GN40" s="84"/>
      <c r="GO40" s="84"/>
      <c r="GP40" s="84"/>
      <c r="GQ40" s="84"/>
      <c r="GR40" s="84"/>
      <c r="GS40" s="84"/>
      <c r="GT40" s="84"/>
      <c r="GU40" s="84"/>
      <c r="GV40" s="84"/>
      <c r="GW40" s="84"/>
      <c r="GX40" s="84"/>
      <c r="GY40" s="84"/>
      <c r="GZ40" s="84"/>
      <c r="HA40" s="84"/>
      <c r="HB40" s="84"/>
      <c r="HC40" s="84"/>
      <c r="HD40" s="84"/>
      <c r="HE40" s="84"/>
      <c r="HF40" s="84"/>
      <c r="HG40" s="84"/>
      <c r="HH40" s="84"/>
      <c r="HI40" s="84"/>
      <c r="HJ40" s="84"/>
      <c r="HK40" s="84"/>
      <c r="HL40" s="84"/>
      <c r="HM40" s="84"/>
      <c r="HN40" s="84"/>
      <c r="HO40" s="84"/>
      <c r="HP40" s="84"/>
      <c r="HQ40" s="84"/>
      <c r="HR40" s="84"/>
      <c r="HS40" s="84"/>
      <c r="HT40" s="84"/>
      <c r="HU40" s="84"/>
      <c r="HV40" s="84"/>
      <c r="HW40" s="84"/>
      <c r="HX40" s="84"/>
      <c r="HY40" s="84"/>
      <c r="HZ40" s="84"/>
      <c r="IA40" s="84"/>
      <c r="IB40" s="84"/>
      <c r="IC40" s="84"/>
      <c r="ID40" s="84"/>
      <c r="IE40" s="84"/>
      <c r="IF40" s="84"/>
      <c r="IG40" s="84"/>
      <c r="IH40" s="84"/>
      <c r="II40" s="84"/>
      <c r="IJ40" s="84"/>
      <c r="IK40" s="84"/>
      <c r="IL40" s="84"/>
      <c r="IM40" s="84"/>
      <c r="IN40" s="84"/>
      <c r="IO40" s="84"/>
      <c r="IP40" s="84"/>
      <c r="IQ40" s="84"/>
      <c r="IR40" s="84"/>
      <c r="IS40" s="84"/>
      <c r="IT40" s="84"/>
      <c r="IU40" s="84"/>
      <c r="IV40" s="84"/>
      <c r="IW40" s="84"/>
      <c r="IX40" s="84"/>
      <c r="IY40" s="84"/>
      <c r="IZ40" s="84"/>
      <c r="JA40" s="84"/>
      <c r="JB40" s="84"/>
      <c r="JC40" s="84"/>
      <c r="JD40" s="84"/>
      <c r="JE40" s="84"/>
      <c r="JF40" s="84"/>
      <c r="JG40" s="84"/>
      <c r="JH40" s="84"/>
      <c r="JI40" s="84"/>
      <c r="JJ40" s="84"/>
      <c r="JK40" s="84"/>
      <c r="JL40" s="84"/>
      <c r="JM40" s="84"/>
      <c r="JN40" s="84"/>
      <c r="JO40" s="84"/>
      <c r="JP40" s="84"/>
      <c r="JQ40" s="84"/>
      <c r="JR40" s="84"/>
      <c r="JS40" s="84"/>
      <c r="JT40" s="84"/>
      <c r="JU40" s="84"/>
      <c r="JV40" s="84"/>
      <c r="JW40" s="84"/>
      <c r="JX40" s="84"/>
      <c r="JY40" s="84"/>
      <c r="JZ40" s="84"/>
      <c r="KA40" s="84"/>
      <c r="KB40" s="84"/>
      <c r="KC40" s="84"/>
      <c r="KD40" s="84"/>
      <c r="KE40" s="84"/>
      <c r="KF40" s="84"/>
      <c r="KG40" s="84"/>
      <c r="KH40" s="84"/>
      <c r="KI40" s="84"/>
      <c r="KJ40" s="84"/>
      <c r="KK40" s="84"/>
      <c r="KL40" s="84"/>
      <c r="KM40" s="84"/>
      <c r="KN40" s="84"/>
      <c r="KO40" s="84"/>
      <c r="KP40" s="84"/>
      <c r="KQ40" s="84"/>
      <c r="KR40" s="84"/>
      <c r="KS40" s="84"/>
      <c r="KT40" s="84"/>
      <c r="KU40" s="84"/>
      <c r="KV40" s="84"/>
      <c r="KW40" s="84"/>
      <c r="KX40" s="84"/>
      <c r="KY40" s="84"/>
      <c r="KZ40" s="84"/>
      <c r="LA40" s="84"/>
      <c r="LB40" s="84"/>
      <c r="LC40" s="84"/>
      <c r="LD40" s="84"/>
      <c r="LE40" s="84"/>
      <c r="LF40" s="84"/>
      <c r="LG40" s="84"/>
      <c r="LH40" s="84"/>
      <c r="LI40" s="84"/>
      <c r="LJ40" s="84"/>
      <c r="LK40" s="84"/>
      <c r="LL40" s="84"/>
      <c r="LM40" s="84"/>
      <c r="LN40" s="84"/>
      <c r="LO40" s="84"/>
      <c r="LP40" s="84"/>
      <c r="LQ40" s="84"/>
      <c r="LR40" s="84"/>
      <c r="LS40" s="84"/>
      <c r="LT40" s="84"/>
      <c r="LU40" s="84"/>
      <c r="LV40" s="84"/>
      <c r="LW40" s="84"/>
      <c r="LX40" s="84"/>
      <c r="LY40" s="84"/>
      <c r="LZ40" s="84"/>
      <c r="MA40" s="84"/>
      <c r="MB40" s="84"/>
      <c r="MC40" s="84"/>
      <c r="MD40" s="84"/>
      <c r="ME40" s="84"/>
      <c r="MF40" s="84"/>
      <c r="MG40" s="84"/>
      <c r="MH40" s="84"/>
      <c r="MI40" s="84"/>
      <c r="MJ40" s="84"/>
      <c r="MK40" s="84"/>
      <c r="ML40" s="84"/>
      <c r="MM40" s="84"/>
      <c r="MN40" s="84"/>
      <c r="MO40" s="84"/>
      <c r="MP40" s="84"/>
      <c r="MQ40" s="84"/>
      <c r="MR40" s="84"/>
      <c r="MS40" s="84"/>
      <c r="MT40" s="84"/>
      <c r="MU40" s="84"/>
      <c r="MV40" s="84"/>
      <c r="MW40" s="84"/>
      <c r="MX40" s="84"/>
      <c r="MY40" s="84"/>
      <c r="MZ40" s="84"/>
      <c r="NA40" s="84"/>
      <c r="NB40" s="84"/>
      <c r="NC40" s="84"/>
      <c r="ND40" s="84"/>
      <c r="NE40" s="84"/>
      <c r="NF40" s="84"/>
      <c r="NG40" s="84"/>
      <c r="NH40" s="84"/>
      <c r="NI40" s="84"/>
      <c r="NJ40" s="84"/>
      <c r="NK40" s="84"/>
      <c r="NL40" s="84"/>
      <c r="NM40" s="84"/>
      <c r="NN40" s="84"/>
      <c r="NO40" s="84"/>
      <c r="NP40" s="84"/>
      <c r="NQ40" s="84"/>
      <c r="NR40" s="84"/>
      <c r="NS40" s="84"/>
      <c r="NT40" s="84"/>
      <c r="NU40" s="84"/>
      <c r="NV40" s="84"/>
      <c r="NW40" s="84"/>
      <c r="NX40" s="84"/>
      <c r="NY40" s="84"/>
      <c r="NZ40" s="84"/>
      <c r="OA40" s="84"/>
      <c r="OB40" s="84"/>
      <c r="OC40" s="84"/>
      <c r="OD40" s="84"/>
      <c r="OE40" s="84"/>
      <c r="OF40" s="84"/>
      <c r="OG40" s="84"/>
      <c r="OH40" s="84"/>
      <c r="OI40" s="84"/>
      <c r="OJ40" s="84"/>
      <c r="OK40" s="84"/>
      <c r="OL40" s="84"/>
      <c r="OM40" s="84"/>
      <c r="ON40" s="84"/>
      <c r="OO40" s="84"/>
      <c r="OP40" s="84"/>
      <c r="OQ40" s="84"/>
      <c r="OR40" s="84"/>
      <c r="OS40" s="84"/>
      <c r="OT40" s="84"/>
      <c r="OU40" s="84"/>
      <c r="OV40" s="84"/>
      <c r="OW40" s="84"/>
      <c r="OX40" s="84"/>
      <c r="OY40" s="84"/>
      <c r="OZ40" s="84"/>
      <c r="PA40" s="84"/>
      <c r="PB40" s="84"/>
      <c r="PC40" s="84"/>
      <c r="PD40" s="84"/>
      <c r="PE40" s="84"/>
      <c r="PF40" s="84"/>
      <c r="PG40" s="84"/>
      <c r="PH40" s="84"/>
      <c r="PI40" s="84"/>
      <c r="PJ40" s="84"/>
      <c r="PK40" s="84"/>
      <c r="PL40" s="84"/>
      <c r="PM40" s="84"/>
      <c r="PN40" s="84"/>
      <c r="PO40" s="84"/>
      <c r="PP40" s="84"/>
      <c r="PQ40" s="84"/>
      <c r="PR40" s="84"/>
      <c r="PS40" s="84"/>
      <c r="PT40" s="84"/>
      <c r="PU40" s="84"/>
      <c r="PV40" s="84"/>
      <c r="PW40" s="84"/>
      <c r="PX40" s="84"/>
      <c r="PY40" s="84"/>
      <c r="PZ40" s="84"/>
      <c r="QA40" s="84"/>
      <c r="QB40" s="84"/>
      <c r="QC40" s="84"/>
      <c r="QD40" s="84"/>
      <c r="QE40" s="84"/>
      <c r="QF40" s="84"/>
      <c r="QG40" s="84"/>
      <c r="QH40" s="84"/>
      <c r="QI40" s="84"/>
      <c r="QJ40" s="84"/>
      <c r="QK40" s="84"/>
      <c r="QL40" s="84"/>
      <c r="QM40" s="84"/>
      <c r="QN40" s="84"/>
      <c r="QO40" s="84"/>
      <c r="QP40" s="84"/>
      <c r="QQ40" s="84"/>
      <c r="QR40" s="84"/>
      <c r="QS40" s="84"/>
      <c r="QT40" s="84"/>
      <c r="QU40" s="84"/>
      <c r="QV40" s="84"/>
      <c r="QW40" s="84"/>
      <c r="QX40" s="84"/>
      <c r="QY40" s="84"/>
      <c r="QZ40" s="84"/>
      <c r="RA40" s="84"/>
      <c r="RB40" s="84"/>
      <c r="RC40" s="84"/>
      <c r="RD40" s="84"/>
      <c r="RE40" s="84"/>
      <c r="RF40" s="84"/>
      <c r="RG40" s="84"/>
      <c r="RH40" s="84"/>
      <c r="RI40" s="84"/>
      <c r="RJ40" s="84"/>
      <c r="RK40" s="84"/>
      <c r="RL40" s="84"/>
      <c r="RM40" s="84"/>
      <c r="RN40" s="84"/>
      <c r="RO40" s="84"/>
      <c r="RP40" s="84"/>
      <c r="RQ40" s="84"/>
      <c r="RR40" s="84"/>
      <c r="RS40" s="84"/>
      <c r="RT40" s="84"/>
      <c r="RU40" s="84"/>
      <c r="RV40" s="84"/>
      <c r="RW40" s="84"/>
      <c r="RX40" s="84"/>
      <c r="RY40" s="84"/>
      <c r="RZ40" s="84"/>
      <c r="SA40" s="84"/>
      <c r="SB40" s="84"/>
      <c r="SC40" s="84"/>
      <c r="SD40" s="84"/>
      <c r="SE40" s="84"/>
      <c r="SF40" s="84"/>
      <c r="SG40" s="84"/>
      <c r="SH40" s="84"/>
      <c r="SI40" s="84"/>
      <c r="SJ40" s="84"/>
      <c r="SK40" s="84"/>
      <c r="SL40" s="84"/>
      <c r="SM40" s="84"/>
      <c r="SN40" s="84"/>
      <c r="SO40" s="84"/>
      <c r="SP40" s="84"/>
      <c r="SQ40" s="84"/>
    </row>
    <row r="41" spans="2:511" x14ac:dyDescent="0.3">
      <c r="B41" s="97" t="s">
        <v>133</v>
      </c>
      <c r="C41" s="43">
        <f>IF($W$4=Rail_Perpendicular,(COUNTIF(F40:JN40,"MC")),"")</f>
        <v>0</v>
      </c>
      <c r="E41" s="80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JA41" s="28"/>
    </row>
    <row r="42" spans="2:511" x14ac:dyDescent="0.3">
      <c r="E42" s="74"/>
    </row>
    <row r="43" spans="2:511" x14ac:dyDescent="0.3">
      <c r="E43" s="66" t="str">
        <f>VLOOKUP(E44,Data!$A$63:$C$165,2,FALSE)</f>
        <v>D</v>
      </c>
      <c r="G43" s="64"/>
    </row>
    <row r="44" spans="2:511" x14ac:dyDescent="0.3">
      <c r="E44" s="79">
        <f>E38+1</f>
        <v>4</v>
      </c>
      <c r="G44" s="64"/>
    </row>
    <row r="45" spans="2:511" x14ac:dyDescent="0.3">
      <c r="E45" s="73"/>
    </row>
    <row r="46" spans="2:511" x14ac:dyDescent="0.3">
      <c r="E46" s="81"/>
    </row>
    <row r="47" spans="2:511" x14ac:dyDescent="0.3">
      <c r="E47" s="80"/>
    </row>
    <row r="48" spans="2:511" x14ac:dyDescent="0.3">
      <c r="E48" s="74"/>
      <c r="G48" s="53" t="str">
        <f>"  =  "&amp;'Wizard Calcs'!C10&amp;" panels, in "&amp;'Wizard Calcs'!C17&amp;" orientation. Rails are "&amp;'Wizard Calcs'!C20&amp;" to run."</f>
        <v xml:space="preserve">  =  5 panels, in Landscape orientation. Rails are Parallel to run.</v>
      </c>
    </row>
    <row r="49" spans="5:20" x14ac:dyDescent="0.3">
      <c r="E49" s="66" t="str">
        <f>VLOOKUP(E50,Data!$A$63:$C$165,2,FALSE)</f>
        <v>E</v>
      </c>
      <c r="H49" s="55"/>
    </row>
    <row r="50" spans="5:20" ht="25.2" x14ac:dyDescent="0.3">
      <c r="E50" s="79">
        <f>E44+1</f>
        <v>5</v>
      </c>
      <c r="S50" s="57"/>
      <c r="T50" s="56"/>
    </row>
    <row r="51" spans="5:20" x14ac:dyDescent="0.3">
      <c r="E51" s="73"/>
    </row>
    <row r="52" spans="5:20" x14ac:dyDescent="0.3">
      <c r="E52" s="81"/>
    </row>
    <row r="53" spans="5:20" x14ac:dyDescent="0.3">
      <c r="E53" s="80"/>
    </row>
    <row r="54" spans="5:20" x14ac:dyDescent="0.3">
      <c r="E54" s="74"/>
    </row>
    <row r="55" spans="5:20" x14ac:dyDescent="0.3">
      <c r="E55" s="66" t="str">
        <f>VLOOKUP(E56,Data!$A$63:$C$165,2,FALSE)</f>
        <v>F</v>
      </c>
      <c r="G55" s="52" t="s">
        <v>93</v>
      </c>
    </row>
    <row r="56" spans="5:20" x14ac:dyDescent="0.3">
      <c r="E56" s="79">
        <f>E50+1</f>
        <v>6</v>
      </c>
      <c r="G56" s="53"/>
    </row>
    <row r="57" spans="5:20" x14ac:dyDescent="0.3">
      <c r="E57" s="73"/>
      <c r="G57" s="52" t="s">
        <v>94</v>
      </c>
    </row>
    <row r="58" spans="5:20" x14ac:dyDescent="0.3">
      <c r="E58" s="81"/>
    </row>
    <row r="59" spans="5:20" x14ac:dyDescent="0.3">
      <c r="E59" s="80"/>
    </row>
    <row r="60" spans="5:20" x14ac:dyDescent="0.3">
      <c r="E60" s="74"/>
    </row>
    <row r="61" spans="5:20" x14ac:dyDescent="0.3">
      <c r="E61" s="66" t="str">
        <f>VLOOKUP(E62,Data!$A$63:$C$165,2,FALSE)</f>
        <v>G</v>
      </c>
    </row>
    <row r="62" spans="5:20" x14ac:dyDescent="0.3">
      <c r="E62" s="79">
        <f>E56+1</f>
        <v>7</v>
      </c>
    </row>
    <row r="63" spans="5:20" x14ac:dyDescent="0.3">
      <c r="E63" s="73"/>
    </row>
    <row r="64" spans="5:20" x14ac:dyDescent="0.3">
      <c r="E64" s="81"/>
    </row>
    <row r="65" spans="5:5" x14ac:dyDescent="0.3">
      <c r="E65" s="80"/>
    </row>
    <row r="66" spans="5:5" x14ac:dyDescent="0.3">
      <c r="E66" s="74"/>
    </row>
    <row r="67" spans="5:5" x14ac:dyDescent="0.3">
      <c r="E67" s="66" t="str">
        <f>VLOOKUP(E68,Data!$A$63:$C$165,2,FALSE)</f>
        <v>H</v>
      </c>
    </row>
    <row r="68" spans="5:5" x14ac:dyDescent="0.3">
      <c r="E68" s="79">
        <f>E62+1</f>
        <v>8</v>
      </c>
    </row>
    <row r="69" spans="5:5" x14ac:dyDescent="0.3">
      <c r="E69" s="73"/>
    </row>
    <row r="70" spans="5:5" x14ac:dyDescent="0.3">
      <c r="E70" s="81"/>
    </row>
    <row r="71" spans="5:5" x14ac:dyDescent="0.3">
      <c r="E71" s="80"/>
    </row>
    <row r="72" spans="5:5" x14ac:dyDescent="0.3">
      <c r="E72" s="74"/>
    </row>
    <row r="73" spans="5:5" x14ac:dyDescent="0.3">
      <c r="E73" s="66" t="str">
        <f>VLOOKUP(E74,Data!$A$63:$C$165,2,FALSE)</f>
        <v>i</v>
      </c>
    </row>
    <row r="74" spans="5:5" x14ac:dyDescent="0.3">
      <c r="E74" s="79">
        <f>E68+1</f>
        <v>9</v>
      </c>
    </row>
    <row r="75" spans="5:5" x14ac:dyDescent="0.3">
      <c r="E75" s="73"/>
    </row>
    <row r="76" spans="5:5" x14ac:dyDescent="0.3">
      <c r="E76" s="81"/>
    </row>
    <row r="77" spans="5:5" x14ac:dyDescent="0.3">
      <c r="E77" s="80"/>
    </row>
    <row r="78" spans="5:5" x14ac:dyDescent="0.3">
      <c r="E78" s="74"/>
    </row>
    <row r="79" spans="5:5" x14ac:dyDescent="0.3">
      <c r="E79" s="66" t="str">
        <f>VLOOKUP(E80,Data!$A$63:$C$165,2,FALSE)</f>
        <v>J</v>
      </c>
    </row>
    <row r="80" spans="5:5" x14ac:dyDescent="0.3">
      <c r="E80" s="79">
        <f>E74+1</f>
        <v>10</v>
      </c>
    </row>
    <row r="81" spans="5:5" x14ac:dyDescent="0.3">
      <c r="E81" s="73"/>
    </row>
    <row r="82" spans="5:5" x14ac:dyDescent="0.3">
      <c r="E82" s="81"/>
    </row>
    <row r="83" spans="5:5" x14ac:dyDescent="0.3">
      <c r="E83" s="80"/>
    </row>
    <row r="84" spans="5:5" x14ac:dyDescent="0.3">
      <c r="E84" s="74"/>
    </row>
    <row r="85" spans="5:5" x14ac:dyDescent="0.3">
      <c r="E85" s="66" t="str">
        <f>VLOOKUP(E86,Data!$A$63:$C$165,2,FALSE)</f>
        <v>K</v>
      </c>
    </row>
    <row r="86" spans="5:5" x14ac:dyDescent="0.3">
      <c r="E86" s="79">
        <f>E80+1</f>
        <v>11</v>
      </c>
    </row>
    <row r="87" spans="5:5" x14ac:dyDescent="0.3">
      <c r="E87" s="73"/>
    </row>
    <row r="88" spans="5:5" x14ac:dyDescent="0.3">
      <c r="E88" s="81"/>
    </row>
    <row r="89" spans="5:5" x14ac:dyDescent="0.3">
      <c r="E89" s="80"/>
    </row>
    <row r="90" spans="5:5" x14ac:dyDescent="0.3">
      <c r="E90" s="74"/>
    </row>
    <row r="91" spans="5:5" x14ac:dyDescent="0.3">
      <c r="E91" s="66" t="str">
        <f>VLOOKUP(E92,Data!$A$63:$C$165,2,FALSE)</f>
        <v>L</v>
      </c>
    </row>
    <row r="92" spans="5:5" x14ac:dyDescent="0.3">
      <c r="E92" s="79">
        <f>E86+1</f>
        <v>12</v>
      </c>
    </row>
    <row r="93" spans="5:5" x14ac:dyDescent="0.3">
      <c r="E93" s="73"/>
    </row>
    <row r="94" spans="5:5" x14ac:dyDescent="0.3">
      <c r="E94" s="81"/>
    </row>
    <row r="95" spans="5:5" x14ac:dyDescent="0.3">
      <c r="E95" s="80"/>
    </row>
    <row r="96" spans="5:5" x14ac:dyDescent="0.3">
      <c r="E96" s="74"/>
    </row>
    <row r="97" spans="5:5" x14ac:dyDescent="0.3">
      <c r="E97" s="66" t="str">
        <f>VLOOKUP(E98,Data!$A$63:$C$165,2,FALSE)</f>
        <v>M</v>
      </c>
    </row>
    <row r="98" spans="5:5" x14ac:dyDescent="0.3">
      <c r="E98" s="79">
        <f>E92+1</f>
        <v>13</v>
      </c>
    </row>
    <row r="99" spans="5:5" x14ac:dyDescent="0.3">
      <c r="E99" s="73"/>
    </row>
    <row r="100" spans="5:5" x14ac:dyDescent="0.3">
      <c r="E100" s="81"/>
    </row>
    <row r="101" spans="5:5" x14ac:dyDescent="0.3">
      <c r="E101" s="80"/>
    </row>
    <row r="102" spans="5:5" x14ac:dyDescent="0.3">
      <c r="E102" s="74"/>
    </row>
    <row r="103" spans="5:5" x14ac:dyDescent="0.3">
      <c r="E103" s="66" t="str">
        <f>VLOOKUP(E104,Data!$A$63:$C$165,2,FALSE)</f>
        <v>N</v>
      </c>
    </row>
    <row r="104" spans="5:5" x14ac:dyDescent="0.3">
      <c r="E104" s="79">
        <f>E98+1</f>
        <v>14</v>
      </c>
    </row>
    <row r="105" spans="5:5" x14ac:dyDescent="0.3">
      <c r="E105" s="73"/>
    </row>
    <row r="106" spans="5:5" x14ac:dyDescent="0.3">
      <c r="E106" s="81"/>
    </row>
    <row r="107" spans="5:5" x14ac:dyDescent="0.3">
      <c r="E107" s="80"/>
    </row>
    <row r="108" spans="5:5" x14ac:dyDescent="0.3">
      <c r="E108" s="74"/>
    </row>
    <row r="109" spans="5:5" x14ac:dyDescent="0.3">
      <c r="E109" s="66" t="str">
        <f>VLOOKUP(E110,Data!$A$63:$C$165,2,FALSE)</f>
        <v>o</v>
      </c>
    </row>
    <row r="110" spans="5:5" x14ac:dyDescent="0.3">
      <c r="E110" s="79">
        <f>E104+1</f>
        <v>15</v>
      </c>
    </row>
    <row r="111" spans="5:5" x14ac:dyDescent="0.3">
      <c r="E111" s="73"/>
    </row>
    <row r="112" spans="5:5" x14ac:dyDescent="0.3">
      <c r="E112" s="81"/>
    </row>
    <row r="113" spans="5:5" x14ac:dyDescent="0.3">
      <c r="E113" s="80"/>
    </row>
    <row r="114" spans="5:5" x14ac:dyDescent="0.3">
      <c r="E114" s="74"/>
    </row>
    <row r="115" spans="5:5" x14ac:dyDescent="0.3">
      <c r="E115" s="66" t="str">
        <f>VLOOKUP(E116,Data!$A$63:$C$165,2,FALSE)</f>
        <v>P</v>
      </c>
    </row>
    <row r="116" spans="5:5" x14ac:dyDescent="0.3">
      <c r="E116" s="79">
        <f>E110+1</f>
        <v>16</v>
      </c>
    </row>
    <row r="117" spans="5:5" x14ac:dyDescent="0.3">
      <c r="E117" s="73"/>
    </row>
    <row r="118" spans="5:5" x14ac:dyDescent="0.3">
      <c r="E118" s="81"/>
    </row>
    <row r="119" spans="5:5" x14ac:dyDescent="0.3">
      <c r="E119" s="80"/>
    </row>
    <row r="120" spans="5:5" x14ac:dyDescent="0.3">
      <c r="E120" s="74"/>
    </row>
    <row r="121" spans="5:5" x14ac:dyDescent="0.3">
      <c r="E121" s="66" t="str">
        <f>VLOOKUP(E122,Data!$A$63:$C$165,2,FALSE)</f>
        <v>Q</v>
      </c>
    </row>
    <row r="122" spans="5:5" x14ac:dyDescent="0.3">
      <c r="E122" s="79">
        <f>E116+1</f>
        <v>17</v>
      </c>
    </row>
    <row r="123" spans="5:5" x14ac:dyDescent="0.3">
      <c r="E123" s="73"/>
    </row>
    <row r="124" spans="5:5" x14ac:dyDescent="0.3">
      <c r="E124" s="81"/>
    </row>
    <row r="125" spans="5:5" x14ac:dyDescent="0.3">
      <c r="E125" s="80"/>
    </row>
    <row r="126" spans="5:5" x14ac:dyDescent="0.3">
      <c r="E126" s="74"/>
    </row>
    <row r="127" spans="5:5" x14ac:dyDescent="0.3">
      <c r="E127" s="66" t="str">
        <f>VLOOKUP(E128,Data!$A$63:$C$165,2,FALSE)</f>
        <v>R</v>
      </c>
    </row>
    <row r="128" spans="5:5" x14ac:dyDescent="0.3">
      <c r="E128" s="79">
        <f>E122+1</f>
        <v>18</v>
      </c>
    </row>
    <row r="129" spans="5:5" x14ac:dyDescent="0.3">
      <c r="E129" s="73"/>
    </row>
    <row r="130" spans="5:5" x14ac:dyDescent="0.3">
      <c r="E130" s="81"/>
    </row>
    <row r="131" spans="5:5" x14ac:dyDescent="0.3">
      <c r="E131" s="80"/>
    </row>
    <row r="132" spans="5:5" x14ac:dyDescent="0.3">
      <c r="E132" s="74"/>
    </row>
    <row r="133" spans="5:5" x14ac:dyDescent="0.3">
      <c r="E133" s="66" t="str">
        <f>VLOOKUP(E134,Data!$A$63:$C$165,2,FALSE)</f>
        <v>s</v>
      </c>
    </row>
    <row r="134" spans="5:5" x14ac:dyDescent="0.3">
      <c r="E134" s="79">
        <f>E128+1</f>
        <v>19</v>
      </c>
    </row>
    <row r="135" spans="5:5" x14ac:dyDescent="0.3">
      <c r="E135" s="73"/>
    </row>
    <row r="136" spans="5:5" x14ac:dyDescent="0.3">
      <c r="E136" s="81"/>
    </row>
    <row r="137" spans="5:5" x14ac:dyDescent="0.3">
      <c r="E137" s="80"/>
    </row>
    <row r="138" spans="5:5" x14ac:dyDescent="0.3">
      <c r="E138" s="74"/>
    </row>
    <row r="139" spans="5:5" x14ac:dyDescent="0.3">
      <c r="E139" s="66" t="str">
        <f>VLOOKUP(E140,Data!$A$63:$C$165,2,FALSE)</f>
        <v>T</v>
      </c>
    </row>
    <row r="140" spans="5:5" x14ac:dyDescent="0.3">
      <c r="E140" s="79">
        <f>E134+1</f>
        <v>20</v>
      </c>
    </row>
    <row r="141" spans="5:5" x14ac:dyDescent="0.3">
      <c r="E141" s="73"/>
    </row>
    <row r="142" spans="5:5" x14ac:dyDescent="0.3">
      <c r="E142" s="81"/>
    </row>
    <row r="143" spans="5:5" x14ac:dyDescent="0.3">
      <c r="E143" s="80"/>
    </row>
    <row r="144" spans="5:5" x14ac:dyDescent="0.3">
      <c r="E144" s="74"/>
    </row>
    <row r="145" spans="5:5" x14ac:dyDescent="0.3">
      <c r="E145" s="66" t="str">
        <f>VLOOKUP(E146,Data!$A$63:$C$165,2,FALSE)</f>
        <v>U</v>
      </c>
    </row>
    <row r="146" spans="5:5" x14ac:dyDescent="0.3">
      <c r="E146" s="79">
        <f>E140+1</f>
        <v>21</v>
      </c>
    </row>
    <row r="147" spans="5:5" x14ac:dyDescent="0.3">
      <c r="E147" s="73"/>
    </row>
    <row r="148" spans="5:5" x14ac:dyDescent="0.3">
      <c r="E148" s="81"/>
    </row>
    <row r="149" spans="5:5" x14ac:dyDescent="0.3">
      <c r="E149" s="80"/>
    </row>
    <row r="150" spans="5:5" x14ac:dyDescent="0.3">
      <c r="E150" s="74"/>
    </row>
    <row r="151" spans="5:5" x14ac:dyDescent="0.3">
      <c r="E151" s="66" t="str">
        <f>VLOOKUP(E152,Data!$A$63:$C$165,2,FALSE)</f>
        <v>V</v>
      </c>
    </row>
    <row r="152" spans="5:5" x14ac:dyDescent="0.3">
      <c r="E152" s="79">
        <f>E146+1</f>
        <v>22</v>
      </c>
    </row>
    <row r="153" spans="5:5" x14ac:dyDescent="0.3">
      <c r="E153" s="73"/>
    </row>
    <row r="154" spans="5:5" x14ac:dyDescent="0.3">
      <c r="E154" s="81"/>
    </row>
    <row r="155" spans="5:5" x14ac:dyDescent="0.3">
      <c r="E155" s="80"/>
    </row>
    <row r="156" spans="5:5" x14ac:dyDescent="0.3">
      <c r="E156" s="74"/>
    </row>
    <row r="157" spans="5:5" x14ac:dyDescent="0.3">
      <c r="E157" s="66" t="str">
        <f>VLOOKUP(E158,Data!$A$63:$C$165,2,FALSE)</f>
        <v>W</v>
      </c>
    </row>
    <row r="158" spans="5:5" x14ac:dyDescent="0.3">
      <c r="E158" s="79">
        <f>E152+1</f>
        <v>23</v>
      </c>
    </row>
    <row r="159" spans="5:5" x14ac:dyDescent="0.3">
      <c r="E159" s="73"/>
    </row>
    <row r="160" spans="5:5" x14ac:dyDescent="0.3">
      <c r="E160" s="81"/>
    </row>
    <row r="161" spans="5:5" x14ac:dyDescent="0.3">
      <c r="E161" s="80"/>
    </row>
    <row r="162" spans="5:5" x14ac:dyDescent="0.3">
      <c r="E162" s="74"/>
    </row>
    <row r="163" spans="5:5" x14ac:dyDescent="0.3">
      <c r="E163" s="66" t="str">
        <f>VLOOKUP(E164,Data!$A$63:$C$165,2,FALSE)</f>
        <v>X</v>
      </c>
    </row>
    <row r="164" spans="5:5" x14ac:dyDescent="0.3">
      <c r="E164" s="79">
        <f>E158+1</f>
        <v>24</v>
      </c>
    </row>
    <row r="165" spans="5:5" x14ac:dyDescent="0.3">
      <c r="E165" s="73"/>
    </row>
    <row r="166" spans="5:5" x14ac:dyDescent="0.3">
      <c r="E166" s="81"/>
    </row>
    <row r="167" spans="5:5" x14ac:dyDescent="0.3">
      <c r="E167" s="80"/>
    </row>
    <row r="168" spans="5:5" x14ac:dyDescent="0.3">
      <c r="E168" s="74"/>
    </row>
    <row r="169" spans="5:5" x14ac:dyDescent="0.3">
      <c r="E169" s="66" t="str">
        <f>VLOOKUP(E170,Data!$A$63:$C$165,2,FALSE)</f>
        <v>Y</v>
      </c>
    </row>
    <row r="170" spans="5:5" x14ac:dyDescent="0.3">
      <c r="E170" s="79">
        <f>E164+1</f>
        <v>25</v>
      </c>
    </row>
    <row r="171" spans="5:5" x14ac:dyDescent="0.3">
      <c r="E171" s="73"/>
    </row>
    <row r="172" spans="5:5" x14ac:dyDescent="0.3">
      <c r="E172" s="81"/>
    </row>
    <row r="173" spans="5:5" x14ac:dyDescent="0.3">
      <c r="E173" s="80"/>
    </row>
    <row r="174" spans="5:5" x14ac:dyDescent="0.3">
      <c r="E174" s="74"/>
    </row>
    <row r="175" spans="5:5" x14ac:dyDescent="0.3">
      <c r="E175" s="66" t="str">
        <f>VLOOKUP(E176,Data!$A$63:$C$165,2,FALSE)</f>
        <v>Z</v>
      </c>
    </row>
    <row r="176" spans="5:5" x14ac:dyDescent="0.3">
      <c r="E176" s="79">
        <f>E170+1</f>
        <v>26</v>
      </c>
    </row>
    <row r="177" spans="5:5" x14ac:dyDescent="0.3">
      <c r="E177" s="73"/>
    </row>
    <row r="178" spans="5:5" x14ac:dyDescent="0.3">
      <c r="E178" s="81"/>
    </row>
    <row r="179" spans="5:5" x14ac:dyDescent="0.3">
      <c r="E179" s="80"/>
    </row>
    <row r="180" spans="5:5" x14ac:dyDescent="0.3">
      <c r="E180" s="74"/>
    </row>
    <row r="181" spans="5:5" x14ac:dyDescent="0.3">
      <c r="E181" s="66" t="str">
        <f>VLOOKUP(E182,Data!$A$63:$C$165,2,FALSE)</f>
        <v>AB</v>
      </c>
    </row>
    <row r="182" spans="5:5" x14ac:dyDescent="0.3">
      <c r="E182" s="79">
        <f>E176+1</f>
        <v>27</v>
      </c>
    </row>
    <row r="183" spans="5:5" x14ac:dyDescent="0.3">
      <c r="E183" s="73"/>
    </row>
    <row r="184" spans="5:5" x14ac:dyDescent="0.3">
      <c r="E184" s="81"/>
    </row>
    <row r="185" spans="5:5" x14ac:dyDescent="0.3">
      <c r="E185" s="80"/>
    </row>
    <row r="186" spans="5:5" x14ac:dyDescent="0.3">
      <c r="E186" s="74"/>
    </row>
    <row r="187" spans="5:5" x14ac:dyDescent="0.3">
      <c r="E187" s="66" t="str">
        <f>VLOOKUP(E188,Data!$A$63:$C$165,2,FALSE)</f>
        <v>AC</v>
      </c>
    </row>
    <row r="188" spans="5:5" x14ac:dyDescent="0.3">
      <c r="E188" s="79">
        <f>E182+1</f>
        <v>28</v>
      </c>
    </row>
    <row r="189" spans="5:5" x14ac:dyDescent="0.3">
      <c r="E189" s="73"/>
    </row>
    <row r="190" spans="5:5" x14ac:dyDescent="0.3">
      <c r="E190" s="81"/>
    </row>
    <row r="191" spans="5:5" x14ac:dyDescent="0.3">
      <c r="E191" s="80"/>
    </row>
    <row r="192" spans="5:5" x14ac:dyDescent="0.3">
      <c r="E192" s="74"/>
    </row>
    <row r="193" spans="5:5" x14ac:dyDescent="0.3">
      <c r="E193" s="66" t="str">
        <f>VLOOKUP(E194,Data!$A$63:$C$165,2,FALSE)</f>
        <v>AD</v>
      </c>
    </row>
    <row r="194" spans="5:5" x14ac:dyDescent="0.3">
      <c r="E194" s="79">
        <f>E188+1</f>
        <v>29</v>
      </c>
    </row>
    <row r="195" spans="5:5" x14ac:dyDescent="0.3">
      <c r="E195" s="73"/>
    </row>
    <row r="196" spans="5:5" x14ac:dyDescent="0.3">
      <c r="E196" s="81"/>
    </row>
    <row r="197" spans="5:5" x14ac:dyDescent="0.3">
      <c r="E197" s="80"/>
    </row>
    <row r="198" spans="5:5" x14ac:dyDescent="0.3">
      <c r="E198" s="74"/>
    </row>
    <row r="199" spans="5:5" x14ac:dyDescent="0.3">
      <c r="E199" s="66" t="str">
        <f>VLOOKUP(E200,Data!$A$63:$C$165,2,FALSE)</f>
        <v>AE</v>
      </c>
    </row>
    <row r="200" spans="5:5" x14ac:dyDescent="0.3">
      <c r="E200" s="79">
        <f>E194+1</f>
        <v>30</v>
      </c>
    </row>
    <row r="201" spans="5:5" x14ac:dyDescent="0.3">
      <c r="E201" s="73"/>
    </row>
    <row r="202" spans="5:5" x14ac:dyDescent="0.3">
      <c r="E202" s="81"/>
    </row>
    <row r="203" spans="5:5" x14ac:dyDescent="0.3">
      <c r="E203" s="80"/>
    </row>
    <row r="204" spans="5:5" x14ac:dyDescent="0.3">
      <c r="E204" s="74"/>
    </row>
    <row r="205" spans="5:5" x14ac:dyDescent="0.3">
      <c r="E205" s="66" t="str">
        <f>VLOOKUP(E206,Data!$A$63:$C$165,2,FALSE)</f>
        <v>AF</v>
      </c>
    </row>
    <row r="206" spans="5:5" x14ac:dyDescent="0.3">
      <c r="E206" s="79">
        <f>E200+1</f>
        <v>31</v>
      </c>
    </row>
    <row r="207" spans="5:5" x14ac:dyDescent="0.3">
      <c r="E207" s="73"/>
    </row>
    <row r="208" spans="5:5" x14ac:dyDescent="0.3">
      <c r="E208" s="81"/>
    </row>
    <row r="209" spans="5:5" x14ac:dyDescent="0.3">
      <c r="E209" s="80"/>
    </row>
    <row r="210" spans="5:5" x14ac:dyDescent="0.3">
      <c r="E210" s="74"/>
    </row>
    <row r="211" spans="5:5" x14ac:dyDescent="0.3">
      <c r="E211" s="66" t="str">
        <f>VLOOKUP(E212,Data!$A$63:$C$165,2,FALSE)</f>
        <v>AG</v>
      </c>
    </row>
    <row r="212" spans="5:5" x14ac:dyDescent="0.3">
      <c r="E212" s="79">
        <f>E206+1</f>
        <v>32</v>
      </c>
    </row>
    <row r="213" spans="5:5" x14ac:dyDescent="0.3">
      <c r="E213" s="73"/>
    </row>
    <row r="214" spans="5:5" x14ac:dyDescent="0.3">
      <c r="E214" s="81"/>
    </row>
    <row r="215" spans="5:5" x14ac:dyDescent="0.3">
      <c r="E215" s="80"/>
    </row>
    <row r="216" spans="5:5" x14ac:dyDescent="0.3">
      <c r="E216" s="74"/>
    </row>
    <row r="217" spans="5:5" x14ac:dyDescent="0.3">
      <c r="E217" s="66" t="str">
        <f>VLOOKUP(E218,Data!$A$63:$C$165,2,FALSE)</f>
        <v>AH</v>
      </c>
    </row>
    <row r="218" spans="5:5" x14ac:dyDescent="0.3">
      <c r="E218" s="79">
        <f>E212+1</f>
        <v>33</v>
      </c>
    </row>
    <row r="219" spans="5:5" x14ac:dyDescent="0.3">
      <c r="E219" s="73"/>
    </row>
    <row r="220" spans="5:5" x14ac:dyDescent="0.3">
      <c r="E220" s="81"/>
    </row>
    <row r="221" spans="5:5" x14ac:dyDescent="0.3">
      <c r="E221" s="80"/>
    </row>
    <row r="222" spans="5:5" x14ac:dyDescent="0.3">
      <c r="E222" s="74"/>
    </row>
    <row r="223" spans="5:5" x14ac:dyDescent="0.3">
      <c r="E223" s="66" t="str">
        <f>VLOOKUP(E224,Data!$A$63:$C$165,2,FALSE)</f>
        <v>Ai</v>
      </c>
    </row>
    <row r="224" spans="5:5" x14ac:dyDescent="0.3">
      <c r="E224" s="79">
        <f>E218+1</f>
        <v>34</v>
      </c>
    </row>
    <row r="225" spans="5:5" x14ac:dyDescent="0.3">
      <c r="E225" s="73"/>
    </row>
    <row r="226" spans="5:5" x14ac:dyDescent="0.3">
      <c r="E226" s="81"/>
    </row>
    <row r="227" spans="5:5" x14ac:dyDescent="0.3">
      <c r="E227" s="80"/>
    </row>
    <row r="228" spans="5:5" x14ac:dyDescent="0.3">
      <c r="E228" s="74"/>
    </row>
    <row r="229" spans="5:5" x14ac:dyDescent="0.3">
      <c r="E229" s="66" t="str">
        <f>VLOOKUP(E230,Data!$A$63:$C$165,2,FALSE)</f>
        <v>AJ</v>
      </c>
    </row>
    <row r="230" spans="5:5" x14ac:dyDescent="0.3">
      <c r="E230" s="79">
        <f>E224+1</f>
        <v>35</v>
      </c>
    </row>
    <row r="231" spans="5:5" x14ac:dyDescent="0.3">
      <c r="E231" s="73"/>
    </row>
    <row r="232" spans="5:5" x14ac:dyDescent="0.3">
      <c r="E232" s="81"/>
    </row>
    <row r="233" spans="5:5" x14ac:dyDescent="0.3">
      <c r="E233" s="80"/>
    </row>
    <row r="234" spans="5:5" x14ac:dyDescent="0.3">
      <c r="E234" s="74"/>
    </row>
    <row r="235" spans="5:5" x14ac:dyDescent="0.3">
      <c r="E235" s="66" t="str">
        <f>VLOOKUP(E236,Data!$A$63:$C$165,2,FALSE)</f>
        <v>AK</v>
      </c>
    </row>
    <row r="236" spans="5:5" x14ac:dyDescent="0.3">
      <c r="E236" s="79">
        <f>E230+1</f>
        <v>36</v>
      </c>
    </row>
    <row r="237" spans="5:5" x14ac:dyDescent="0.3">
      <c r="E237" s="73"/>
    </row>
    <row r="238" spans="5:5" x14ac:dyDescent="0.3">
      <c r="E238" s="81"/>
    </row>
    <row r="239" spans="5:5" x14ac:dyDescent="0.3">
      <c r="E239" s="80"/>
    </row>
    <row r="240" spans="5:5" x14ac:dyDescent="0.3">
      <c r="E240" s="74"/>
    </row>
    <row r="241" spans="5:5" x14ac:dyDescent="0.3">
      <c r="E241" s="66" t="str">
        <f>VLOOKUP(E242,Data!$A$63:$C$165,2,FALSE)</f>
        <v>AL</v>
      </c>
    </row>
    <row r="242" spans="5:5" x14ac:dyDescent="0.3">
      <c r="E242" s="79">
        <f>E236+1</f>
        <v>37</v>
      </c>
    </row>
    <row r="243" spans="5:5" x14ac:dyDescent="0.3">
      <c r="E243" s="73"/>
    </row>
    <row r="244" spans="5:5" x14ac:dyDescent="0.3">
      <c r="E244" s="81"/>
    </row>
    <row r="245" spans="5:5" x14ac:dyDescent="0.3">
      <c r="E245" s="80"/>
    </row>
    <row r="246" spans="5:5" x14ac:dyDescent="0.3">
      <c r="E246" s="74"/>
    </row>
    <row r="247" spans="5:5" x14ac:dyDescent="0.3">
      <c r="E247" s="66" t="str">
        <f>VLOOKUP(E248,Data!$A$63:$C$165,2,FALSE)</f>
        <v>AM</v>
      </c>
    </row>
    <row r="248" spans="5:5" x14ac:dyDescent="0.3">
      <c r="E248" s="79">
        <f>E242+1</f>
        <v>38</v>
      </c>
    </row>
    <row r="249" spans="5:5" x14ac:dyDescent="0.3">
      <c r="E249" s="73"/>
    </row>
    <row r="250" spans="5:5" x14ac:dyDescent="0.3">
      <c r="E250" s="81"/>
    </row>
    <row r="251" spans="5:5" x14ac:dyDescent="0.3">
      <c r="E251" s="80"/>
    </row>
    <row r="252" spans="5:5" x14ac:dyDescent="0.3">
      <c r="E252" s="74"/>
    </row>
    <row r="253" spans="5:5" x14ac:dyDescent="0.3">
      <c r="E253" s="66" t="str">
        <f>VLOOKUP(E254,Data!$A$63:$C$165,2,FALSE)</f>
        <v>AN</v>
      </c>
    </row>
    <row r="254" spans="5:5" x14ac:dyDescent="0.3">
      <c r="E254" s="79">
        <f>E248+1</f>
        <v>39</v>
      </c>
    </row>
    <row r="255" spans="5:5" x14ac:dyDescent="0.3">
      <c r="E255" s="73"/>
    </row>
    <row r="256" spans="5:5" x14ac:dyDescent="0.3">
      <c r="E256" s="81"/>
    </row>
    <row r="257" spans="5:5" x14ac:dyDescent="0.3">
      <c r="E257" s="80"/>
    </row>
    <row r="258" spans="5:5" x14ac:dyDescent="0.3">
      <c r="E258" s="74"/>
    </row>
    <row r="259" spans="5:5" x14ac:dyDescent="0.3">
      <c r="E259" s="66" t="str">
        <f>VLOOKUP(E260,Data!$A$63:$C$165,2,FALSE)</f>
        <v>Ao</v>
      </c>
    </row>
    <row r="260" spans="5:5" x14ac:dyDescent="0.3">
      <c r="E260" s="79">
        <f>E254+1</f>
        <v>40</v>
      </c>
    </row>
    <row r="261" spans="5:5" x14ac:dyDescent="0.3">
      <c r="E261" s="73"/>
    </row>
    <row r="262" spans="5:5" x14ac:dyDescent="0.3">
      <c r="E262" s="81"/>
    </row>
    <row r="263" spans="5:5" x14ac:dyDescent="0.3">
      <c r="E263" s="80"/>
    </row>
    <row r="264" spans="5:5" x14ac:dyDescent="0.3">
      <c r="E264" s="74"/>
    </row>
    <row r="265" spans="5:5" x14ac:dyDescent="0.3">
      <c r="E265" s="66" t="str">
        <f>VLOOKUP(E266,Data!$A$63:$C$165,2,FALSE)</f>
        <v>AP</v>
      </c>
    </row>
    <row r="266" spans="5:5" x14ac:dyDescent="0.3">
      <c r="E266" s="79">
        <f>E260+1</f>
        <v>41</v>
      </c>
    </row>
    <row r="267" spans="5:5" x14ac:dyDescent="0.3">
      <c r="E267" s="73"/>
    </row>
    <row r="268" spans="5:5" x14ac:dyDescent="0.3">
      <c r="E268" s="81"/>
    </row>
    <row r="269" spans="5:5" x14ac:dyDescent="0.3">
      <c r="E269" s="80"/>
    </row>
    <row r="270" spans="5:5" x14ac:dyDescent="0.3">
      <c r="E270" s="74"/>
    </row>
    <row r="271" spans="5:5" x14ac:dyDescent="0.3">
      <c r="E271" s="66" t="str">
        <f>VLOOKUP(E272,Data!$A$63:$C$165,2,FALSE)</f>
        <v>AQ</v>
      </c>
    </row>
    <row r="272" spans="5:5" x14ac:dyDescent="0.3">
      <c r="E272" s="79">
        <f>E266+1</f>
        <v>42</v>
      </c>
    </row>
    <row r="273" spans="5:5" x14ac:dyDescent="0.3">
      <c r="E273" s="73"/>
    </row>
    <row r="274" spans="5:5" x14ac:dyDescent="0.3">
      <c r="E274" s="81"/>
    </row>
    <row r="275" spans="5:5" x14ac:dyDescent="0.3">
      <c r="E275" s="80"/>
    </row>
    <row r="276" spans="5:5" x14ac:dyDescent="0.3">
      <c r="E276" s="74"/>
    </row>
    <row r="277" spans="5:5" x14ac:dyDescent="0.3">
      <c r="E277" s="66" t="str">
        <f>VLOOKUP(E278,Data!$A$63:$C$165,2,FALSE)</f>
        <v>AR</v>
      </c>
    </row>
    <row r="278" spans="5:5" x14ac:dyDescent="0.3">
      <c r="E278" s="79">
        <f>E272+1</f>
        <v>43</v>
      </c>
    </row>
    <row r="279" spans="5:5" x14ac:dyDescent="0.3">
      <c r="E279" s="73"/>
    </row>
    <row r="280" spans="5:5" x14ac:dyDescent="0.3">
      <c r="E280" s="81"/>
    </row>
    <row r="281" spans="5:5" x14ac:dyDescent="0.3">
      <c r="E281" s="80"/>
    </row>
    <row r="282" spans="5:5" x14ac:dyDescent="0.3">
      <c r="E282" s="74"/>
    </row>
    <row r="283" spans="5:5" x14ac:dyDescent="0.3">
      <c r="E283" s="66" t="str">
        <f>VLOOKUP(E284,Data!$A$63:$C$165,2,FALSE)</f>
        <v>As</v>
      </c>
    </row>
    <row r="284" spans="5:5" x14ac:dyDescent="0.3">
      <c r="E284" s="79">
        <f>E278+1</f>
        <v>44</v>
      </c>
    </row>
    <row r="285" spans="5:5" x14ac:dyDescent="0.3">
      <c r="E285" s="73"/>
    </row>
    <row r="286" spans="5:5" x14ac:dyDescent="0.3">
      <c r="E286" s="81"/>
    </row>
    <row r="287" spans="5:5" x14ac:dyDescent="0.3">
      <c r="E287" s="80"/>
    </row>
    <row r="288" spans="5:5" x14ac:dyDescent="0.3">
      <c r="E288" s="74"/>
    </row>
    <row r="289" spans="5:5" x14ac:dyDescent="0.3">
      <c r="E289" s="66" t="str">
        <f>VLOOKUP(E290,Data!$A$63:$C$165,2,FALSE)</f>
        <v>AT</v>
      </c>
    </row>
    <row r="290" spans="5:5" x14ac:dyDescent="0.3">
      <c r="E290" s="79">
        <f>E284+1</f>
        <v>45</v>
      </c>
    </row>
    <row r="291" spans="5:5" x14ac:dyDescent="0.3">
      <c r="E291" s="73"/>
    </row>
    <row r="292" spans="5:5" x14ac:dyDescent="0.3">
      <c r="E292" s="81"/>
    </row>
    <row r="293" spans="5:5" x14ac:dyDescent="0.3">
      <c r="E293" s="80"/>
    </row>
    <row r="294" spans="5:5" x14ac:dyDescent="0.3">
      <c r="E294" s="74"/>
    </row>
    <row r="295" spans="5:5" x14ac:dyDescent="0.3">
      <c r="E295" s="66" t="str">
        <f>VLOOKUP(E296,Data!$A$63:$C$165,2,FALSE)</f>
        <v>AU</v>
      </c>
    </row>
    <row r="296" spans="5:5" x14ac:dyDescent="0.3">
      <c r="E296" s="79">
        <f>E290+1</f>
        <v>46</v>
      </c>
    </row>
    <row r="297" spans="5:5" x14ac:dyDescent="0.3">
      <c r="E297" s="73"/>
    </row>
    <row r="298" spans="5:5" x14ac:dyDescent="0.3">
      <c r="E298" s="81"/>
    </row>
    <row r="299" spans="5:5" x14ac:dyDescent="0.3">
      <c r="E299" s="80"/>
    </row>
    <row r="300" spans="5:5" x14ac:dyDescent="0.3">
      <c r="E300" s="74"/>
    </row>
    <row r="301" spans="5:5" x14ac:dyDescent="0.3">
      <c r="E301" s="66" t="str">
        <f>VLOOKUP(E302,Data!$A$63:$C$165,2,FALSE)</f>
        <v>AV</v>
      </c>
    </row>
    <row r="302" spans="5:5" x14ac:dyDescent="0.3">
      <c r="E302" s="79">
        <f>E296+1</f>
        <v>47</v>
      </c>
    </row>
    <row r="303" spans="5:5" x14ac:dyDescent="0.3">
      <c r="E303" s="73"/>
    </row>
    <row r="304" spans="5:5" x14ac:dyDescent="0.3">
      <c r="E304" s="81"/>
    </row>
    <row r="305" spans="5:5" x14ac:dyDescent="0.3">
      <c r="E305" s="80"/>
    </row>
    <row r="306" spans="5:5" x14ac:dyDescent="0.3">
      <c r="E306" s="74"/>
    </row>
    <row r="307" spans="5:5" x14ac:dyDescent="0.3">
      <c r="E307" s="66" t="str">
        <f>VLOOKUP(E308,Data!$A$63:$C$165,2,FALSE)</f>
        <v>AW</v>
      </c>
    </row>
    <row r="308" spans="5:5" x14ac:dyDescent="0.3">
      <c r="E308" s="79">
        <f>E302+1</f>
        <v>48</v>
      </c>
    </row>
    <row r="309" spans="5:5" x14ac:dyDescent="0.3">
      <c r="E309" s="73"/>
    </row>
    <row r="310" spans="5:5" x14ac:dyDescent="0.3">
      <c r="E310" s="81"/>
    </row>
    <row r="311" spans="5:5" x14ac:dyDescent="0.3">
      <c r="E311" s="80"/>
    </row>
    <row r="312" spans="5:5" x14ac:dyDescent="0.3">
      <c r="E312" s="74"/>
    </row>
    <row r="313" spans="5:5" x14ac:dyDescent="0.3">
      <c r="E313" s="66" t="str">
        <f>VLOOKUP(E314,Data!$A$63:$C$165,2,FALSE)</f>
        <v>AX</v>
      </c>
    </row>
    <row r="314" spans="5:5" x14ac:dyDescent="0.3">
      <c r="E314" s="79">
        <f>E308+1</f>
        <v>49</v>
      </c>
    </row>
    <row r="315" spans="5:5" x14ac:dyDescent="0.3">
      <c r="E315" s="73"/>
    </row>
    <row r="316" spans="5:5" x14ac:dyDescent="0.3">
      <c r="E316" s="81"/>
    </row>
    <row r="317" spans="5:5" x14ac:dyDescent="0.3">
      <c r="E317" s="80"/>
    </row>
    <row r="318" spans="5:5" x14ac:dyDescent="0.3">
      <c r="E318" s="74"/>
    </row>
    <row r="319" spans="5:5" x14ac:dyDescent="0.3">
      <c r="E319" s="66" t="str">
        <f>VLOOKUP(E320,Data!$A$63:$C$165,2,FALSE)</f>
        <v>AY</v>
      </c>
    </row>
    <row r="320" spans="5:5" x14ac:dyDescent="0.3">
      <c r="E320" s="79">
        <f>E314+1</f>
        <v>50</v>
      </c>
    </row>
    <row r="321" spans="5:5" x14ac:dyDescent="0.3">
      <c r="E321" s="73"/>
    </row>
    <row r="322" spans="5:5" x14ac:dyDescent="0.3">
      <c r="E322" s="81"/>
    </row>
    <row r="323" spans="5:5" x14ac:dyDescent="0.3">
      <c r="E323" s="80"/>
    </row>
    <row r="324" spans="5:5" x14ac:dyDescent="0.3">
      <c r="E324" s="74"/>
    </row>
    <row r="325" spans="5:5" x14ac:dyDescent="0.3">
      <c r="E325" s="66" t="str">
        <f>VLOOKUP(E326,Data!$A$63:$C$165,2,FALSE)</f>
        <v>AZ</v>
      </c>
    </row>
    <row r="326" spans="5:5" x14ac:dyDescent="0.3">
      <c r="E326" s="79">
        <f>E320+1</f>
        <v>51</v>
      </c>
    </row>
    <row r="327" spans="5:5" x14ac:dyDescent="0.3">
      <c r="E327" s="73"/>
    </row>
    <row r="328" spans="5:5" x14ac:dyDescent="0.3">
      <c r="E328" s="81"/>
    </row>
    <row r="329" spans="5:5" x14ac:dyDescent="0.3">
      <c r="E329" s="80"/>
    </row>
    <row r="330" spans="5:5" x14ac:dyDescent="0.3">
      <c r="E330" s="74"/>
    </row>
    <row r="331" spans="5:5" x14ac:dyDescent="0.3">
      <c r="E331" s="66" t="str">
        <f>VLOOKUP(E332,Data!$A$63:$C$165,2,FALSE)</f>
        <v>BA</v>
      </c>
    </row>
    <row r="332" spans="5:5" x14ac:dyDescent="0.3">
      <c r="E332" s="79">
        <f>E326+1</f>
        <v>52</v>
      </c>
    </row>
    <row r="333" spans="5:5" x14ac:dyDescent="0.3">
      <c r="E333" s="73"/>
    </row>
    <row r="334" spans="5:5" x14ac:dyDescent="0.3">
      <c r="E334" s="81"/>
    </row>
    <row r="335" spans="5:5" x14ac:dyDescent="0.3">
      <c r="E335" s="80"/>
    </row>
    <row r="336" spans="5:5" x14ac:dyDescent="0.3">
      <c r="E336" s="74"/>
    </row>
    <row r="337" spans="5:5" x14ac:dyDescent="0.3">
      <c r="E337" s="66" t="str">
        <f>VLOOKUP(E338,Data!$A$63:$C$165,2,FALSE)</f>
        <v>BB</v>
      </c>
    </row>
    <row r="338" spans="5:5" x14ac:dyDescent="0.3">
      <c r="E338" s="79">
        <f>E332+1</f>
        <v>53</v>
      </c>
    </row>
    <row r="339" spans="5:5" x14ac:dyDescent="0.3">
      <c r="E339" s="73"/>
    </row>
    <row r="340" spans="5:5" x14ac:dyDescent="0.3">
      <c r="E340" s="81"/>
    </row>
    <row r="341" spans="5:5" x14ac:dyDescent="0.3">
      <c r="E341" s="80"/>
    </row>
    <row r="342" spans="5:5" x14ac:dyDescent="0.3">
      <c r="E342" s="74"/>
    </row>
    <row r="343" spans="5:5" x14ac:dyDescent="0.3">
      <c r="E343" s="66" t="str">
        <f>VLOOKUP(E344,Data!$A$63:$C$165,2,FALSE)</f>
        <v>BC</v>
      </c>
    </row>
    <row r="344" spans="5:5" x14ac:dyDescent="0.3">
      <c r="E344" s="79">
        <f>E338+1</f>
        <v>54</v>
      </c>
    </row>
    <row r="345" spans="5:5" x14ac:dyDescent="0.3">
      <c r="E345" s="73"/>
    </row>
    <row r="346" spans="5:5" x14ac:dyDescent="0.3">
      <c r="E346" s="81"/>
    </row>
    <row r="347" spans="5:5" x14ac:dyDescent="0.3">
      <c r="E347" s="80"/>
    </row>
    <row r="348" spans="5:5" x14ac:dyDescent="0.3">
      <c r="E348" s="74"/>
    </row>
    <row r="349" spans="5:5" x14ac:dyDescent="0.3">
      <c r="E349" s="66" t="str">
        <f>VLOOKUP(E350,Data!$A$63:$C$165,2,FALSE)</f>
        <v>BD</v>
      </c>
    </row>
    <row r="350" spans="5:5" x14ac:dyDescent="0.3">
      <c r="E350" s="79">
        <f>E344+1</f>
        <v>55</v>
      </c>
    </row>
    <row r="351" spans="5:5" x14ac:dyDescent="0.3">
      <c r="E351" s="73"/>
    </row>
    <row r="352" spans="5:5" x14ac:dyDescent="0.3">
      <c r="E352" s="81"/>
    </row>
    <row r="353" spans="5:5" x14ac:dyDescent="0.3">
      <c r="E353" s="80"/>
    </row>
    <row r="354" spans="5:5" x14ac:dyDescent="0.3">
      <c r="E354" s="74"/>
    </row>
    <row r="355" spans="5:5" x14ac:dyDescent="0.3">
      <c r="E355" s="66" t="str">
        <f>VLOOKUP(E356,Data!$A$63:$C$165,2,FALSE)</f>
        <v>BE</v>
      </c>
    </row>
    <row r="356" spans="5:5" x14ac:dyDescent="0.3">
      <c r="E356" s="79">
        <f>E350+1</f>
        <v>56</v>
      </c>
    </row>
    <row r="357" spans="5:5" x14ac:dyDescent="0.3">
      <c r="E357" s="73"/>
    </row>
    <row r="358" spans="5:5" x14ac:dyDescent="0.3">
      <c r="E358" s="81"/>
    </row>
    <row r="359" spans="5:5" x14ac:dyDescent="0.3">
      <c r="E359" s="80"/>
    </row>
    <row r="360" spans="5:5" x14ac:dyDescent="0.3">
      <c r="E360" s="74"/>
    </row>
    <row r="361" spans="5:5" x14ac:dyDescent="0.3">
      <c r="E361" s="66" t="str">
        <f>VLOOKUP(E362,Data!$A$63:$C$165,2,FALSE)</f>
        <v>BF</v>
      </c>
    </row>
    <row r="362" spans="5:5" x14ac:dyDescent="0.3">
      <c r="E362" s="79">
        <f>E356+1</f>
        <v>57</v>
      </c>
    </row>
    <row r="363" spans="5:5" x14ac:dyDescent="0.3">
      <c r="E363" s="73"/>
    </row>
    <row r="364" spans="5:5" x14ac:dyDescent="0.3">
      <c r="E364" s="81"/>
    </row>
    <row r="365" spans="5:5" x14ac:dyDescent="0.3">
      <c r="E365" s="80"/>
    </row>
    <row r="366" spans="5:5" x14ac:dyDescent="0.3">
      <c r="E366" s="74"/>
    </row>
    <row r="367" spans="5:5" x14ac:dyDescent="0.3">
      <c r="E367" s="66" t="str">
        <f>VLOOKUP(E368,Data!$A$63:$C$165,2,FALSE)</f>
        <v>BG</v>
      </c>
    </row>
    <row r="368" spans="5:5" x14ac:dyDescent="0.3">
      <c r="E368" s="79">
        <f>E362+1</f>
        <v>58</v>
      </c>
    </row>
    <row r="369" spans="5:5" x14ac:dyDescent="0.3">
      <c r="E369" s="73"/>
    </row>
    <row r="370" spans="5:5" x14ac:dyDescent="0.3">
      <c r="E370" s="81"/>
    </row>
    <row r="371" spans="5:5" x14ac:dyDescent="0.3">
      <c r="E371" s="80"/>
    </row>
    <row r="372" spans="5:5" x14ac:dyDescent="0.3">
      <c r="E372" s="74"/>
    </row>
    <row r="373" spans="5:5" x14ac:dyDescent="0.3">
      <c r="E373" s="66" t="str">
        <f>VLOOKUP(E374,Data!$A$63:$C$165,2,FALSE)</f>
        <v>BH</v>
      </c>
    </row>
    <row r="374" spans="5:5" x14ac:dyDescent="0.3">
      <c r="E374" s="79">
        <f>E368+1</f>
        <v>59</v>
      </c>
    </row>
    <row r="375" spans="5:5" x14ac:dyDescent="0.3">
      <c r="E375" s="73"/>
    </row>
    <row r="376" spans="5:5" x14ac:dyDescent="0.3">
      <c r="E376" s="81"/>
    </row>
    <row r="377" spans="5:5" x14ac:dyDescent="0.3">
      <c r="E377" s="80"/>
    </row>
    <row r="378" spans="5:5" x14ac:dyDescent="0.3">
      <c r="E378" s="74"/>
    </row>
    <row r="379" spans="5:5" x14ac:dyDescent="0.3">
      <c r="E379" s="66" t="str">
        <f>VLOOKUP(E380,Data!$A$63:$C$165,2,FALSE)</f>
        <v>Bi</v>
      </c>
    </row>
    <row r="380" spans="5:5" x14ac:dyDescent="0.3">
      <c r="E380" s="79">
        <f>E374+1</f>
        <v>60</v>
      </c>
    </row>
    <row r="381" spans="5:5" x14ac:dyDescent="0.3">
      <c r="E381" s="73"/>
    </row>
    <row r="382" spans="5:5" x14ac:dyDescent="0.3">
      <c r="E382" s="81"/>
    </row>
    <row r="383" spans="5:5" x14ac:dyDescent="0.3">
      <c r="E383" s="80"/>
    </row>
    <row r="384" spans="5:5" x14ac:dyDescent="0.3">
      <c r="E384" s="74"/>
    </row>
    <row r="385" spans="5:5" x14ac:dyDescent="0.3">
      <c r="E385" s="66" t="str">
        <f>VLOOKUP(E386,Data!$A$63:$C$165,2,FALSE)</f>
        <v>BJ</v>
      </c>
    </row>
    <row r="386" spans="5:5" x14ac:dyDescent="0.3">
      <c r="E386" s="79">
        <f>E380+1</f>
        <v>61</v>
      </c>
    </row>
    <row r="387" spans="5:5" x14ac:dyDescent="0.3">
      <c r="E387" s="73"/>
    </row>
    <row r="388" spans="5:5" x14ac:dyDescent="0.3">
      <c r="E388" s="81"/>
    </row>
    <row r="389" spans="5:5" x14ac:dyDescent="0.3">
      <c r="E389" s="80"/>
    </row>
    <row r="390" spans="5:5" x14ac:dyDescent="0.3">
      <c r="E390" s="74"/>
    </row>
    <row r="391" spans="5:5" x14ac:dyDescent="0.3">
      <c r="E391" s="66" t="str">
        <f>VLOOKUP(E392,Data!$A$63:$C$165,2,FALSE)</f>
        <v>BK</v>
      </c>
    </row>
    <row r="392" spans="5:5" x14ac:dyDescent="0.3">
      <c r="E392" s="79">
        <f>E386+1</f>
        <v>62</v>
      </c>
    </row>
    <row r="393" spans="5:5" x14ac:dyDescent="0.3">
      <c r="E393" s="73"/>
    </row>
    <row r="394" spans="5:5" x14ac:dyDescent="0.3">
      <c r="E394" s="81"/>
    </row>
    <row r="395" spans="5:5" x14ac:dyDescent="0.3">
      <c r="E395" s="80"/>
    </row>
    <row r="396" spans="5:5" x14ac:dyDescent="0.3">
      <c r="E396" s="74"/>
    </row>
    <row r="397" spans="5:5" x14ac:dyDescent="0.3">
      <c r="E397" s="66" t="str">
        <f>VLOOKUP(E398,Data!$A$63:$C$165,2,FALSE)</f>
        <v>BL</v>
      </c>
    </row>
    <row r="398" spans="5:5" x14ac:dyDescent="0.3">
      <c r="E398" s="79">
        <f>E392+1</f>
        <v>63</v>
      </c>
    </row>
    <row r="399" spans="5:5" x14ac:dyDescent="0.3">
      <c r="E399" s="73"/>
    </row>
    <row r="400" spans="5:5" x14ac:dyDescent="0.3">
      <c r="E400" s="81"/>
    </row>
    <row r="401" spans="5:5" x14ac:dyDescent="0.3">
      <c r="E401" s="80"/>
    </row>
    <row r="402" spans="5:5" x14ac:dyDescent="0.3">
      <c r="E402" s="74"/>
    </row>
    <row r="403" spans="5:5" x14ac:dyDescent="0.3">
      <c r="E403" s="66" t="str">
        <f>VLOOKUP(E404,Data!$A$63:$C$165,2,FALSE)</f>
        <v>BM</v>
      </c>
    </row>
    <row r="404" spans="5:5" x14ac:dyDescent="0.3">
      <c r="E404" s="79">
        <f>E398+1</f>
        <v>64</v>
      </c>
    </row>
    <row r="405" spans="5:5" x14ac:dyDescent="0.3">
      <c r="E405" s="73"/>
    </row>
    <row r="406" spans="5:5" x14ac:dyDescent="0.3">
      <c r="E406" s="81"/>
    </row>
    <row r="407" spans="5:5" x14ac:dyDescent="0.3">
      <c r="E407" s="80"/>
    </row>
    <row r="408" spans="5:5" x14ac:dyDescent="0.3">
      <c r="E408" s="74"/>
    </row>
    <row r="409" spans="5:5" x14ac:dyDescent="0.3">
      <c r="E409" s="66" t="str">
        <f>VLOOKUP(E410,Data!$A$63:$C$165,2,FALSE)</f>
        <v>BN</v>
      </c>
    </row>
    <row r="410" spans="5:5" x14ac:dyDescent="0.3">
      <c r="E410" s="79">
        <f>E404+1</f>
        <v>65</v>
      </c>
    </row>
    <row r="411" spans="5:5" x14ac:dyDescent="0.3">
      <c r="E411" s="73"/>
    </row>
    <row r="412" spans="5:5" x14ac:dyDescent="0.3">
      <c r="E412" s="81"/>
    </row>
    <row r="413" spans="5:5" x14ac:dyDescent="0.3">
      <c r="E413" s="80"/>
    </row>
    <row r="414" spans="5:5" x14ac:dyDescent="0.3">
      <c r="E414" s="74"/>
    </row>
    <row r="415" spans="5:5" x14ac:dyDescent="0.3">
      <c r="E415" s="66" t="str">
        <f>VLOOKUP(E416,Data!$A$63:$C$165,2,FALSE)</f>
        <v>Bo</v>
      </c>
    </row>
    <row r="416" spans="5:5" x14ac:dyDescent="0.3">
      <c r="E416" s="79">
        <f>E410+1</f>
        <v>66</v>
      </c>
    </row>
    <row r="417" spans="5:5" x14ac:dyDescent="0.3">
      <c r="E417" s="73"/>
    </row>
    <row r="418" spans="5:5" x14ac:dyDescent="0.3">
      <c r="E418" s="81"/>
    </row>
    <row r="419" spans="5:5" x14ac:dyDescent="0.3">
      <c r="E419" s="80"/>
    </row>
    <row r="420" spans="5:5" x14ac:dyDescent="0.3">
      <c r="E420" s="74"/>
    </row>
    <row r="421" spans="5:5" x14ac:dyDescent="0.3">
      <c r="E421" s="66" t="str">
        <f>VLOOKUP(E422,Data!$A$63:$C$165,2,FALSE)</f>
        <v>BP</v>
      </c>
    </row>
    <row r="422" spans="5:5" x14ac:dyDescent="0.3">
      <c r="E422" s="79">
        <f>E416+1</f>
        <v>67</v>
      </c>
    </row>
    <row r="423" spans="5:5" x14ac:dyDescent="0.3">
      <c r="E423" s="73"/>
    </row>
    <row r="424" spans="5:5" x14ac:dyDescent="0.3">
      <c r="E424" s="81"/>
    </row>
    <row r="425" spans="5:5" x14ac:dyDescent="0.3">
      <c r="E425" s="80"/>
    </row>
    <row r="426" spans="5:5" x14ac:dyDescent="0.3">
      <c r="E426" s="74"/>
    </row>
    <row r="427" spans="5:5" x14ac:dyDescent="0.3">
      <c r="E427" s="66" t="str">
        <f>VLOOKUP(E428,Data!$A$63:$C$165,2,FALSE)</f>
        <v>BQ</v>
      </c>
    </row>
    <row r="428" spans="5:5" x14ac:dyDescent="0.3">
      <c r="E428" s="79">
        <f>E422+1</f>
        <v>68</v>
      </c>
    </row>
    <row r="429" spans="5:5" x14ac:dyDescent="0.3">
      <c r="E429" s="73"/>
    </row>
    <row r="430" spans="5:5" x14ac:dyDescent="0.3">
      <c r="E430" s="81"/>
    </row>
    <row r="431" spans="5:5" x14ac:dyDescent="0.3">
      <c r="E431" s="80"/>
    </row>
    <row r="432" spans="5:5" x14ac:dyDescent="0.3">
      <c r="E432" s="74"/>
    </row>
    <row r="433" spans="5:5" x14ac:dyDescent="0.3">
      <c r="E433" s="66" t="str">
        <f>VLOOKUP(E434,Data!$A$63:$C$165,2,FALSE)</f>
        <v>BR</v>
      </c>
    </row>
    <row r="434" spans="5:5" x14ac:dyDescent="0.3">
      <c r="E434" s="79">
        <f>E428+1</f>
        <v>69</v>
      </c>
    </row>
    <row r="435" spans="5:5" x14ac:dyDescent="0.3">
      <c r="E435" s="73"/>
    </row>
    <row r="436" spans="5:5" x14ac:dyDescent="0.3">
      <c r="E436" s="81"/>
    </row>
    <row r="437" spans="5:5" x14ac:dyDescent="0.3">
      <c r="E437" s="80"/>
    </row>
    <row r="438" spans="5:5" x14ac:dyDescent="0.3">
      <c r="E438" s="74"/>
    </row>
    <row r="439" spans="5:5" x14ac:dyDescent="0.3">
      <c r="E439" s="66" t="str">
        <f>VLOOKUP(E440,Data!$A$63:$C$165,2,FALSE)</f>
        <v>Bs</v>
      </c>
    </row>
    <row r="440" spans="5:5" x14ac:dyDescent="0.3">
      <c r="E440" s="79">
        <f>E434+1</f>
        <v>70</v>
      </c>
    </row>
    <row r="441" spans="5:5" x14ac:dyDescent="0.3">
      <c r="E441" s="73"/>
    </row>
    <row r="442" spans="5:5" x14ac:dyDescent="0.3">
      <c r="E442" s="81"/>
    </row>
    <row r="443" spans="5:5" x14ac:dyDescent="0.3">
      <c r="E443" s="80"/>
    </row>
    <row r="444" spans="5:5" x14ac:dyDescent="0.3">
      <c r="E444" s="74"/>
    </row>
    <row r="445" spans="5:5" x14ac:dyDescent="0.3">
      <c r="E445" s="66" t="str">
        <f>VLOOKUP(E446,Data!$A$63:$C$165,2,FALSE)</f>
        <v>BT</v>
      </c>
    </row>
    <row r="446" spans="5:5" x14ac:dyDescent="0.3">
      <c r="E446" s="79">
        <f>E440+1</f>
        <v>71</v>
      </c>
    </row>
    <row r="447" spans="5:5" x14ac:dyDescent="0.3">
      <c r="E447" s="73"/>
    </row>
    <row r="448" spans="5:5" x14ac:dyDescent="0.3">
      <c r="E448" s="81"/>
    </row>
    <row r="449" spans="5:5" x14ac:dyDescent="0.3">
      <c r="E449" s="80"/>
    </row>
    <row r="450" spans="5:5" x14ac:dyDescent="0.3">
      <c r="E450" s="74"/>
    </row>
    <row r="451" spans="5:5" x14ac:dyDescent="0.3">
      <c r="E451" s="66" t="str">
        <f>VLOOKUP(E452,Data!$A$63:$C$165,2,FALSE)</f>
        <v>BU</v>
      </c>
    </row>
    <row r="452" spans="5:5" x14ac:dyDescent="0.3">
      <c r="E452" s="79">
        <f>E446+1</f>
        <v>72</v>
      </c>
    </row>
    <row r="453" spans="5:5" x14ac:dyDescent="0.3">
      <c r="E453" s="73"/>
    </row>
    <row r="454" spans="5:5" x14ac:dyDescent="0.3">
      <c r="E454" s="81"/>
    </row>
    <row r="455" spans="5:5" x14ac:dyDescent="0.3">
      <c r="E455" s="80"/>
    </row>
    <row r="456" spans="5:5" x14ac:dyDescent="0.3">
      <c r="E456" s="74"/>
    </row>
    <row r="457" spans="5:5" x14ac:dyDescent="0.3">
      <c r="E457" s="66" t="str">
        <f>VLOOKUP(E458,Data!$A$63:$C$165,2,FALSE)</f>
        <v>BV</v>
      </c>
    </row>
    <row r="458" spans="5:5" x14ac:dyDescent="0.3">
      <c r="E458" s="79">
        <f>E452+1</f>
        <v>73</v>
      </c>
    </row>
    <row r="459" spans="5:5" x14ac:dyDescent="0.3">
      <c r="E459" s="73"/>
    </row>
    <row r="460" spans="5:5" x14ac:dyDescent="0.3">
      <c r="E460" s="81"/>
    </row>
    <row r="461" spans="5:5" x14ac:dyDescent="0.3">
      <c r="E461" s="80"/>
    </row>
    <row r="462" spans="5:5" x14ac:dyDescent="0.3">
      <c r="E462" s="74"/>
    </row>
    <row r="463" spans="5:5" x14ac:dyDescent="0.3">
      <c r="E463" s="66" t="str">
        <f>VLOOKUP(E464,Data!$A$63:$C$165,2,FALSE)</f>
        <v>BW</v>
      </c>
    </row>
    <row r="464" spans="5:5" x14ac:dyDescent="0.3">
      <c r="E464" s="79">
        <f>E458+1</f>
        <v>74</v>
      </c>
    </row>
    <row r="465" spans="5:5" x14ac:dyDescent="0.3">
      <c r="E465" s="73"/>
    </row>
    <row r="466" spans="5:5" x14ac:dyDescent="0.3">
      <c r="E466" s="81"/>
    </row>
    <row r="467" spans="5:5" x14ac:dyDescent="0.3">
      <c r="E467" s="80"/>
    </row>
    <row r="468" spans="5:5" x14ac:dyDescent="0.3">
      <c r="E468" s="74"/>
    </row>
    <row r="469" spans="5:5" x14ac:dyDescent="0.3">
      <c r="E469" s="66" t="str">
        <f>VLOOKUP(E470,Data!$A$63:$C$165,2,FALSE)</f>
        <v>BX</v>
      </c>
    </row>
    <row r="470" spans="5:5" x14ac:dyDescent="0.3">
      <c r="E470" s="79">
        <f>E464+1</f>
        <v>75</v>
      </c>
    </row>
    <row r="471" spans="5:5" x14ac:dyDescent="0.3">
      <c r="E471" s="73"/>
    </row>
    <row r="472" spans="5:5" x14ac:dyDescent="0.3">
      <c r="E472" s="81"/>
    </row>
    <row r="473" spans="5:5" x14ac:dyDescent="0.3">
      <c r="E473" s="80"/>
    </row>
    <row r="474" spans="5:5" x14ac:dyDescent="0.3">
      <c r="E474" s="74"/>
    </row>
    <row r="475" spans="5:5" x14ac:dyDescent="0.3">
      <c r="E475" s="66" t="str">
        <f>VLOOKUP(E476,Data!$A$63:$C$165,2,FALSE)</f>
        <v>BY</v>
      </c>
    </row>
    <row r="476" spans="5:5" x14ac:dyDescent="0.3">
      <c r="E476" s="79">
        <f>E470+1</f>
        <v>76</v>
      </c>
    </row>
    <row r="477" spans="5:5" x14ac:dyDescent="0.3">
      <c r="E477" s="73"/>
    </row>
    <row r="478" spans="5:5" x14ac:dyDescent="0.3">
      <c r="E478" s="81"/>
    </row>
    <row r="479" spans="5:5" x14ac:dyDescent="0.3">
      <c r="E479" s="80"/>
    </row>
    <row r="480" spans="5:5" x14ac:dyDescent="0.3">
      <c r="E480" s="74"/>
    </row>
    <row r="481" spans="5:5" x14ac:dyDescent="0.3">
      <c r="E481" s="66" t="str">
        <f>VLOOKUP(E482,Data!$A$63:$C$165,2,FALSE)</f>
        <v>BZ</v>
      </c>
    </row>
    <row r="482" spans="5:5" x14ac:dyDescent="0.3">
      <c r="E482" s="79">
        <f>E476+1</f>
        <v>77</v>
      </c>
    </row>
    <row r="483" spans="5:5" x14ac:dyDescent="0.3">
      <c r="E483" s="73"/>
    </row>
    <row r="484" spans="5:5" x14ac:dyDescent="0.3">
      <c r="E484" s="81"/>
    </row>
    <row r="485" spans="5:5" x14ac:dyDescent="0.3">
      <c r="E485" s="80"/>
    </row>
    <row r="486" spans="5:5" x14ac:dyDescent="0.3">
      <c r="E486" s="74"/>
    </row>
    <row r="487" spans="5:5" x14ac:dyDescent="0.3">
      <c r="E487" s="66" t="str">
        <f>VLOOKUP(E488,Data!$A$63:$C$165,2,FALSE)</f>
        <v>CA</v>
      </c>
    </row>
    <row r="488" spans="5:5" x14ac:dyDescent="0.3">
      <c r="E488" s="79">
        <f>E482+1</f>
        <v>78</v>
      </c>
    </row>
    <row r="489" spans="5:5" x14ac:dyDescent="0.3">
      <c r="E489" s="73"/>
    </row>
    <row r="490" spans="5:5" x14ac:dyDescent="0.3">
      <c r="E490" s="81"/>
    </row>
    <row r="491" spans="5:5" x14ac:dyDescent="0.3">
      <c r="E491" s="80"/>
    </row>
    <row r="492" spans="5:5" x14ac:dyDescent="0.3">
      <c r="E492" s="74"/>
    </row>
    <row r="493" spans="5:5" x14ac:dyDescent="0.3">
      <c r="E493" s="66" t="str">
        <f>VLOOKUP(E494,Data!$A$63:$C$165,2,FALSE)</f>
        <v>CB</v>
      </c>
    </row>
    <row r="494" spans="5:5" x14ac:dyDescent="0.3">
      <c r="E494" s="79">
        <f>E488+1</f>
        <v>79</v>
      </c>
    </row>
    <row r="495" spans="5:5" x14ac:dyDescent="0.3">
      <c r="E495" s="73"/>
    </row>
    <row r="496" spans="5:5" x14ac:dyDescent="0.3">
      <c r="E496" s="81"/>
    </row>
    <row r="497" spans="5:5" x14ac:dyDescent="0.3">
      <c r="E497" s="80"/>
    </row>
    <row r="498" spans="5:5" x14ac:dyDescent="0.3">
      <c r="E498" s="74"/>
    </row>
    <row r="499" spans="5:5" x14ac:dyDescent="0.3">
      <c r="E499" s="66" t="str">
        <f>VLOOKUP(E500,Data!$A$63:$C$165,2,FALSE)</f>
        <v>CC</v>
      </c>
    </row>
    <row r="500" spans="5:5" x14ac:dyDescent="0.3">
      <c r="E500" s="79">
        <f>E494+1</f>
        <v>80</v>
      </c>
    </row>
    <row r="501" spans="5:5" x14ac:dyDescent="0.3">
      <c r="E501" s="73"/>
    </row>
    <row r="502" spans="5:5" x14ac:dyDescent="0.3">
      <c r="E502" s="81"/>
    </row>
    <row r="503" spans="5:5" x14ac:dyDescent="0.3">
      <c r="E503" s="80"/>
    </row>
    <row r="504" spans="5:5" x14ac:dyDescent="0.3">
      <c r="E504" s="74"/>
    </row>
    <row r="505" spans="5:5" x14ac:dyDescent="0.3">
      <c r="E505" s="66" t="str">
        <f>VLOOKUP(E506,Data!$A$63:$C$165,2,FALSE)</f>
        <v>CD</v>
      </c>
    </row>
    <row r="506" spans="5:5" x14ac:dyDescent="0.3">
      <c r="E506" s="79">
        <f>E500+1</f>
        <v>81</v>
      </c>
    </row>
    <row r="507" spans="5:5" x14ac:dyDescent="0.3">
      <c r="E507" s="73"/>
    </row>
    <row r="508" spans="5:5" x14ac:dyDescent="0.3">
      <c r="E508" s="81"/>
    </row>
    <row r="509" spans="5:5" x14ac:dyDescent="0.3">
      <c r="E509" s="80"/>
    </row>
    <row r="510" spans="5:5" x14ac:dyDescent="0.3">
      <c r="E510" s="74"/>
    </row>
    <row r="511" spans="5:5" x14ac:dyDescent="0.3">
      <c r="E511" s="66" t="str">
        <f>VLOOKUP(E512,Data!$A$63:$C$165,2,FALSE)</f>
        <v>CE</v>
      </c>
    </row>
    <row r="512" spans="5:5" x14ac:dyDescent="0.3">
      <c r="E512" s="79">
        <f>E506+1</f>
        <v>82</v>
      </c>
    </row>
    <row r="513" spans="5:5" x14ac:dyDescent="0.3">
      <c r="E513" s="73"/>
    </row>
    <row r="514" spans="5:5" x14ac:dyDescent="0.3">
      <c r="E514" s="81"/>
    </row>
    <row r="515" spans="5:5" x14ac:dyDescent="0.3">
      <c r="E515" s="80"/>
    </row>
    <row r="516" spans="5:5" x14ac:dyDescent="0.3">
      <c r="E516" s="74"/>
    </row>
    <row r="517" spans="5:5" x14ac:dyDescent="0.3">
      <c r="E517" s="66" t="str">
        <f>VLOOKUP(E518,Data!$A$63:$C$165,2,FALSE)</f>
        <v>CF</v>
      </c>
    </row>
    <row r="518" spans="5:5" x14ac:dyDescent="0.3">
      <c r="E518" s="79">
        <f>E512+1</f>
        <v>83</v>
      </c>
    </row>
    <row r="519" spans="5:5" x14ac:dyDescent="0.3">
      <c r="E519" s="73"/>
    </row>
    <row r="520" spans="5:5" x14ac:dyDescent="0.3">
      <c r="E520" s="81"/>
    </row>
    <row r="521" spans="5:5" x14ac:dyDescent="0.3">
      <c r="E521" s="80"/>
    </row>
    <row r="522" spans="5:5" x14ac:dyDescent="0.3">
      <c r="E522" s="74"/>
    </row>
    <row r="523" spans="5:5" x14ac:dyDescent="0.3">
      <c r="E523" s="66" t="str">
        <f>VLOOKUP(E524,Data!$A$63:$C$165,2,FALSE)</f>
        <v>CG</v>
      </c>
    </row>
    <row r="524" spans="5:5" x14ac:dyDescent="0.3">
      <c r="E524" s="79">
        <f>E518+1</f>
        <v>84</v>
      </c>
    </row>
    <row r="525" spans="5:5" x14ac:dyDescent="0.3">
      <c r="E525" s="73"/>
    </row>
    <row r="526" spans="5:5" x14ac:dyDescent="0.3">
      <c r="E526" s="81"/>
    </row>
    <row r="527" spans="5:5" x14ac:dyDescent="0.3">
      <c r="E527" s="80"/>
    </row>
    <row r="528" spans="5:5" x14ac:dyDescent="0.3">
      <c r="E528" s="74"/>
    </row>
    <row r="529" spans="5:5" x14ac:dyDescent="0.3">
      <c r="E529" s="66" t="str">
        <f>VLOOKUP(E530,Data!$A$63:$C$165,2,FALSE)</f>
        <v>CH</v>
      </c>
    </row>
    <row r="530" spans="5:5" x14ac:dyDescent="0.3">
      <c r="E530" s="79">
        <f>E524+1</f>
        <v>85</v>
      </c>
    </row>
    <row r="531" spans="5:5" x14ac:dyDescent="0.3">
      <c r="E531" s="73"/>
    </row>
    <row r="532" spans="5:5" x14ac:dyDescent="0.3">
      <c r="E532" s="81"/>
    </row>
    <row r="533" spans="5:5" x14ac:dyDescent="0.3">
      <c r="E533" s="80"/>
    </row>
    <row r="534" spans="5:5" x14ac:dyDescent="0.3">
      <c r="E534" s="74"/>
    </row>
    <row r="535" spans="5:5" x14ac:dyDescent="0.3">
      <c r="E535" s="66" t="str">
        <f>VLOOKUP(E536,Data!$A$63:$C$165,2,FALSE)</f>
        <v>Ci</v>
      </c>
    </row>
    <row r="536" spans="5:5" x14ac:dyDescent="0.3">
      <c r="E536" s="79">
        <f>E530+1</f>
        <v>86</v>
      </c>
    </row>
    <row r="537" spans="5:5" x14ac:dyDescent="0.3">
      <c r="E537" s="73"/>
    </row>
    <row r="538" spans="5:5" x14ac:dyDescent="0.3">
      <c r="E538" s="81"/>
    </row>
    <row r="539" spans="5:5" x14ac:dyDescent="0.3">
      <c r="E539" s="80"/>
    </row>
    <row r="540" spans="5:5" x14ac:dyDescent="0.3">
      <c r="E540" s="74"/>
    </row>
    <row r="541" spans="5:5" x14ac:dyDescent="0.3">
      <c r="E541" s="66" t="str">
        <f>VLOOKUP(E542,Data!$A$63:$C$165,2,FALSE)</f>
        <v>CJ</v>
      </c>
    </row>
    <row r="542" spans="5:5" x14ac:dyDescent="0.3">
      <c r="E542" s="79">
        <f>E536+1</f>
        <v>87</v>
      </c>
    </row>
    <row r="543" spans="5:5" x14ac:dyDescent="0.3">
      <c r="E543" s="73"/>
    </row>
    <row r="544" spans="5:5" x14ac:dyDescent="0.3">
      <c r="E544" s="81"/>
    </row>
    <row r="545" spans="5:5" x14ac:dyDescent="0.3">
      <c r="E545" s="80"/>
    </row>
    <row r="546" spans="5:5" x14ac:dyDescent="0.3">
      <c r="E546" s="74"/>
    </row>
    <row r="547" spans="5:5" x14ac:dyDescent="0.3">
      <c r="E547" s="66" t="str">
        <f>VLOOKUP(E548,Data!$A$63:$C$165,2,FALSE)</f>
        <v>CK</v>
      </c>
    </row>
    <row r="548" spans="5:5" x14ac:dyDescent="0.3">
      <c r="E548" s="79">
        <f>E542+1</f>
        <v>88</v>
      </c>
    </row>
    <row r="549" spans="5:5" x14ac:dyDescent="0.3">
      <c r="E549" s="73"/>
    </row>
    <row r="550" spans="5:5" x14ac:dyDescent="0.3">
      <c r="E550" s="81"/>
    </row>
    <row r="551" spans="5:5" x14ac:dyDescent="0.3">
      <c r="E551" s="80"/>
    </row>
    <row r="552" spans="5:5" x14ac:dyDescent="0.3">
      <c r="E552" s="74"/>
    </row>
    <row r="553" spans="5:5" x14ac:dyDescent="0.3">
      <c r="E553" s="66" t="str">
        <f>VLOOKUP(E554,Data!$A$63:$C$165,2,FALSE)</f>
        <v>CL</v>
      </c>
    </row>
    <row r="554" spans="5:5" x14ac:dyDescent="0.3">
      <c r="E554" s="79">
        <f>E548+1</f>
        <v>89</v>
      </c>
    </row>
    <row r="555" spans="5:5" x14ac:dyDescent="0.3">
      <c r="E555" s="73"/>
    </row>
    <row r="556" spans="5:5" x14ac:dyDescent="0.3">
      <c r="E556" s="81"/>
    </row>
    <row r="557" spans="5:5" x14ac:dyDescent="0.3">
      <c r="E557" s="80"/>
    </row>
    <row r="558" spans="5:5" x14ac:dyDescent="0.3">
      <c r="E558" s="74"/>
    </row>
    <row r="559" spans="5:5" x14ac:dyDescent="0.3">
      <c r="E559" s="66" t="str">
        <f>VLOOKUP(E560,Data!$A$63:$C$165,2,FALSE)</f>
        <v>CM</v>
      </c>
    </row>
    <row r="560" spans="5:5" x14ac:dyDescent="0.3">
      <c r="E560" s="79">
        <f>E554+1</f>
        <v>90</v>
      </c>
    </row>
    <row r="561" spans="5:5" x14ac:dyDescent="0.3">
      <c r="E561" s="73"/>
    </row>
    <row r="562" spans="5:5" x14ac:dyDescent="0.3">
      <c r="E562" s="81"/>
    </row>
    <row r="563" spans="5:5" x14ac:dyDescent="0.3">
      <c r="E563" s="80"/>
    </row>
    <row r="564" spans="5:5" x14ac:dyDescent="0.3">
      <c r="E564" s="74"/>
    </row>
    <row r="565" spans="5:5" x14ac:dyDescent="0.3">
      <c r="E565" s="66" t="str">
        <f>VLOOKUP(E566,Data!$A$63:$C$165,2,FALSE)</f>
        <v>CN</v>
      </c>
    </row>
    <row r="566" spans="5:5" x14ac:dyDescent="0.3">
      <c r="E566" s="79">
        <f>E560+1</f>
        <v>91</v>
      </c>
    </row>
    <row r="567" spans="5:5" x14ac:dyDescent="0.3">
      <c r="E567" s="73"/>
    </row>
    <row r="568" spans="5:5" x14ac:dyDescent="0.3">
      <c r="E568" s="81"/>
    </row>
    <row r="569" spans="5:5" x14ac:dyDescent="0.3">
      <c r="E569" s="80"/>
    </row>
    <row r="570" spans="5:5" x14ac:dyDescent="0.3">
      <c r="E570" s="74"/>
    </row>
    <row r="571" spans="5:5" x14ac:dyDescent="0.3">
      <c r="E571" s="66" t="str">
        <f>VLOOKUP(E572,Data!$A$63:$C$165,2,FALSE)</f>
        <v>Co</v>
      </c>
    </row>
    <row r="572" spans="5:5" x14ac:dyDescent="0.3">
      <c r="E572" s="79">
        <f>E566+1</f>
        <v>92</v>
      </c>
    </row>
    <row r="573" spans="5:5" x14ac:dyDescent="0.3">
      <c r="E573" s="73"/>
    </row>
    <row r="574" spans="5:5" x14ac:dyDescent="0.3">
      <c r="E574" s="81"/>
    </row>
    <row r="575" spans="5:5" x14ac:dyDescent="0.3">
      <c r="E575" s="80"/>
    </row>
    <row r="576" spans="5:5" x14ac:dyDescent="0.3">
      <c r="E576" s="74"/>
    </row>
    <row r="577" spans="5:5" x14ac:dyDescent="0.3">
      <c r="E577" s="66" t="str">
        <f>VLOOKUP(E578,Data!$A$63:$C$165,2,FALSE)</f>
        <v>CP</v>
      </c>
    </row>
    <row r="578" spans="5:5" x14ac:dyDescent="0.3">
      <c r="E578" s="79">
        <f>E572+1</f>
        <v>93</v>
      </c>
    </row>
    <row r="579" spans="5:5" x14ac:dyDescent="0.3">
      <c r="E579" s="73"/>
    </row>
    <row r="580" spans="5:5" x14ac:dyDescent="0.3">
      <c r="E580" s="81"/>
    </row>
    <row r="581" spans="5:5" x14ac:dyDescent="0.3">
      <c r="E581" s="80"/>
    </row>
    <row r="582" spans="5:5" x14ac:dyDescent="0.3">
      <c r="E582" s="74"/>
    </row>
    <row r="583" spans="5:5" x14ac:dyDescent="0.3">
      <c r="E583" s="66" t="str">
        <f>VLOOKUP(E584,Data!$A$63:$C$165,2,FALSE)</f>
        <v>CQ</v>
      </c>
    </row>
    <row r="584" spans="5:5" x14ac:dyDescent="0.3">
      <c r="E584" s="79">
        <f>E578+1</f>
        <v>94</v>
      </c>
    </row>
    <row r="585" spans="5:5" x14ac:dyDescent="0.3">
      <c r="E585" s="73"/>
    </row>
    <row r="586" spans="5:5" x14ac:dyDescent="0.3">
      <c r="E586" s="81"/>
    </row>
    <row r="587" spans="5:5" x14ac:dyDescent="0.3">
      <c r="E587" s="80"/>
    </row>
    <row r="588" spans="5:5" x14ac:dyDescent="0.3">
      <c r="E588" s="74"/>
    </row>
    <row r="589" spans="5:5" x14ac:dyDescent="0.3">
      <c r="E589" s="66" t="str">
        <f>VLOOKUP(E590,Data!$A$63:$C$165,2,FALSE)</f>
        <v>CR</v>
      </c>
    </row>
    <row r="590" spans="5:5" x14ac:dyDescent="0.3">
      <c r="E590" s="79">
        <f>E584+1</f>
        <v>95</v>
      </c>
    </row>
    <row r="591" spans="5:5" x14ac:dyDescent="0.3">
      <c r="E591" s="73"/>
    </row>
    <row r="592" spans="5:5" x14ac:dyDescent="0.3">
      <c r="E592" s="81"/>
    </row>
    <row r="593" spans="5:5" x14ac:dyDescent="0.3">
      <c r="E593" s="80"/>
    </row>
    <row r="594" spans="5:5" x14ac:dyDescent="0.3">
      <c r="E594" s="74"/>
    </row>
    <row r="595" spans="5:5" x14ac:dyDescent="0.3">
      <c r="E595" s="66" t="str">
        <f>VLOOKUP(E596,Data!$A$63:$C$165,2,FALSE)</f>
        <v>Cs</v>
      </c>
    </row>
    <row r="596" spans="5:5" x14ac:dyDescent="0.3">
      <c r="E596" s="79">
        <f>E590+1</f>
        <v>96</v>
      </c>
    </row>
    <row r="597" spans="5:5" x14ac:dyDescent="0.3">
      <c r="E597" s="73"/>
    </row>
    <row r="598" spans="5:5" x14ac:dyDescent="0.3">
      <c r="E598" s="81"/>
    </row>
    <row r="599" spans="5:5" x14ac:dyDescent="0.3">
      <c r="E599" s="80"/>
    </row>
    <row r="600" spans="5:5" x14ac:dyDescent="0.3">
      <c r="E600" s="74"/>
    </row>
    <row r="601" spans="5:5" x14ac:dyDescent="0.3">
      <c r="E601" s="66" t="str">
        <f>VLOOKUP(E602,Data!$A$63:$C$165,2,FALSE)</f>
        <v>CT</v>
      </c>
    </row>
    <row r="602" spans="5:5" x14ac:dyDescent="0.3">
      <c r="E602" s="79">
        <f>E596+1</f>
        <v>97</v>
      </c>
    </row>
    <row r="603" spans="5:5" x14ac:dyDescent="0.3">
      <c r="E603" s="73"/>
    </row>
    <row r="604" spans="5:5" x14ac:dyDescent="0.3">
      <c r="E604" s="81"/>
    </row>
    <row r="605" spans="5:5" x14ac:dyDescent="0.3">
      <c r="E605" s="80"/>
    </row>
    <row r="606" spans="5:5" x14ac:dyDescent="0.3">
      <c r="E606" s="74"/>
    </row>
    <row r="607" spans="5:5" x14ac:dyDescent="0.3">
      <c r="E607" s="66" t="str">
        <f>VLOOKUP(E608,Data!$A$63:$C$165,2,FALSE)</f>
        <v>CU</v>
      </c>
    </row>
    <row r="608" spans="5:5" x14ac:dyDescent="0.3">
      <c r="E608" s="79">
        <f>E602+1</f>
        <v>98</v>
      </c>
    </row>
    <row r="609" spans="5:5" x14ac:dyDescent="0.3">
      <c r="E609" s="73"/>
    </row>
    <row r="610" spans="5:5" x14ac:dyDescent="0.3">
      <c r="E610" s="81"/>
    </row>
    <row r="611" spans="5:5" x14ac:dyDescent="0.3">
      <c r="E611" s="80"/>
    </row>
    <row r="612" spans="5:5" x14ac:dyDescent="0.3">
      <c r="E612" s="74"/>
    </row>
    <row r="613" spans="5:5" x14ac:dyDescent="0.3">
      <c r="E613" s="66" t="str">
        <f>VLOOKUP(E614,Data!$A$63:$C$165,2,FALSE)</f>
        <v>CV</v>
      </c>
    </row>
    <row r="614" spans="5:5" x14ac:dyDescent="0.3">
      <c r="E614" s="79">
        <f>E608+1</f>
        <v>99</v>
      </c>
    </row>
    <row r="615" spans="5:5" x14ac:dyDescent="0.3">
      <c r="E615" s="73"/>
    </row>
    <row r="616" spans="5:5" x14ac:dyDescent="0.3">
      <c r="E616" s="81"/>
    </row>
    <row r="617" spans="5:5" x14ac:dyDescent="0.3">
      <c r="E617" s="80"/>
    </row>
    <row r="618" spans="5:5" x14ac:dyDescent="0.3">
      <c r="E618" s="74"/>
    </row>
    <row r="619" spans="5:5" x14ac:dyDescent="0.3">
      <c r="E619" s="66" t="str">
        <f>VLOOKUP(E620,Data!$A$63:$C$165,2,FALSE)</f>
        <v>CW</v>
      </c>
    </row>
    <row r="620" spans="5:5" x14ac:dyDescent="0.3">
      <c r="E620" s="79">
        <f>E614+1</f>
        <v>100</v>
      </c>
    </row>
    <row r="621" spans="5:5" x14ac:dyDescent="0.3">
      <c r="E621" s="73"/>
    </row>
    <row r="622" spans="5:5" x14ac:dyDescent="0.3">
      <c r="E622" s="81"/>
    </row>
    <row r="623" spans="5:5" x14ac:dyDescent="0.3">
      <c r="E623" s="80"/>
    </row>
  </sheetData>
  <mergeCells count="206">
    <mergeCell ref="Y22:AB22"/>
    <mergeCell ref="AE22:AH22"/>
    <mergeCell ref="G22:J22"/>
    <mergeCell ref="M22:P22"/>
    <mergeCell ref="S22:V22"/>
    <mergeCell ref="G7:J7"/>
    <mergeCell ref="M7:P7"/>
    <mergeCell ref="S7:V7"/>
    <mergeCell ref="Y7:AB7"/>
    <mergeCell ref="G8:J8"/>
    <mergeCell ref="M8:P8"/>
    <mergeCell ref="S8:V8"/>
    <mergeCell ref="Y8:AB8"/>
    <mergeCell ref="AE8:AH8"/>
    <mergeCell ref="AE7:AH7"/>
    <mergeCell ref="I11:J11"/>
    <mergeCell ref="AP7:AS7"/>
    <mergeCell ref="AU7:AX7"/>
    <mergeCell ref="AZ7:BC7"/>
    <mergeCell ref="AK8:AN8"/>
    <mergeCell ref="AP8:AS8"/>
    <mergeCell ref="AU8:AX8"/>
    <mergeCell ref="AZ8:BC8"/>
    <mergeCell ref="BE7:BH7"/>
    <mergeCell ref="BJ7:BM7"/>
    <mergeCell ref="AK7:AN7"/>
    <mergeCell ref="BO7:BR7"/>
    <mergeCell ref="BT7:BW7"/>
    <mergeCell ref="BY7:CB7"/>
    <mergeCell ref="CD7:CG7"/>
    <mergeCell ref="CI7:CL7"/>
    <mergeCell ref="CN7:CQ7"/>
    <mergeCell ref="BE8:BH8"/>
    <mergeCell ref="BJ8:BM8"/>
    <mergeCell ref="BO8:BR8"/>
    <mergeCell ref="BT8:BW8"/>
    <mergeCell ref="BY8:CB8"/>
    <mergeCell ref="CD8:CG8"/>
    <mergeCell ref="CI8:CL8"/>
    <mergeCell ref="CN8:CQ8"/>
    <mergeCell ref="CS7:CV7"/>
    <mergeCell ref="CX7:DA7"/>
    <mergeCell ref="DC7:DF7"/>
    <mergeCell ref="DH7:DK7"/>
    <mergeCell ref="DM7:DP7"/>
    <mergeCell ref="DR7:DU7"/>
    <mergeCell ref="DW7:DZ7"/>
    <mergeCell ref="EB7:EE7"/>
    <mergeCell ref="CS8:CV8"/>
    <mergeCell ref="CX8:DA8"/>
    <mergeCell ref="DC8:DF8"/>
    <mergeCell ref="DH8:DK8"/>
    <mergeCell ref="DM8:DP8"/>
    <mergeCell ref="DR8:DU8"/>
    <mergeCell ref="DW8:DZ8"/>
    <mergeCell ref="EB8:EE8"/>
    <mergeCell ref="EG7:EJ7"/>
    <mergeCell ref="EL7:EO7"/>
    <mergeCell ref="EQ7:ET7"/>
    <mergeCell ref="EV7:EY7"/>
    <mergeCell ref="FA7:FD7"/>
    <mergeCell ref="FF7:FI7"/>
    <mergeCell ref="FK7:FN7"/>
    <mergeCell ref="FP7:FS7"/>
    <mergeCell ref="EG8:EJ8"/>
    <mergeCell ref="EL8:EO8"/>
    <mergeCell ref="EQ8:ET8"/>
    <mergeCell ref="EV8:EY8"/>
    <mergeCell ref="FA8:FD8"/>
    <mergeCell ref="FF8:FI8"/>
    <mergeCell ref="FK8:FN8"/>
    <mergeCell ref="FP8:FS8"/>
    <mergeCell ref="FU7:FX7"/>
    <mergeCell ref="FZ7:GC7"/>
    <mergeCell ref="GE7:GH7"/>
    <mergeCell ref="GJ7:GM7"/>
    <mergeCell ref="GO7:GR7"/>
    <mergeCell ref="GT7:GW7"/>
    <mergeCell ref="GY7:HB7"/>
    <mergeCell ref="HD7:HG7"/>
    <mergeCell ref="FU8:FX8"/>
    <mergeCell ref="FZ8:GC8"/>
    <mergeCell ref="GE8:GH8"/>
    <mergeCell ref="GJ8:GM8"/>
    <mergeCell ref="GO8:GR8"/>
    <mergeCell ref="GT8:GW8"/>
    <mergeCell ref="GY8:HB8"/>
    <mergeCell ref="HD8:HG8"/>
    <mergeCell ref="HI7:HL7"/>
    <mergeCell ref="HN7:HQ7"/>
    <mergeCell ref="HS7:HV7"/>
    <mergeCell ref="HX7:IA7"/>
    <mergeCell ref="IC7:IF7"/>
    <mergeCell ref="IH7:IK7"/>
    <mergeCell ref="IM7:IP7"/>
    <mergeCell ref="IR7:IU7"/>
    <mergeCell ref="HI8:HL8"/>
    <mergeCell ref="HN8:HQ8"/>
    <mergeCell ref="HS8:HV8"/>
    <mergeCell ref="HX8:IA8"/>
    <mergeCell ref="IC8:IF8"/>
    <mergeCell ref="IH8:IK8"/>
    <mergeCell ref="IM8:IP8"/>
    <mergeCell ref="IR8:IU8"/>
    <mergeCell ref="IW7:IZ7"/>
    <mergeCell ref="JB7:JE7"/>
    <mergeCell ref="JG7:JJ7"/>
    <mergeCell ref="JL7:JO7"/>
    <mergeCell ref="JQ7:JT7"/>
    <mergeCell ref="JV7:JY7"/>
    <mergeCell ref="KA7:KD7"/>
    <mergeCell ref="KF7:KI7"/>
    <mergeCell ref="IW8:IZ8"/>
    <mergeCell ref="JB8:JE8"/>
    <mergeCell ref="JG8:JJ8"/>
    <mergeCell ref="JL8:JO8"/>
    <mergeCell ref="JQ8:JT8"/>
    <mergeCell ref="JV8:JY8"/>
    <mergeCell ref="KA8:KD8"/>
    <mergeCell ref="KF8:KI8"/>
    <mergeCell ref="KK7:KN7"/>
    <mergeCell ref="KP7:KS7"/>
    <mergeCell ref="KU7:KX7"/>
    <mergeCell ref="KZ7:LC7"/>
    <mergeCell ref="LE7:LH7"/>
    <mergeCell ref="LJ7:LM7"/>
    <mergeCell ref="LO7:LR7"/>
    <mergeCell ref="LT7:LW7"/>
    <mergeCell ref="KK8:KN8"/>
    <mergeCell ref="KP8:KS8"/>
    <mergeCell ref="KU8:KX8"/>
    <mergeCell ref="KZ8:LC8"/>
    <mergeCell ref="LE8:LH8"/>
    <mergeCell ref="LJ8:LM8"/>
    <mergeCell ref="LO8:LR8"/>
    <mergeCell ref="LT8:LW8"/>
    <mergeCell ref="LY7:MB7"/>
    <mergeCell ref="MD7:MG7"/>
    <mergeCell ref="MI7:ML7"/>
    <mergeCell ref="MN7:MQ7"/>
    <mergeCell ref="MS7:MV7"/>
    <mergeCell ref="MX7:NA7"/>
    <mergeCell ref="NC7:NF7"/>
    <mergeCell ref="NH7:NK7"/>
    <mergeCell ref="LY8:MB8"/>
    <mergeCell ref="MD8:MG8"/>
    <mergeCell ref="MI8:ML8"/>
    <mergeCell ref="MN8:MQ8"/>
    <mergeCell ref="MS8:MV8"/>
    <mergeCell ref="MX8:NA8"/>
    <mergeCell ref="NC8:NF8"/>
    <mergeCell ref="NH8:NK8"/>
    <mergeCell ref="NM7:NP7"/>
    <mergeCell ref="NR7:NU7"/>
    <mergeCell ref="NW7:NZ7"/>
    <mergeCell ref="OB7:OE7"/>
    <mergeCell ref="OG7:OJ7"/>
    <mergeCell ref="OL7:OO7"/>
    <mergeCell ref="OQ7:OT7"/>
    <mergeCell ref="OV7:OY7"/>
    <mergeCell ref="NM8:NP8"/>
    <mergeCell ref="NR8:NU8"/>
    <mergeCell ref="NW8:NZ8"/>
    <mergeCell ref="OB8:OE8"/>
    <mergeCell ref="OG8:OJ8"/>
    <mergeCell ref="OL8:OO8"/>
    <mergeCell ref="OQ8:OT8"/>
    <mergeCell ref="OV8:OY8"/>
    <mergeCell ref="PA7:PD7"/>
    <mergeCell ref="PF7:PI7"/>
    <mergeCell ref="PK7:PN7"/>
    <mergeCell ref="PP7:PS7"/>
    <mergeCell ref="PU7:PX7"/>
    <mergeCell ref="PZ7:QC7"/>
    <mergeCell ref="QE7:QH7"/>
    <mergeCell ref="QJ7:QM7"/>
    <mergeCell ref="PA8:PD8"/>
    <mergeCell ref="PF8:PI8"/>
    <mergeCell ref="PK8:PN8"/>
    <mergeCell ref="PP8:PS8"/>
    <mergeCell ref="PU8:PX8"/>
    <mergeCell ref="PZ8:QC8"/>
    <mergeCell ref="QE8:QH8"/>
    <mergeCell ref="QJ8:QM8"/>
    <mergeCell ref="SC7:SF7"/>
    <mergeCell ref="SH7:SK7"/>
    <mergeCell ref="SM7:SP7"/>
    <mergeCell ref="SC8:SF8"/>
    <mergeCell ref="SH8:SK8"/>
    <mergeCell ref="SM8:SP8"/>
    <mergeCell ref="QO7:QR7"/>
    <mergeCell ref="QT7:QW7"/>
    <mergeCell ref="QY7:RB7"/>
    <mergeCell ref="RD7:RG7"/>
    <mergeCell ref="RI7:RL7"/>
    <mergeCell ref="RN7:RQ7"/>
    <mergeCell ref="RS7:RV7"/>
    <mergeCell ref="RX7:SA7"/>
    <mergeCell ref="QO8:QR8"/>
    <mergeCell ref="QT8:QW8"/>
    <mergeCell ref="QY8:RB8"/>
    <mergeCell ref="RD8:RG8"/>
    <mergeCell ref="RI8:RL8"/>
    <mergeCell ref="RN8:RQ8"/>
    <mergeCell ref="RS8:RV8"/>
    <mergeCell ref="RX8:SA8"/>
  </mergeCells>
  <conditionalFormatting sqref="F15:KV15">
    <cfRule type="expression" dxfId="15" priority="1">
      <formula>IF(AND(ISEVEN(F15),F15&gt;0),1,0)</formula>
    </cfRule>
    <cfRule type="expression" dxfId="14" priority="2">
      <formula>IF(AND(ISODD(F15),F15&gt;0),1,0)</formula>
    </cfRule>
  </conditionalFormatting>
  <conditionalFormatting sqref="G24 M24 S24 Y24 AE24 G30 M30 S30 Y30 AE30 G36 M36 S36 Y36 AE36">
    <cfRule type="expression" dxfId="13" priority="144">
      <formula>IF(AND(G$22&lt;=$P$2,$E26&lt;=$P$4),1,0)</formula>
    </cfRule>
  </conditionalFormatting>
  <conditionalFormatting sqref="G25 M25 S25 Y25 AE25 G31 M31 S31 Y31 AE31 G37 M37 S37 Y37 AE37">
    <cfRule type="expression" dxfId="12" priority="158">
      <formula>IF(AND(G$22&lt;=$P$2,$E26&lt;=$P$4),1,0)</formula>
    </cfRule>
  </conditionalFormatting>
  <conditionalFormatting sqref="G26 M26 S26 Y26 AE26 G32 M32 S32 Y32 AE32 G38 M38 S38 Y38 AE38">
    <cfRule type="expression" dxfId="11" priority="172">
      <formula>IF(AND(G$22&lt;=$P$2,$E26&lt;=$P$4),1,0)</formula>
    </cfRule>
  </conditionalFormatting>
  <conditionalFormatting sqref="G27 M27 S27 Y27 AE27 G33 M33 S33 Y33 AE33 G39 M39 S39 Y39 AE39">
    <cfRule type="expression" dxfId="10" priority="186">
      <formula>IF(AND(G$22&lt;=$P$2,$E26&lt;=$P$4),1,0)</formula>
    </cfRule>
  </conditionalFormatting>
  <conditionalFormatting sqref="H24 N24 T24 Z24 AF24 H30 N30 T30 Z30 AF30 H36 N36 T36 Z36 AF36">
    <cfRule type="expression" dxfId="9" priority="204">
      <formula>IF(AND(G$22&lt;=$P$2,$E26&lt;=$P$4),1,0)</formula>
    </cfRule>
  </conditionalFormatting>
  <conditionalFormatting sqref="H27 N27 T27 Z27 AF27 H33 N33 T33 Z33 AF33 H39 N39 T39 Z39 AF39">
    <cfRule type="expression" dxfId="8" priority="218">
      <formula>IF(AND(G$22&lt;=$P$2,$E26&lt;=$P$4),1,0)</formula>
    </cfRule>
  </conditionalFormatting>
  <conditionalFormatting sqref="I24 O24 U24 AA24 AG24 I30 O30 U30 AA30 AG30 I36 O36 U36 AA36 AG36">
    <cfRule type="expression" dxfId="7" priority="234">
      <formula>IF(AND(G$22&lt;=$P$2,$E26&lt;=$P$4),1,0)</formula>
    </cfRule>
  </conditionalFormatting>
  <conditionalFormatting sqref="I27 O27 U27 AA27 AG27 I33 O33 U33 AA33 AG33 I39 O39 U39 AA39 AG39">
    <cfRule type="expression" dxfId="6" priority="248">
      <formula>IF(AND(G$22&lt;=$P$2,$E26&lt;=$P$4),1,0)</formula>
    </cfRule>
  </conditionalFormatting>
  <conditionalFormatting sqref="J24 P24 V24 AB24 AH24 J30 P30 V30 AB30 AH30 J36 P36 V36 AB36 AH36">
    <cfRule type="expression" dxfId="5" priority="264">
      <formula>IF(AND(G$22&lt;=$P$2,$E26&lt;=$P$4),1,0)</formula>
    </cfRule>
  </conditionalFormatting>
  <conditionalFormatting sqref="J25 P25 V25 AB25 AH25 J31 P31 V31 AB31 AH31 J37 P37 V37 AB37 AH37">
    <cfRule type="expression" dxfId="4" priority="278">
      <formula>IF(AND(G$22&lt;=$P$2,$E26&lt;=$P$4),1,0)</formula>
    </cfRule>
  </conditionalFormatting>
  <conditionalFormatting sqref="J26 P26 V26 AB26 AH26 J32 P32 V32 AB32 AH32 J38 P38 V38 AB38 AH38">
    <cfRule type="expression" dxfId="3" priority="292">
      <formula>IF(AND(G$22&lt;=$P$2,$E26&lt;=$P$4),1,0)</formula>
    </cfRule>
  </conditionalFormatting>
  <conditionalFormatting sqref="J27 P27 V27 AB27 AH27 J33 P33 V33 AB33 AH33 J39 P39 V39 AB39 AH39">
    <cfRule type="expression" dxfId="2" priority="306">
      <formula>IF(AND(G$22&lt;=$P$2,$E26&lt;=$P$4),1,0)</formula>
    </cfRule>
  </conditionalFormatting>
  <conditionalFormatting sqref="M22:P22 S22:V22 Y22:AB22">
    <cfRule type="cellIs" dxfId="1" priority="143" operator="greaterThan">
      <formula>999</formula>
    </cfRule>
  </conditionalFormatting>
  <conditionalFormatting sqref="AE22:AH22">
    <cfRule type="cellIs" dxfId="0" priority="39" operator="greaterThan">
      <formula>999</formula>
    </cfRule>
  </conditionalFormatting>
  <hyperlinks>
    <hyperlink ref="G55" r:id="rId1" xr:uid="{5310478B-CA6E-4FEB-AC60-4DC504BFADFE}"/>
    <hyperlink ref="G57" r:id="rId2" xr:uid="{C7A44702-99FF-4C2A-BE35-94B6A80752B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F38FCF6-99A6-4163-8EC6-1E93C4D77EAA}">
          <x14:formula1>
            <xm:f>Data!$A$2:$A$4</xm:f>
          </x14:formula1>
          <xm:sqref>J4</xm:sqref>
        </x14:dataValidation>
        <x14:dataValidation type="list" allowBlank="1" showInputMessage="1" showErrorMessage="1" xr:uid="{C16592D6-2A98-433E-8842-C3F0C657C0C5}">
          <x14:formula1>
            <xm:f>Data!$A$11:$A$12</xm:f>
          </x14:formula1>
          <xm:sqref>W2</xm:sqref>
        </x14:dataValidation>
        <x14:dataValidation type="list" allowBlank="1" showInputMessage="1" showErrorMessage="1" xr:uid="{AA01FDD9-EE8A-4AAB-8F46-5691C1D1E23C}">
          <x14:formula1>
            <xm:f>Data!$A$15:$A$16</xm:f>
          </x14:formula1>
          <xm:sqref>W4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Wizard Calcs</vt:lpstr>
      <vt:lpstr>Data</vt:lpstr>
      <vt:lpstr>Drawing</vt:lpstr>
      <vt:lpstr>No_of_Rows</vt:lpstr>
      <vt:lpstr>No_Panels_per_Row</vt:lpstr>
      <vt:lpstr>Panel_Landscape</vt:lpstr>
      <vt:lpstr>Panel_Orientation</vt:lpstr>
      <vt:lpstr>Panel_Portrait</vt:lpstr>
      <vt:lpstr>Rail_Orientation</vt:lpstr>
      <vt:lpstr>Rail_Parallel</vt:lpstr>
      <vt:lpstr>Rail_Perpendicular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Karcz</dc:creator>
  <cp:lastModifiedBy>Konrad Karcz</cp:lastModifiedBy>
  <dcterms:created xsi:type="dcterms:W3CDTF">2023-07-03T18:50:23Z</dcterms:created>
  <dcterms:modified xsi:type="dcterms:W3CDTF">2024-08-20T09:39:24Z</dcterms:modified>
</cp:coreProperties>
</file>