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51" i="2"/>
  <c r="I3" l="1"/>
  <c r="I8" s="1"/>
  <c r="C27"/>
  <c r="B27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E24" s="1"/>
  <c r="Q3"/>
  <c r="Q8" s="1"/>
  <c r="N3"/>
  <c r="N8" s="1"/>
  <c r="K3"/>
  <c r="K8" s="1"/>
  <c r="L3"/>
  <c r="M3"/>
  <c r="M8" s="1"/>
  <c r="J3"/>
  <c r="J8" s="1"/>
  <c r="G3"/>
  <c r="G8" s="1"/>
  <c r="H3"/>
  <c r="H8" s="1"/>
  <c r="F3"/>
  <c r="F8" s="1"/>
  <c r="B3"/>
  <c r="C3"/>
  <c r="C8" s="1"/>
  <c r="D3"/>
  <c r="D8" s="1"/>
  <c r="E3"/>
  <c r="E8" s="1"/>
  <c r="X3" i="1"/>
  <c r="Y3"/>
  <c r="E15" s="1"/>
  <c r="Z3"/>
  <c r="Z7" s="1"/>
  <c r="AA3"/>
  <c r="AA7" s="1"/>
  <c r="AB3"/>
  <c r="AB7" s="1"/>
  <c r="Q3"/>
  <c r="Q7" s="1"/>
  <c r="C29" s="1"/>
  <c r="R3"/>
  <c r="S3"/>
  <c r="S7" s="1"/>
  <c r="T3"/>
  <c r="T7" s="1"/>
  <c r="U3"/>
  <c r="U7" s="1"/>
  <c r="V3"/>
  <c r="V7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R7"/>
  <c r="D29" s="1"/>
  <c r="X7"/>
  <c r="C30" s="1"/>
  <c r="C35" l="1"/>
  <c r="B47" i="2"/>
  <c r="D23"/>
  <c r="B39"/>
  <c r="D39" s="1"/>
  <c r="D24"/>
  <c r="B40"/>
  <c r="D40" s="1"/>
  <c r="C15"/>
  <c r="C38"/>
  <c r="C33" i="1"/>
  <c r="B45" i="2"/>
  <c r="C14"/>
  <c r="C37"/>
  <c r="B15"/>
  <c r="B38"/>
  <c r="D38" s="1"/>
  <c r="E23"/>
  <c r="C39"/>
  <c r="C17"/>
  <c r="C40"/>
  <c r="C16"/>
  <c r="C21"/>
  <c r="B28"/>
  <c r="B30"/>
  <c r="C28"/>
  <c r="D28" s="1"/>
  <c r="C30"/>
  <c r="D30" s="1"/>
  <c r="B16"/>
  <c r="B23"/>
  <c r="C23"/>
  <c r="G23" s="1"/>
  <c r="C29"/>
  <c r="C31"/>
  <c r="F23"/>
  <c r="F24"/>
  <c r="B17"/>
  <c r="D17" s="1"/>
  <c r="E22"/>
  <c r="E21"/>
  <c r="G21" s="1"/>
  <c r="D22"/>
  <c r="F22" s="1"/>
  <c r="B21"/>
  <c r="D7" i="1"/>
  <c r="D27" s="1"/>
  <c r="F27" s="1"/>
  <c r="K7"/>
  <c r="D28" s="1"/>
  <c r="D22"/>
  <c r="B35"/>
  <c r="D35" s="1"/>
  <c r="B33"/>
  <c r="D33" s="1"/>
  <c r="B9"/>
  <c r="E29"/>
  <c r="F29"/>
  <c r="E27"/>
  <c r="I7"/>
  <c r="L8" i="2"/>
  <c r="B8"/>
  <c r="B37" s="1"/>
  <c r="D37" s="1"/>
  <c r="J7" i="1"/>
  <c r="C28" s="1"/>
  <c r="Y7"/>
  <c r="D30" s="1"/>
  <c r="AC3"/>
  <c r="AC7" s="1"/>
  <c r="O3"/>
  <c r="O7" s="1"/>
  <c r="W3"/>
  <c r="W7" s="1"/>
  <c r="D15" i="2" l="1"/>
  <c r="B31"/>
  <c r="D31" s="1"/>
  <c r="B48"/>
  <c r="B29"/>
  <c r="D29" s="1"/>
  <c r="D33" s="1"/>
  <c r="B46"/>
  <c r="C48"/>
  <c r="E40"/>
  <c r="C56" s="1"/>
  <c r="E39"/>
  <c r="C55" s="1"/>
  <c r="C47"/>
  <c r="E37"/>
  <c r="C53" s="1"/>
  <c r="C45"/>
  <c r="D45"/>
  <c r="D53"/>
  <c r="C46"/>
  <c r="E38"/>
  <c r="C54" s="1"/>
  <c r="D47"/>
  <c r="D55"/>
  <c r="D16"/>
  <c r="B36" i="1"/>
  <c r="B24" i="2"/>
  <c r="C36" i="1"/>
  <c r="C24" i="2"/>
  <c r="G24" s="1"/>
  <c r="C34" i="1"/>
  <c r="C22" i="2"/>
  <c r="G22" s="1"/>
  <c r="B34" i="1"/>
  <c r="B22" i="2"/>
  <c r="D21"/>
  <c r="F21" s="1"/>
  <c r="B14"/>
  <c r="D14" s="1"/>
  <c r="B30" i="1"/>
  <c r="E30" s="1"/>
  <c r="D9"/>
  <c r="B28"/>
  <c r="F28" s="1"/>
  <c r="C9"/>
  <c r="B54" i="2" l="1"/>
  <c r="E46"/>
  <c r="B56"/>
  <c r="E48"/>
  <c r="B53"/>
  <c r="E45"/>
  <c r="F45" s="1"/>
  <c r="B55"/>
  <c r="E47"/>
  <c r="F47" s="1"/>
  <c r="D54"/>
  <c r="D46"/>
  <c r="D56"/>
  <c r="D48"/>
  <c r="D34" i="1"/>
  <c r="D36"/>
  <c r="E28"/>
  <c r="F30"/>
  <c r="F48" i="2" l="1"/>
  <c r="F46"/>
</calcChain>
</file>

<file path=xl/sharedStrings.xml><?xml version="1.0" encoding="utf-8"?>
<sst xmlns="http://schemas.openxmlformats.org/spreadsheetml/2006/main" count="103" uniqueCount="30">
  <si>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</si>
  <si>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</si>
  <si>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</si>
  <si>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</si>
  <si>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</si>
  <si>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</si>
  <si>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</si>
  <si>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</si>
  <si>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</si>
  <si>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</si>
  <si>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</si>
  <si>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</si>
  <si>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</si>
  <si>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</si>
  <si>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</si>
  <si>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</si>
  <si>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</si>
  <si>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</si>
  <si>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</si>
  <si>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</si>
  <si>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</si>
  <si>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</si>
  <si>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</si>
  <si>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</si>
  <si>
    <t>Optimiert</t>
  </si>
  <si>
    <t>Unoptimiert</t>
  </si>
  <si>
    <t>Energie:</t>
  </si>
  <si>
    <t>hete. Sys.</t>
  </si>
  <si>
    <t>ARM:</t>
  </si>
  <si>
    <t>hete;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</si>
</sst>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73389952"/>
        <c:axId val="73391488"/>
      </c:barChart>
      <c:catAx>
        <c:axId val="73389952"/>
        <c:scaling>
          <c:orientation val="minMax"/>
        </c:scaling>
        <c:axPos val="b"/>
        <c:tickLblPos val="nextTo"/>
        <c:crossAx val="73391488"/>
        <c:crosses val="autoZero"/>
        <c:auto val="1"/>
        <c:lblAlgn val="ctr"/>
        <c:lblOffset val="100"/>
      </c:catAx>
      <c:valAx>
        <c:axId val="7339148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</c:title>
        <c:numFmt formatCode="General" sourceLinked="1"/>
        <c:tickLblPos val="nextTo"/>
        <c:crossAx val="7338995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51.221950859709224</c:v>
                </c:pt>
                <c:pt idx="1">
                  <c:v>8.7821656697591308</c:v>
                </c:pt>
                <c:pt idx="2">
                  <c:v>85.656626567944528</c:v>
                </c:pt>
                <c:pt idx="3">
                  <c:v>63.062557426341357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80512896"/>
        <c:axId val="80514432"/>
      </c:barChart>
      <c:catAx>
        <c:axId val="80512896"/>
        <c:scaling>
          <c:orientation val="minMax"/>
        </c:scaling>
        <c:axPos val="b"/>
        <c:tickLblPos val="nextTo"/>
        <c:crossAx val="80514432"/>
        <c:crosses val="autoZero"/>
        <c:auto val="1"/>
        <c:lblAlgn val="ctr"/>
        <c:lblOffset val="100"/>
      </c:catAx>
      <c:valAx>
        <c:axId val="80514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in[MCL/J]</a:t>
                </a:r>
              </a:p>
            </c:rich>
          </c:tx>
        </c:title>
        <c:numFmt formatCode="General" sourceLinked="1"/>
        <c:tickLblPos val="nextTo"/>
        <c:crossAx val="8051289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51.221950859709224</c:v>
                </c:pt>
                <c:pt idx="1">
                  <c:v>8.7821656697591308</c:v>
                </c:pt>
                <c:pt idx="2">
                  <c:v>85.656626567944528</c:v>
                </c:pt>
                <c:pt idx="3">
                  <c:v>63.062557426341357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80539648"/>
        <c:axId val="80541184"/>
      </c:barChart>
      <c:catAx>
        <c:axId val="80539648"/>
        <c:scaling>
          <c:orientation val="minMax"/>
        </c:scaling>
        <c:axPos val="b"/>
        <c:tickLblPos val="nextTo"/>
        <c:crossAx val="80541184"/>
        <c:crosses val="autoZero"/>
        <c:auto val="1"/>
        <c:lblAlgn val="ctr"/>
        <c:lblOffset val="100"/>
      </c:catAx>
      <c:valAx>
        <c:axId val="8054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8053964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73508736"/>
        <c:axId val="73510272"/>
      </c:barChart>
      <c:catAx>
        <c:axId val="73508736"/>
        <c:scaling>
          <c:orientation val="minMax"/>
        </c:scaling>
        <c:axPos val="b"/>
        <c:tickLblPos val="nextTo"/>
        <c:crossAx val="73510272"/>
        <c:crosses val="autoZero"/>
        <c:auto val="1"/>
        <c:lblAlgn val="ctr"/>
        <c:lblOffset val="100"/>
      </c:catAx>
      <c:valAx>
        <c:axId val="735102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7350873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75011200"/>
        <c:axId val="75012736"/>
      </c:barChart>
      <c:catAx>
        <c:axId val="75011200"/>
        <c:scaling>
          <c:orientation val="minMax"/>
        </c:scaling>
        <c:axPos val="b"/>
        <c:majorTickMark val="none"/>
        <c:tickLblPos val="nextTo"/>
        <c:crossAx val="75012736"/>
        <c:crosses val="autoZero"/>
        <c:auto val="1"/>
        <c:lblAlgn val="ctr"/>
        <c:lblOffset val="100"/>
      </c:catAx>
      <c:valAx>
        <c:axId val="75012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01120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75033600"/>
        <c:axId val="75059968"/>
      </c:barChart>
      <c:catAx>
        <c:axId val="75033600"/>
        <c:scaling>
          <c:orientation val="minMax"/>
        </c:scaling>
        <c:axPos val="b"/>
        <c:tickLblPos val="nextTo"/>
        <c:crossAx val="75059968"/>
        <c:crosses val="autoZero"/>
        <c:auto val="1"/>
        <c:lblAlgn val="ctr"/>
        <c:lblOffset val="100"/>
      </c:catAx>
      <c:valAx>
        <c:axId val="750599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503360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80258176"/>
        <c:axId val="80259712"/>
      </c:barChart>
      <c:catAx>
        <c:axId val="80258176"/>
        <c:scaling>
          <c:orientation val="minMax"/>
        </c:scaling>
        <c:axPos val="b"/>
        <c:tickLblPos val="nextTo"/>
        <c:crossAx val="80259712"/>
        <c:crosses val="autoZero"/>
        <c:auto val="1"/>
        <c:lblAlgn val="ctr"/>
        <c:lblOffset val="100"/>
      </c:catAx>
      <c:valAx>
        <c:axId val="80259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02581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07" r="0.70000000000000007" t="0.78740157499999996" header="0.30000000000000027" footer="0.30000000000000027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DSP!$B$13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DSP!$B$14:$B$17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DSP!$C$13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DSP!$C$14:$C$17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2503680"/>
        <c:axId val="72505216"/>
      </c:barChart>
      <c:catAx>
        <c:axId val="72503680"/>
        <c:scaling>
          <c:orientation val="minMax"/>
        </c:scaling>
        <c:axPos val="b"/>
        <c:tickLblPos val="nextTo"/>
        <c:crossAx val="72505216"/>
        <c:crosses val="autoZero"/>
        <c:auto val="1"/>
        <c:lblAlgn val="ctr"/>
        <c:lblOffset val="100"/>
      </c:catAx>
      <c:valAx>
        <c:axId val="7250521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250368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DSP!$C$36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DSP!$C$37:$C$40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80433152"/>
        <c:axId val="80436224"/>
      </c:barChart>
      <c:catAx>
        <c:axId val="80433152"/>
        <c:scaling>
          <c:orientation val="minMax"/>
        </c:scaling>
        <c:axPos val="b"/>
        <c:tickLblPos val="nextTo"/>
        <c:crossAx val="80436224"/>
        <c:crosses val="autoZero"/>
        <c:auto val="1"/>
        <c:lblAlgn val="ctr"/>
        <c:lblOffset val="100"/>
      </c:catAx>
      <c:valAx>
        <c:axId val="8043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043315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DSP!$E$36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DSP!$E$37:$E$40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80410880"/>
        <c:axId val="80416768"/>
      </c:barChart>
      <c:catAx>
        <c:axId val="80410880"/>
        <c:scaling>
          <c:orientation val="minMax"/>
        </c:scaling>
        <c:axPos val="b"/>
        <c:tickLblPos val="nextTo"/>
        <c:crossAx val="80416768"/>
        <c:crosses val="autoZero"/>
        <c:auto val="1"/>
        <c:lblAlgn val="ctr"/>
        <c:lblOffset val="100"/>
      </c:catAx>
      <c:valAx>
        <c:axId val="80416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80410880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80478208"/>
        <c:axId val="80479744"/>
      </c:barChart>
      <c:catAx>
        <c:axId val="80478208"/>
        <c:scaling>
          <c:orientation val="minMax"/>
        </c:scaling>
        <c:axPos val="b"/>
        <c:tickLblPos val="nextTo"/>
        <c:crossAx val="80479744"/>
        <c:crosses val="autoZero"/>
        <c:auto val="1"/>
        <c:lblAlgn val="ctr"/>
        <c:lblOffset val="100"/>
      </c:catAx>
      <c:valAx>
        <c:axId val="804797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047820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28575</xdr:colOff>
      <xdr:row>24</xdr:row>
      <xdr:rowOff>38100</xdr:rowOff>
    </xdr:from>
    <xdr:to>
      <xdr:col>17</xdr:col>
      <xdr:colOff>28575</xdr:colOff>
      <xdr:row>38</xdr:row>
      <xdr:rowOff>114300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</xdr:colOff>
      <xdr:row>65</xdr:row>
      <xdr:rowOff>180975</xdr:rowOff>
    </xdr:from>
    <xdr:to>
      <xdr:col>10</xdr:col>
      <xdr:colOff>304799</xdr:colOff>
      <xdr:row>92</xdr:row>
      <xdr:rowOff>85725</xdr:rowOff>
    </xdr:to>
    <xdr:grpSp>
      <xdr:nvGrpSpPr>
        <xdr:cNvPr id="21" name="Gruppieren 20"/>
        <xdr:cNvGrpSpPr/>
      </xdr:nvGrpSpPr>
      <xdr:grpSpPr>
        <a:xfrm>
          <a:off x="9524" y="12563475"/>
          <a:ext cx="7915275" cy="5048250"/>
          <a:chOff x="9524" y="12563475"/>
          <a:chExt cx="7915275" cy="5048250"/>
        </a:xfrm>
      </xdr:grpSpPr>
      <xdr:graphicFrame macro="">
        <xdr:nvGraphicFramePr>
          <xdr:cNvPr id="17" name="Diagramm 16"/>
          <xdr:cNvGraphicFramePr/>
        </xdr:nvGraphicFramePr>
        <xdr:xfrm>
          <a:off x="9524" y="1256347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DSP!D14">
        <xdr:nvSpPr>
          <xdr:cNvPr id="18" name="Pfeil nach unten 17"/>
          <xdr:cNvSpPr/>
        </xdr:nvSpPr>
        <xdr:spPr>
          <a:xfrm>
            <a:off x="1733550" y="14344650"/>
            <a:ext cx="457200" cy="95726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A4B9E7-350B-415F-92D0-A80BB512F75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88%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5">
        <xdr:nvSpPr>
          <xdr:cNvPr id="19" name="Pfeil nach unten 18"/>
          <xdr:cNvSpPr/>
        </xdr:nvSpPr>
        <xdr:spPr>
          <a:xfrm>
            <a:off x="3467100" y="13887449"/>
            <a:ext cx="457200" cy="6619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8F53F6-3378-485B-A3B3-2CC36608C38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77%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6">
        <xdr:nvSpPr>
          <xdr:cNvPr id="20" name="Pfeil nach unten 19"/>
          <xdr:cNvSpPr/>
        </xdr:nvSpPr>
        <xdr:spPr>
          <a:xfrm>
            <a:off x="5210175" y="15497175"/>
            <a:ext cx="457200" cy="338136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748D14-39E4-4528-8B56-7B7C5D36BCC5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53</a:t>
            </a:fld>
            <a:endParaRPr lang="de-DE" sz="11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9525</xdr:colOff>
      <xdr:row>40</xdr:row>
      <xdr:rowOff>142875</xdr:rowOff>
    </xdr:from>
    <xdr:to>
      <xdr:col>17</xdr:col>
      <xdr:colOff>9525</xdr:colOff>
      <xdr:row>55</xdr:row>
      <xdr:rowOff>28575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56</xdr:row>
      <xdr:rowOff>9525</xdr:rowOff>
    </xdr:from>
    <xdr:to>
      <xdr:col>17</xdr:col>
      <xdr:colOff>0</xdr:colOff>
      <xdr:row>70</xdr:row>
      <xdr:rowOff>85725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714375</xdr:colOff>
      <xdr:row>71</xdr:row>
      <xdr:rowOff>161925</xdr:rowOff>
    </xdr:from>
    <xdr:to>
      <xdr:col>16</xdr:col>
      <xdr:colOff>714375</xdr:colOff>
      <xdr:row>86</xdr:row>
      <xdr:rowOff>47625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752475</xdr:colOff>
      <xdr:row>88</xdr:row>
      <xdr:rowOff>47625</xdr:rowOff>
    </xdr:from>
    <xdr:to>
      <xdr:col>16</xdr:col>
      <xdr:colOff>752475</xdr:colOff>
      <xdr:row>102</xdr:row>
      <xdr:rowOff>123825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24</xdr:row>
      <xdr:rowOff>57150</xdr:rowOff>
    </xdr:from>
    <xdr:to>
      <xdr:col>23</xdr:col>
      <xdr:colOff>161925</xdr:colOff>
      <xdr:row>38</xdr:row>
      <xdr:rowOff>133350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0.87605</cdr:x>
      <cdr:y>0.35094</cdr:y>
    </cdr:from>
    <cdr:to>
      <cdr:x>0.93381</cdr:x>
      <cdr:y>0.53113</cdr:y>
    </cdr:to>
    <cdr:sp macro="" textlink="DSP!$D$17">
      <cdr:nvSpPr>
        <cdr:cNvPr id="2" name="Pfeil nach unten 1"/>
        <cdr:cNvSpPr/>
      </cdr:nvSpPr>
      <cdr:spPr>
        <a:xfrm xmlns:a="http://schemas.openxmlformats.org/drawingml/2006/main">
          <a:off x="6934200" y="1771649"/>
          <a:ext cx="457200" cy="909637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square" anchor="ctr" anchorCtr="1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fld id="{792D2141-994B-47B2-9E53-81DC20D2A7D9}" type="TxLink">
            <a:rPr lang="en-US" sz="11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Calibri"/>
              <a:cs typeface="Times New Roman" pitchFamily="18" charset="0"/>
            </a:rPr>
            <a:pPr/>
            <a:t>86%</a:t>
          </a:fld>
          <a:endParaRPr lang="de-DE" sz="900">
            <a:ln>
              <a:solidFill>
                <a:sysClr val="windowText" lastClr="000000"/>
              </a:solidFill>
            </a:ln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198.40300000000002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abSelected="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6" t="s">
        <v>0</v>
      </c>
      <c r="C1" s="6"/>
      <c r="D1" s="6"/>
      <c r="E1" s="6"/>
      <c r="F1" s="6"/>
      <c r="G1" s="6"/>
      <c r="H1" s="6"/>
      <c r="I1" s="6" t="s">
        <v>1</v>
      </c>
      <c r="J1" s="6"/>
      <c r="K1" s="6"/>
      <c r="L1" s="6"/>
      <c r="M1" s="6"/>
      <c r="N1" s="6"/>
      <c r="O1" s="6"/>
      <c r="P1" s="6" t="s">
        <v>2</v>
      </c>
      <c r="Q1" s="6"/>
      <c r="R1" s="6"/>
      <c r="S1" s="6"/>
      <c r="T1" s="6"/>
      <c r="U1" s="6"/>
      <c r="V1" s="6"/>
      <c r="W1" s="6" t="s">
        <v>3</v>
      </c>
      <c r="X1" s="6"/>
      <c r="Y1" s="6"/>
      <c r="Z1" s="6"/>
      <c r="AA1" s="6"/>
      <c r="AB1" s="6"/>
      <c r="AC1" s="6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6"/>
  <sheetViews>
    <sheetView topLeftCell="A19" workbookViewId="0">
      <selection activeCell="F48" sqref="F48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6" t="s">
        <v>0</v>
      </c>
      <c r="C1" s="6"/>
      <c r="D1" s="6"/>
      <c r="E1" s="6"/>
      <c r="F1" s="6" t="s">
        <v>1</v>
      </c>
      <c r="G1" s="6"/>
      <c r="H1" s="6"/>
      <c r="I1" s="6"/>
      <c r="J1" s="6" t="s">
        <v>2</v>
      </c>
      <c r="K1" s="6"/>
      <c r="L1" s="6"/>
      <c r="M1" s="6"/>
      <c r="N1" s="6" t="s">
        <v>3</v>
      </c>
      <c r="O1" s="6"/>
      <c r="P1" s="6"/>
      <c r="Q1" s="6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198.40300000000002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352.04300000000001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352.04300000000001</v>
      </c>
      <c r="D15" s="3">
        <f t="shared" ref="D15:D17" si="1">1-C15/B15</f>
        <v>0.76709801197446326</v>
      </c>
    </row>
    <row r="16" spans="1:19">
      <c r="A16" t="s">
        <v>2</v>
      </c>
      <c r="B16">
        <f>J8</f>
        <v>47.14</v>
      </c>
      <c r="C16">
        <f>M8</f>
        <v>22.361000000000001</v>
      </c>
      <c r="D16" s="5">
        <f>(1-C16/B16)*100</f>
        <v>52.564700890963088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352.04300000000001</v>
      </c>
      <c r="F22">
        <f t="shared" ref="F22:F24" si="2">D22/E22</f>
        <v>4.2936516277841061</v>
      </c>
      <c r="G22">
        <f t="shared" ref="G22:G24" si="3">C22/E22</f>
        <v>1.9138855196666316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  <row r="27" spans="1:7">
      <c r="B27" t="str">
        <f>ARM!V2</f>
        <v>Libav NEON + Handopt.</v>
      </c>
      <c r="C27" t="str">
        <f>E2</f>
        <v>MATHLIB+DSPLIB+SPLOOP</v>
      </c>
    </row>
    <row r="28" spans="1:7">
      <c r="A28" t="s">
        <v>0</v>
      </c>
      <c r="B28">
        <f>ARM!H7</f>
        <v>115.52</v>
      </c>
      <c r="C28">
        <f>E8</f>
        <v>69.47399999999999</v>
      </c>
      <c r="D28" s="4">
        <f>1-C28/B28</f>
        <v>0.39859764542936293</v>
      </c>
    </row>
    <row r="29" spans="1:7">
      <c r="A29" t="s">
        <v>1</v>
      </c>
      <c r="B29">
        <f>ARM!O7</f>
        <v>673.77</v>
      </c>
      <c r="C29">
        <f>I8</f>
        <v>352.04300000000001</v>
      </c>
      <c r="D29" s="4">
        <f t="shared" ref="D29:D31" si="4">1-C29/B29</f>
        <v>0.47750270863944666</v>
      </c>
    </row>
    <row r="30" spans="1:7">
      <c r="A30" t="s">
        <v>2</v>
      </c>
      <c r="B30">
        <f>ARM!V7</f>
        <v>69.080000000000013</v>
      </c>
      <c r="C30">
        <f>M8</f>
        <v>22.361000000000001</v>
      </c>
      <c r="D30" s="4">
        <f t="shared" si="4"/>
        <v>0.67630283729009855</v>
      </c>
    </row>
    <row r="31" spans="1:7">
      <c r="A31" t="s">
        <v>3</v>
      </c>
      <c r="B31">
        <f>ARM!AC7</f>
        <v>93.83</v>
      </c>
      <c r="C31">
        <f>Q8</f>
        <v>79.551999999999992</v>
      </c>
      <c r="D31" s="4">
        <f t="shared" si="4"/>
        <v>0.15216881594372811</v>
      </c>
    </row>
    <row r="33" spans="1:6">
      <c r="D33" s="4">
        <f>SUM(D28:D31)/4</f>
        <v>0.42614300182565912</v>
      </c>
    </row>
    <row r="36" spans="1:6">
      <c r="B36" t="s">
        <v>25</v>
      </c>
      <c r="C36" t="s">
        <v>24</v>
      </c>
      <c r="D36" t="s">
        <v>25</v>
      </c>
      <c r="E36" t="s">
        <v>24</v>
      </c>
    </row>
    <row r="37" spans="1:6">
      <c r="A37" t="s">
        <v>0</v>
      </c>
      <c r="B37">
        <f>B8</f>
        <v>587.71100000000001</v>
      </c>
      <c r="C37">
        <f>E8</f>
        <v>69.47399999999999</v>
      </c>
      <c r="D37">
        <f>1000/B37/$B$42</f>
        <v>4.6362849092955134</v>
      </c>
      <c r="E37">
        <f>1000/C37/$B$42</f>
        <v>39.220365033350255</v>
      </c>
    </row>
    <row r="38" spans="1:6">
      <c r="A38" t="s">
        <v>1</v>
      </c>
      <c r="B38">
        <f>F8</f>
        <v>1511.5500000000002</v>
      </c>
      <c r="C38">
        <f>I8</f>
        <v>352.04300000000001</v>
      </c>
      <c r="D38">
        <f t="shared" ref="D38:E40" si="5">1000/B38/$B$42</f>
        <v>1.8026500217174262</v>
      </c>
      <c r="E38">
        <f t="shared" si="5"/>
        <v>7.7399512000720811</v>
      </c>
    </row>
    <row r="39" spans="1:6">
      <c r="A39" t="s">
        <v>2</v>
      </c>
      <c r="B39">
        <f>J8</f>
        <v>47.14</v>
      </c>
      <c r="C39">
        <f>M8</f>
        <v>22.361000000000001</v>
      </c>
      <c r="D39">
        <f t="shared" si="5"/>
        <v>57.8021985644246</v>
      </c>
      <c r="E39">
        <f t="shared" si="5"/>
        <v>121.85482046093536</v>
      </c>
    </row>
    <row r="40" spans="1:6">
      <c r="A40" t="s">
        <v>3</v>
      </c>
      <c r="B40">
        <f>N8</f>
        <v>570.66199999999992</v>
      </c>
      <c r="C40">
        <f>Q8</f>
        <v>79.551999999999992</v>
      </c>
      <c r="D40">
        <f t="shared" si="5"/>
        <v>4.774797761769622</v>
      </c>
      <c r="E40">
        <f t="shared" si="5"/>
        <v>34.251755333957355</v>
      </c>
    </row>
    <row r="42" spans="1:6">
      <c r="A42" t="s">
        <v>26</v>
      </c>
      <c r="B42">
        <v>0.36699999999999999</v>
      </c>
    </row>
    <row r="44" spans="1:6">
      <c r="B44" t="s">
        <v>6</v>
      </c>
      <c r="C44" t="s">
        <v>27</v>
      </c>
      <c r="D44" t="s">
        <v>6</v>
      </c>
      <c r="E44" t="s">
        <v>27</v>
      </c>
    </row>
    <row r="45" spans="1:6">
      <c r="A45" t="s">
        <v>0</v>
      </c>
      <c r="B45">
        <f>ARM!H7</f>
        <v>115.52</v>
      </c>
      <c r="C45">
        <f>C37</f>
        <v>69.47399999999999</v>
      </c>
      <c r="D45">
        <f>1000/B45/$B$50</f>
        <v>51.221950859709224</v>
      </c>
      <c r="E45">
        <f>1000/C45/$B$51</f>
        <v>39.220365033350255</v>
      </c>
      <c r="F45">
        <f>D45/E45</f>
        <v>1.3060039297480699</v>
      </c>
    </row>
    <row r="46" spans="1:6">
      <c r="A46" t="s">
        <v>1</v>
      </c>
      <c r="B46">
        <f>ARM!O7</f>
        <v>673.77</v>
      </c>
      <c r="C46">
        <f t="shared" ref="C46:C48" si="6">C38</f>
        <v>352.04300000000001</v>
      </c>
      <c r="D46">
        <f t="shared" ref="D46:D48" si="7">1000/B46/$B$50</f>
        <v>8.7821656697591308</v>
      </c>
      <c r="E46">
        <f t="shared" ref="E46:E48" si="8">1000/C46/$B$51</f>
        <v>7.7399512000720811</v>
      </c>
      <c r="F46">
        <f t="shared" ref="F46:F48" si="9">D46/E46</f>
        <v>1.134653881238598</v>
      </c>
    </row>
    <row r="47" spans="1:6">
      <c r="A47" t="s">
        <v>2</v>
      </c>
      <c r="B47">
        <f>ARM!V7</f>
        <v>69.080000000000013</v>
      </c>
      <c r="C47">
        <f t="shared" si="6"/>
        <v>22.361000000000001</v>
      </c>
      <c r="D47">
        <f t="shared" si="7"/>
        <v>85.656626567944528</v>
      </c>
      <c r="E47">
        <f t="shared" si="8"/>
        <v>121.85482046093536</v>
      </c>
      <c r="F47">
        <f>E47/D47</f>
        <v>1.4225965385675994</v>
      </c>
    </row>
    <row r="48" spans="1:6">
      <c r="A48" t="s">
        <v>3</v>
      </c>
      <c r="B48">
        <f>ARM!AC7</f>
        <v>93.83</v>
      </c>
      <c r="C48">
        <f t="shared" si="6"/>
        <v>79.551999999999992</v>
      </c>
      <c r="D48">
        <f t="shared" si="7"/>
        <v>63.062557426341357</v>
      </c>
      <c r="E48">
        <f t="shared" si="8"/>
        <v>34.251755333957355</v>
      </c>
      <c r="F48">
        <f t="shared" si="9"/>
        <v>1.8411481925955728</v>
      </c>
    </row>
    <row r="50" spans="1:4">
      <c r="A50" t="s">
        <v>28</v>
      </c>
      <c r="B50">
        <v>0.16900000000000001</v>
      </c>
    </row>
    <row r="51" spans="1:4">
      <c r="A51" t="s">
        <v>29</v>
      </c>
      <c r="B51">
        <f>B42</f>
        <v>0.36699999999999999</v>
      </c>
    </row>
    <row r="53" spans="1:4">
      <c r="B53">
        <f>C45/B45</f>
        <v>0.60140235457063707</v>
      </c>
      <c r="C53">
        <f>E37/D37</f>
        <v>8.4594380631603201</v>
      </c>
      <c r="D53">
        <f>B45/C45</f>
        <v>1.6627803206955123</v>
      </c>
    </row>
    <row r="54" spans="1:4">
      <c r="B54">
        <f t="shared" ref="B54:B56" si="10">C46/B46</f>
        <v>0.52249729136055334</v>
      </c>
      <c r="C54">
        <f t="shared" ref="C54:C56" si="11">E38/D38</f>
        <v>4.2936516277841061</v>
      </c>
      <c r="D54">
        <f t="shared" ref="D54:D56" si="12">B46/C46</f>
        <v>1.9138855196666316</v>
      </c>
    </row>
    <row r="55" spans="1:4">
      <c r="B55">
        <f t="shared" si="10"/>
        <v>0.32369716270990151</v>
      </c>
      <c r="C55">
        <f t="shared" si="11"/>
        <v>2.1081346988059568</v>
      </c>
      <c r="D55">
        <f t="shared" si="12"/>
        <v>3.0893072760609996</v>
      </c>
    </row>
    <row r="56" spans="1:4">
      <c r="B56">
        <f t="shared" si="10"/>
        <v>0.84783118405627189</v>
      </c>
      <c r="C56">
        <f t="shared" si="11"/>
        <v>7.1734462992759438</v>
      </c>
      <c r="D56">
        <f t="shared" si="12"/>
        <v>1.1794800884955754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C28" zoomScaleNormal="100" workbookViewId="0">
      <selection activeCell="S26" sqref="S26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2013-07-29T10:09:15Z</cp:lastPrinted>
  <dcterms:created xsi:type="dcterms:W3CDTF">2013-06-26T13:40:25Z</dcterms:created>
  <dcterms:modified xsi:type="dcterms:W3CDTF">2013-09-02T13:40:58Z</dcterms:modified>
</cp:coreProperties>
</file>