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14115" windowHeight="13740"/>
  </bookViews>
  <sheets>
    <sheet name="Feature Überblick" sheetId="9" r:id="rId1"/>
    <sheet name="ARM MCL1" sheetId="1" r:id="rId2"/>
    <sheet name="ARM MCL 2" sheetId="2" r:id="rId3"/>
    <sheet name="ARM MCL3" sheetId="3" r:id="rId4"/>
    <sheet name="ARM MCL4" sheetId="8" r:id="rId5"/>
    <sheet name="DSP MCL1" sheetId="4" r:id="rId6"/>
    <sheet name="DSP MCL2" sheetId="5" r:id="rId7"/>
    <sheet name="DSP MCL3" sheetId="6" r:id="rId8"/>
    <sheet name="DSP MCL4" sheetId="7" r:id="rId9"/>
  </sheets>
  <calcPr calcId="125725"/>
</workbook>
</file>

<file path=xl/calcChain.xml><?xml version="1.0" encoding="utf-8"?>
<calcChain xmlns="http://schemas.openxmlformats.org/spreadsheetml/2006/main">
  <c r="C46" i="9"/>
  <c r="C44"/>
  <c r="B51"/>
  <c r="D9" i="6"/>
  <c r="D8"/>
  <c r="D14" i="4"/>
  <c r="D11" i="5"/>
  <c r="C12" i="7"/>
  <c r="B16"/>
  <c r="C11" i="5"/>
  <c r="D13" i="4"/>
  <c r="C28" i="5"/>
  <c r="B28"/>
  <c r="C27"/>
  <c r="B27"/>
  <c r="B23"/>
  <c r="B22"/>
  <c r="B25"/>
  <c r="B26"/>
  <c r="B24"/>
  <c r="B15" i="7"/>
  <c r="I10" i="5"/>
  <c r="C15" i="4"/>
  <c r="C11" i="6"/>
  <c r="B10"/>
  <c r="B14" i="7"/>
  <c r="C14" i="4"/>
  <c r="B13" i="7"/>
  <c r="C13" i="4"/>
  <c r="B9" i="6"/>
  <c r="I9" i="5"/>
  <c r="H9"/>
  <c r="G9"/>
  <c r="C12" i="4"/>
  <c r="B13"/>
  <c r="F9" i="5"/>
  <c r="G11" i="2"/>
  <c r="F13" i="1"/>
  <c r="F11" i="2"/>
  <c r="E11"/>
  <c r="B20" i="1" l="1"/>
  <c r="B12" i="7"/>
  <c r="B8" i="6"/>
  <c r="B11" i="5"/>
  <c r="B12" i="4"/>
  <c r="B15" i="8"/>
  <c r="B10" i="3"/>
  <c r="E13" i="1"/>
  <c r="D11" i="2"/>
  <c r="B14" i="8"/>
  <c r="B19" i="1"/>
  <c r="C11" i="2"/>
  <c r="D28"/>
  <c r="D27"/>
  <c r="C28"/>
  <c r="C27"/>
  <c r="B27"/>
  <c r="C25"/>
  <c r="D25"/>
  <c r="B25"/>
  <c r="B13" i="8"/>
  <c r="B9"/>
  <c r="B18" i="1"/>
  <c r="B67" i="9" l="1"/>
  <c r="C67"/>
  <c r="D67"/>
  <c r="E67"/>
  <c r="B68"/>
  <c r="C68"/>
  <c r="D68"/>
  <c r="E68"/>
  <c r="C65"/>
  <c r="D65"/>
  <c r="E65"/>
  <c r="B65"/>
  <c r="D64"/>
  <c r="C64"/>
  <c r="B64"/>
  <c r="C60"/>
  <c r="C66" s="1"/>
  <c r="D60"/>
  <c r="D66" s="1"/>
  <c r="E60"/>
  <c r="E66" s="1"/>
  <c r="B60"/>
  <c r="B66" s="1"/>
  <c r="C62"/>
  <c r="D62"/>
  <c r="E62"/>
  <c r="B62"/>
  <c r="C61"/>
  <c r="D61"/>
  <c r="E61"/>
  <c r="B61"/>
  <c r="D59"/>
  <c r="E59"/>
  <c r="C59"/>
  <c r="B59"/>
  <c r="D58"/>
  <c r="C58"/>
  <c r="B58"/>
  <c r="I2" i="3"/>
  <c r="I5" i="2"/>
  <c r="I7"/>
  <c r="B50" i="9"/>
  <c r="E47"/>
  <c r="E54" s="1"/>
  <c r="D47"/>
  <c r="D54" s="1"/>
  <c r="C47"/>
  <c r="C54" s="1"/>
  <c r="E46"/>
  <c r="E53" s="1"/>
  <c r="D46"/>
  <c r="D53" s="1"/>
  <c r="C53"/>
  <c r="B46"/>
  <c r="B53" s="1"/>
  <c r="E45"/>
  <c r="E52" s="1"/>
  <c r="D45"/>
  <c r="D52" s="1"/>
  <c r="C45"/>
  <c r="C52" s="1"/>
  <c r="B45"/>
  <c r="B52" s="1"/>
  <c r="B44"/>
  <c r="E44"/>
  <c r="E51" s="1"/>
  <c r="D44"/>
  <c r="D51" s="1"/>
  <c r="C51"/>
  <c r="B43"/>
  <c r="F17"/>
  <c r="F16"/>
  <c r="F15"/>
  <c r="C41" s="1"/>
  <c r="F14"/>
  <c r="C40" s="1"/>
  <c r="F13"/>
  <c r="C39" s="1"/>
  <c r="F12"/>
  <c r="C38" s="1"/>
  <c r="F11"/>
  <c r="C37" s="1"/>
  <c r="F10"/>
  <c r="C36" s="1"/>
  <c r="F9"/>
  <c r="C35" s="1"/>
  <c r="F8"/>
  <c r="F7"/>
  <c r="C34" s="1"/>
  <c r="F6"/>
  <c r="C33" s="1"/>
  <c r="F5"/>
  <c r="F4"/>
  <c r="C32" s="1"/>
  <c r="F3"/>
  <c r="C31" s="1"/>
  <c r="F2"/>
  <c r="C30" s="1"/>
  <c r="F1"/>
  <c r="C29" s="1"/>
  <c r="B37" i="5"/>
  <c r="B31"/>
  <c r="B32"/>
  <c r="B33"/>
  <c r="B34"/>
  <c r="B35"/>
  <c r="B36"/>
  <c r="B30"/>
  <c r="A37"/>
  <c r="C23"/>
  <c r="C22"/>
  <c r="C25"/>
  <c r="C26"/>
  <c r="C24"/>
  <c r="C21"/>
  <c r="B13"/>
  <c r="E1" i="9"/>
  <c r="B29" s="1"/>
  <c r="E15"/>
  <c r="B41" s="1"/>
  <c r="D41" s="1"/>
  <c r="E16"/>
  <c r="E17"/>
  <c r="E14"/>
  <c r="B40" s="1"/>
  <c r="E12"/>
  <c r="B38" s="1"/>
  <c r="D38" s="1"/>
  <c r="E13"/>
  <c r="B39" s="1"/>
  <c r="D39" s="1"/>
  <c r="E11"/>
  <c r="B37" s="1"/>
  <c r="D37" s="1"/>
  <c r="E10"/>
  <c r="B36" s="1"/>
  <c r="E9"/>
  <c r="B35" s="1"/>
  <c r="E8"/>
  <c r="E3"/>
  <c r="B31" s="1"/>
  <c r="D31" s="1"/>
  <c r="E4"/>
  <c r="B32" s="1"/>
  <c r="E5"/>
  <c r="E6"/>
  <c r="B33" s="1"/>
  <c r="E7"/>
  <c r="B34" s="1"/>
  <c r="D34" s="1"/>
  <c r="E2"/>
  <c r="B30" s="1"/>
  <c r="D2"/>
  <c r="C22" s="1"/>
  <c r="D3"/>
  <c r="C23" s="1"/>
  <c r="D4"/>
  <c r="D5"/>
  <c r="D6"/>
  <c r="D7"/>
  <c r="C24" s="1"/>
  <c r="D8"/>
  <c r="C25" s="1"/>
  <c r="D9"/>
  <c r="D10"/>
  <c r="D11"/>
  <c r="D12"/>
  <c r="D13"/>
  <c r="D14"/>
  <c r="D15"/>
  <c r="D16"/>
  <c r="D17"/>
  <c r="D1"/>
  <c r="C21" s="1"/>
  <c r="E43" s="1"/>
  <c r="B1"/>
  <c r="C43" s="1"/>
  <c r="B15"/>
  <c r="B16"/>
  <c r="B17"/>
  <c r="B14"/>
  <c r="B12"/>
  <c r="B13"/>
  <c r="B11"/>
  <c r="B10"/>
  <c r="B9"/>
  <c r="B8"/>
  <c r="B25" s="1"/>
  <c r="B3"/>
  <c r="B23" s="1"/>
  <c r="B4"/>
  <c r="B5"/>
  <c r="B6"/>
  <c r="B7"/>
  <c r="B24" s="1"/>
  <c r="D24" s="1"/>
  <c r="B2"/>
  <c r="B22" s="1"/>
  <c r="H4" i="3"/>
  <c r="G4"/>
  <c r="C13" i="9" s="1"/>
  <c r="H3" i="3"/>
  <c r="G3"/>
  <c r="C12" i="9" s="1"/>
  <c r="H2" i="3"/>
  <c r="G2"/>
  <c r="C11" i="9" s="1"/>
  <c r="F3" i="3"/>
  <c r="F4"/>
  <c r="F6" s="1"/>
  <c r="F2"/>
  <c r="E3"/>
  <c r="E4"/>
  <c r="E2"/>
  <c r="C15" i="9"/>
  <c r="C16"/>
  <c r="C17"/>
  <c r="C14"/>
  <c r="C10"/>
  <c r="C8"/>
  <c r="C7"/>
  <c r="C3"/>
  <c r="C4"/>
  <c r="C5"/>
  <c r="C6"/>
  <c r="C2"/>
  <c r="C9"/>
  <c r="A9"/>
  <c r="A35" s="1"/>
  <c r="C1"/>
  <c r="D50" s="1"/>
  <c r="A15"/>
  <c r="A41" s="1"/>
  <c r="A16"/>
  <c r="A17"/>
  <c r="A14"/>
  <c r="A40" s="1"/>
  <c r="A12"/>
  <c r="A38" s="1"/>
  <c r="A13"/>
  <c r="A39" s="1"/>
  <c r="A11"/>
  <c r="A37" s="1"/>
  <c r="A10"/>
  <c r="A36" s="1"/>
  <c r="A8"/>
  <c r="A25" s="1"/>
  <c r="A3"/>
  <c r="A31" s="1"/>
  <c r="A4"/>
  <c r="A32" s="1"/>
  <c r="A5"/>
  <c r="A6"/>
  <c r="A33" s="1"/>
  <c r="A7"/>
  <c r="A34" s="1"/>
  <c r="A2"/>
  <c r="A30" s="1"/>
  <c r="A3" i="7"/>
  <c r="A4"/>
  <c r="A5"/>
  <c r="A6"/>
  <c r="A7"/>
  <c r="A2"/>
  <c r="A3" i="6"/>
  <c r="A4"/>
  <c r="A2"/>
  <c r="A3" i="5"/>
  <c r="A15" s="1"/>
  <c r="A4"/>
  <c r="A16" s="1"/>
  <c r="A5"/>
  <c r="A17" s="1"/>
  <c r="A6"/>
  <c r="A18" s="1"/>
  <c r="A7"/>
  <c r="A19" s="1"/>
  <c r="A2"/>
  <c r="A14" s="1"/>
  <c r="A3" i="4"/>
  <c r="A4"/>
  <c r="A5"/>
  <c r="A6"/>
  <c r="A7"/>
  <c r="A2"/>
  <c r="A32" i="2"/>
  <c r="A33"/>
  <c r="A34"/>
  <c r="A35"/>
  <c r="A36"/>
  <c r="A31"/>
  <c r="A15"/>
  <c r="A16"/>
  <c r="A17"/>
  <c r="A18"/>
  <c r="A19"/>
  <c r="A14"/>
  <c r="B31"/>
  <c r="B32"/>
  <c r="B33"/>
  <c r="B34"/>
  <c r="B35"/>
  <c r="B36"/>
  <c r="B30"/>
  <c r="D13" i="1"/>
  <c r="C13"/>
  <c r="B13"/>
  <c r="C26" i="2"/>
  <c r="D26"/>
  <c r="B26"/>
  <c r="C9" i="7"/>
  <c r="D9"/>
  <c r="E9"/>
  <c r="B9"/>
  <c r="C6" i="6"/>
  <c r="D6"/>
  <c r="E6"/>
  <c r="B6"/>
  <c r="C9" i="5"/>
  <c r="D9"/>
  <c r="E9"/>
  <c r="B9"/>
  <c r="B15" s="1"/>
  <c r="C9" i="4"/>
  <c r="D9"/>
  <c r="E9"/>
  <c r="B9"/>
  <c r="C9" i="8"/>
  <c r="D9"/>
  <c r="E9"/>
  <c r="F9"/>
  <c r="G9"/>
  <c r="H9"/>
  <c r="C6" i="3"/>
  <c r="D6"/>
  <c r="H6"/>
  <c r="B6"/>
  <c r="C9" i="2"/>
  <c r="D9"/>
  <c r="B15" s="1"/>
  <c r="E9"/>
  <c r="F9"/>
  <c r="G9"/>
  <c r="H9"/>
  <c r="B9"/>
  <c r="H9" i="1"/>
  <c r="G9"/>
  <c r="C9"/>
  <c r="D9"/>
  <c r="E9"/>
  <c r="F9"/>
  <c r="B9"/>
  <c r="D35" i="9" l="1"/>
  <c r="D25"/>
  <c r="A24" i="5"/>
  <c r="A36" s="1"/>
  <c r="A25"/>
  <c r="A34" s="1"/>
  <c r="A23"/>
  <c r="A32" s="1"/>
  <c r="A26"/>
  <c r="A35" s="1"/>
  <c r="A22"/>
  <c r="A33" s="1"/>
  <c r="A28"/>
  <c r="A31" s="1"/>
  <c r="B47" i="9"/>
  <c r="B54" s="1"/>
  <c r="D22"/>
  <c r="D23"/>
  <c r="D30"/>
  <c r="D33"/>
  <c r="D32"/>
  <c r="D36"/>
  <c r="D40"/>
  <c r="B21"/>
  <c r="A22"/>
  <c r="A24"/>
  <c r="D43"/>
  <c r="C50"/>
  <c r="E50"/>
  <c r="A23"/>
  <c r="B14" i="5"/>
  <c r="B18"/>
  <c r="B16"/>
  <c r="B19"/>
  <c r="B17"/>
  <c r="E6" i="3"/>
  <c r="G6"/>
  <c r="B14" i="2"/>
  <c r="B18"/>
  <c r="B16"/>
  <c r="B19"/>
  <c r="B17"/>
  <c r="B21" l="1"/>
</calcChain>
</file>

<file path=xl/sharedStrings.xml><?xml version="1.0" encoding="utf-8"?>
<sst xmlns="http://schemas.openxmlformats.org/spreadsheetml/2006/main" count="102" uniqueCount="39">
  <si>
    <t>DSP</t>
  </si>
  <si>
    <t>MATHLIB</t>
  </si>
  <si>
    <t>MATHLIB+DSPLIB</t>
  </si>
  <si>
    <t>MATHLIB+DSPLIB+SPLOOP</t>
  </si>
  <si>
    <t>ARM</t>
  </si>
  <si>
    <t>ARM+VFP</t>
  </si>
  <si>
    <t>ARM+NEON</t>
  </si>
  <si>
    <t>Libav ARM</t>
  </si>
  <si>
    <t>Libav VFP</t>
  </si>
  <si>
    <t>Libav NEON</t>
  </si>
  <si>
    <t>FFT</t>
  </si>
  <si>
    <t>MFCC</t>
  </si>
  <si>
    <t>Gesamt</t>
  </si>
  <si>
    <t>MAG</t>
  </si>
  <si>
    <t>SC</t>
  </si>
  <si>
    <t>SR</t>
  </si>
  <si>
    <t>SF</t>
  </si>
  <si>
    <t>NASE</t>
  </si>
  <si>
    <t>OSC</t>
  </si>
  <si>
    <t>ZCR</t>
  </si>
  <si>
    <t>RMS</t>
  </si>
  <si>
    <t>LE</t>
  </si>
  <si>
    <t>SCF</t>
  </si>
  <si>
    <t>SBER</t>
  </si>
  <si>
    <t>CV</t>
  </si>
  <si>
    <t>AOMIC</t>
  </si>
  <si>
    <t>Speedup</t>
  </si>
  <si>
    <t>Libav NEON + Handopt.</t>
  </si>
  <si>
    <t>FSet1</t>
  </si>
  <si>
    <t>FSet4</t>
  </si>
  <si>
    <t>FSet3</t>
  </si>
  <si>
    <t>FSet2</t>
  </si>
  <si>
    <t>LV ARM:</t>
  </si>
  <si>
    <t>MDS</t>
  </si>
  <si>
    <t>LV DSP:</t>
  </si>
  <si>
    <t>HAM</t>
  </si>
  <si>
    <t>Referenz-FFT</t>
  </si>
  <si>
    <t>Libav-FFT</t>
  </si>
  <si>
    <t>Referenz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</si>
</sst>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'Feature Überblick'!$E$1</c:f>
              <c:strCache>
                <c:ptCount val="1"/>
                <c:pt idx="0">
                  <c:v>DSP</c:v>
                </c:pt>
              </c:strCache>
            </c:strRef>
          </c:tx>
          <c:cat>
            <c:strRef>
              <c:f>'Feature Überblick'!$A$2:$A$17</c:f>
              <c:strCache>
                <c:ptCount val="16"/>
                <c:pt idx="0">
                  <c:v>FFT</c:v>
                </c:pt>
                <c:pt idx="1">
                  <c:v>MAG</c:v>
                </c:pt>
                <c:pt idx="2">
                  <c:v>SC</c:v>
                </c:pt>
                <c:pt idx="3">
                  <c:v>SR</c:v>
                </c:pt>
                <c:pt idx="4">
                  <c:v>SF</c:v>
                </c:pt>
                <c:pt idx="5">
                  <c:v>MFCC</c:v>
                </c:pt>
                <c:pt idx="6">
                  <c:v>HAM</c:v>
                </c:pt>
                <c:pt idx="7">
                  <c:v>NASE</c:v>
                </c:pt>
                <c:pt idx="8">
                  <c:v>OSC</c:v>
                </c:pt>
                <c:pt idx="9">
                  <c:v>ZCR</c:v>
                </c:pt>
                <c:pt idx="10">
                  <c:v>RMS</c:v>
                </c:pt>
                <c:pt idx="11">
                  <c:v>LE</c:v>
                </c:pt>
                <c:pt idx="12">
                  <c:v>SCF</c:v>
                </c:pt>
                <c:pt idx="13">
                  <c:v>SBER</c:v>
                </c:pt>
                <c:pt idx="14">
                  <c:v>CV</c:v>
                </c:pt>
                <c:pt idx="15">
                  <c:v>AOMIC</c:v>
                </c:pt>
              </c:strCache>
            </c:strRef>
          </c:cat>
          <c:val>
            <c:numRef>
              <c:f>'Feature Überblick'!$E$2:$E$17</c:f>
              <c:numCache>
                <c:formatCode>General</c:formatCode>
                <c:ptCount val="16"/>
                <c:pt idx="0">
                  <c:v>7.2404485692188714E-2</c:v>
                </c:pt>
                <c:pt idx="1">
                  <c:v>0.33400464037122968</c:v>
                </c:pt>
                <c:pt idx="2">
                  <c:v>1.9350348027842225E-3</c:v>
                </c:pt>
                <c:pt idx="3">
                  <c:v>2.4717710750193351E-3</c:v>
                </c:pt>
                <c:pt idx="4">
                  <c:v>1.8213457076566126E-3</c:v>
                </c:pt>
                <c:pt idx="5">
                  <c:v>3.5824439288476409E-2</c:v>
                </c:pt>
                <c:pt idx="6">
                  <c:v>1.0499032882011605E-3</c:v>
                </c:pt>
                <c:pt idx="7">
                  <c:v>8.7969052224371371E-3</c:v>
                </c:pt>
                <c:pt idx="8">
                  <c:v>7.3299419729206963E-2</c:v>
                </c:pt>
                <c:pt idx="9">
                  <c:v>1.9819025522041765E-2</c:v>
                </c:pt>
                <c:pt idx="10">
                  <c:v>3.6078886310904872E-3</c:v>
                </c:pt>
                <c:pt idx="11">
                  <c:v>1.762567672080433E-3</c:v>
                </c:pt>
                <c:pt idx="12">
                  <c:v>3.0270688321732409E-3</c:v>
                </c:pt>
                <c:pt idx="13">
                  <c:v>5.1438515081206494E-3</c:v>
                </c:pt>
                <c:pt idx="14">
                  <c:v>4.9211136890951277E-3</c:v>
                </c:pt>
                <c:pt idx="15">
                  <c:v>4.7718484145398301E-4</c:v>
                </c:pt>
              </c:numCache>
            </c:numRef>
          </c:val>
        </c:ser>
        <c:axId val="63011840"/>
        <c:axId val="63013632"/>
      </c:barChart>
      <c:catAx>
        <c:axId val="63011840"/>
        <c:scaling>
          <c:orientation val="minMax"/>
        </c:scaling>
        <c:axPos val="b"/>
        <c:tickLblPos val="nextTo"/>
        <c:crossAx val="63013632"/>
        <c:crosses val="autoZero"/>
        <c:auto val="1"/>
        <c:lblAlgn val="ctr"/>
        <c:lblOffset val="100"/>
      </c:catAx>
      <c:valAx>
        <c:axId val="63013632"/>
        <c:scaling>
          <c:orientation val="minMax"/>
        </c:scaling>
        <c:axPos val="l"/>
        <c:majorGridlines/>
        <c:numFmt formatCode="General" sourceLinked="1"/>
        <c:tickLblPos val="nextTo"/>
        <c:crossAx val="630118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plotArea>
      <c:layout/>
      <c:barChart>
        <c:barDir val="col"/>
        <c:grouping val="clustered"/>
        <c:ser>
          <c:idx val="1"/>
          <c:order val="0"/>
          <c:tx>
            <c:strRef>
              <c:f>'ARM MCL 2'!$A$15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2'!$B$15</c:f>
              <c:numCache>
                <c:formatCode>General</c:formatCode>
                <c:ptCount val="1"/>
                <c:pt idx="0">
                  <c:v>58.591443634822838</c:v>
                </c:pt>
              </c:numCache>
            </c:numRef>
          </c:val>
        </c:ser>
        <c:ser>
          <c:idx val="5"/>
          <c:order val="1"/>
          <c:tx>
            <c:strRef>
              <c:f>'ARM MCL 2'!$A$19</c:f>
              <c:strCache>
                <c:ptCount val="1"/>
                <c:pt idx="0">
                  <c:v>OSC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2'!$B$19</c:f>
              <c:numCache>
                <c:formatCode>General</c:formatCode>
                <c:ptCount val="1"/>
                <c:pt idx="0">
                  <c:v>21.016511186902193</c:v>
                </c:pt>
              </c:numCache>
            </c:numRef>
          </c:val>
        </c:ser>
        <c:ser>
          <c:idx val="2"/>
          <c:order val="2"/>
          <c:tx>
            <c:strRef>
              <c:f>'ARM MCL 2'!$A$16</c:f>
              <c:strCache>
                <c:ptCount val="1"/>
                <c:pt idx="0">
                  <c:v>MAG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2'!$B$16</c:f>
              <c:numCache>
                <c:formatCode>General</c:formatCode>
                <c:ptCount val="1"/>
                <c:pt idx="0">
                  <c:v>7.1032140202690979</c:v>
                </c:pt>
              </c:numCache>
            </c:numRef>
          </c:val>
        </c:ser>
        <c:ser>
          <c:idx val="3"/>
          <c:order val="3"/>
          <c:tx>
            <c:strRef>
              <c:f>'ARM MCL 2'!$A$17</c:f>
              <c:strCache>
                <c:ptCount val="1"/>
                <c:pt idx="0">
                  <c:v>MFCC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2'!$B$17</c:f>
              <c:numCache>
                <c:formatCode>General</c:formatCode>
                <c:ptCount val="1"/>
                <c:pt idx="0">
                  <c:v>7.0650097594520815</c:v>
                </c:pt>
              </c:numCache>
            </c:numRef>
          </c:val>
        </c:ser>
        <c:ser>
          <c:idx val="0"/>
          <c:order val="4"/>
          <c:tx>
            <c:strRef>
              <c:f>'ARM MCL 2'!$A$14</c:f>
              <c:strCache>
                <c:ptCount val="1"/>
                <c:pt idx="0">
                  <c:v>HAM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2'!$B$14</c:f>
              <c:numCache>
                <c:formatCode>General</c:formatCode>
                <c:ptCount val="1"/>
                <c:pt idx="0">
                  <c:v>4.1948278377083001</c:v>
                </c:pt>
              </c:numCache>
            </c:numRef>
          </c:val>
        </c:ser>
        <c:ser>
          <c:idx val="4"/>
          <c:order val="5"/>
          <c:tx>
            <c:strRef>
              <c:f>'ARM MCL 2'!$A$18</c:f>
              <c:strCache>
                <c:ptCount val="1"/>
                <c:pt idx="0">
                  <c:v>NASE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2'!$B$18</c:f>
              <c:numCache>
                <c:formatCode>General</c:formatCode>
                <c:ptCount val="1"/>
                <c:pt idx="0">
                  <c:v>2.0289935608454952</c:v>
                </c:pt>
              </c:numCache>
            </c:numRef>
          </c:val>
        </c:ser>
        <c:axId val="93023616"/>
        <c:axId val="93033600"/>
      </c:barChart>
      <c:catAx>
        <c:axId val="93023616"/>
        <c:scaling>
          <c:orientation val="minMax"/>
        </c:scaling>
        <c:delete val="1"/>
        <c:axPos val="b"/>
        <c:numFmt formatCode="General" sourceLinked="1"/>
        <c:tickLblPos val="none"/>
        <c:crossAx val="93033600"/>
        <c:crosses val="autoZero"/>
        <c:auto val="1"/>
        <c:lblAlgn val="ctr"/>
        <c:lblOffset val="100"/>
      </c:catAx>
      <c:valAx>
        <c:axId val="930336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Laufzeitanteil in [%]</a:t>
                </a:r>
              </a:p>
            </c:rich>
          </c:tx>
        </c:title>
        <c:numFmt formatCode="General" sourceLinked="1"/>
        <c:tickLblPos val="nextTo"/>
        <c:crossAx val="93023616"/>
        <c:crosses val="autoZero"/>
        <c:crossBetween val="between"/>
      </c:valAx>
    </c:plotArea>
    <c:legend>
      <c:legendPos val="r"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51" r="0.70000000000000051" t="0.78740157499999996" header="0.30000000000000032" footer="0.30000000000000032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'ARM MCL 2'!$A$25</c:f>
              <c:strCache>
                <c:ptCount val="1"/>
                <c:pt idx="0">
                  <c:v>Referenz-FFT</c:v>
                </c:pt>
              </c:strCache>
            </c:strRef>
          </c:tx>
          <c:cat>
            <c:strRef>
              <c:f>'ARM MCL 2'!$B$24:$D$24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'ARM MCL 2'!$B$25:$D$25</c:f>
              <c:numCache>
                <c:formatCode>General</c:formatCode>
                <c:ptCount val="3"/>
                <c:pt idx="0">
                  <c:v>1682.13</c:v>
                </c:pt>
                <c:pt idx="1">
                  <c:v>838.04</c:v>
                </c:pt>
                <c:pt idx="2">
                  <c:v>843.5</c:v>
                </c:pt>
              </c:numCache>
            </c:numRef>
          </c:val>
        </c:ser>
        <c:ser>
          <c:idx val="1"/>
          <c:order val="1"/>
          <c:tx>
            <c:strRef>
              <c:f>'ARM MCL 2'!$A$26</c:f>
              <c:strCache>
                <c:ptCount val="1"/>
                <c:pt idx="0">
                  <c:v>Libav-FFT</c:v>
                </c:pt>
              </c:strCache>
            </c:strRef>
          </c:tx>
          <c:cat>
            <c:strRef>
              <c:f>'ARM MCL 2'!$B$24:$D$24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'ARM MCL 2'!$B$26:$D$26</c:f>
              <c:numCache>
                <c:formatCode>General</c:formatCode>
                <c:ptCount val="3"/>
                <c:pt idx="0">
                  <c:v>1263.3800000000001</c:v>
                </c:pt>
                <c:pt idx="1">
                  <c:v>373.07</c:v>
                </c:pt>
                <c:pt idx="2">
                  <c:v>41.96</c:v>
                </c:pt>
              </c:numCache>
            </c:numRef>
          </c:val>
        </c:ser>
        <c:axId val="93066752"/>
        <c:axId val="93068288"/>
      </c:barChart>
      <c:catAx>
        <c:axId val="93066752"/>
        <c:scaling>
          <c:orientation val="minMax"/>
        </c:scaling>
        <c:axPos val="b"/>
        <c:tickLblPos val="nextTo"/>
        <c:crossAx val="93068288"/>
        <c:crosses val="autoZero"/>
        <c:auto val="1"/>
        <c:lblAlgn val="ctr"/>
        <c:lblOffset val="100"/>
      </c:catAx>
      <c:valAx>
        <c:axId val="930682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Laufzeitmessung in [ms]</a:t>
                </a:r>
              </a:p>
            </c:rich>
          </c:tx>
        </c:title>
        <c:numFmt formatCode="General" sourceLinked="1"/>
        <c:tickLblPos val="nextTo"/>
        <c:crossAx val="93066752"/>
        <c:crosses val="autoZero"/>
        <c:crossBetween val="between"/>
      </c:valAx>
    </c:plotArea>
    <c:legend>
      <c:legendPos val="t"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'ARM MCL 2'!$A$31</c:f>
              <c:strCache>
                <c:ptCount val="1"/>
                <c:pt idx="0">
                  <c:v>HAM</c:v>
                </c:pt>
              </c:strCache>
            </c:strRef>
          </c:tx>
          <c:cat>
            <c:strRef>
              <c:f>'ARM MCL 2'!$B$30</c:f>
              <c:strCache>
                <c:ptCount val="1"/>
                <c:pt idx="0">
                  <c:v>Libav NEON</c:v>
                </c:pt>
              </c:strCache>
            </c:strRef>
          </c:cat>
          <c:val>
            <c:numRef>
              <c:f>'ARM MCL 2'!$B$31</c:f>
              <c:numCache>
                <c:formatCode>General</c:formatCode>
                <c:ptCount val="1"/>
                <c:pt idx="0">
                  <c:v>60.39</c:v>
                </c:pt>
              </c:numCache>
            </c:numRef>
          </c:val>
        </c:ser>
        <c:ser>
          <c:idx val="1"/>
          <c:order val="1"/>
          <c:tx>
            <c:strRef>
              <c:f>'ARM MCL 2'!$A$32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'ARM MCL 2'!$B$30</c:f>
              <c:strCache>
                <c:ptCount val="1"/>
                <c:pt idx="0">
                  <c:v>Libav NEON</c:v>
                </c:pt>
              </c:strCache>
            </c:strRef>
          </c:cat>
          <c:val>
            <c:numRef>
              <c:f>'ARM MCL 2'!$B$32</c:f>
              <c:numCache>
                <c:formatCode>General</c:formatCode>
                <c:ptCount val="1"/>
                <c:pt idx="0">
                  <c:v>41.96</c:v>
                </c:pt>
              </c:numCache>
            </c:numRef>
          </c:val>
        </c:ser>
        <c:ser>
          <c:idx val="2"/>
          <c:order val="2"/>
          <c:tx>
            <c:strRef>
              <c:f>'ARM MCL 2'!$A$33</c:f>
              <c:strCache>
                <c:ptCount val="1"/>
                <c:pt idx="0">
                  <c:v>MAG</c:v>
                </c:pt>
              </c:strCache>
            </c:strRef>
          </c:tx>
          <c:cat>
            <c:strRef>
              <c:f>'ARM MCL 2'!$B$30</c:f>
              <c:strCache>
                <c:ptCount val="1"/>
                <c:pt idx="0">
                  <c:v>Libav NEON</c:v>
                </c:pt>
              </c:strCache>
            </c:strRef>
          </c:cat>
          <c:val>
            <c:numRef>
              <c:f>'ARM MCL 2'!$B$33</c:f>
              <c:numCache>
                <c:formatCode>General</c:formatCode>
                <c:ptCount val="1"/>
                <c:pt idx="0">
                  <c:v>102.26</c:v>
                </c:pt>
              </c:numCache>
            </c:numRef>
          </c:val>
        </c:ser>
        <c:ser>
          <c:idx val="3"/>
          <c:order val="3"/>
          <c:tx>
            <c:strRef>
              <c:f>'ARM MCL 2'!$A$34</c:f>
              <c:strCache>
                <c:ptCount val="1"/>
                <c:pt idx="0">
                  <c:v>MFCC</c:v>
                </c:pt>
              </c:strCache>
            </c:strRef>
          </c:tx>
          <c:cat>
            <c:strRef>
              <c:f>'ARM MCL 2'!$B$30</c:f>
              <c:strCache>
                <c:ptCount val="1"/>
                <c:pt idx="0">
                  <c:v>Libav NEON</c:v>
                </c:pt>
              </c:strCache>
            </c:strRef>
          </c:cat>
          <c:val>
            <c:numRef>
              <c:f>'ARM MCL 2'!$B$34</c:f>
              <c:numCache>
                <c:formatCode>General</c:formatCode>
                <c:ptCount val="1"/>
                <c:pt idx="0">
                  <c:v>101.71</c:v>
                </c:pt>
              </c:numCache>
            </c:numRef>
          </c:val>
        </c:ser>
        <c:ser>
          <c:idx val="4"/>
          <c:order val="4"/>
          <c:tx>
            <c:strRef>
              <c:f>'ARM MCL 2'!$A$35</c:f>
              <c:strCache>
                <c:ptCount val="1"/>
                <c:pt idx="0">
                  <c:v>NASE</c:v>
                </c:pt>
              </c:strCache>
            </c:strRef>
          </c:tx>
          <c:cat>
            <c:strRef>
              <c:f>'ARM MCL 2'!$B$30</c:f>
              <c:strCache>
                <c:ptCount val="1"/>
                <c:pt idx="0">
                  <c:v>Libav NEON</c:v>
                </c:pt>
              </c:strCache>
            </c:strRef>
          </c:cat>
          <c:val>
            <c:numRef>
              <c:f>'ARM MCL 2'!$B$35</c:f>
              <c:numCache>
                <c:formatCode>General</c:formatCode>
                <c:ptCount val="1"/>
                <c:pt idx="0">
                  <c:v>29.21</c:v>
                </c:pt>
              </c:numCache>
            </c:numRef>
          </c:val>
        </c:ser>
        <c:ser>
          <c:idx val="5"/>
          <c:order val="5"/>
          <c:tx>
            <c:strRef>
              <c:f>'ARM MCL 2'!$A$36</c:f>
              <c:strCache>
                <c:ptCount val="1"/>
                <c:pt idx="0">
                  <c:v>OSC</c:v>
                </c:pt>
              </c:strCache>
            </c:strRef>
          </c:tx>
          <c:cat>
            <c:strRef>
              <c:f>'ARM MCL 2'!$B$30</c:f>
              <c:strCache>
                <c:ptCount val="1"/>
                <c:pt idx="0">
                  <c:v>Libav NEON</c:v>
                </c:pt>
              </c:strCache>
            </c:strRef>
          </c:cat>
          <c:val>
            <c:numRef>
              <c:f>'ARM MCL 2'!$B$36</c:f>
              <c:numCache>
                <c:formatCode>General</c:formatCode>
                <c:ptCount val="1"/>
                <c:pt idx="0">
                  <c:v>302.56</c:v>
                </c:pt>
              </c:numCache>
            </c:numRef>
          </c:val>
        </c:ser>
        <c:axId val="93117056"/>
        <c:axId val="93401472"/>
      </c:barChart>
      <c:catAx>
        <c:axId val="93117056"/>
        <c:scaling>
          <c:orientation val="minMax"/>
        </c:scaling>
        <c:axPos val="b"/>
        <c:tickLblPos val="nextTo"/>
        <c:crossAx val="93401472"/>
        <c:crosses val="autoZero"/>
        <c:auto val="1"/>
        <c:lblAlgn val="ctr"/>
        <c:lblOffset val="100"/>
      </c:catAx>
      <c:valAx>
        <c:axId val="934014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Laufzeitmessung in [ms]</a:t>
                </a:r>
              </a:p>
            </c:rich>
          </c:tx>
        </c:title>
        <c:numFmt formatCode="General" sourceLinked="1"/>
        <c:tickLblPos val="nextTo"/>
        <c:crossAx val="93117056"/>
        <c:crosses val="autoZero"/>
        <c:crossBetween val="between"/>
      </c:valAx>
    </c:plotArea>
    <c:legend>
      <c:legendPos val="r"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'ARM MCL 2'!$A$4</c:f>
              <c:strCache>
                <c:ptCount val="1"/>
                <c:pt idx="0">
                  <c:v>MAG</c:v>
                </c:pt>
              </c:strCache>
            </c:strRef>
          </c:tx>
          <c:cat>
            <c:strRef>
              <c:f>'ARM MCL 2'!$B$1:$D$1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'ARM MCL 2'!$B$4:$D$4</c:f>
              <c:numCache>
                <c:formatCode>General</c:formatCode>
                <c:ptCount val="3"/>
                <c:pt idx="0">
                  <c:v>1384.26</c:v>
                </c:pt>
                <c:pt idx="1">
                  <c:v>102.13</c:v>
                </c:pt>
                <c:pt idx="2">
                  <c:v>102.26</c:v>
                </c:pt>
              </c:numCache>
            </c:numRef>
          </c:val>
        </c:ser>
        <c:axId val="93437952"/>
        <c:axId val="93439488"/>
      </c:barChart>
      <c:catAx>
        <c:axId val="93437952"/>
        <c:scaling>
          <c:orientation val="minMax"/>
        </c:scaling>
        <c:axPos val="b"/>
        <c:tickLblPos val="nextTo"/>
        <c:crossAx val="93439488"/>
        <c:crosses val="autoZero"/>
        <c:auto val="1"/>
        <c:lblAlgn val="ctr"/>
        <c:lblOffset val="100"/>
      </c:catAx>
      <c:valAx>
        <c:axId val="934394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[ms]</a:t>
                </a:r>
              </a:p>
            </c:rich>
          </c:tx>
        </c:title>
        <c:numFmt formatCode="General" sourceLinked="1"/>
        <c:tickLblPos val="nextTo"/>
        <c:crossAx val="93437952"/>
        <c:crosses val="autoZero"/>
        <c:crossBetween val="between"/>
      </c:valAx>
    </c:plotArea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51" r="0.70000000000000051" t="0.78740157499999996" header="0.30000000000000027" footer="0.30000000000000027"/>
    <c:pageSetup paperSize="9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'ARM MCL 2'!$A$2</c:f>
              <c:strCache>
                <c:ptCount val="1"/>
                <c:pt idx="0">
                  <c:v>HAM</c:v>
                </c:pt>
              </c:strCache>
            </c:strRef>
          </c:tx>
          <c:cat>
            <c:strRef>
              <c:f>'ARM MCL 2'!$B$1:$D$1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'ARM MCL 2'!$B$2:$D$2</c:f>
              <c:numCache>
                <c:formatCode>General</c:formatCode>
                <c:ptCount val="3"/>
                <c:pt idx="0">
                  <c:v>47.08</c:v>
                </c:pt>
                <c:pt idx="1">
                  <c:v>62.9</c:v>
                </c:pt>
                <c:pt idx="2">
                  <c:v>60.39</c:v>
                </c:pt>
              </c:numCache>
            </c:numRef>
          </c:val>
        </c:ser>
        <c:axId val="93451008"/>
        <c:axId val="93452544"/>
      </c:barChart>
      <c:catAx>
        <c:axId val="93451008"/>
        <c:scaling>
          <c:orientation val="minMax"/>
        </c:scaling>
        <c:axPos val="b"/>
        <c:tickLblPos val="nextTo"/>
        <c:crossAx val="93452544"/>
        <c:crosses val="autoZero"/>
        <c:auto val="1"/>
        <c:lblAlgn val="ctr"/>
        <c:lblOffset val="100"/>
      </c:catAx>
      <c:valAx>
        <c:axId val="934525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[ms]</a:t>
                </a:r>
              </a:p>
            </c:rich>
          </c:tx>
        </c:title>
        <c:numFmt formatCode="General" sourceLinked="1"/>
        <c:tickLblPos val="nextTo"/>
        <c:crossAx val="93451008"/>
        <c:crosses val="autoZero"/>
        <c:crossBetween val="between"/>
      </c:valAx>
    </c:plotArea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4" r="0.7000000000000004" t="0.78740157499999996" header="0.30000000000000027" footer="0.30000000000000027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2"/>
          <c:order val="0"/>
          <c:tx>
            <c:strRef>
              <c:f>'DSP MCL2'!$A$16</c:f>
              <c:strCache>
                <c:ptCount val="1"/>
                <c:pt idx="0">
                  <c:v>MAG</c:v>
                </c:pt>
              </c:strCache>
            </c:strRef>
          </c:tx>
          <c:cat>
            <c:strRef>
              <c:f>'DSP MCL2'!$B$13</c:f>
              <c:strCache>
                <c:ptCount val="1"/>
                <c:pt idx="0">
                  <c:v>DSP</c:v>
                </c:pt>
              </c:strCache>
            </c:strRef>
          </c:cat>
          <c:val>
            <c:numRef>
              <c:f>'DSP MCL2'!$B$16</c:f>
              <c:numCache>
                <c:formatCode>General</c:formatCode>
                <c:ptCount val="1"/>
                <c:pt idx="0">
                  <c:v>63.58315352269296</c:v>
                </c:pt>
              </c:numCache>
            </c:numRef>
          </c:val>
        </c:ser>
        <c:ser>
          <c:idx val="1"/>
          <c:order val="1"/>
          <c:tx>
            <c:strRef>
              <c:f>'DSP MCL2'!$A$15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'DSP MCL2'!$B$13</c:f>
              <c:strCache>
                <c:ptCount val="1"/>
                <c:pt idx="0">
                  <c:v>DSP</c:v>
                </c:pt>
              </c:strCache>
            </c:strRef>
          </c:cat>
          <c:val>
            <c:numRef>
              <c:f>'DSP MCL2'!$B$15</c:f>
              <c:numCache>
                <c:formatCode>General</c:formatCode>
                <c:ptCount val="1"/>
                <c:pt idx="0">
                  <c:v>13.761810429262617</c:v>
                </c:pt>
              </c:numCache>
            </c:numRef>
          </c:val>
        </c:ser>
        <c:ser>
          <c:idx val="5"/>
          <c:order val="2"/>
          <c:tx>
            <c:strRef>
              <c:f>'DSP MCL2'!$A$19</c:f>
              <c:strCache>
                <c:ptCount val="1"/>
                <c:pt idx="0">
                  <c:v>OSC</c:v>
                </c:pt>
              </c:strCache>
            </c:strRef>
          </c:tx>
          <c:cat>
            <c:strRef>
              <c:f>'DSP MCL2'!$B$13</c:f>
              <c:strCache>
                <c:ptCount val="1"/>
                <c:pt idx="0">
                  <c:v>DSP</c:v>
                </c:pt>
              </c:strCache>
            </c:strRef>
          </c:cat>
          <c:val>
            <c:numRef>
              <c:f>'DSP MCL2'!$B$19</c:f>
              <c:numCache>
                <c:formatCode>General</c:formatCode>
                <c:ptCount val="1"/>
                <c:pt idx="0">
                  <c:v>13.953723000787976</c:v>
                </c:pt>
              </c:numCache>
            </c:numRef>
          </c:val>
        </c:ser>
        <c:ser>
          <c:idx val="3"/>
          <c:order val="3"/>
          <c:tx>
            <c:strRef>
              <c:f>'DSP MCL2'!$A$17</c:f>
              <c:strCache>
                <c:ptCount val="1"/>
                <c:pt idx="0">
                  <c:v>MFCC</c:v>
                </c:pt>
              </c:strCache>
            </c:strRef>
          </c:tx>
          <c:cat>
            <c:strRef>
              <c:f>'DSP MCL2'!$B$13</c:f>
              <c:strCache>
                <c:ptCount val="1"/>
                <c:pt idx="0">
                  <c:v>DSP</c:v>
                </c:pt>
              </c:strCache>
            </c:strRef>
          </c:cat>
          <c:val>
            <c:numRef>
              <c:f>'DSP MCL2'!$B$17</c:f>
              <c:numCache>
                <c:formatCode>General</c:formatCode>
                <c:ptCount val="1"/>
                <c:pt idx="0">
                  <c:v>6.8268147373537271</c:v>
                </c:pt>
              </c:numCache>
            </c:numRef>
          </c:val>
        </c:ser>
        <c:ser>
          <c:idx val="4"/>
          <c:order val="4"/>
          <c:tx>
            <c:strRef>
              <c:f>'DSP MCL2'!$A$18</c:f>
              <c:strCache>
                <c:ptCount val="1"/>
                <c:pt idx="0">
                  <c:v>NASE</c:v>
                </c:pt>
              </c:strCache>
            </c:strRef>
          </c:tx>
          <c:cat>
            <c:strRef>
              <c:f>'DSP MCL2'!$B$13</c:f>
              <c:strCache>
                <c:ptCount val="1"/>
                <c:pt idx="0">
                  <c:v>DSP</c:v>
                </c:pt>
              </c:strCache>
            </c:strRef>
          </c:cat>
          <c:val>
            <c:numRef>
              <c:f>'DSP MCL2'!$B$18</c:f>
              <c:numCache>
                <c:formatCode>General</c:formatCode>
                <c:ptCount val="1"/>
                <c:pt idx="0">
                  <c:v>1.6746323394039369</c:v>
                </c:pt>
              </c:numCache>
            </c:numRef>
          </c:val>
        </c:ser>
        <c:ser>
          <c:idx val="0"/>
          <c:order val="5"/>
          <c:tx>
            <c:strRef>
              <c:f>'DSP MCL2'!$A$14</c:f>
              <c:strCache>
                <c:ptCount val="1"/>
                <c:pt idx="0">
                  <c:v>HAM</c:v>
                </c:pt>
              </c:strCache>
            </c:strRef>
          </c:tx>
          <c:cat>
            <c:strRef>
              <c:f>'DSP MCL2'!$B$13</c:f>
              <c:strCache>
                <c:ptCount val="1"/>
                <c:pt idx="0">
                  <c:v>DSP</c:v>
                </c:pt>
              </c:strCache>
            </c:strRef>
          </c:cat>
          <c:val>
            <c:numRef>
              <c:f>'DSP MCL2'!$B$14</c:f>
              <c:numCache>
                <c:formatCode>General</c:formatCode>
                <c:ptCount val="1"/>
                <c:pt idx="0">
                  <c:v>0.19986597049878119</c:v>
                </c:pt>
              </c:numCache>
            </c:numRef>
          </c:val>
        </c:ser>
        <c:axId val="94644096"/>
        <c:axId val="94645632"/>
      </c:barChart>
      <c:catAx>
        <c:axId val="94644096"/>
        <c:scaling>
          <c:orientation val="minMax"/>
        </c:scaling>
        <c:delete val="1"/>
        <c:axPos val="b"/>
        <c:numFmt formatCode="General" sourceLinked="1"/>
        <c:tickLblPos val="none"/>
        <c:crossAx val="94645632"/>
        <c:crosses val="autoZero"/>
        <c:auto val="1"/>
        <c:lblAlgn val="ctr"/>
        <c:lblOffset val="100"/>
      </c:catAx>
      <c:valAx>
        <c:axId val="94645632"/>
        <c:scaling>
          <c:orientation val="minMax"/>
          <c:max val="7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Laufzeitanteile in [%]</a:t>
                </a:r>
              </a:p>
            </c:rich>
          </c:tx>
        </c:title>
        <c:numFmt formatCode="General" sourceLinked="1"/>
        <c:tickLblPos val="nextTo"/>
        <c:crossAx val="94644096"/>
        <c:crosses val="autoZero"/>
        <c:crossBetween val="between"/>
      </c:valAx>
    </c:plotArea>
    <c:legend>
      <c:legendPos val="r"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5"/>
          <c:order val="0"/>
          <c:tx>
            <c:strRef>
              <c:f>'DSP MCL2'!$A$36</c:f>
              <c:strCache>
                <c:ptCount val="1"/>
                <c:pt idx="0">
                  <c:v>OSC</c:v>
                </c:pt>
              </c:strCache>
            </c:strRef>
          </c:tx>
          <c:cat>
            <c:strRef>
              <c:f>'DSP MCL2'!$B$30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'DSP MCL2'!$B$36</c:f>
              <c:numCache>
                <c:formatCode>General</c:formatCode>
                <c:ptCount val="1"/>
                <c:pt idx="0">
                  <c:v>85.74</c:v>
                </c:pt>
              </c:numCache>
            </c:numRef>
          </c:val>
        </c:ser>
        <c:ser>
          <c:idx val="6"/>
          <c:order val="1"/>
          <c:tx>
            <c:strRef>
              <c:f>'DSP MCL2'!$A$37</c:f>
              <c:strCache>
                <c:ptCount val="1"/>
                <c:pt idx="0">
                  <c:v>LE</c:v>
                </c:pt>
              </c:strCache>
            </c:strRef>
          </c:tx>
          <c:cat>
            <c:strRef>
              <c:f>'DSP MCL2'!$B$30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'DSP MCL2'!$B$37</c:f>
              <c:numCache>
                <c:formatCode>General</c:formatCode>
                <c:ptCount val="1"/>
                <c:pt idx="0">
                  <c:v>1.9092614075792731</c:v>
                </c:pt>
              </c:numCache>
            </c:numRef>
          </c:val>
        </c:ser>
        <c:ser>
          <c:idx val="1"/>
          <c:order val="2"/>
          <c:tx>
            <c:strRef>
              <c:f>'DSP MCL2'!$A$32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'DSP MCL2'!$B$30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'DSP MCL2'!$B$32</c:f>
              <c:numCache>
                <c:formatCode>General</c:formatCode>
                <c:ptCount val="1"/>
                <c:pt idx="0">
                  <c:v>48.723999999999997</c:v>
                </c:pt>
              </c:numCache>
            </c:numRef>
          </c:val>
        </c:ser>
        <c:ser>
          <c:idx val="2"/>
          <c:order val="3"/>
          <c:tx>
            <c:strRef>
              <c:f>'DSP MCL2'!$A$33</c:f>
              <c:strCache>
                <c:ptCount val="1"/>
                <c:pt idx="0">
                  <c:v>MAG</c:v>
                </c:pt>
              </c:strCache>
            </c:strRef>
          </c:tx>
          <c:cat>
            <c:strRef>
              <c:f>'DSP MCL2'!$B$30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'DSP MCL2'!$B$33</c:f>
              <c:numCache>
                <c:formatCode>General</c:formatCode>
                <c:ptCount val="1"/>
                <c:pt idx="0">
                  <c:v>29.673999999999999</c:v>
                </c:pt>
              </c:numCache>
            </c:numRef>
          </c:val>
        </c:ser>
        <c:ser>
          <c:idx val="3"/>
          <c:order val="4"/>
          <c:tx>
            <c:strRef>
              <c:f>'DSP MCL2'!$A$34</c:f>
              <c:strCache>
                <c:ptCount val="1"/>
                <c:pt idx="0">
                  <c:v>MFCC</c:v>
                </c:pt>
              </c:strCache>
            </c:strRef>
          </c:tx>
          <c:cat>
            <c:strRef>
              <c:f>'DSP MCL2'!$B$30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'DSP MCL2'!$B$34</c:f>
              <c:numCache>
                <c:formatCode>General</c:formatCode>
                <c:ptCount val="1"/>
                <c:pt idx="0">
                  <c:v>30.175999999999998</c:v>
                </c:pt>
              </c:numCache>
            </c:numRef>
          </c:val>
        </c:ser>
        <c:ser>
          <c:idx val="4"/>
          <c:order val="5"/>
          <c:tx>
            <c:strRef>
              <c:f>'DSP MCL2'!$A$35</c:f>
              <c:strCache>
                <c:ptCount val="1"/>
                <c:pt idx="0">
                  <c:v>NASE</c:v>
                </c:pt>
              </c:strCache>
            </c:strRef>
          </c:tx>
          <c:cat>
            <c:strRef>
              <c:f>'DSP MCL2'!$B$30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'DSP MCL2'!$B$35</c:f>
              <c:numCache>
                <c:formatCode>General</c:formatCode>
                <c:ptCount val="1"/>
                <c:pt idx="0">
                  <c:v>10.156000000000001</c:v>
                </c:pt>
              </c:numCache>
            </c:numRef>
          </c:val>
        </c:ser>
        <c:ser>
          <c:idx val="0"/>
          <c:order val="6"/>
          <c:tx>
            <c:strRef>
              <c:f>'DSP MCL2'!$A$31</c:f>
              <c:strCache>
                <c:ptCount val="1"/>
                <c:pt idx="0">
                  <c:v>HAM</c:v>
                </c:pt>
              </c:strCache>
            </c:strRef>
          </c:tx>
          <c:cat>
            <c:strRef>
              <c:f>'DSP MCL2'!$B$30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'DSP MCL2'!$B$31</c:f>
              <c:numCache>
                <c:formatCode>General</c:formatCode>
                <c:ptCount val="1"/>
                <c:pt idx="0">
                  <c:v>3.4470000000000001</c:v>
                </c:pt>
              </c:numCache>
            </c:numRef>
          </c:val>
        </c:ser>
        <c:axId val="96669696"/>
        <c:axId val="96671232"/>
      </c:barChart>
      <c:catAx>
        <c:axId val="96669696"/>
        <c:scaling>
          <c:orientation val="minMax"/>
        </c:scaling>
        <c:axPos val="b"/>
        <c:tickLblPos val="nextTo"/>
        <c:crossAx val="96671232"/>
        <c:crosses val="autoZero"/>
        <c:auto val="1"/>
        <c:lblAlgn val="ctr"/>
        <c:lblOffset val="100"/>
      </c:catAx>
      <c:valAx>
        <c:axId val="966712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[ms]</a:t>
                </a:r>
              </a:p>
            </c:rich>
          </c:tx>
        </c:title>
        <c:numFmt formatCode="General" sourceLinked="1"/>
        <c:tickLblPos val="nextTo"/>
        <c:crossAx val="96669696"/>
        <c:crosses val="autoZero"/>
        <c:crossBetween val="between"/>
      </c:valAx>
    </c:plotArea>
    <c:legend>
      <c:legendPos val="r"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'DSP MCL2'!$B$21</c:f>
              <c:strCache>
                <c:ptCount val="1"/>
                <c:pt idx="0">
                  <c:v>Referenz</c:v>
                </c:pt>
              </c:strCache>
            </c:strRef>
          </c:tx>
          <c:cat>
            <c:strRef>
              <c:f>'DSP MCL2'!$A$22:$A$28</c:f>
              <c:strCache>
                <c:ptCount val="7"/>
                <c:pt idx="0">
                  <c:v>MAG</c:v>
                </c:pt>
                <c:pt idx="1">
                  <c:v>FFT</c:v>
                </c:pt>
                <c:pt idx="2">
                  <c:v>OSC</c:v>
                </c:pt>
                <c:pt idx="3">
                  <c:v>MFCC</c:v>
                </c:pt>
                <c:pt idx="4">
                  <c:v>NASE</c:v>
                </c:pt>
                <c:pt idx="5">
                  <c:v>LE</c:v>
                </c:pt>
                <c:pt idx="6">
                  <c:v>HAM</c:v>
                </c:pt>
              </c:strCache>
            </c:strRef>
          </c:cat>
          <c:val>
            <c:numRef>
              <c:f>'DSP MCL2'!$B$22:$B$28</c:f>
              <c:numCache>
                <c:formatCode>General</c:formatCode>
                <c:ptCount val="7"/>
                <c:pt idx="0">
                  <c:v>863.40200000000004</c:v>
                </c:pt>
                <c:pt idx="1">
                  <c:v>186.87299999999999</c:v>
                </c:pt>
                <c:pt idx="2">
                  <c:v>189.47900000000001</c:v>
                </c:pt>
                <c:pt idx="3">
                  <c:v>92.701999999999998</c:v>
                </c:pt>
                <c:pt idx="4">
                  <c:v>22.74</c:v>
                </c:pt>
                <c:pt idx="5">
                  <c:v>4.5562374323279196</c:v>
                </c:pt>
                <c:pt idx="6">
                  <c:v>2.714</c:v>
                </c:pt>
              </c:numCache>
            </c:numRef>
          </c:val>
        </c:ser>
        <c:ser>
          <c:idx val="1"/>
          <c:order val="1"/>
          <c:tx>
            <c:strRef>
              <c:f>'DSP MCL2'!$C$21</c:f>
              <c:strCache>
                <c:ptCount val="1"/>
                <c:pt idx="0">
                  <c:v>MATHLIB</c:v>
                </c:pt>
              </c:strCache>
            </c:strRef>
          </c:tx>
          <c:cat>
            <c:strRef>
              <c:f>'DSP MCL2'!$A$22:$A$28</c:f>
              <c:strCache>
                <c:ptCount val="7"/>
                <c:pt idx="0">
                  <c:v>MAG</c:v>
                </c:pt>
                <c:pt idx="1">
                  <c:v>FFT</c:v>
                </c:pt>
                <c:pt idx="2">
                  <c:v>OSC</c:v>
                </c:pt>
                <c:pt idx="3">
                  <c:v>MFCC</c:v>
                </c:pt>
                <c:pt idx="4">
                  <c:v>NASE</c:v>
                </c:pt>
                <c:pt idx="5">
                  <c:v>LE</c:v>
                </c:pt>
                <c:pt idx="6">
                  <c:v>HAM</c:v>
                </c:pt>
              </c:strCache>
            </c:strRef>
          </c:cat>
          <c:val>
            <c:numRef>
              <c:f>'DSP MCL2'!$C$22:$C$28</c:f>
              <c:numCache>
                <c:formatCode>General</c:formatCode>
                <c:ptCount val="7"/>
                <c:pt idx="0">
                  <c:v>19.081</c:v>
                </c:pt>
                <c:pt idx="1">
                  <c:v>186.87700000000001</c:v>
                </c:pt>
                <c:pt idx="2">
                  <c:v>85.74</c:v>
                </c:pt>
                <c:pt idx="3">
                  <c:v>30.175999999999998</c:v>
                </c:pt>
                <c:pt idx="4">
                  <c:v>10.156000000000001</c:v>
                </c:pt>
                <c:pt idx="5">
                  <c:v>1.9092614075792731</c:v>
                </c:pt>
                <c:pt idx="6">
                  <c:v>2.714</c:v>
                </c:pt>
              </c:numCache>
            </c:numRef>
          </c:val>
        </c:ser>
        <c:axId val="96719616"/>
        <c:axId val="96721152"/>
      </c:barChart>
      <c:catAx>
        <c:axId val="96719616"/>
        <c:scaling>
          <c:orientation val="minMax"/>
        </c:scaling>
        <c:axPos val="b"/>
        <c:tickLblPos val="nextTo"/>
        <c:crossAx val="96721152"/>
        <c:crosses val="autoZero"/>
        <c:auto val="1"/>
        <c:lblAlgn val="ctr"/>
        <c:lblOffset val="100"/>
      </c:catAx>
      <c:valAx>
        <c:axId val="96721152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[ms]</a:t>
                </a:r>
              </a:p>
            </c:rich>
          </c:tx>
        </c:title>
        <c:numFmt formatCode="General" sourceLinked="1"/>
        <c:tickLblPos val="nextTo"/>
        <c:crossAx val="96719616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'Feature Überblick'!$B$21</c:f>
              <c:strCache>
                <c:ptCount val="1"/>
                <c:pt idx="0">
                  <c:v>ARM+NEON</c:v>
                </c:pt>
              </c:strCache>
            </c:strRef>
          </c:tx>
          <c:cat>
            <c:strRef>
              <c:f>'Feature Überblick'!$A$22:$A$25</c:f>
              <c:strCache>
                <c:ptCount val="4"/>
                <c:pt idx="0">
                  <c:v>FFT</c:v>
                </c:pt>
                <c:pt idx="1">
                  <c:v>MAG</c:v>
                </c:pt>
                <c:pt idx="2">
                  <c:v>MFCC</c:v>
                </c:pt>
                <c:pt idx="3">
                  <c:v>HAM</c:v>
                </c:pt>
              </c:strCache>
            </c:strRef>
          </c:cat>
          <c:val>
            <c:numRef>
              <c:f>'Feature Überblick'!$B$22:$B$25</c:f>
              <c:numCache>
                <c:formatCode>General</c:formatCode>
                <c:ptCount val="4"/>
                <c:pt idx="0">
                  <c:v>0.31547563805104412</c:v>
                </c:pt>
                <c:pt idx="1">
                  <c:v>3.848414539829853E-2</c:v>
                </c:pt>
                <c:pt idx="2">
                  <c:v>3.817478731631864E-2</c:v>
                </c:pt>
                <c:pt idx="3">
                  <c:v>2.3361702127659575E-2</c:v>
                </c:pt>
              </c:numCache>
            </c:numRef>
          </c:val>
        </c:ser>
        <c:ser>
          <c:idx val="1"/>
          <c:order val="1"/>
          <c:tx>
            <c:strRef>
              <c:f>'Feature Überblick'!$C$21</c:f>
              <c:strCache>
                <c:ptCount val="1"/>
                <c:pt idx="0">
                  <c:v>Libav NEON + Handopt.</c:v>
                </c:pt>
              </c:strCache>
            </c:strRef>
          </c:tx>
          <c:cat>
            <c:strRef>
              <c:f>'Feature Überblick'!$A$22:$A$25</c:f>
              <c:strCache>
                <c:ptCount val="4"/>
                <c:pt idx="0">
                  <c:v>FFT</c:v>
                </c:pt>
                <c:pt idx="1">
                  <c:v>MAG</c:v>
                </c:pt>
                <c:pt idx="2">
                  <c:v>MFCC</c:v>
                </c:pt>
                <c:pt idx="3">
                  <c:v>HAM</c:v>
                </c:pt>
              </c:strCache>
            </c:strRef>
          </c:cat>
          <c:val>
            <c:numRef>
              <c:f>'Feature Überblick'!$C$22:$C$25</c:f>
              <c:numCache>
                <c:formatCode>General</c:formatCode>
                <c:ptCount val="4"/>
                <c:pt idx="0">
                  <c:v>1.639597834493426E-2</c:v>
                </c:pt>
                <c:pt idx="1">
                  <c:v>1.9110595514307813E-2</c:v>
                </c:pt>
                <c:pt idx="2">
                  <c:v>3.1848414539829853E-2</c:v>
                </c:pt>
                <c:pt idx="3">
                  <c:v>6.9013539651837522E-3</c:v>
                </c:pt>
              </c:numCache>
            </c:numRef>
          </c:val>
        </c:ser>
        <c:axId val="63400576"/>
        <c:axId val="63414656"/>
      </c:barChart>
      <c:catAx>
        <c:axId val="63400576"/>
        <c:scaling>
          <c:orientation val="minMax"/>
        </c:scaling>
        <c:axPos val="b"/>
        <c:tickLblPos val="nextTo"/>
        <c:crossAx val="63414656"/>
        <c:crosses val="autoZero"/>
        <c:auto val="1"/>
        <c:lblAlgn val="ctr"/>
        <c:lblOffset val="100"/>
      </c:catAx>
      <c:valAx>
        <c:axId val="634146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Lauftzeit in [ms/Fenster]</a:t>
                </a:r>
              </a:p>
            </c:rich>
          </c:tx>
          <c:layout/>
        </c:title>
        <c:numFmt formatCode="General" sourceLinked="1"/>
        <c:tickLblPos val="nextTo"/>
        <c:crossAx val="63400576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'Feature Überblick'!$B$29</c:f>
              <c:strCache>
                <c:ptCount val="1"/>
                <c:pt idx="0">
                  <c:v>DSP</c:v>
                </c:pt>
              </c:strCache>
            </c:strRef>
          </c:tx>
          <c:cat>
            <c:strRef>
              <c:f>'Feature Überblick'!$A$30:$A$41</c:f>
              <c:strCache>
                <c:ptCount val="12"/>
                <c:pt idx="0">
                  <c:v>FFT</c:v>
                </c:pt>
                <c:pt idx="1">
                  <c:v>MAG</c:v>
                </c:pt>
                <c:pt idx="2">
                  <c:v>SC</c:v>
                </c:pt>
                <c:pt idx="3">
                  <c:v>SF</c:v>
                </c:pt>
                <c:pt idx="4">
                  <c:v>MFCC</c:v>
                </c:pt>
                <c:pt idx="5">
                  <c:v>NASE</c:v>
                </c:pt>
                <c:pt idx="6">
                  <c:v>OSC</c:v>
                </c:pt>
                <c:pt idx="7">
                  <c:v>ZCR</c:v>
                </c:pt>
                <c:pt idx="8">
                  <c:v>RMS</c:v>
                </c:pt>
                <c:pt idx="9">
                  <c:v>LE</c:v>
                </c:pt>
                <c:pt idx="10">
                  <c:v>SCF</c:v>
                </c:pt>
                <c:pt idx="11">
                  <c:v>SBER</c:v>
                </c:pt>
              </c:strCache>
            </c:strRef>
          </c:cat>
          <c:val>
            <c:numRef>
              <c:f>'Feature Überblick'!$B$30:$B$41</c:f>
              <c:numCache>
                <c:formatCode>General</c:formatCode>
                <c:ptCount val="12"/>
                <c:pt idx="0">
                  <c:v>72.404485692188715</c:v>
                </c:pt>
                <c:pt idx="1">
                  <c:v>334.0046403712297</c:v>
                </c:pt>
                <c:pt idx="2">
                  <c:v>1.9350348027842226</c:v>
                </c:pt>
                <c:pt idx="3">
                  <c:v>1.8213457076566126</c:v>
                </c:pt>
                <c:pt idx="4">
                  <c:v>35.824439288476412</c:v>
                </c:pt>
                <c:pt idx="5">
                  <c:v>8.7969052224371378</c:v>
                </c:pt>
                <c:pt idx="6">
                  <c:v>73.29941972920696</c:v>
                </c:pt>
                <c:pt idx="7">
                  <c:v>19.819025522041766</c:v>
                </c:pt>
                <c:pt idx="8">
                  <c:v>3.6078886310904874</c:v>
                </c:pt>
                <c:pt idx="9">
                  <c:v>1.7625676720804331</c:v>
                </c:pt>
                <c:pt idx="10">
                  <c:v>3.0270688321732409</c:v>
                </c:pt>
                <c:pt idx="11">
                  <c:v>5.1438515081206493</c:v>
                </c:pt>
              </c:numCache>
            </c:numRef>
          </c:val>
        </c:ser>
        <c:ser>
          <c:idx val="1"/>
          <c:order val="1"/>
          <c:tx>
            <c:strRef>
              <c:f>'Feature Überblick'!$C$29</c:f>
              <c:strCache>
                <c:ptCount val="1"/>
                <c:pt idx="0">
                  <c:v>MATHLIB+DSPLIB+SPLOOP</c:v>
                </c:pt>
              </c:strCache>
            </c:strRef>
          </c:tx>
          <c:cat>
            <c:strRef>
              <c:f>'Feature Überblick'!$A$30:$A$41</c:f>
              <c:strCache>
                <c:ptCount val="12"/>
                <c:pt idx="0">
                  <c:v>FFT</c:v>
                </c:pt>
                <c:pt idx="1">
                  <c:v>MAG</c:v>
                </c:pt>
                <c:pt idx="2">
                  <c:v>SC</c:v>
                </c:pt>
                <c:pt idx="3">
                  <c:v>SF</c:v>
                </c:pt>
                <c:pt idx="4">
                  <c:v>MFCC</c:v>
                </c:pt>
                <c:pt idx="5">
                  <c:v>NASE</c:v>
                </c:pt>
                <c:pt idx="6">
                  <c:v>OSC</c:v>
                </c:pt>
                <c:pt idx="7">
                  <c:v>ZCR</c:v>
                </c:pt>
                <c:pt idx="8">
                  <c:v>RMS</c:v>
                </c:pt>
                <c:pt idx="9">
                  <c:v>LE</c:v>
                </c:pt>
                <c:pt idx="10">
                  <c:v>SCF</c:v>
                </c:pt>
                <c:pt idx="11">
                  <c:v>SBER</c:v>
                </c:pt>
              </c:strCache>
            </c:strRef>
          </c:cat>
          <c:val>
            <c:numRef>
              <c:f>'Feature Überblick'!$C$30:$C$41</c:f>
              <c:numCache>
                <c:formatCode>General</c:formatCode>
                <c:ptCount val="12"/>
                <c:pt idx="0">
                  <c:v>18.856148491879349</c:v>
                </c:pt>
                <c:pt idx="1">
                  <c:v>11.538283062645013</c:v>
                </c:pt>
                <c:pt idx="2">
                  <c:v>1.3820572312451662</c:v>
                </c:pt>
                <c:pt idx="3">
                  <c:v>1.7362722351121422</c:v>
                </c:pt>
                <c:pt idx="4">
                  <c:v>11.675174013921115</c:v>
                </c:pt>
                <c:pt idx="5">
                  <c:v>3.9288201160541587</c:v>
                </c:pt>
                <c:pt idx="6">
                  <c:v>33.168278529980661</c:v>
                </c:pt>
                <c:pt idx="7">
                  <c:v>2.5699922660479504</c:v>
                </c:pt>
                <c:pt idx="8">
                  <c:v>2.7169373549883988</c:v>
                </c:pt>
                <c:pt idx="9">
                  <c:v>0.73859242072699149</c:v>
                </c:pt>
                <c:pt idx="10">
                  <c:v>1.4006187161639596</c:v>
                </c:pt>
                <c:pt idx="11">
                  <c:v>2.9311678267594741</c:v>
                </c:pt>
              </c:numCache>
            </c:numRef>
          </c:val>
        </c:ser>
        <c:axId val="63701760"/>
        <c:axId val="63703296"/>
      </c:barChart>
      <c:catAx>
        <c:axId val="63701760"/>
        <c:scaling>
          <c:orientation val="minMax"/>
        </c:scaling>
        <c:axPos val="b"/>
        <c:tickLblPos val="nextTo"/>
        <c:crossAx val="63703296"/>
        <c:crossesAt val="0.1"/>
        <c:auto val="1"/>
        <c:lblAlgn val="ctr"/>
        <c:lblOffset val="100"/>
      </c:catAx>
      <c:valAx>
        <c:axId val="63703296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[µs/Fenster]</a:t>
                </a:r>
              </a:p>
            </c:rich>
          </c:tx>
          <c:layout/>
        </c:title>
        <c:numFmt formatCode="General" sourceLinked="1"/>
        <c:tickLblPos val="nextTo"/>
        <c:crossAx val="63701760"/>
        <c:crosses val="autoZero"/>
        <c:crossBetween val="between"/>
      </c:valAx>
    </c:plotArea>
    <c:legend>
      <c:legendPos val="t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'Feature Überblick'!$B$1</c:f>
              <c:strCache>
                <c:ptCount val="1"/>
                <c:pt idx="0">
                  <c:v>ARM+NEON</c:v>
                </c:pt>
              </c:strCache>
            </c:strRef>
          </c:tx>
          <c:cat>
            <c:strRef>
              <c:f>'Feature Überblick'!$A$2:$A$17</c:f>
              <c:strCache>
                <c:ptCount val="16"/>
                <c:pt idx="0">
                  <c:v>FFT</c:v>
                </c:pt>
                <c:pt idx="1">
                  <c:v>MAG</c:v>
                </c:pt>
                <c:pt idx="2">
                  <c:v>SC</c:v>
                </c:pt>
                <c:pt idx="3">
                  <c:v>SR</c:v>
                </c:pt>
                <c:pt idx="4">
                  <c:v>SF</c:v>
                </c:pt>
                <c:pt idx="5">
                  <c:v>MFCC</c:v>
                </c:pt>
                <c:pt idx="6">
                  <c:v>HAM</c:v>
                </c:pt>
                <c:pt idx="7">
                  <c:v>NASE</c:v>
                </c:pt>
                <c:pt idx="8">
                  <c:v>OSC</c:v>
                </c:pt>
                <c:pt idx="9">
                  <c:v>ZCR</c:v>
                </c:pt>
                <c:pt idx="10">
                  <c:v>RMS</c:v>
                </c:pt>
                <c:pt idx="11">
                  <c:v>LE</c:v>
                </c:pt>
                <c:pt idx="12">
                  <c:v>SCF</c:v>
                </c:pt>
                <c:pt idx="13">
                  <c:v>SBER</c:v>
                </c:pt>
                <c:pt idx="14">
                  <c:v>CV</c:v>
                </c:pt>
                <c:pt idx="15">
                  <c:v>AOMIC</c:v>
                </c:pt>
              </c:strCache>
            </c:strRef>
          </c:cat>
          <c:val>
            <c:numRef>
              <c:f>'Feature Überblick'!$B$2:$B$17</c:f>
              <c:numCache>
                <c:formatCode>General</c:formatCode>
                <c:ptCount val="16"/>
                <c:pt idx="0">
                  <c:v>0.31547563805104412</c:v>
                </c:pt>
                <c:pt idx="1">
                  <c:v>3.848414539829853E-2</c:v>
                </c:pt>
                <c:pt idx="2">
                  <c:v>1.2242846094354215E-2</c:v>
                </c:pt>
                <c:pt idx="3">
                  <c:v>4.4470224284609439E-3</c:v>
                </c:pt>
                <c:pt idx="4">
                  <c:v>2.3201856148491878E-3</c:v>
                </c:pt>
                <c:pt idx="5">
                  <c:v>3.817478731631864E-2</c:v>
                </c:pt>
                <c:pt idx="6">
                  <c:v>2.3361702127659575E-2</c:v>
                </c:pt>
                <c:pt idx="7">
                  <c:v>1.1299806576402321E-2</c:v>
                </c:pt>
                <c:pt idx="8">
                  <c:v>0.11704448742746615</c:v>
                </c:pt>
                <c:pt idx="9">
                  <c:v>3.9118329466357307E-2</c:v>
                </c:pt>
                <c:pt idx="10">
                  <c:v>2.5290023201856148E-3</c:v>
                </c:pt>
                <c:pt idx="11">
                  <c:v>3.6040216550657389E-3</c:v>
                </c:pt>
                <c:pt idx="12">
                  <c:v>9.5127610208816705E-4</c:v>
                </c:pt>
                <c:pt idx="13">
                  <c:v>1.3689095127610209E-3</c:v>
                </c:pt>
                <c:pt idx="14">
                  <c:v>1.4795050270688321E-2</c:v>
                </c:pt>
                <c:pt idx="15">
                  <c:v>1.6395978344934262E-3</c:v>
                </c:pt>
              </c:numCache>
            </c:numRef>
          </c:val>
        </c:ser>
        <c:ser>
          <c:idx val="2"/>
          <c:order val="1"/>
          <c:tx>
            <c:strRef>
              <c:f>'Feature Überblick'!$D$1</c:f>
              <c:strCache>
                <c:ptCount val="1"/>
                <c:pt idx="0">
                  <c:v>Libav NEON + Handopt.</c:v>
                </c:pt>
              </c:strCache>
            </c:strRef>
          </c:tx>
          <c:cat>
            <c:strRef>
              <c:f>'Feature Überblick'!$A$2:$A$17</c:f>
              <c:strCache>
                <c:ptCount val="16"/>
                <c:pt idx="0">
                  <c:v>FFT</c:v>
                </c:pt>
                <c:pt idx="1">
                  <c:v>MAG</c:v>
                </c:pt>
                <c:pt idx="2">
                  <c:v>SC</c:v>
                </c:pt>
                <c:pt idx="3">
                  <c:v>SR</c:v>
                </c:pt>
                <c:pt idx="4">
                  <c:v>SF</c:v>
                </c:pt>
                <c:pt idx="5">
                  <c:v>MFCC</c:v>
                </c:pt>
                <c:pt idx="6">
                  <c:v>HAM</c:v>
                </c:pt>
                <c:pt idx="7">
                  <c:v>NASE</c:v>
                </c:pt>
                <c:pt idx="8">
                  <c:v>OSC</c:v>
                </c:pt>
                <c:pt idx="9">
                  <c:v>ZCR</c:v>
                </c:pt>
                <c:pt idx="10">
                  <c:v>RMS</c:v>
                </c:pt>
                <c:pt idx="11">
                  <c:v>LE</c:v>
                </c:pt>
                <c:pt idx="12">
                  <c:v>SCF</c:v>
                </c:pt>
                <c:pt idx="13">
                  <c:v>SBER</c:v>
                </c:pt>
                <c:pt idx="14">
                  <c:v>CV</c:v>
                </c:pt>
                <c:pt idx="15">
                  <c:v>AOMIC</c:v>
                </c:pt>
              </c:strCache>
            </c:strRef>
          </c:cat>
          <c:val>
            <c:numRef>
              <c:f>'Feature Überblick'!$D$2:$D$17</c:f>
              <c:numCache>
                <c:formatCode>General</c:formatCode>
                <c:ptCount val="16"/>
                <c:pt idx="0">
                  <c:v>1.639597834493426E-2</c:v>
                </c:pt>
                <c:pt idx="1">
                  <c:v>1.9110595514307813E-2</c:v>
                </c:pt>
                <c:pt idx="2">
                  <c:v>1.2242846094354215E-2</c:v>
                </c:pt>
                <c:pt idx="3">
                  <c:v>4.4470224284609439E-3</c:v>
                </c:pt>
                <c:pt idx="4">
                  <c:v>2.3201856148491878E-3</c:v>
                </c:pt>
                <c:pt idx="5">
                  <c:v>3.1848414539829853E-2</c:v>
                </c:pt>
                <c:pt idx="6">
                  <c:v>6.9013539651837522E-3</c:v>
                </c:pt>
                <c:pt idx="7">
                  <c:v>1.1299806576402321E-2</c:v>
                </c:pt>
                <c:pt idx="8">
                  <c:v>0.11704448742746615</c:v>
                </c:pt>
                <c:pt idx="9">
                  <c:v>3.9118329466357307E-2</c:v>
                </c:pt>
                <c:pt idx="10">
                  <c:v>2.5290023201856148E-3</c:v>
                </c:pt>
                <c:pt idx="11">
                  <c:v>3.6040216550657389E-3</c:v>
                </c:pt>
                <c:pt idx="12">
                  <c:v>9.5127610208816705E-4</c:v>
                </c:pt>
                <c:pt idx="13">
                  <c:v>1.3689095127610209E-3</c:v>
                </c:pt>
                <c:pt idx="14">
                  <c:v>1.4795050270688321E-2</c:v>
                </c:pt>
                <c:pt idx="15">
                  <c:v>1.6395978344934262E-3</c:v>
                </c:pt>
              </c:numCache>
            </c:numRef>
          </c:val>
        </c:ser>
        <c:axId val="63748736"/>
        <c:axId val="63754624"/>
      </c:barChart>
      <c:catAx>
        <c:axId val="63748736"/>
        <c:scaling>
          <c:orientation val="minMax"/>
        </c:scaling>
        <c:axPos val="b"/>
        <c:tickLblPos val="nextTo"/>
        <c:crossAx val="63754624"/>
        <c:crossesAt val="1.0000000000000026E-4"/>
        <c:auto val="1"/>
        <c:lblAlgn val="ctr"/>
        <c:lblOffset val="100"/>
      </c:catAx>
      <c:valAx>
        <c:axId val="63754624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63748736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>
              <a:solidFill>
                <a:sysClr val="windowText" lastClr="000000"/>
              </a:solidFill>
            </a:defRPr>
          </a:pPr>
          <a:endParaRPr lang="de-DE"/>
        </a:p>
      </c:txPr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3"/>
          <c:order val="0"/>
          <c:tx>
            <c:strRef>
              <c:f>'Feature Überblick'!$E$1</c:f>
              <c:strCache>
                <c:ptCount val="1"/>
                <c:pt idx="0">
                  <c:v>DSP</c:v>
                </c:pt>
              </c:strCache>
            </c:strRef>
          </c:tx>
          <c:cat>
            <c:strRef>
              <c:f>'Feature Überblick'!$A$2:$A$17</c:f>
              <c:strCache>
                <c:ptCount val="16"/>
                <c:pt idx="0">
                  <c:v>FFT</c:v>
                </c:pt>
                <c:pt idx="1">
                  <c:v>MAG</c:v>
                </c:pt>
                <c:pt idx="2">
                  <c:v>SC</c:v>
                </c:pt>
                <c:pt idx="3">
                  <c:v>SR</c:v>
                </c:pt>
                <c:pt idx="4">
                  <c:v>SF</c:v>
                </c:pt>
                <c:pt idx="5">
                  <c:v>MFCC</c:v>
                </c:pt>
                <c:pt idx="6">
                  <c:v>HAM</c:v>
                </c:pt>
                <c:pt idx="7">
                  <c:v>NASE</c:v>
                </c:pt>
                <c:pt idx="8">
                  <c:v>OSC</c:v>
                </c:pt>
                <c:pt idx="9">
                  <c:v>ZCR</c:v>
                </c:pt>
                <c:pt idx="10">
                  <c:v>RMS</c:v>
                </c:pt>
                <c:pt idx="11">
                  <c:v>LE</c:v>
                </c:pt>
                <c:pt idx="12">
                  <c:v>SCF</c:v>
                </c:pt>
                <c:pt idx="13">
                  <c:v>SBER</c:v>
                </c:pt>
                <c:pt idx="14">
                  <c:v>CV</c:v>
                </c:pt>
                <c:pt idx="15">
                  <c:v>AOMIC</c:v>
                </c:pt>
              </c:strCache>
            </c:strRef>
          </c:cat>
          <c:val>
            <c:numRef>
              <c:f>'Feature Überblick'!$E$2:$E$17</c:f>
              <c:numCache>
                <c:formatCode>General</c:formatCode>
                <c:ptCount val="16"/>
                <c:pt idx="0">
                  <c:v>7.2404485692188714E-2</c:v>
                </c:pt>
                <c:pt idx="1">
                  <c:v>0.33400464037122968</c:v>
                </c:pt>
                <c:pt idx="2">
                  <c:v>1.9350348027842225E-3</c:v>
                </c:pt>
                <c:pt idx="3">
                  <c:v>2.4717710750193351E-3</c:v>
                </c:pt>
                <c:pt idx="4">
                  <c:v>1.8213457076566126E-3</c:v>
                </c:pt>
                <c:pt idx="5">
                  <c:v>3.5824439288476409E-2</c:v>
                </c:pt>
                <c:pt idx="6">
                  <c:v>1.0499032882011605E-3</c:v>
                </c:pt>
                <c:pt idx="7">
                  <c:v>8.7969052224371371E-3</c:v>
                </c:pt>
                <c:pt idx="8">
                  <c:v>7.3299419729206963E-2</c:v>
                </c:pt>
                <c:pt idx="9">
                  <c:v>1.9819025522041765E-2</c:v>
                </c:pt>
                <c:pt idx="10">
                  <c:v>3.6078886310904872E-3</c:v>
                </c:pt>
                <c:pt idx="11">
                  <c:v>1.762567672080433E-3</c:v>
                </c:pt>
                <c:pt idx="12">
                  <c:v>3.0270688321732409E-3</c:v>
                </c:pt>
                <c:pt idx="13">
                  <c:v>5.1438515081206494E-3</c:v>
                </c:pt>
                <c:pt idx="14">
                  <c:v>4.9211136890951277E-3</c:v>
                </c:pt>
                <c:pt idx="15">
                  <c:v>4.7718484145398301E-4</c:v>
                </c:pt>
              </c:numCache>
            </c:numRef>
          </c:val>
        </c:ser>
        <c:ser>
          <c:idx val="4"/>
          <c:order val="1"/>
          <c:tx>
            <c:strRef>
              <c:f>'Feature Überblick'!$F$1</c:f>
              <c:strCache>
                <c:ptCount val="1"/>
                <c:pt idx="0">
                  <c:v>MATHLIB+DSPLIB+SPLOOP</c:v>
                </c:pt>
              </c:strCache>
            </c:strRef>
          </c:tx>
          <c:cat>
            <c:strRef>
              <c:f>'Feature Überblick'!$A$2:$A$17</c:f>
              <c:strCache>
                <c:ptCount val="16"/>
                <c:pt idx="0">
                  <c:v>FFT</c:v>
                </c:pt>
                <c:pt idx="1">
                  <c:v>MAG</c:v>
                </c:pt>
                <c:pt idx="2">
                  <c:v>SC</c:v>
                </c:pt>
                <c:pt idx="3">
                  <c:v>SR</c:v>
                </c:pt>
                <c:pt idx="4">
                  <c:v>SF</c:v>
                </c:pt>
                <c:pt idx="5">
                  <c:v>MFCC</c:v>
                </c:pt>
                <c:pt idx="6">
                  <c:v>HAM</c:v>
                </c:pt>
                <c:pt idx="7">
                  <c:v>NASE</c:v>
                </c:pt>
                <c:pt idx="8">
                  <c:v>OSC</c:v>
                </c:pt>
                <c:pt idx="9">
                  <c:v>ZCR</c:v>
                </c:pt>
                <c:pt idx="10">
                  <c:v>RMS</c:v>
                </c:pt>
                <c:pt idx="11">
                  <c:v>LE</c:v>
                </c:pt>
                <c:pt idx="12">
                  <c:v>SCF</c:v>
                </c:pt>
                <c:pt idx="13">
                  <c:v>SBER</c:v>
                </c:pt>
                <c:pt idx="14">
                  <c:v>CV</c:v>
                </c:pt>
                <c:pt idx="15">
                  <c:v>AOMIC</c:v>
                </c:pt>
              </c:strCache>
            </c:strRef>
          </c:cat>
          <c:val>
            <c:numRef>
              <c:f>'Feature Überblick'!$F$2:$F$17</c:f>
              <c:numCache>
                <c:formatCode>General</c:formatCode>
                <c:ptCount val="16"/>
                <c:pt idx="0">
                  <c:v>1.8856148491879349E-2</c:v>
                </c:pt>
                <c:pt idx="1">
                  <c:v>1.1538283062645012E-2</c:v>
                </c:pt>
                <c:pt idx="2">
                  <c:v>1.3820572312451661E-3</c:v>
                </c:pt>
                <c:pt idx="3">
                  <c:v>2.4717710750193351E-3</c:v>
                </c:pt>
                <c:pt idx="4">
                  <c:v>1.7362722351121423E-3</c:v>
                </c:pt>
                <c:pt idx="5">
                  <c:v>1.1675174013921114E-2</c:v>
                </c:pt>
                <c:pt idx="6">
                  <c:v>1.3342359767891682E-3</c:v>
                </c:pt>
                <c:pt idx="7">
                  <c:v>3.9288201160541589E-3</c:v>
                </c:pt>
                <c:pt idx="8">
                  <c:v>3.3168278529980659E-2</c:v>
                </c:pt>
                <c:pt idx="9">
                  <c:v>2.5699922660479503E-3</c:v>
                </c:pt>
                <c:pt idx="10">
                  <c:v>2.7169373549883989E-3</c:v>
                </c:pt>
                <c:pt idx="11">
                  <c:v>7.3859242072699149E-4</c:v>
                </c:pt>
                <c:pt idx="12">
                  <c:v>1.4006187161639597E-3</c:v>
                </c:pt>
                <c:pt idx="13">
                  <c:v>2.931167826759474E-3</c:v>
                </c:pt>
                <c:pt idx="14">
                  <c:v>4.9211136890951277E-3</c:v>
                </c:pt>
                <c:pt idx="15">
                  <c:v>4.7718484145398301E-4</c:v>
                </c:pt>
              </c:numCache>
            </c:numRef>
          </c:val>
        </c:ser>
        <c:axId val="63761408"/>
        <c:axId val="64168704"/>
      </c:barChart>
      <c:catAx>
        <c:axId val="63761408"/>
        <c:scaling>
          <c:orientation val="minMax"/>
        </c:scaling>
        <c:axPos val="b"/>
        <c:tickLblPos val="nextTo"/>
        <c:crossAx val="64168704"/>
        <c:crossesAt val="1.0000000000000026E-4"/>
        <c:auto val="1"/>
        <c:lblAlgn val="ctr"/>
        <c:lblOffset val="100"/>
      </c:catAx>
      <c:valAx>
        <c:axId val="64168704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63761408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'Feature Überblick'!$A$44</c:f>
              <c:strCache>
                <c:ptCount val="1"/>
                <c:pt idx="0">
                  <c:v>FSet1</c:v>
                </c:pt>
              </c:strCache>
            </c:strRef>
          </c:tx>
          <c:spPr>
            <a:ln w="47625">
              <a:noFill/>
            </a:ln>
          </c:spPr>
          <c:cat>
            <c:strRef>
              <c:f>'Feature Überblick'!$E$43</c:f>
              <c:strCache>
                <c:ptCount val="1"/>
                <c:pt idx="0">
                  <c:v>Libav NEON + Handopt.</c:v>
                </c:pt>
              </c:strCache>
            </c:strRef>
          </c:cat>
          <c:val>
            <c:numRef>
              <c:f>'Feature Überblick'!$E$44</c:f>
              <c:numCache>
                <c:formatCode>General</c:formatCode>
                <c:ptCount val="1"/>
                <c:pt idx="0">
                  <c:v>11578.758843019614</c:v>
                </c:pt>
              </c:numCache>
            </c:numRef>
          </c:val>
        </c:ser>
        <c:ser>
          <c:idx val="1"/>
          <c:order val="1"/>
          <c:tx>
            <c:strRef>
              <c:f>'Feature Überblick'!$A$45</c:f>
              <c:strCache>
                <c:ptCount val="1"/>
                <c:pt idx="0">
                  <c:v>FSet2</c:v>
                </c:pt>
              </c:strCache>
            </c:strRef>
          </c:tx>
          <c:spPr>
            <a:ln w="47625">
              <a:noFill/>
            </a:ln>
          </c:spPr>
          <c:cat>
            <c:strRef>
              <c:f>'Feature Überblick'!$E$43</c:f>
              <c:strCache>
                <c:ptCount val="1"/>
                <c:pt idx="0">
                  <c:v>Libav NEON + Handopt.</c:v>
                </c:pt>
              </c:strCache>
            </c:strRef>
          </c:cat>
          <c:val>
            <c:numRef>
              <c:f>'Feature Überblick'!$E$45</c:f>
              <c:numCache>
                <c:formatCode>General</c:formatCode>
                <c:ptCount val="1"/>
                <c:pt idx="0">
                  <c:v>4931.9825234197624</c:v>
                </c:pt>
              </c:numCache>
            </c:numRef>
          </c:val>
        </c:ser>
        <c:ser>
          <c:idx val="2"/>
          <c:order val="2"/>
          <c:tx>
            <c:strRef>
              <c:f>'Feature Überblick'!$A$46</c:f>
              <c:strCache>
                <c:ptCount val="1"/>
                <c:pt idx="0">
                  <c:v>FSet3</c:v>
                </c:pt>
              </c:strCache>
            </c:strRef>
          </c:tx>
          <c:spPr>
            <a:ln w="47625">
              <a:noFill/>
            </a:ln>
          </c:spPr>
          <c:cat>
            <c:strRef>
              <c:f>'Feature Überblick'!$E$43</c:f>
              <c:strCache>
                <c:ptCount val="1"/>
                <c:pt idx="0">
                  <c:v>Libav NEON + Handopt.</c:v>
                </c:pt>
              </c:strCache>
            </c:strRef>
          </c:cat>
          <c:val>
            <c:numRef>
              <c:f>'Feature Überblick'!$E$46</c:f>
              <c:numCache>
                <c:formatCode>General</c:formatCode>
                <c:ptCount val="1"/>
                <c:pt idx="0">
                  <c:v>22098.786532216713</c:v>
                </c:pt>
              </c:numCache>
            </c:numRef>
          </c:val>
        </c:ser>
        <c:ser>
          <c:idx val="3"/>
          <c:order val="3"/>
          <c:tx>
            <c:strRef>
              <c:f>'Feature Überblick'!$A$47</c:f>
              <c:strCache>
                <c:ptCount val="1"/>
                <c:pt idx="0">
                  <c:v>FSet4</c:v>
                </c:pt>
              </c:strCache>
            </c:strRef>
          </c:tx>
          <c:spPr>
            <a:ln w="47625">
              <a:noFill/>
            </a:ln>
          </c:spPr>
          <c:cat>
            <c:strRef>
              <c:f>'Feature Überblick'!$E$43</c:f>
              <c:strCache>
                <c:ptCount val="1"/>
                <c:pt idx="0">
                  <c:v>Libav NEON + Handopt.</c:v>
                </c:pt>
              </c:strCache>
            </c:strRef>
          </c:cat>
          <c:val>
            <c:numRef>
              <c:f>'Feature Überblick'!$E$47</c:f>
              <c:numCache>
                <c:formatCode>General</c:formatCode>
                <c:ptCount val="1"/>
                <c:pt idx="0">
                  <c:v>18450.342465753427</c:v>
                </c:pt>
              </c:numCache>
            </c:numRef>
          </c:val>
        </c:ser>
        <c:axId val="64204160"/>
        <c:axId val="64214144"/>
      </c:barChart>
      <c:catAx>
        <c:axId val="64204160"/>
        <c:scaling>
          <c:orientation val="minMax"/>
        </c:scaling>
        <c:delete val="1"/>
        <c:axPos val="b"/>
        <c:tickLblPos val="none"/>
        <c:crossAx val="64214144"/>
        <c:crosses val="autoZero"/>
        <c:auto val="1"/>
        <c:lblAlgn val="ctr"/>
        <c:lblOffset val="100"/>
      </c:catAx>
      <c:valAx>
        <c:axId val="642141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Extraktionsrate in [Fenster/s]</a:t>
                </a:r>
              </a:p>
            </c:rich>
          </c:tx>
          <c:layout/>
        </c:title>
        <c:numFmt formatCode="General" sourceLinked="1"/>
        <c:tickLblPos val="nextTo"/>
        <c:crossAx val="64204160"/>
        <c:crosses val="autoZero"/>
        <c:crossBetween val="between"/>
      </c:valAx>
    </c:plotArea>
    <c:legend>
      <c:legendPos val="t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'Feature Überblick'!$A$51</c:f>
              <c:strCache>
                <c:ptCount val="1"/>
                <c:pt idx="0">
                  <c:v>FSet1</c:v>
                </c:pt>
              </c:strCache>
            </c:strRef>
          </c:tx>
          <c:cat>
            <c:strRef>
              <c:f>'Feature Überblick'!$E$50</c:f>
              <c:strCache>
                <c:ptCount val="1"/>
                <c:pt idx="0">
                  <c:v>Libav NEON + Handopt.</c:v>
                </c:pt>
              </c:strCache>
            </c:strRef>
          </c:cat>
          <c:val>
            <c:numRef>
              <c:f>'Feature Überblick'!$E$51</c:f>
              <c:numCache>
                <c:formatCode>General</c:formatCode>
                <c:ptCount val="1"/>
                <c:pt idx="0">
                  <c:v>68513.365935027294</c:v>
                </c:pt>
              </c:numCache>
            </c:numRef>
          </c:val>
        </c:ser>
        <c:ser>
          <c:idx val="1"/>
          <c:order val="1"/>
          <c:tx>
            <c:strRef>
              <c:f>'Feature Überblick'!$A$52</c:f>
              <c:strCache>
                <c:ptCount val="1"/>
                <c:pt idx="0">
                  <c:v>FSet2</c:v>
                </c:pt>
              </c:strCache>
            </c:strRef>
          </c:tx>
          <c:cat>
            <c:strRef>
              <c:f>'Feature Überblick'!$E$50</c:f>
              <c:strCache>
                <c:ptCount val="1"/>
                <c:pt idx="0">
                  <c:v>Libav NEON + Handopt.</c:v>
                </c:pt>
              </c:strCache>
            </c:strRef>
          </c:cat>
          <c:val>
            <c:numRef>
              <c:f>'Feature Überblick'!$E$52</c:f>
              <c:numCache>
                <c:formatCode>General</c:formatCode>
                <c:ptCount val="1"/>
                <c:pt idx="0">
                  <c:v>29183.328540945338</c:v>
                </c:pt>
              </c:numCache>
            </c:numRef>
          </c:val>
        </c:ser>
        <c:ser>
          <c:idx val="2"/>
          <c:order val="2"/>
          <c:tx>
            <c:strRef>
              <c:f>'Feature Überblick'!$A$53</c:f>
              <c:strCache>
                <c:ptCount val="1"/>
                <c:pt idx="0">
                  <c:v>FSet3</c:v>
                </c:pt>
              </c:strCache>
            </c:strRef>
          </c:tx>
          <c:cat>
            <c:strRef>
              <c:f>'Feature Überblick'!$E$50</c:f>
              <c:strCache>
                <c:ptCount val="1"/>
                <c:pt idx="0">
                  <c:v>Libav NEON + Handopt.</c:v>
                </c:pt>
              </c:strCache>
            </c:strRef>
          </c:cat>
          <c:val>
            <c:numRef>
              <c:f>'Feature Überblick'!$E$53</c:f>
              <c:numCache>
                <c:formatCode>General</c:formatCode>
                <c:ptCount val="1"/>
                <c:pt idx="0">
                  <c:v>130762.05048648942</c:v>
                </c:pt>
              </c:numCache>
            </c:numRef>
          </c:val>
        </c:ser>
        <c:ser>
          <c:idx val="3"/>
          <c:order val="3"/>
          <c:tx>
            <c:strRef>
              <c:f>'Feature Überblick'!$A$54</c:f>
              <c:strCache>
                <c:ptCount val="1"/>
                <c:pt idx="0">
                  <c:v>FSet4</c:v>
                </c:pt>
              </c:strCache>
            </c:strRef>
          </c:tx>
          <c:cat>
            <c:strRef>
              <c:f>'Feature Überblick'!$E$50</c:f>
              <c:strCache>
                <c:ptCount val="1"/>
                <c:pt idx="0">
                  <c:v>Libav NEON + Handopt.</c:v>
                </c:pt>
              </c:strCache>
            </c:strRef>
          </c:cat>
          <c:val>
            <c:numRef>
              <c:f>'Feature Überblick'!$E$54</c:f>
              <c:numCache>
                <c:formatCode>General</c:formatCode>
                <c:ptCount val="1"/>
                <c:pt idx="0">
                  <c:v>109173.62405771257</c:v>
                </c:pt>
              </c:numCache>
            </c:numRef>
          </c:val>
        </c:ser>
        <c:axId val="66079744"/>
        <c:axId val="66085632"/>
      </c:barChart>
      <c:catAx>
        <c:axId val="66079744"/>
        <c:scaling>
          <c:orientation val="minMax"/>
        </c:scaling>
        <c:delete val="1"/>
        <c:axPos val="b"/>
        <c:tickLblPos val="none"/>
        <c:crossAx val="66085632"/>
        <c:crosses val="autoZero"/>
        <c:auto val="1"/>
        <c:lblAlgn val="ctr"/>
        <c:lblOffset val="100"/>
      </c:catAx>
      <c:valAx>
        <c:axId val="660856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Energieeffizienz in [Fenster/J]</a:t>
                </a:r>
              </a:p>
            </c:rich>
          </c:tx>
          <c:layout/>
        </c:title>
        <c:numFmt formatCode="General" sourceLinked="1"/>
        <c:tickLblPos val="nextTo"/>
        <c:crossAx val="66079744"/>
        <c:crosses val="autoZero"/>
        <c:crossBetween val="between"/>
      </c:valAx>
    </c:plotArea>
    <c:legend>
      <c:legendPos val="t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'Feature Überblick'!$A$59</c:f>
              <c:strCache>
                <c:ptCount val="1"/>
                <c:pt idx="0">
                  <c:v>FSet1</c:v>
                </c:pt>
              </c:strCache>
            </c:strRef>
          </c:tx>
          <c:cat>
            <c:strRef>
              <c:f>'Feature Überblick'!$D$58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'Feature Überblick'!$D$59</c:f>
              <c:numCache>
                <c:formatCode>General</c:formatCode>
                <c:ptCount val="1"/>
                <c:pt idx="0">
                  <c:v>20981.06349489672</c:v>
                </c:pt>
              </c:numCache>
            </c:numRef>
          </c:val>
        </c:ser>
        <c:ser>
          <c:idx val="1"/>
          <c:order val="1"/>
          <c:tx>
            <c:strRef>
              <c:f>'Feature Überblick'!$A$60</c:f>
              <c:strCache>
                <c:ptCount val="1"/>
                <c:pt idx="0">
                  <c:v>FSet2</c:v>
                </c:pt>
              </c:strCache>
            </c:strRef>
          </c:tx>
          <c:cat>
            <c:strRef>
              <c:f>'Feature Überblick'!$D$58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'Feature Überblick'!$D$60</c:f>
              <c:numCache>
                <c:formatCode>General</c:formatCode>
                <c:ptCount val="1"/>
                <c:pt idx="0">
                  <c:v>12432.845799044811</c:v>
                </c:pt>
              </c:numCache>
            </c:numRef>
          </c:val>
        </c:ser>
        <c:ser>
          <c:idx val="2"/>
          <c:order val="2"/>
          <c:tx>
            <c:strRef>
              <c:f>'Feature Überblick'!$A$61</c:f>
              <c:strCache>
                <c:ptCount val="1"/>
                <c:pt idx="0">
                  <c:v>FSet3</c:v>
                </c:pt>
              </c:strCache>
            </c:strRef>
          </c:tx>
          <c:cat>
            <c:strRef>
              <c:f>'Feature Überblick'!$D$58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'Feature Überblick'!$D$61</c:f>
              <c:numCache>
                <c:formatCode>General</c:formatCode>
                <c:ptCount val="1"/>
                <c:pt idx="0">
                  <c:v>42955.383542075011</c:v>
                </c:pt>
              </c:numCache>
            </c:numRef>
          </c:val>
        </c:ser>
        <c:ser>
          <c:idx val="3"/>
          <c:order val="3"/>
          <c:tx>
            <c:strRef>
              <c:f>'Feature Überblick'!$A$62</c:f>
              <c:strCache>
                <c:ptCount val="1"/>
                <c:pt idx="0">
                  <c:v>FSet4</c:v>
                </c:pt>
              </c:strCache>
            </c:strRef>
          </c:tx>
          <c:cat>
            <c:strRef>
              <c:f>'Feature Überblick'!$D$58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'Feature Überblick'!$D$62</c:f>
              <c:numCache>
                <c:formatCode>General</c:formatCode>
                <c:ptCount val="1"/>
                <c:pt idx="0">
                  <c:v>24958.017256355321</c:v>
                </c:pt>
              </c:numCache>
            </c:numRef>
          </c:val>
        </c:ser>
        <c:axId val="91822720"/>
        <c:axId val="91832704"/>
      </c:barChart>
      <c:catAx>
        <c:axId val="91822720"/>
        <c:scaling>
          <c:orientation val="minMax"/>
        </c:scaling>
        <c:axPos val="b"/>
        <c:tickLblPos val="nextTo"/>
        <c:crossAx val="91832704"/>
        <c:crosses val="autoZero"/>
        <c:auto val="1"/>
        <c:lblAlgn val="ctr"/>
        <c:lblOffset val="100"/>
      </c:catAx>
      <c:valAx>
        <c:axId val="918327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Extraktionsrate in [Fenster/s]</a:t>
                </a:r>
              </a:p>
            </c:rich>
          </c:tx>
          <c:layout/>
        </c:title>
        <c:numFmt formatCode="General" sourceLinked="1"/>
        <c:tickLblPos val="nextTo"/>
        <c:crossAx val="91822720"/>
        <c:crosses val="autoZero"/>
        <c:crossBetween val="between"/>
      </c:valAx>
    </c:plotArea>
    <c:legend>
      <c:legendPos val="t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'Feature Überblick'!$A$65</c:f>
              <c:strCache>
                <c:ptCount val="1"/>
                <c:pt idx="0">
                  <c:v>FSet1</c:v>
                </c:pt>
              </c:strCache>
            </c:strRef>
          </c:tx>
          <c:cat>
            <c:strRef>
              <c:f>'Feature Überblick'!$B$64:$E$64</c:f>
              <c:strCache>
                <c:ptCount val="4"/>
                <c:pt idx="0">
                  <c:v>DSP</c:v>
                </c:pt>
                <c:pt idx="1">
                  <c:v>MATHLIB</c:v>
                </c:pt>
                <c:pt idx="2">
                  <c:v>MATHLIB+DSPLIB</c:v>
                </c:pt>
                <c:pt idx="3">
                  <c:v>MDS</c:v>
                </c:pt>
              </c:strCache>
            </c:strRef>
          </c:cat>
          <c:val>
            <c:numRef>
              <c:f>'Feature Überblick'!$B$65:$E$65</c:f>
              <c:numCache>
                <c:formatCode>General</c:formatCode>
                <c:ptCount val="4"/>
                <c:pt idx="0">
                  <c:v>7193.0475440415621</c:v>
                </c:pt>
                <c:pt idx="1">
                  <c:v>33285.460277677448</c:v>
                </c:pt>
                <c:pt idx="2">
                  <c:v>67680.849983537802</c:v>
                </c:pt>
                <c:pt idx="3">
                  <c:v>67684.144845116913</c:v>
                </c:pt>
              </c:numCache>
            </c:numRef>
          </c:val>
        </c:ser>
        <c:ser>
          <c:idx val="1"/>
          <c:order val="1"/>
          <c:tx>
            <c:strRef>
              <c:f>'Feature Überblick'!$A$66</c:f>
              <c:strCache>
                <c:ptCount val="1"/>
                <c:pt idx="0">
                  <c:v>FSet2</c:v>
                </c:pt>
              </c:strCache>
            </c:strRef>
          </c:tx>
          <c:cat>
            <c:strRef>
              <c:f>'Feature Überblick'!$B$64:$E$64</c:f>
              <c:strCache>
                <c:ptCount val="4"/>
                <c:pt idx="0">
                  <c:v>DSP</c:v>
                </c:pt>
                <c:pt idx="1">
                  <c:v>MATHLIB</c:v>
                </c:pt>
                <c:pt idx="2">
                  <c:v>MATHLIB+DSPLIB</c:v>
                </c:pt>
                <c:pt idx="3">
                  <c:v>MDS</c:v>
                </c:pt>
              </c:strCache>
            </c:strRef>
          </c:cat>
          <c:val>
            <c:numRef>
              <c:f>'Feature Überblick'!$B$66:$E$66</c:f>
              <c:numCache>
                <c:formatCode>General</c:formatCode>
                <c:ptCount val="4"/>
                <c:pt idx="0">
                  <c:v>6140.8412025976349</c:v>
                </c:pt>
                <c:pt idx="1">
                  <c:v>24908.474605015188</c:v>
                </c:pt>
                <c:pt idx="2">
                  <c:v>40105.954190467135</c:v>
                </c:pt>
                <c:pt idx="3">
                  <c:v>40106.725781549758</c:v>
                </c:pt>
              </c:numCache>
            </c:numRef>
          </c:val>
        </c:ser>
        <c:ser>
          <c:idx val="2"/>
          <c:order val="2"/>
          <c:tx>
            <c:strRef>
              <c:f>'Feature Überblick'!$A$67</c:f>
              <c:strCache>
                <c:ptCount val="1"/>
                <c:pt idx="0">
                  <c:v>FSet3</c:v>
                </c:pt>
              </c:strCache>
            </c:strRef>
          </c:tx>
          <c:cat>
            <c:strRef>
              <c:f>'Feature Überblick'!$B$64:$E$64</c:f>
              <c:strCache>
                <c:ptCount val="4"/>
                <c:pt idx="0">
                  <c:v>DSP</c:v>
                </c:pt>
                <c:pt idx="1">
                  <c:v>MATHLIB</c:v>
                </c:pt>
                <c:pt idx="2">
                  <c:v>MATHLIB+DSPLIB</c:v>
                </c:pt>
                <c:pt idx="3">
                  <c:v>MDS</c:v>
                </c:pt>
              </c:strCache>
            </c:strRef>
          </c:cat>
          <c:val>
            <c:numRef>
              <c:f>'Feature Überblick'!$B$67:$E$67</c:f>
              <c:numCache>
                <c:formatCode>General</c:formatCode>
                <c:ptCount val="4"/>
                <c:pt idx="0">
                  <c:v>128061.64390345362</c:v>
                </c:pt>
                <c:pt idx="1">
                  <c:v>138565.75336153229</c:v>
                </c:pt>
                <c:pt idx="2">
                  <c:v>138565.75336153229</c:v>
                </c:pt>
                <c:pt idx="3">
                  <c:v>535357.1739103432</c:v>
                </c:pt>
              </c:numCache>
            </c:numRef>
          </c:val>
        </c:ser>
        <c:ser>
          <c:idx val="3"/>
          <c:order val="3"/>
          <c:tx>
            <c:strRef>
              <c:f>'Feature Überblick'!$A$68</c:f>
              <c:strCache>
                <c:ptCount val="1"/>
                <c:pt idx="0">
                  <c:v>FSet4</c:v>
                </c:pt>
              </c:strCache>
            </c:strRef>
          </c:tx>
          <c:cat>
            <c:strRef>
              <c:f>'Feature Überblick'!$B$64:$E$64</c:f>
              <c:strCache>
                <c:ptCount val="4"/>
                <c:pt idx="0">
                  <c:v>DSP</c:v>
                </c:pt>
                <c:pt idx="1">
                  <c:v>MATHLIB</c:v>
                </c:pt>
                <c:pt idx="2">
                  <c:v>MATHLIB+DSPLIB</c:v>
                </c:pt>
                <c:pt idx="3">
                  <c:v>MDS</c:v>
                </c:pt>
              </c:strCache>
            </c:strRef>
          </c:cat>
          <c:val>
            <c:numRef>
              <c:f>'Feature Überblick'!$B$68:$E$68</c:f>
              <c:numCache>
                <c:formatCode>General</c:formatCode>
                <c:ptCount val="4"/>
                <c:pt idx="0">
                  <c:v>7682.5852844208357</c:v>
                </c:pt>
                <c:pt idx="1">
                  <c:v>36094.149621276621</c:v>
                </c:pt>
                <c:pt idx="2">
                  <c:v>80509.733085017157</c:v>
                </c:pt>
                <c:pt idx="3">
                  <c:v>80517.50399473928</c:v>
                </c:pt>
              </c:numCache>
            </c:numRef>
          </c:val>
        </c:ser>
        <c:axId val="91875200"/>
        <c:axId val="91876736"/>
      </c:barChart>
      <c:catAx>
        <c:axId val="91875200"/>
        <c:scaling>
          <c:orientation val="minMax"/>
        </c:scaling>
        <c:axPos val="b"/>
        <c:tickLblPos val="nextTo"/>
        <c:crossAx val="91876736"/>
        <c:crosses val="autoZero"/>
        <c:auto val="1"/>
        <c:lblAlgn val="ctr"/>
        <c:lblOffset val="100"/>
      </c:catAx>
      <c:valAx>
        <c:axId val="918767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Energieeffizienz in [Fenster/J]</a:t>
                </a:r>
              </a:p>
            </c:rich>
          </c:tx>
          <c:layout/>
        </c:title>
        <c:numFmt formatCode="General" sourceLinked="1"/>
        <c:tickLblPos val="nextTo"/>
        <c:crossAx val="91875200"/>
        <c:crosses val="autoZero"/>
        <c:crossBetween val="between"/>
      </c:valAx>
    </c:plotArea>
    <c:legend>
      <c:legendPos val="t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638175</xdr:colOff>
      <xdr:row>10</xdr:row>
      <xdr:rowOff>180975</xdr:rowOff>
    </xdr:from>
    <xdr:to>
      <xdr:col>16</xdr:col>
      <xdr:colOff>152400</xdr:colOff>
      <xdr:row>31</xdr:row>
      <xdr:rowOff>9525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638174</xdr:colOff>
      <xdr:row>31</xdr:row>
      <xdr:rowOff>9524</xdr:rowOff>
    </xdr:from>
    <xdr:to>
      <xdr:col>16</xdr:col>
      <xdr:colOff>161925</xdr:colOff>
      <xdr:row>49</xdr:row>
      <xdr:rowOff>57150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638175</xdr:colOff>
      <xdr:row>49</xdr:row>
      <xdr:rowOff>57150</xdr:rowOff>
    </xdr:from>
    <xdr:to>
      <xdr:col>16</xdr:col>
      <xdr:colOff>161925</xdr:colOff>
      <xdr:row>67</xdr:row>
      <xdr:rowOff>114300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628650</xdr:colOff>
      <xdr:row>68</xdr:row>
      <xdr:rowOff>19050</xdr:rowOff>
    </xdr:from>
    <xdr:to>
      <xdr:col>16</xdr:col>
      <xdr:colOff>38100</xdr:colOff>
      <xdr:row>86</xdr:row>
      <xdr:rowOff>66675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628649</xdr:colOff>
      <xdr:row>86</xdr:row>
      <xdr:rowOff>95249</xdr:rowOff>
    </xdr:from>
    <xdr:to>
      <xdr:col>16</xdr:col>
      <xdr:colOff>47624</xdr:colOff>
      <xdr:row>104</xdr:row>
      <xdr:rowOff>142874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628649</xdr:colOff>
      <xdr:row>104</xdr:row>
      <xdr:rowOff>142875</xdr:rowOff>
    </xdr:from>
    <xdr:to>
      <xdr:col>16</xdr:col>
      <xdr:colOff>47624</xdr:colOff>
      <xdr:row>123</xdr:row>
      <xdr:rowOff>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628649</xdr:colOff>
      <xdr:row>122</xdr:row>
      <xdr:rowOff>180974</xdr:rowOff>
    </xdr:from>
    <xdr:to>
      <xdr:col>16</xdr:col>
      <xdr:colOff>47624</xdr:colOff>
      <xdr:row>141</xdr:row>
      <xdr:rowOff>38099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628649</xdr:colOff>
      <xdr:row>141</xdr:row>
      <xdr:rowOff>38099</xdr:rowOff>
    </xdr:from>
    <xdr:to>
      <xdr:col>16</xdr:col>
      <xdr:colOff>47624</xdr:colOff>
      <xdr:row>159</xdr:row>
      <xdr:rowOff>85724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171450</xdr:colOff>
      <xdr:row>49</xdr:row>
      <xdr:rowOff>47625</xdr:rowOff>
    </xdr:from>
    <xdr:to>
      <xdr:col>24</xdr:col>
      <xdr:colOff>457200</xdr:colOff>
      <xdr:row>67</xdr:row>
      <xdr:rowOff>104775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200024</xdr:colOff>
      <xdr:row>12</xdr:row>
      <xdr:rowOff>66675</xdr:rowOff>
    </xdr:from>
    <xdr:to>
      <xdr:col>15</xdr:col>
      <xdr:colOff>752475</xdr:colOff>
      <xdr:row>30</xdr:row>
      <xdr:rowOff>28575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200024</xdr:colOff>
      <xdr:row>30</xdr:row>
      <xdr:rowOff>19050</xdr:rowOff>
    </xdr:from>
    <xdr:to>
      <xdr:col>15</xdr:col>
      <xdr:colOff>752475</xdr:colOff>
      <xdr:row>47</xdr:row>
      <xdr:rowOff>171450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200024</xdr:colOff>
      <xdr:row>47</xdr:row>
      <xdr:rowOff>171449</xdr:rowOff>
    </xdr:from>
    <xdr:to>
      <xdr:col>15</xdr:col>
      <xdr:colOff>752474</xdr:colOff>
      <xdr:row>65</xdr:row>
      <xdr:rowOff>123824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266700</xdr:colOff>
      <xdr:row>66</xdr:row>
      <xdr:rowOff>95250</xdr:rowOff>
    </xdr:from>
    <xdr:to>
      <xdr:col>12</xdr:col>
      <xdr:colOff>295275</xdr:colOff>
      <xdr:row>80</xdr:row>
      <xdr:rowOff>171450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276225</xdr:colOff>
      <xdr:row>82</xdr:row>
      <xdr:rowOff>171450</xdr:rowOff>
    </xdr:from>
    <xdr:to>
      <xdr:col>12</xdr:col>
      <xdr:colOff>304800</xdr:colOff>
      <xdr:row>97</xdr:row>
      <xdr:rowOff>57150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714375</xdr:colOff>
      <xdr:row>16</xdr:row>
      <xdr:rowOff>123825</xdr:rowOff>
    </xdr:from>
    <xdr:to>
      <xdr:col>11</xdr:col>
      <xdr:colOff>714375</xdr:colOff>
      <xdr:row>31</xdr:row>
      <xdr:rowOff>9525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742950</xdr:colOff>
      <xdr:row>46</xdr:row>
      <xdr:rowOff>38100</xdr:rowOff>
    </xdr:from>
    <xdr:to>
      <xdr:col>11</xdr:col>
      <xdr:colOff>742950</xdr:colOff>
      <xdr:row>60</xdr:row>
      <xdr:rowOff>114300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733425</xdr:colOff>
      <xdr:row>31</xdr:row>
      <xdr:rowOff>76200</xdr:rowOff>
    </xdr:from>
    <xdr:to>
      <xdr:col>11</xdr:col>
      <xdr:colOff>733425</xdr:colOff>
      <xdr:row>45</xdr:row>
      <xdr:rowOff>152400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0"/>
  <sheetViews>
    <sheetView tabSelected="1" topLeftCell="A139" workbookViewId="0">
      <selection activeCell="G69" sqref="G69"/>
    </sheetView>
  </sheetViews>
  <sheetFormatPr baseColWidth="10" defaultRowHeight="15"/>
  <cols>
    <col min="1" max="1" width="7.140625" bestFit="1" customWidth="1"/>
    <col min="2" max="3" width="12" bestFit="1" customWidth="1"/>
  </cols>
  <sheetData>
    <row r="1" spans="1:6">
      <c r="B1" t="str">
        <f>'ARM MCL1'!D1</f>
        <v>ARM+NEON</v>
      </c>
      <c r="C1" t="str">
        <f>'ARM MCL1'!G1</f>
        <v>Libav NEON</v>
      </c>
      <c r="D1" t="str">
        <f>'ARM MCL1'!H1</f>
        <v>Libav NEON + Handopt.</v>
      </c>
      <c r="E1" t="str">
        <f>'DSP MCL1'!B1</f>
        <v>DSP</v>
      </c>
      <c r="F1" t="str">
        <f>'DSP MCL1'!E1</f>
        <v>MATHLIB+DSPLIB+SPLOOP</v>
      </c>
    </row>
    <row r="2" spans="1:6">
      <c r="A2" t="str">
        <f>'ARM MCL1'!A2</f>
        <v>FFT</v>
      </c>
      <c r="B2">
        <f>'ARM MCL1'!D2/1293</f>
        <v>0.31547563805104412</v>
      </c>
      <c r="C2">
        <f>'ARM MCL1'!G2/1293</f>
        <v>1.639597834493426E-2</v>
      </c>
      <c r="D2">
        <f>'ARM MCL1'!H2/1293</f>
        <v>1.639597834493426E-2</v>
      </c>
      <c r="E2">
        <f>'DSP MCL1'!B2/1293</f>
        <v>7.2404485692188714E-2</v>
      </c>
      <c r="F2">
        <f>'DSP MCL1'!E2/1293</f>
        <v>1.8856148491879349E-2</v>
      </c>
    </row>
    <row r="3" spans="1:6">
      <c r="A3" t="str">
        <f>'ARM MCL1'!A3</f>
        <v>MAG</v>
      </c>
      <c r="B3">
        <f>'ARM MCL1'!D3/1293</f>
        <v>3.848414539829853E-2</v>
      </c>
      <c r="C3">
        <f>'ARM MCL1'!G3/1293</f>
        <v>3.848414539829853E-2</v>
      </c>
      <c r="D3">
        <f>'ARM MCL1'!H3/1293</f>
        <v>1.9110595514307813E-2</v>
      </c>
      <c r="E3">
        <f>'DSP MCL1'!B3/1293</f>
        <v>0.33400464037122968</v>
      </c>
      <c r="F3">
        <f>'DSP MCL1'!E3/1293</f>
        <v>1.1538283062645012E-2</v>
      </c>
    </row>
    <row r="4" spans="1:6">
      <c r="A4" t="str">
        <f>'ARM MCL1'!A4</f>
        <v>SC</v>
      </c>
      <c r="B4">
        <f>'ARM MCL1'!D4/1293</f>
        <v>1.2242846094354215E-2</v>
      </c>
      <c r="C4">
        <f>'ARM MCL1'!G4/1293</f>
        <v>1.2242846094354215E-2</v>
      </c>
      <c r="D4">
        <f>'ARM MCL1'!H4/1293</f>
        <v>1.2242846094354215E-2</v>
      </c>
      <c r="E4">
        <f>'DSP MCL1'!B4/1293</f>
        <v>1.9350348027842225E-3</v>
      </c>
      <c r="F4">
        <f>'DSP MCL1'!E4/1293</f>
        <v>1.3820572312451661E-3</v>
      </c>
    </row>
    <row r="5" spans="1:6">
      <c r="A5" t="str">
        <f>'ARM MCL1'!A5</f>
        <v>SR</v>
      </c>
      <c r="B5">
        <f>'ARM MCL1'!D5/1293</f>
        <v>4.4470224284609439E-3</v>
      </c>
      <c r="C5">
        <f>'ARM MCL1'!G5/1293</f>
        <v>4.4470224284609439E-3</v>
      </c>
      <c r="D5">
        <f>'ARM MCL1'!H5/1293</f>
        <v>4.4470224284609439E-3</v>
      </c>
      <c r="E5">
        <f>'DSP MCL1'!B5/1293</f>
        <v>2.4717710750193351E-3</v>
      </c>
      <c r="F5">
        <f>'DSP MCL1'!E5/1293</f>
        <v>2.4717710750193351E-3</v>
      </c>
    </row>
    <row r="6" spans="1:6">
      <c r="A6" t="str">
        <f>'ARM MCL1'!A6</f>
        <v>SF</v>
      </c>
      <c r="B6">
        <f>'ARM MCL1'!D6/1293</f>
        <v>2.3201856148491878E-3</v>
      </c>
      <c r="C6">
        <f>'ARM MCL1'!G6/1293</f>
        <v>2.3201856148491878E-3</v>
      </c>
      <c r="D6">
        <f>'ARM MCL1'!H6/1293</f>
        <v>2.3201856148491878E-3</v>
      </c>
      <c r="E6">
        <f>'DSP MCL1'!B6/1293</f>
        <v>1.8213457076566126E-3</v>
      </c>
      <c r="F6">
        <f>'DSP MCL1'!E6/1293</f>
        <v>1.7362722351121423E-3</v>
      </c>
    </row>
    <row r="7" spans="1:6">
      <c r="A7" t="str">
        <f>'ARM MCL1'!A7</f>
        <v>MFCC</v>
      </c>
      <c r="B7">
        <f>'ARM MCL1'!D7/1293</f>
        <v>3.817478731631864E-2</v>
      </c>
      <c r="C7">
        <f>'ARM MCL1'!G7/1293</f>
        <v>3.1848414539829853E-2</v>
      </c>
      <c r="D7">
        <f>'ARM MCL1'!H7/1293</f>
        <v>3.1848414539829853E-2</v>
      </c>
      <c r="E7">
        <f>'DSP MCL1'!B7/1293</f>
        <v>3.5824439288476409E-2</v>
      </c>
      <c r="F7">
        <f>'DSP MCL1'!E7/1293</f>
        <v>1.1675174013921114E-2</v>
      </c>
    </row>
    <row r="8" spans="1:6">
      <c r="A8" t="str">
        <f>'ARM MCL 2'!A2</f>
        <v>HAM</v>
      </c>
      <c r="B8">
        <f>'ARM MCL 2'!D2/2585</f>
        <v>2.3361702127659575E-2</v>
      </c>
      <c r="C8">
        <f>'ARM MCL 2'!G2/2585</f>
        <v>2.3361702127659575E-2</v>
      </c>
      <c r="D8">
        <f>'ARM MCL 2'!H2/2585</f>
        <v>6.9013539651837522E-3</v>
      </c>
      <c r="E8">
        <f>'DSP MCL2'!B2/2585</f>
        <v>1.0499032882011605E-3</v>
      </c>
      <c r="F8">
        <f>'DSP MCL2'!E2/2585</f>
        <v>1.3342359767891682E-3</v>
      </c>
    </row>
    <row r="9" spans="1:6">
      <c r="A9" t="str">
        <f>'ARM MCL 2'!A6</f>
        <v>NASE</v>
      </c>
      <c r="B9">
        <f>'ARM MCL 2'!D6/2585</f>
        <v>1.1299806576402321E-2</v>
      </c>
      <c r="C9">
        <f>'ARM MCL 2'!G6/2585</f>
        <v>1.1299806576402321E-2</v>
      </c>
      <c r="D9">
        <f>'ARM MCL 2'!H6/2585</f>
        <v>1.1299806576402321E-2</v>
      </c>
      <c r="E9">
        <f>'DSP MCL2'!B6/2585</f>
        <v>8.7969052224371371E-3</v>
      </c>
      <c r="F9">
        <f>'DSP MCL2'!E6/2585</f>
        <v>3.9288201160541589E-3</v>
      </c>
    </row>
    <row r="10" spans="1:6">
      <c r="A10" t="str">
        <f>'ARM MCL 2'!A7</f>
        <v>OSC</v>
      </c>
      <c r="B10">
        <f>'ARM MCL 2'!D7/2585</f>
        <v>0.11704448742746615</v>
      </c>
      <c r="C10">
        <f>'ARM MCL 2'!G7/2585</f>
        <v>0.11704448742746615</v>
      </c>
      <c r="D10">
        <f>'ARM MCL 2'!H7/2585</f>
        <v>0.11704448742746615</v>
      </c>
      <c r="E10">
        <f>'DSP MCL2'!B7/2585</f>
        <v>7.3299419729206963E-2</v>
      </c>
      <c r="F10">
        <f>'DSP MCL2'!E7/2585</f>
        <v>3.3168278529980659E-2</v>
      </c>
    </row>
    <row r="11" spans="1:6">
      <c r="A11" t="str">
        <f>'ARM MCL3'!A2</f>
        <v>ZCR</v>
      </c>
      <c r="B11">
        <f>'ARM MCL3'!D2/1293</f>
        <v>3.9118329466357307E-2</v>
      </c>
      <c r="C11">
        <f>'ARM MCL3'!G2/1293</f>
        <v>3.9118329466357307E-2</v>
      </c>
      <c r="D11">
        <f>'ARM MCL3'!H2/1293</f>
        <v>3.9118329466357307E-2</v>
      </c>
      <c r="E11">
        <f>'DSP MCL3'!B2/1293</f>
        <v>1.9819025522041765E-2</v>
      </c>
      <c r="F11">
        <f>'DSP MCL3'!E2/1293</f>
        <v>2.5699922660479503E-3</v>
      </c>
    </row>
    <row r="12" spans="1:6">
      <c r="A12" t="str">
        <f>'ARM MCL3'!A3</f>
        <v>RMS</v>
      </c>
      <c r="B12">
        <f>'ARM MCL3'!D3/1293</f>
        <v>2.5290023201856148E-3</v>
      </c>
      <c r="C12">
        <f>'ARM MCL3'!G3/1293</f>
        <v>2.5290023201856148E-3</v>
      </c>
      <c r="D12">
        <f>'ARM MCL3'!H3/1293</f>
        <v>2.5290023201856148E-3</v>
      </c>
      <c r="E12">
        <f>'DSP MCL3'!B3/1293</f>
        <v>3.6078886310904872E-3</v>
      </c>
      <c r="F12">
        <f>'DSP MCL3'!E3/1293</f>
        <v>2.7169373549883989E-3</v>
      </c>
    </row>
    <row r="13" spans="1:6">
      <c r="A13" t="str">
        <f>'ARM MCL3'!A4</f>
        <v>LE</v>
      </c>
      <c r="B13">
        <f>'ARM MCL3'!D4/1293</f>
        <v>3.6040216550657389E-3</v>
      </c>
      <c r="C13">
        <f>'ARM MCL3'!G4/1293</f>
        <v>3.6040216550657389E-3</v>
      </c>
      <c r="D13">
        <f>'ARM MCL3'!H4/1293</f>
        <v>3.6040216550657389E-3</v>
      </c>
      <c r="E13">
        <f>'DSP MCL3'!B4/1293</f>
        <v>1.762567672080433E-3</v>
      </c>
      <c r="F13">
        <f>'DSP MCL3'!E4/1293</f>
        <v>7.3859242072699149E-4</v>
      </c>
    </row>
    <row r="14" spans="1:6">
      <c r="A14" t="str">
        <f>'ARM MCL4'!A4</f>
        <v>SCF</v>
      </c>
      <c r="B14">
        <f>'ARM MCL4'!D4/1293</f>
        <v>9.5127610208816705E-4</v>
      </c>
      <c r="C14">
        <f>'ARM MCL4'!G4/1293</f>
        <v>9.5127610208816705E-4</v>
      </c>
      <c r="D14">
        <f>'ARM MCL4'!H4/1293</f>
        <v>9.5127610208816705E-4</v>
      </c>
      <c r="E14">
        <f>'DSP MCL4'!B4/1293</f>
        <v>3.0270688321732409E-3</v>
      </c>
      <c r="F14">
        <f>'DSP MCL4'!E4/1293</f>
        <v>1.4006187161639597E-3</v>
      </c>
    </row>
    <row r="15" spans="1:6">
      <c r="A15" t="str">
        <f>'ARM MCL4'!A5</f>
        <v>SBER</v>
      </c>
      <c r="B15">
        <f>'ARM MCL4'!D5/1293</f>
        <v>1.3689095127610209E-3</v>
      </c>
      <c r="C15">
        <f>'ARM MCL4'!G5/1293</f>
        <v>1.3689095127610209E-3</v>
      </c>
      <c r="D15">
        <f>'ARM MCL4'!H5/1293</f>
        <v>1.3689095127610209E-3</v>
      </c>
      <c r="E15">
        <f>'DSP MCL4'!B5/1293</f>
        <v>5.1438515081206494E-3</v>
      </c>
      <c r="F15">
        <f>'DSP MCL4'!E5/1293</f>
        <v>2.931167826759474E-3</v>
      </c>
    </row>
    <row r="16" spans="1:6">
      <c r="A16" t="str">
        <f>'ARM MCL4'!A6</f>
        <v>CV</v>
      </c>
      <c r="B16">
        <f>'ARM MCL4'!D6/1293</f>
        <v>1.4795050270688321E-2</v>
      </c>
      <c r="C16">
        <f>'ARM MCL4'!G6/1293</f>
        <v>1.4795050270688321E-2</v>
      </c>
      <c r="D16">
        <f>'ARM MCL4'!H6/1293</f>
        <v>1.4795050270688321E-2</v>
      </c>
      <c r="E16">
        <f>'DSP MCL4'!B6/1293</f>
        <v>4.9211136890951277E-3</v>
      </c>
      <c r="F16">
        <f>'DSP MCL4'!E6/1293</f>
        <v>4.9211136890951277E-3</v>
      </c>
    </row>
    <row r="17" spans="1:6">
      <c r="A17" t="str">
        <f>'ARM MCL4'!A7</f>
        <v>AOMIC</v>
      </c>
      <c r="B17">
        <f>'ARM MCL4'!D7/1293</f>
        <v>1.6395978344934262E-3</v>
      </c>
      <c r="C17">
        <f>'ARM MCL4'!G7/1293</f>
        <v>1.6395978344934262E-3</v>
      </c>
      <c r="D17">
        <f>'ARM MCL4'!H7/1293</f>
        <v>1.6395978344934262E-3</v>
      </c>
      <c r="E17">
        <f>'DSP MCL4'!B7/1293</f>
        <v>4.7718484145398301E-4</v>
      </c>
      <c r="F17">
        <f>'DSP MCL4'!E7/1293</f>
        <v>4.7718484145398301E-4</v>
      </c>
    </row>
    <row r="21" spans="1:6">
      <c r="B21" t="str">
        <f>B1</f>
        <v>ARM+NEON</v>
      </c>
      <c r="C21" t="str">
        <f>D1</f>
        <v>Libav NEON + Handopt.</v>
      </c>
      <c r="D21" t="s">
        <v>26</v>
      </c>
    </row>
    <row r="22" spans="1:6">
      <c r="A22" t="str">
        <f>A2</f>
        <v>FFT</v>
      </c>
      <c r="B22">
        <f t="shared" ref="B22" si="0">B2</f>
        <v>0.31547563805104412</v>
      </c>
      <c r="C22">
        <f>D2</f>
        <v>1.639597834493426E-2</v>
      </c>
      <c r="D22">
        <f>B22/C22</f>
        <v>19.241037735849059</v>
      </c>
    </row>
    <row r="23" spans="1:6">
      <c r="A23" t="str">
        <f>A3</f>
        <v>MAG</v>
      </c>
      <c r="B23">
        <f t="shared" ref="B23" si="1">B3</f>
        <v>3.848414539829853E-2</v>
      </c>
      <c r="C23">
        <f t="shared" ref="C23" si="2">D3</f>
        <v>1.9110595514307813E-2</v>
      </c>
      <c r="D23">
        <f t="shared" ref="D23:D24" si="3">B23/C23</f>
        <v>2.0137596114933225</v>
      </c>
    </row>
    <row r="24" spans="1:6">
      <c r="A24" t="str">
        <f>A7</f>
        <v>MFCC</v>
      </c>
      <c r="B24">
        <f t="shared" ref="B24" si="4">B7</f>
        <v>3.817478731631864E-2</v>
      </c>
      <c r="C24">
        <f>D7</f>
        <v>3.1848414539829853E-2</v>
      </c>
      <c r="D24">
        <f t="shared" si="3"/>
        <v>1.1986401165614375</v>
      </c>
    </row>
    <row r="25" spans="1:6">
      <c r="A25" t="str">
        <f>A8</f>
        <v>HAM</v>
      </c>
      <c r="B25">
        <f t="shared" ref="B25" si="5">B8</f>
        <v>2.3361702127659575E-2</v>
      </c>
      <c r="C25">
        <f>D8</f>
        <v>6.9013539651837522E-3</v>
      </c>
      <c r="D25">
        <f>B25/C25</f>
        <v>3.385089686098655</v>
      </c>
    </row>
    <row r="29" spans="1:6">
      <c r="B29" t="str">
        <f>E1</f>
        <v>DSP</v>
      </c>
      <c r="C29" t="str">
        <f>F1</f>
        <v>MATHLIB+DSPLIB+SPLOOP</v>
      </c>
    </row>
    <row r="30" spans="1:6">
      <c r="A30" t="str">
        <f>A2</f>
        <v>FFT</v>
      </c>
      <c r="B30">
        <f t="shared" ref="B30:C32" si="6">E2*1000</f>
        <v>72.404485692188715</v>
      </c>
      <c r="C30">
        <f t="shared" si="6"/>
        <v>18.856148491879349</v>
      </c>
      <c r="D30">
        <f>B30/C30</f>
        <v>3.8398342971986388</v>
      </c>
    </row>
    <row r="31" spans="1:6">
      <c r="A31" t="str">
        <f>A3</f>
        <v>MAG</v>
      </c>
      <c r="B31">
        <f t="shared" si="6"/>
        <v>334.0046403712297</v>
      </c>
      <c r="C31">
        <f t="shared" si="6"/>
        <v>11.538283062645013</v>
      </c>
      <c r="D31">
        <f t="shared" ref="D31:D41" si="7">B31/C31</f>
        <v>28.947516589583749</v>
      </c>
    </row>
    <row r="32" spans="1:6">
      <c r="A32" t="str">
        <f>A4</f>
        <v>SC</v>
      </c>
      <c r="B32">
        <f t="shared" si="6"/>
        <v>1.9350348027842226</v>
      </c>
      <c r="C32">
        <f t="shared" si="6"/>
        <v>1.3820572312451662</v>
      </c>
      <c r="D32">
        <f t="shared" si="7"/>
        <v>1.4001119194180189</v>
      </c>
    </row>
    <row r="33" spans="1:5">
      <c r="A33" t="str">
        <f>A6</f>
        <v>SF</v>
      </c>
      <c r="B33">
        <f>E6*1000</f>
        <v>1.8213457076566126</v>
      </c>
      <c r="C33">
        <f>F6*1000</f>
        <v>1.7362722351121422</v>
      </c>
      <c r="D33">
        <f t="shared" si="7"/>
        <v>1.0489977728285078</v>
      </c>
    </row>
    <row r="34" spans="1:5">
      <c r="A34" t="str">
        <f>A7</f>
        <v>MFCC</v>
      </c>
      <c r="B34">
        <f>E7*1000</f>
        <v>35.824439288476412</v>
      </c>
      <c r="C34">
        <f>F7*1000</f>
        <v>11.675174013921115</v>
      </c>
      <c r="D34">
        <f t="shared" si="7"/>
        <v>3.0684287228404874</v>
      </c>
    </row>
    <row r="35" spans="1:5">
      <c r="A35" t="str">
        <f>A9</f>
        <v>NASE</v>
      </c>
      <c r="B35">
        <f>E9*1000</f>
        <v>8.7969052224371378</v>
      </c>
      <c r="C35">
        <f>F9*1000</f>
        <v>3.9288201160541587</v>
      </c>
      <c r="D35">
        <f t="shared" si="7"/>
        <v>2.2390705001969278</v>
      </c>
    </row>
    <row r="36" spans="1:5">
      <c r="A36" t="str">
        <f t="shared" ref="A36:A38" si="8">A10</f>
        <v>OSC</v>
      </c>
      <c r="B36">
        <f t="shared" ref="B36:C41" si="9">E10*1000</f>
        <v>73.29941972920696</v>
      </c>
      <c r="C36">
        <f t="shared" si="9"/>
        <v>33.168278529980661</v>
      </c>
      <c r="D36">
        <f t="shared" si="7"/>
        <v>2.209925355726615</v>
      </c>
    </row>
    <row r="37" spans="1:5">
      <c r="A37" t="str">
        <f t="shared" si="8"/>
        <v>ZCR</v>
      </c>
      <c r="B37">
        <f t="shared" si="9"/>
        <v>19.819025522041766</v>
      </c>
      <c r="C37">
        <f t="shared" si="9"/>
        <v>2.5699922660479504</v>
      </c>
      <c r="D37">
        <f t="shared" si="7"/>
        <v>7.7117062894974433</v>
      </c>
    </row>
    <row r="38" spans="1:5">
      <c r="A38" t="str">
        <f t="shared" si="8"/>
        <v>RMS</v>
      </c>
      <c r="B38">
        <f t="shared" si="9"/>
        <v>3.6078886310904874</v>
      </c>
      <c r="C38">
        <f t="shared" si="9"/>
        <v>2.7169373549883988</v>
      </c>
      <c r="D38">
        <f t="shared" si="7"/>
        <v>1.3279248505550814</v>
      </c>
    </row>
    <row r="39" spans="1:5">
      <c r="A39" t="str">
        <f>A13</f>
        <v>LE</v>
      </c>
      <c r="B39">
        <f t="shared" si="9"/>
        <v>1.7625676720804331</v>
      </c>
      <c r="C39">
        <f t="shared" si="9"/>
        <v>0.73859242072699149</v>
      </c>
      <c r="D39">
        <f t="shared" si="7"/>
        <v>2.3863874345549738</v>
      </c>
    </row>
    <row r="40" spans="1:5">
      <c r="A40" t="str">
        <f>A14</f>
        <v>SCF</v>
      </c>
      <c r="B40">
        <f t="shared" si="9"/>
        <v>3.0270688321732409</v>
      </c>
      <c r="C40">
        <f t="shared" si="9"/>
        <v>1.4006187161639596</v>
      </c>
      <c r="D40">
        <f t="shared" si="7"/>
        <v>2.1612368856985098</v>
      </c>
    </row>
    <row r="41" spans="1:5">
      <c r="A41" t="str">
        <f>A15</f>
        <v>SBER</v>
      </c>
      <c r="B41">
        <f t="shared" si="9"/>
        <v>5.1438515081206493</v>
      </c>
      <c r="C41">
        <f t="shared" si="9"/>
        <v>2.9311678267594741</v>
      </c>
      <c r="D41">
        <f t="shared" si="7"/>
        <v>1.7548812664907651</v>
      </c>
    </row>
    <row r="43" spans="1:5">
      <c r="B43" t="str">
        <f>'ARM MCL1'!B1</f>
        <v>ARM</v>
      </c>
      <c r="C43" t="str">
        <f>B1</f>
        <v>ARM+NEON</v>
      </c>
      <c r="D43" t="str">
        <f>C1</f>
        <v>Libav NEON</v>
      </c>
      <c r="E43" t="str">
        <f>C21</f>
        <v>Libav NEON + Handopt.</v>
      </c>
    </row>
    <row r="44" spans="1:5">
      <c r="A44" t="s">
        <v>28</v>
      </c>
      <c r="B44">
        <f>1000/('ARM MCL1'!B9/1293)</f>
        <v>755.37172701461679</v>
      </c>
      <c r="C44">
        <f>1000/('ARM MCL1'!D9/1293)</f>
        <v>2432.2341566185737</v>
      </c>
      <c r="D44">
        <f>1000/('ARM MCL1'!G9/1293)</f>
        <v>9457.2849619660628</v>
      </c>
      <c r="E44">
        <f>1000/('ARM MCL1'!H9/1293)</f>
        <v>11578.758843019614</v>
      </c>
    </row>
    <row r="45" spans="1:5">
      <c r="A45" t="s">
        <v>31</v>
      </c>
      <c r="B45">
        <f>1000/('ARM MCL 2'!$B$9/2585)</f>
        <v>706.65678896248562</v>
      </c>
      <c r="C45">
        <f>1000/('ARM MCL 2'!$D$9/2585)</f>
        <v>1795.6002583997279</v>
      </c>
      <c r="D45">
        <f>1000/('ARM MCL 2'!$G$9/2585)</f>
        <v>4051.152658715856</v>
      </c>
      <c r="E45">
        <f>1000/('ARM MCL 2'!$H$9/2585)</f>
        <v>4931.9825234197624</v>
      </c>
    </row>
    <row r="46" spans="1:5">
      <c r="A46" t="s">
        <v>30</v>
      </c>
      <c r="B46">
        <f>1000/('ARM MCL3'!$B$6/1293)</f>
        <v>8981.6615726590735</v>
      </c>
      <c r="C46">
        <f>1000/('ARM MCL3'!$D$6/1293)</f>
        <v>22098.786532216713</v>
      </c>
      <c r="D46">
        <f>1000/('ARM MCL3'!$G$6/1293)</f>
        <v>22098.786532216713</v>
      </c>
      <c r="E46">
        <f>1000/('ARM MCL3'!$H$6/1293)</f>
        <v>22098.786532216713</v>
      </c>
    </row>
    <row r="47" spans="1:5">
      <c r="A47" t="s">
        <v>29</v>
      </c>
      <c r="B47">
        <f>1000/('ARM MCL4'!$B$9/1293)</f>
        <v>818.40104816097107</v>
      </c>
      <c r="C47">
        <f>1000/('ARM MCL4'!$D$9/1293)</f>
        <v>2687.3675021823174</v>
      </c>
      <c r="D47">
        <f>1000/('ARM MCL4'!$G$9/1293)</f>
        <v>13606.229611701569</v>
      </c>
      <c r="E47">
        <f>1000/('ARM MCL4'!$H$9/1293)</f>
        <v>18450.342465753427</v>
      </c>
    </row>
    <row r="50" spans="1:5">
      <c r="B50" t="str">
        <f>'ARM MCL1'!B1</f>
        <v>ARM</v>
      </c>
      <c r="C50" t="str">
        <f>B1</f>
        <v>ARM+NEON</v>
      </c>
      <c r="D50" t="str">
        <f>C1</f>
        <v>Libav NEON</v>
      </c>
      <c r="E50" t="str">
        <f>D1</f>
        <v>Libav NEON + Handopt.</v>
      </c>
    </row>
    <row r="51" spans="1:5">
      <c r="A51" t="s">
        <v>28</v>
      </c>
      <c r="B51">
        <f xml:space="preserve"> B44/$B$56</f>
        <v>4469.6551894356016</v>
      </c>
      <c r="C51">
        <f t="shared" ref="B51:E54" si="10" xml:space="preserve"> C44/$B$56</f>
        <v>14391.918086500435</v>
      </c>
      <c r="D51">
        <f t="shared" si="10"/>
        <v>55960.266047136465</v>
      </c>
      <c r="E51">
        <f t="shared" si="10"/>
        <v>68513.365935027294</v>
      </c>
    </row>
    <row r="52" spans="1:5">
      <c r="A52" t="s">
        <v>31</v>
      </c>
      <c r="B52">
        <f t="shared" si="10"/>
        <v>4181.4011181212163</v>
      </c>
      <c r="C52">
        <f t="shared" si="10"/>
        <v>10624.853599998389</v>
      </c>
      <c r="D52">
        <f t="shared" si="10"/>
        <v>23971.317507194413</v>
      </c>
      <c r="E52">
        <f t="shared" si="10"/>
        <v>29183.328540945338</v>
      </c>
    </row>
    <row r="53" spans="1:5">
      <c r="A53" t="s">
        <v>30</v>
      </c>
      <c r="B53">
        <f t="shared" si="10"/>
        <v>53145.926465438301</v>
      </c>
      <c r="C53">
        <f t="shared" si="10"/>
        <v>130762.05048648942</v>
      </c>
      <c r="D53">
        <f t="shared" si="10"/>
        <v>130762.05048648942</v>
      </c>
      <c r="E53">
        <f t="shared" si="10"/>
        <v>130762.05048648942</v>
      </c>
    </row>
    <row r="54" spans="1:5">
      <c r="A54" t="s">
        <v>29</v>
      </c>
      <c r="B54">
        <f t="shared" si="10"/>
        <v>4842.6097524317811</v>
      </c>
      <c r="C54">
        <f t="shared" si="10"/>
        <v>15901.582853149806</v>
      </c>
      <c r="D54">
        <f t="shared" si="10"/>
        <v>80510.234388766679</v>
      </c>
      <c r="E54">
        <f t="shared" si="10"/>
        <v>109173.62405771257</v>
      </c>
    </row>
    <row r="56" spans="1:5">
      <c r="A56" t="s">
        <v>32</v>
      </c>
      <c r="B56">
        <v>0.16900000000000001</v>
      </c>
    </row>
    <row r="58" spans="1:5">
      <c r="B58" t="str">
        <f>E1</f>
        <v>DSP</v>
      </c>
      <c r="C58" t="str">
        <f>'DSP MCL1'!C1</f>
        <v>MATHLIB</v>
      </c>
      <c r="D58" t="str">
        <f>'DSP MCL1'!D1</f>
        <v>MATHLIB+DSPLIB</v>
      </c>
      <c r="E58" t="s">
        <v>33</v>
      </c>
    </row>
    <row r="59" spans="1:5">
      <c r="A59" t="s">
        <v>28</v>
      </c>
      <c r="B59">
        <f>1000/('DSP MCL1'!B9/1293)</f>
        <v>2229.8447386528842</v>
      </c>
      <c r="C59">
        <f>1000/('DSP MCL1'!C9/1293)</f>
        <v>10318.49268608001</v>
      </c>
      <c r="D59">
        <f>1000/('DSP MCL1'!D9/1293)</f>
        <v>20981.06349489672</v>
      </c>
      <c r="E59">
        <f>1000/('DSP MCL1'!E9/1293)</f>
        <v>20982.084901986243</v>
      </c>
    </row>
    <row r="60" spans="1:5">
      <c r="A60" t="s">
        <v>31</v>
      </c>
      <c r="B60">
        <f>1000/('DSP MCL2'!B9/2585)</f>
        <v>1903.6607728052668</v>
      </c>
      <c r="C60">
        <f>1000/('DSP MCL2'!C9/2585)</f>
        <v>7721.6271275547078</v>
      </c>
      <c r="D60">
        <f>1000/('DSP MCL2'!D9/2585)</f>
        <v>12432.845799044811</v>
      </c>
      <c r="E60">
        <f>1000/('DSP MCL2'!E9/2585)</f>
        <v>12433.084992280425</v>
      </c>
    </row>
    <row r="61" spans="1:5">
      <c r="A61" t="s">
        <v>30</v>
      </c>
      <c r="B61">
        <f>1000/('DSP MCL3'!B6/1293)</f>
        <v>39699.10961007062</v>
      </c>
      <c r="C61">
        <f>1000/('DSP MCL3'!C6/1293)</f>
        <v>42955.383542075011</v>
      </c>
      <c r="D61">
        <f>1000/('DSP MCL3'!D6/1293)</f>
        <v>42955.383542075011</v>
      </c>
      <c r="E61">
        <f>1000/('DSP MCL3'!E6/1293)</f>
        <v>165960.72391220639</v>
      </c>
    </row>
    <row r="62" spans="1:5">
      <c r="A62" t="s">
        <v>29</v>
      </c>
      <c r="B62">
        <f>1000/('DSP MCL4'!B9/1293)</f>
        <v>2381.601438170459</v>
      </c>
      <c r="C62">
        <f>1000/('DSP MCL4'!C9/1293)</f>
        <v>11189.186382595752</v>
      </c>
      <c r="D62">
        <f>1000/('DSP MCL4'!D9/1293)</f>
        <v>24958.017256355321</v>
      </c>
      <c r="E62">
        <f>1000/('DSP MCL4'!E9/1293)</f>
        <v>24960.426238369175</v>
      </c>
    </row>
    <row r="64" spans="1:5">
      <c r="B64" t="str">
        <f>E1</f>
        <v>DSP</v>
      </c>
      <c r="C64" t="str">
        <f>'DSP MCL1'!C1</f>
        <v>MATHLIB</v>
      </c>
      <c r="D64" t="str">
        <f>'DSP MCL1'!D1</f>
        <v>MATHLIB+DSPLIB</v>
      </c>
      <c r="E64" t="s">
        <v>33</v>
      </c>
    </row>
    <row r="65" spans="1:5">
      <c r="A65" t="s">
        <v>28</v>
      </c>
      <c r="B65">
        <f>B59/$B$70</f>
        <v>7193.0475440415621</v>
      </c>
      <c r="C65">
        <f t="shared" ref="C65:E65" si="11">C59/$B$70</f>
        <v>33285.460277677448</v>
      </c>
      <c r="D65">
        <f t="shared" si="11"/>
        <v>67680.849983537802</v>
      </c>
      <c r="E65">
        <f t="shared" si="11"/>
        <v>67684.144845116913</v>
      </c>
    </row>
    <row r="66" spans="1:5">
      <c r="A66" t="s">
        <v>31</v>
      </c>
      <c r="B66">
        <f t="shared" ref="B66:E66" si="12">B60/$B$70</f>
        <v>6140.8412025976349</v>
      </c>
      <c r="C66">
        <f t="shared" si="12"/>
        <v>24908.474605015188</v>
      </c>
      <c r="D66">
        <f t="shared" si="12"/>
        <v>40105.954190467135</v>
      </c>
      <c r="E66">
        <f t="shared" si="12"/>
        <v>40106.725781549758</v>
      </c>
    </row>
    <row r="67" spans="1:5">
      <c r="A67" t="s">
        <v>30</v>
      </c>
      <c r="B67">
        <f t="shared" ref="B67:E67" si="13">B61/$B$70</f>
        <v>128061.64390345362</v>
      </c>
      <c r="C67">
        <f t="shared" si="13"/>
        <v>138565.75336153229</v>
      </c>
      <c r="D67">
        <f t="shared" si="13"/>
        <v>138565.75336153229</v>
      </c>
      <c r="E67">
        <f t="shared" si="13"/>
        <v>535357.1739103432</v>
      </c>
    </row>
    <row r="68" spans="1:5">
      <c r="A68" t="s">
        <v>29</v>
      </c>
      <c r="B68">
        <f t="shared" ref="B68:E68" si="14">B62/$B$70</f>
        <v>7682.5852844208357</v>
      </c>
      <c r="C68">
        <f t="shared" si="14"/>
        <v>36094.149621276621</v>
      </c>
      <c r="D68">
        <f t="shared" si="14"/>
        <v>80509.733085017157</v>
      </c>
      <c r="E68">
        <f t="shared" si="14"/>
        <v>80517.50399473928</v>
      </c>
    </row>
    <row r="70" spans="1:5">
      <c r="A70" t="s">
        <v>34</v>
      </c>
      <c r="B70">
        <v>0.31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F13" sqref="F13"/>
    </sheetView>
  </sheetViews>
  <sheetFormatPr baseColWidth="10" defaultRowHeight="15"/>
  <cols>
    <col min="1" max="1" width="21.28515625" bestFit="1" customWidth="1"/>
    <col min="2" max="2" width="8" bestFit="1" customWidth="1"/>
    <col min="3" max="3" width="9.5703125" bestFit="1" customWidth="1"/>
    <col min="5" max="5" width="10.140625" bestFit="1" customWidth="1"/>
    <col min="6" max="6" width="9.42578125" bestFit="1" customWidth="1"/>
    <col min="7" max="7" width="11.28515625" bestFit="1" customWidth="1"/>
    <col min="8" max="8" width="22.42578125" bestFit="1" customWidth="1"/>
  </cols>
  <sheetData>
    <row r="1" spans="1:8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27</v>
      </c>
    </row>
    <row r="2" spans="1:8">
      <c r="A2" t="s">
        <v>10</v>
      </c>
      <c r="B2">
        <v>837.64</v>
      </c>
      <c r="C2">
        <v>418.63</v>
      </c>
      <c r="D2">
        <v>407.91</v>
      </c>
      <c r="E2">
        <v>614.57000000000005</v>
      </c>
      <c r="F2">
        <v>186.5</v>
      </c>
      <c r="G2">
        <v>21.2</v>
      </c>
      <c r="H2">
        <v>21.2</v>
      </c>
    </row>
    <row r="3" spans="1:8">
      <c r="A3" t="s">
        <v>13</v>
      </c>
      <c r="B3">
        <v>691.68</v>
      </c>
      <c r="C3">
        <v>51.05</v>
      </c>
      <c r="D3">
        <v>49.76</v>
      </c>
      <c r="E3">
        <v>691.68</v>
      </c>
      <c r="F3">
        <v>51.05</v>
      </c>
      <c r="G3">
        <v>49.76</v>
      </c>
      <c r="H3">
        <v>24.71</v>
      </c>
    </row>
    <row r="4" spans="1:8">
      <c r="A4" t="s">
        <v>14</v>
      </c>
      <c r="B4">
        <v>42.27</v>
      </c>
      <c r="C4">
        <v>16.25</v>
      </c>
      <c r="D4">
        <v>15.83</v>
      </c>
      <c r="E4">
        <v>42.27</v>
      </c>
      <c r="F4">
        <v>16.25</v>
      </c>
      <c r="G4">
        <v>15.83</v>
      </c>
      <c r="H4">
        <v>15.83</v>
      </c>
    </row>
    <row r="5" spans="1:8">
      <c r="A5" t="s">
        <v>15</v>
      </c>
      <c r="B5">
        <v>39.01</v>
      </c>
      <c r="C5">
        <v>10.68</v>
      </c>
      <c r="D5">
        <v>5.75</v>
      </c>
      <c r="E5">
        <v>39.01</v>
      </c>
      <c r="F5">
        <v>10.68</v>
      </c>
      <c r="G5">
        <v>5.75</v>
      </c>
      <c r="H5">
        <v>5.75</v>
      </c>
    </row>
    <row r="6" spans="1:8">
      <c r="A6" t="s">
        <v>16</v>
      </c>
      <c r="B6">
        <v>20.86</v>
      </c>
      <c r="C6">
        <v>12.67</v>
      </c>
      <c r="D6">
        <v>3</v>
      </c>
      <c r="E6">
        <v>20.86</v>
      </c>
      <c r="F6">
        <v>12.67</v>
      </c>
      <c r="G6">
        <v>3</v>
      </c>
      <c r="H6">
        <v>3</v>
      </c>
    </row>
    <row r="7" spans="1:8">
      <c r="A7" t="s">
        <v>11</v>
      </c>
      <c r="B7">
        <v>80.28</v>
      </c>
      <c r="C7">
        <v>50.75</v>
      </c>
      <c r="D7">
        <v>49.36</v>
      </c>
      <c r="E7">
        <v>80.28</v>
      </c>
      <c r="F7">
        <v>50.75</v>
      </c>
      <c r="G7">
        <v>41.18</v>
      </c>
      <c r="H7">
        <v>41.18</v>
      </c>
    </row>
    <row r="9" spans="1:8">
      <c r="A9" t="s">
        <v>12</v>
      </c>
      <c r="B9">
        <f>SUM(B2:B7)</f>
        <v>1711.7399999999998</v>
      </c>
      <c r="C9">
        <f t="shared" ref="C9:H9" si="0">SUM(C2:C7)</f>
        <v>560.03</v>
      </c>
      <c r="D9">
        <f t="shared" si="0"/>
        <v>531.61</v>
      </c>
      <c r="E9">
        <f t="shared" si="0"/>
        <v>1488.6699999999998</v>
      </c>
      <c r="F9">
        <f t="shared" si="0"/>
        <v>327.90000000000003</v>
      </c>
      <c r="G9">
        <f t="shared" si="0"/>
        <v>136.72</v>
      </c>
      <c r="H9">
        <f t="shared" si="0"/>
        <v>111.66999999999999</v>
      </c>
    </row>
    <row r="13" spans="1:8">
      <c r="B13">
        <f>B2/E2</f>
        <v>1.3629692305188992</v>
      </c>
      <c r="C13">
        <f>C2/F2</f>
        <v>2.2446648793565682</v>
      </c>
      <c r="D13">
        <f>D2/G2</f>
        <v>19.241037735849059</v>
      </c>
      <c r="E13">
        <f>B9/H9</f>
        <v>15.328557356496821</v>
      </c>
      <c r="F13">
        <f>F7/H7</f>
        <v>1.232394366197183</v>
      </c>
    </row>
    <row r="18" spans="2:2">
      <c r="B18">
        <f>B2/B9*100</f>
        <v>48.935001811022701</v>
      </c>
    </row>
    <row r="19" spans="2:2">
      <c r="B19">
        <f>G9/H9</f>
        <v>1.2243216620399393</v>
      </c>
    </row>
    <row r="20" spans="2:2">
      <c r="B20">
        <f>'ARM MCL1'!H9/'DSP MCL1'!E9</f>
        <v>1.8121186550694535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6"/>
  <sheetViews>
    <sheetView workbookViewId="0">
      <selection activeCell="G12" sqref="G12"/>
    </sheetView>
  </sheetViews>
  <sheetFormatPr baseColWidth="10" defaultRowHeight="15"/>
  <cols>
    <col min="1" max="1" width="33.85546875" bestFit="1" customWidth="1"/>
    <col min="2" max="2" width="5.140625" bestFit="1" customWidth="1"/>
    <col min="3" max="3" width="9.5703125" bestFit="1" customWidth="1"/>
    <col min="5" max="5" width="10.140625" bestFit="1" customWidth="1"/>
    <col min="6" max="6" width="9.42578125" bestFit="1" customWidth="1"/>
    <col min="7" max="7" width="11.28515625" bestFit="1" customWidth="1"/>
    <col min="8" max="8" width="22.42578125" bestFit="1" customWidth="1"/>
  </cols>
  <sheetData>
    <row r="1" spans="1:9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27</v>
      </c>
    </row>
    <row r="2" spans="1:9">
      <c r="A2" t="s">
        <v>35</v>
      </c>
      <c r="B2">
        <v>47.08</v>
      </c>
      <c r="C2">
        <v>62.9</v>
      </c>
      <c r="D2">
        <v>60.39</v>
      </c>
      <c r="E2">
        <v>47.08</v>
      </c>
      <c r="F2">
        <v>62.9</v>
      </c>
      <c r="G2">
        <v>60.39</v>
      </c>
      <c r="H2">
        <v>17.84</v>
      </c>
    </row>
    <row r="3" spans="1:9">
      <c r="A3" t="s">
        <v>10</v>
      </c>
      <c r="B3">
        <v>1682.13</v>
      </c>
      <c r="C3">
        <v>838.04</v>
      </c>
      <c r="D3">
        <v>843.5</v>
      </c>
      <c r="E3">
        <v>1263.3800000000001</v>
      </c>
      <c r="F3">
        <v>373.07</v>
      </c>
      <c r="G3">
        <v>41.96</v>
      </c>
      <c r="H3">
        <v>41.69</v>
      </c>
    </row>
    <row r="4" spans="1:9">
      <c r="A4" t="s">
        <v>13</v>
      </c>
      <c r="B4">
        <v>1384.26</v>
      </c>
      <c r="C4">
        <v>102.13</v>
      </c>
      <c r="D4">
        <v>102.26</v>
      </c>
      <c r="E4">
        <v>1384.26</v>
      </c>
      <c r="F4">
        <v>102.13</v>
      </c>
      <c r="G4">
        <v>102.26</v>
      </c>
      <c r="H4">
        <v>49.6</v>
      </c>
    </row>
    <row r="5" spans="1:9">
      <c r="A5" t="s">
        <v>11</v>
      </c>
      <c r="B5">
        <v>160.32</v>
      </c>
      <c r="C5">
        <v>101.85</v>
      </c>
      <c r="D5">
        <v>101.71</v>
      </c>
      <c r="E5">
        <v>160.32</v>
      </c>
      <c r="F5">
        <v>101.85</v>
      </c>
      <c r="G5">
        <v>101.71</v>
      </c>
      <c r="H5">
        <v>83.23</v>
      </c>
      <c r="I5">
        <f>H5/H9*100</f>
        <v>15.879648178886917</v>
      </c>
    </row>
    <row r="6" spans="1:9">
      <c r="A6" t="s">
        <v>17</v>
      </c>
      <c r="B6">
        <v>32.590000000000003</v>
      </c>
      <c r="C6">
        <v>30.98</v>
      </c>
      <c r="D6">
        <v>29.21</v>
      </c>
      <c r="E6">
        <v>32.590000000000003</v>
      </c>
      <c r="F6">
        <v>30.98</v>
      </c>
      <c r="G6">
        <v>29.21</v>
      </c>
      <c r="H6">
        <v>29.21</v>
      </c>
    </row>
    <row r="7" spans="1:9">
      <c r="A7" t="s">
        <v>18</v>
      </c>
      <c r="B7">
        <v>351.69</v>
      </c>
      <c r="C7">
        <v>303.45999999999998</v>
      </c>
      <c r="D7">
        <v>302.56</v>
      </c>
      <c r="E7">
        <v>351.69</v>
      </c>
      <c r="F7">
        <v>303.45999999999998</v>
      </c>
      <c r="G7">
        <v>302.56</v>
      </c>
      <c r="H7">
        <v>302.56</v>
      </c>
      <c r="I7">
        <f>H7*0.76</f>
        <v>229.94560000000001</v>
      </c>
    </row>
    <row r="9" spans="1:9">
      <c r="A9" t="s">
        <v>12</v>
      </c>
      <c r="B9">
        <f>SUM(B2:B7)</f>
        <v>3658.0700000000006</v>
      </c>
      <c r="C9">
        <f t="shared" ref="C9:H9" si="0">SUM(C2:C7)</f>
        <v>1439.36</v>
      </c>
      <c r="D9">
        <f t="shared" si="0"/>
        <v>1439.6299999999999</v>
      </c>
      <c r="E9">
        <f t="shared" si="0"/>
        <v>3239.3200000000006</v>
      </c>
      <c r="F9">
        <f t="shared" si="0"/>
        <v>974.38999999999987</v>
      </c>
      <c r="G9">
        <f t="shared" si="0"/>
        <v>638.08999999999992</v>
      </c>
      <c r="H9">
        <f t="shared" si="0"/>
        <v>524.13</v>
      </c>
    </row>
    <row r="11" spans="1:9">
      <c r="C11">
        <f>G9/(G2+G3+H4+G5+G6+G7)</f>
        <v>1.0899509762055242</v>
      </c>
      <c r="D11">
        <f>B9/H9</f>
        <v>6.9793181081029525</v>
      </c>
      <c r="E11">
        <f>B2/H2</f>
        <v>2.6390134529147979</v>
      </c>
      <c r="F11">
        <f>G9/(H2+H3+H4+G5+H6+H7)</f>
        <v>1.1759643205985881</v>
      </c>
      <c r="G11">
        <f>G9/H9</f>
        <v>1.2174269742239519</v>
      </c>
    </row>
    <row r="13" spans="1:9">
      <c r="B13" t="s">
        <v>6</v>
      </c>
    </row>
    <row r="14" spans="1:9">
      <c r="A14" t="str">
        <f>A2</f>
        <v>HAM</v>
      </c>
      <c r="B14">
        <f>D2/$D$9*100</f>
        <v>4.1948278377083001</v>
      </c>
    </row>
    <row r="15" spans="1:9">
      <c r="A15" t="str">
        <f t="shared" ref="A15:A19" si="1">A3</f>
        <v>FFT</v>
      </c>
      <c r="B15">
        <f t="shared" ref="B15:B19" si="2">D3/$D$9*100</f>
        <v>58.591443634822838</v>
      </c>
    </row>
    <row r="16" spans="1:9">
      <c r="A16" t="str">
        <f t="shared" si="1"/>
        <v>MAG</v>
      </c>
      <c r="B16">
        <f t="shared" si="2"/>
        <v>7.1032140202690979</v>
      </c>
    </row>
    <row r="17" spans="1:4">
      <c r="A17" t="str">
        <f t="shared" si="1"/>
        <v>MFCC</v>
      </c>
      <c r="B17">
        <f t="shared" si="2"/>
        <v>7.0650097594520815</v>
      </c>
    </row>
    <row r="18" spans="1:4">
      <c r="A18" t="str">
        <f t="shared" si="1"/>
        <v>NASE</v>
      </c>
      <c r="B18">
        <f t="shared" si="2"/>
        <v>2.0289935608454952</v>
      </c>
    </row>
    <row r="19" spans="1:4">
      <c r="A19" t="str">
        <f t="shared" si="1"/>
        <v>OSC</v>
      </c>
      <c r="B19">
        <f t="shared" si="2"/>
        <v>21.016511186902193</v>
      </c>
    </row>
    <row r="21" spans="1:4">
      <c r="B21">
        <f>SUM(B14:B19)</f>
        <v>100</v>
      </c>
    </row>
    <row r="24" spans="1:4">
      <c r="B24" t="s">
        <v>4</v>
      </c>
      <c r="C24" t="s">
        <v>5</v>
      </c>
      <c r="D24" t="s">
        <v>6</v>
      </c>
    </row>
    <row r="25" spans="1:4">
      <c r="A25" t="s">
        <v>36</v>
      </c>
      <c r="B25">
        <f>B3</f>
        <v>1682.13</v>
      </c>
      <c r="C25">
        <f t="shared" ref="C25:D25" si="3">C3</f>
        <v>838.04</v>
      </c>
      <c r="D25">
        <f t="shared" si="3"/>
        <v>843.5</v>
      </c>
    </row>
    <row r="26" spans="1:4">
      <c r="A26" t="s">
        <v>37</v>
      </c>
      <c r="B26">
        <f>E3</f>
        <v>1263.3800000000001</v>
      </c>
      <c r="C26">
        <f>F3</f>
        <v>373.07</v>
      </c>
      <c r="D26">
        <f>G3</f>
        <v>41.96</v>
      </c>
    </row>
    <row r="27" spans="1:4">
      <c r="B27">
        <f>B25/B26</f>
        <v>1.3314521363326948</v>
      </c>
      <c r="C27">
        <f>C25/C26</f>
        <v>2.2463344680622939</v>
      </c>
      <c r="D27">
        <f>D25/D26</f>
        <v>20.102478551000953</v>
      </c>
    </row>
    <row r="28" spans="1:4">
      <c r="C28">
        <f>C27/B27</f>
        <v>1.6871312206907558</v>
      </c>
      <c r="D28">
        <f>D27/B27</f>
        <v>15.098160874464867</v>
      </c>
    </row>
    <row r="30" spans="1:4">
      <c r="B30" t="str">
        <f>G1</f>
        <v>Libav NEON</v>
      </c>
    </row>
    <row r="31" spans="1:4">
      <c r="A31" t="str">
        <f>A2</f>
        <v>HAM</v>
      </c>
      <c r="B31">
        <f t="shared" ref="B31:B36" si="4">G2</f>
        <v>60.39</v>
      </c>
    </row>
    <row r="32" spans="1:4">
      <c r="A32" t="str">
        <f t="shared" ref="A32:A36" si="5">A3</f>
        <v>FFT</v>
      </c>
      <c r="B32">
        <f t="shared" si="4"/>
        <v>41.96</v>
      </c>
    </row>
    <row r="33" spans="1:2">
      <c r="A33" t="str">
        <f t="shared" si="5"/>
        <v>MAG</v>
      </c>
      <c r="B33">
        <f t="shared" si="4"/>
        <v>102.26</v>
      </c>
    </row>
    <row r="34" spans="1:2">
      <c r="A34" t="str">
        <f t="shared" si="5"/>
        <v>MFCC</v>
      </c>
      <c r="B34">
        <f t="shared" si="4"/>
        <v>101.71</v>
      </c>
    </row>
    <row r="35" spans="1:2">
      <c r="A35" t="str">
        <f t="shared" si="5"/>
        <v>NASE</v>
      </c>
      <c r="B35">
        <f t="shared" si="4"/>
        <v>29.21</v>
      </c>
    </row>
    <row r="36" spans="1:2">
      <c r="A36" t="str">
        <f t="shared" si="5"/>
        <v>OSC</v>
      </c>
      <c r="B36">
        <f t="shared" si="4"/>
        <v>302.56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selection activeCell="B11" sqref="B11"/>
    </sheetView>
  </sheetViews>
  <sheetFormatPr baseColWidth="10" defaultRowHeight="15"/>
  <cols>
    <col min="1" max="1" width="16.5703125" bestFit="1" customWidth="1"/>
    <col min="2" max="2" width="7" bestFit="1" customWidth="1"/>
    <col min="3" max="3" width="9.5703125" bestFit="1" customWidth="1"/>
    <col min="5" max="5" width="10.140625" bestFit="1" customWidth="1"/>
    <col min="6" max="6" width="9.42578125" bestFit="1" customWidth="1"/>
    <col min="7" max="7" width="11.28515625" bestFit="1" customWidth="1"/>
    <col min="8" max="8" width="22.42578125" bestFit="1" customWidth="1"/>
  </cols>
  <sheetData>
    <row r="1" spans="1:9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27</v>
      </c>
    </row>
    <row r="2" spans="1:9">
      <c r="A2" t="s">
        <v>19</v>
      </c>
      <c r="B2">
        <v>88.34</v>
      </c>
      <c r="C2">
        <v>50.53</v>
      </c>
      <c r="D2">
        <v>50.58</v>
      </c>
      <c r="E2">
        <f>B2</f>
        <v>88.34</v>
      </c>
      <c r="F2">
        <f>C2</f>
        <v>50.53</v>
      </c>
      <c r="G2">
        <f>$D$2</f>
        <v>50.58</v>
      </c>
      <c r="H2">
        <f>$D$2</f>
        <v>50.58</v>
      </c>
      <c r="I2">
        <f>H2/H6*100</f>
        <v>86.446761237395307</v>
      </c>
    </row>
    <row r="3" spans="1:9">
      <c r="A3" t="s">
        <v>20</v>
      </c>
      <c r="B3">
        <v>46.42</v>
      </c>
      <c r="C3">
        <v>18.04</v>
      </c>
      <c r="D3">
        <v>3.27</v>
      </c>
      <c r="E3">
        <f t="shared" ref="E3:E4" si="0">B3</f>
        <v>46.42</v>
      </c>
      <c r="F3">
        <f t="shared" ref="F3:F4" si="1">C3</f>
        <v>18.04</v>
      </c>
      <c r="G3">
        <f>$D$3</f>
        <v>3.27</v>
      </c>
      <c r="H3">
        <f>$D$3</f>
        <v>3.27</v>
      </c>
    </row>
    <row r="4" spans="1:9">
      <c r="A4" t="s">
        <v>21</v>
      </c>
      <c r="B4">
        <v>9.1999999999999993</v>
      </c>
      <c r="C4">
        <v>6.71</v>
      </c>
      <c r="D4">
        <v>4.66</v>
      </c>
      <c r="E4">
        <f t="shared" si="0"/>
        <v>9.1999999999999993</v>
      </c>
      <c r="F4">
        <f t="shared" si="1"/>
        <v>6.71</v>
      </c>
      <c r="G4">
        <f>$D$4</f>
        <v>4.66</v>
      </c>
      <c r="H4">
        <f>$D$4</f>
        <v>4.66</v>
      </c>
    </row>
    <row r="6" spans="1:9">
      <c r="A6" t="s">
        <v>12</v>
      </c>
      <c r="B6">
        <f>SUM(B2:B4)</f>
        <v>143.95999999999998</v>
      </c>
      <c r="C6">
        <f t="shared" ref="C6:H6" si="2">SUM(C2:C4)</f>
        <v>75.279999999999987</v>
      </c>
      <c r="D6">
        <f t="shared" si="2"/>
        <v>58.510000000000005</v>
      </c>
      <c r="E6">
        <f t="shared" si="2"/>
        <v>143.95999999999998</v>
      </c>
      <c r="F6">
        <f t="shared" si="2"/>
        <v>75.279999999999987</v>
      </c>
      <c r="G6">
        <f t="shared" si="2"/>
        <v>58.510000000000005</v>
      </c>
      <c r="H6">
        <f t="shared" si="2"/>
        <v>58.510000000000005</v>
      </c>
    </row>
    <row r="10" spans="1:9">
      <c r="B10">
        <f>B6/H6</f>
        <v>2.4604341138266959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5"/>
  <sheetViews>
    <sheetView workbookViewId="0">
      <selection activeCell="B16" sqref="B16"/>
    </sheetView>
  </sheetViews>
  <sheetFormatPr baseColWidth="10" defaultRowHeight="15"/>
  <cols>
    <col min="1" max="1" width="35" bestFit="1" customWidth="1"/>
    <col min="2" max="2" width="7.7109375" bestFit="1" customWidth="1"/>
    <col min="3" max="3" width="9.5703125" bestFit="1" customWidth="1"/>
    <col min="5" max="5" width="10.140625" bestFit="1" customWidth="1"/>
    <col min="6" max="6" width="9.42578125" bestFit="1" customWidth="1"/>
    <col min="7" max="7" width="11.28515625" bestFit="1" customWidth="1"/>
    <col min="8" max="8" width="22.42578125" bestFit="1" customWidth="1"/>
  </cols>
  <sheetData>
    <row r="1" spans="1:8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27</v>
      </c>
    </row>
    <row r="2" spans="1:8">
      <c r="A2" t="s">
        <v>10</v>
      </c>
      <c r="B2">
        <v>837.47</v>
      </c>
      <c r="C2">
        <v>418.68</v>
      </c>
      <c r="D2">
        <v>407.39</v>
      </c>
      <c r="E2">
        <v>613.9</v>
      </c>
      <c r="F2">
        <v>191.72</v>
      </c>
      <c r="G2">
        <v>21.28</v>
      </c>
      <c r="H2">
        <v>21.28</v>
      </c>
    </row>
    <row r="3" spans="1:8">
      <c r="A3" t="s">
        <v>13</v>
      </c>
      <c r="B3">
        <v>691.93</v>
      </c>
      <c r="C3">
        <v>51.14</v>
      </c>
      <c r="D3">
        <v>49.5</v>
      </c>
      <c r="E3">
        <v>691.93</v>
      </c>
      <c r="F3">
        <v>51.14</v>
      </c>
      <c r="G3">
        <v>49.5</v>
      </c>
      <c r="H3">
        <v>24.55</v>
      </c>
    </row>
    <row r="4" spans="1:8">
      <c r="A4" t="s">
        <v>22</v>
      </c>
      <c r="B4">
        <v>10.24</v>
      </c>
      <c r="C4">
        <v>4.96</v>
      </c>
      <c r="D4">
        <v>1.23</v>
      </c>
      <c r="E4">
        <v>10.24</v>
      </c>
      <c r="F4">
        <v>4.96</v>
      </c>
      <c r="G4">
        <v>1.23</v>
      </c>
      <c r="H4">
        <v>1.23</v>
      </c>
    </row>
    <row r="5" spans="1:8">
      <c r="A5" t="s">
        <v>23</v>
      </c>
      <c r="B5">
        <v>24.44</v>
      </c>
      <c r="C5">
        <v>11.67</v>
      </c>
      <c r="D5">
        <v>1.77</v>
      </c>
      <c r="E5">
        <v>24.44</v>
      </c>
      <c r="F5">
        <v>11.67</v>
      </c>
      <c r="G5">
        <v>1.77</v>
      </c>
      <c r="H5">
        <v>1.77</v>
      </c>
    </row>
    <row r="6" spans="1:8">
      <c r="A6" t="s">
        <v>24</v>
      </c>
      <c r="B6">
        <v>13.15</v>
      </c>
      <c r="C6">
        <v>19.62</v>
      </c>
      <c r="D6">
        <v>19.13</v>
      </c>
      <c r="E6">
        <v>13.15</v>
      </c>
      <c r="F6">
        <v>19.62</v>
      </c>
      <c r="G6">
        <v>19.13</v>
      </c>
      <c r="H6">
        <v>19.13</v>
      </c>
    </row>
    <row r="7" spans="1:8">
      <c r="A7" t="s">
        <v>25</v>
      </c>
      <c r="B7">
        <v>2.68</v>
      </c>
      <c r="C7">
        <v>2.0699999999999998</v>
      </c>
      <c r="D7">
        <v>2.12</v>
      </c>
      <c r="E7">
        <v>2.68</v>
      </c>
      <c r="F7">
        <v>2.0699999999999998</v>
      </c>
      <c r="G7">
        <v>2.12</v>
      </c>
      <c r="H7">
        <v>2.12</v>
      </c>
    </row>
    <row r="9" spans="1:8">
      <c r="A9" t="s">
        <v>12</v>
      </c>
      <c r="B9">
        <f>SUM(B2:B7)</f>
        <v>1579.9100000000003</v>
      </c>
      <c r="C9">
        <f t="shared" ref="C9:H9" si="0">SUM(C2:C7)</f>
        <v>508.14</v>
      </c>
      <c r="D9">
        <f t="shared" si="0"/>
        <v>481.14</v>
      </c>
      <c r="E9">
        <f t="shared" si="0"/>
        <v>1356.3400000000001</v>
      </c>
      <c r="F9">
        <f t="shared" si="0"/>
        <v>281.18</v>
      </c>
      <c r="G9">
        <f t="shared" si="0"/>
        <v>95.03</v>
      </c>
      <c r="H9">
        <f t="shared" si="0"/>
        <v>70.08</v>
      </c>
    </row>
    <row r="13" spans="1:8">
      <c r="B13">
        <f>B2/B9*100</f>
        <v>53.007449791443804</v>
      </c>
    </row>
    <row r="14" spans="1:8">
      <c r="B14">
        <f>G9/H9</f>
        <v>1.3560216894977168</v>
      </c>
    </row>
    <row r="15" spans="1:8">
      <c r="B15">
        <f>B9/H9</f>
        <v>22.544377853881283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selection activeCell="D15" sqref="D15"/>
    </sheetView>
  </sheetViews>
  <sheetFormatPr baseColWidth="10" defaultRowHeight="15"/>
  <cols>
    <col min="1" max="1" width="21.28515625" bestFit="1" customWidth="1"/>
    <col min="2" max="2" width="7" bestFit="1" customWidth="1"/>
    <col min="3" max="3" width="8.85546875" bestFit="1" customWidth="1"/>
    <col min="4" max="4" width="15.85546875" bestFit="1" customWidth="1"/>
    <col min="5" max="5" width="24.140625" bestFit="1" customWidth="1"/>
  </cols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 t="str">
        <f>'ARM MCL1'!A2</f>
        <v>FFT</v>
      </c>
      <c r="B2">
        <v>93.619</v>
      </c>
      <c r="C2">
        <v>93.501999999999995</v>
      </c>
      <c r="D2">
        <v>24.381</v>
      </c>
      <c r="E2">
        <v>24.381</v>
      </c>
    </row>
    <row r="3" spans="1:5">
      <c r="A3" t="str">
        <f>'ARM MCL1'!A3</f>
        <v>MAG</v>
      </c>
      <c r="B3">
        <v>431.86799999999999</v>
      </c>
      <c r="C3">
        <v>9.4830000000000005</v>
      </c>
      <c r="D3">
        <v>14.922000000000001</v>
      </c>
      <c r="E3">
        <v>14.919</v>
      </c>
    </row>
    <row r="4" spans="1:5">
      <c r="A4" t="str">
        <f>'ARM MCL1'!A4</f>
        <v>SC</v>
      </c>
      <c r="B4">
        <v>2.5019999999999998</v>
      </c>
      <c r="C4">
        <v>1.7869999999999999</v>
      </c>
      <c r="D4">
        <v>1.7869999999999999</v>
      </c>
      <c r="E4">
        <v>1.7869999999999999</v>
      </c>
    </row>
    <row r="5" spans="1:5">
      <c r="A5" t="str">
        <f>'ARM MCL1'!A5</f>
        <v>SR</v>
      </c>
      <c r="B5">
        <v>3.1960000000000002</v>
      </c>
      <c r="C5">
        <v>3.1960000000000002</v>
      </c>
      <c r="D5">
        <v>3.1960000000000002</v>
      </c>
      <c r="E5">
        <v>3.1960000000000002</v>
      </c>
    </row>
    <row r="6" spans="1:5">
      <c r="A6" t="str">
        <f>'ARM MCL1'!A6</f>
        <v>SF</v>
      </c>
      <c r="B6">
        <v>2.355</v>
      </c>
      <c r="C6">
        <v>2.2450000000000001</v>
      </c>
      <c r="D6">
        <v>2.2450000000000001</v>
      </c>
      <c r="E6">
        <v>2.2450000000000001</v>
      </c>
    </row>
    <row r="7" spans="1:5">
      <c r="A7" t="str">
        <f>'ARM MCL1'!A7</f>
        <v>MFCC</v>
      </c>
      <c r="B7">
        <v>46.320999999999998</v>
      </c>
      <c r="C7">
        <v>15.096</v>
      </c>
      <c r="D7">
        <v>15.096</v>
      </c>
      <c r="E7">
        <v>15.096</v>
      </c>
    </row>
    <row r="9" spans="1:5">
      <c r="A9" t="s">
        <v>12</v>
      </c>
      <c r="B9">
        <f>SUM(B2:B7)</f>
        <v>579.86099999999999</v>
      </c>
      <c r="C9">
        <f t="shared" ref="C9:E9" si="0">SUM(C2:C7)</f>
        <v>125.30900000000001</v>
      </c>
      <c r="D9">
        <f t="shared" si="0"/>
        <v>61.626999999999995</v>
      </c>
      <c r="E9">
        <f t="shared" si="0"/>
        <v>61.623999999999995</v>
      </c>
    </row>
    <row r="12" spans="1:5">
      <c r="B12">
        <f>B9/E9</f>
        <v>9.4096618200701023</v>
      </c>
      <c r="C12">
        <f>B7/C7</f>
        <v>3.0684287228404874</v>
      </c>
    </row>
    <row r="13" spans="1:5">
      <c r="B13">
        <f>B3/C3</f>
        <v>45.541284403669721</v>
      </c>
      <c r="C13">
        <f>B4/C4</f>
        <v>1.4001119194180189</v>
      </c>
      <c r="D13">
        <f>B2/D2</f>
        <v>3.8398342971986383</v>
      </c>
    </row>
    <row r="14" spans="1:5">
      <c r="C14">
        <f>B6/C6</f>
        <v>1.0489977728285078</v>
      </c>
      <c r="D14">
        <f>C9/D9</f>
        <v>2.0333457737679916</v>
      </c>
    </row>
    <row r="15" spans="1:5">
      <c r="C15">
        <f>B9/C9</f>
        <v>4.6274489462049804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37"/>
  <sheetViews>
    <sheetView workbookViewId="0">
      <selection activeCell="D12" sqref="D12"/>
    </sheetView>
  </sheetViews>
  <sheetFormatPr baseColWidth="10" defaultRowHeight="15"/>
  <cols>
    <col min="1" max="1" width="33.85546875" bestFit="1" customWidth="1"/>
    <col min="2" max="2" width="8" bestFit="1" customWidth="1"/>
    <col min="3" max="3" width="8.85546875" bestFit="1" customWidth="1"/>
    <col min="4" max="4" width="15.85546875" bestFit="1" customWidth="1"/>
    <col min="5" max="5" width="24.140625" bestFit="1" customWidth="1"/>
  </cols>
  <sheetData>
    <row r="1" spans="1:9">
      <c r="B1" t="s">
        <v>0</v>
      </c>
      <c r="C1" t="s">
        <v>1</v>
      </c>
      <c r="D1" t="s">
        <v>2</v>
      </c>
      <c r="E1" t="s">
        <v>3</v>
      </c>
    </row>
    <row r="2" spans="1:9">
      <c r="A2" t="str">
        <f>'ARM MCL 2'!A2</f>
        <v>HAM</v>
      </c>
      <c r="B2">
        <v>2.714</v>
      </c>
      <c r="C2">
        <v>2.7440000000000002</v>
      </c>
      <c r="D2">
        <v>3.4470000000000001</v>
      </c>
      <c r="E2">
        <v>3.4489999999999998</v>
      </c>
    </row>
    <row r="3" spans="1:9">
      <c r="A3" t="str">
        <f>'ARM MCL 2'!A3</f>
        <v>FFT</v>
      </c>
      <c r="B3">
        <v>186.87299999999999</v>
      </c>
      <c r="C3">
        <v>186.87700000000001</v>
      </c>
      <c r="D3">
        <v>48.723999999999997</v>
      </c>
      <c r="E3">
        <v>48.723999999999997</v>
      </c>
    </row>
    <row r="4" spans="1:9">
      <c r="A4" t="str">
        <f>'ARM MCL 2'!A4</f>
        <v>MAG</v>
      </c>
      <c r="B4">
        <v>863.40200000000004</v>
      </c>
      <c r="C4">
        <v>19.081</v>
      </c>
      <c r="D4">
        <v>29.673999999999999</v>
      </c>
      <c r="E4">
        <v>29.667999999999999</v>
      </c>
    </row>
    <row r="5" spans="1:9">
      <c r="A5" t="str">
        <f>'ARM MCL 2'!A5</f>
        <v>MFCC</v>
      </c>
      <c r="B5">
        <v>92.701999999999998</v>
      </c>
      <c r="C5">
        <v>30.175999999999998</v>
      </c>
      <c r="D5">
        <v>30.175999999999998</v>
      </c>
      <c r="E5">
        <v>30.175999999999998</v>
      </c>
    </row>
    <row r="6" spans="1:9">
      <c r="A6" t="str">
        <f>'ARM MCL 2'!A6</f>
        <v>NASE</v>
      </c>
      <c r="B6">
        <v>22.74</v>
      </c>
      <c r="C6">
        <v>10.156000000000001</v>
      </c>
      <c r="D6">
        <v>10.156000000000001</v>
      </c>
      <c r="E6">
        <v>10.156000000000001</v>
      </c>
    </row>
    <row r="7" spans="1:9">
      <c r="A7" t="str">
        <f>'ARM MCL 2'!A7</f>
        <v>OSC</v>
      </c>
      <c r="B7">
        <v>189.47900000000001</v>
      </c>
      <c r="C7">
        <v>85.74</v>
      </c>
      <c r="D7">
        <v>85.74</v>
      </c>
      <c r="E7">
        <v>85.74</v>
      </c>
    </row>
    <row r="9" spans="1:9">
      <c r="A9" t="s">
        <v>12</v>
      </c>
      <c r="B9">
        <f>SUM(B2:B7)</f>
        <v>1357.91</v>
      </c>
      <c r="C9">
        <f t="shared" ref="C9:E9" si="0">SUM(C2:C7)</f>
        <v>334.774</v>
      </c>
      <c r="D9">
        <f t="shared" si="0"/>
        <v>207.917</v>
      </c>
      <c r="E9">
        <f t="shared" si="0"/>
        <v>207.91300000000001</v>
      </c>
      <c r="F9">
        <f>B4/C4</f>
        <v>45.249305591950112</v>
      </c>
      <c r="G9">
        <f>B5/C5</f>
        <v>3.0720440084835632</v>
      </c>
      <c r="H9">
        <f>B6/C6</f>
        <v>2.2390705001969278</v>
      </c>
      <c r="I9">
        <f>B7/C7</f>
        <v>2.2099253557266159</v>
      </c>
    </row>
    <row r="10" spans="1:9">
      <c r="I10">
        <f>B9/C9</f>
        <v>4.0561991074575685</v>
      </c>
    </row>
    <row r="11" spans="1:9">
      <c r="B11">
        <f>B9/E9</f>
        <v>6.5311452386334672</v>
      </c>
      <c r="C11">
        <f>B3/D3</f>
        <v>3.835337821196946</v>
      </c>
      <c r="D11">
        <f>C9/D9</f>
        <v>1.6101328895665097</v>
      </c>
    </row>
    <row r="13" spans="1:9">
      <c r="B13" t="str">
        <f>B1</f>
        <v>DSP</v>
      </c>
    </row>
    <row r="14" spans="1:9">
      <c r="A14" t="str">
        <f t="shared" ref="A14:A19" si="1">A2</f>
        <v>HAM</v>
      </c>
      <c r="B14">
        <f t="shared" ref="B14:B19" si="2">B2/$B$9*100</f>
        <v>0.19986597049878119</v>
      </c>
    </row>
    <row r="15" spans="1:9">
      <c r="A15" t="str">
        <f t="shared" si="1"/>
        <v>FFT</v>
      </c>
      <c r="B15">
        <f t="shared" si="2"/>
        <v>13.761810429262617</v>
      </c>
    </row>
    <row r="16" spans="1:9">
      <c r="A16" t="str">
        <f t="shared" si="1"/>
        <v>MAG</v>
      </c>
      <c r="B16">
        <f t="shared" si="2"/>
        <v>63.58315352269296</v>
      </c>
    </row>
    <row r="17" spans="1:3">
      <c r="A17" t="str">
        <f t="shared" si="1"/>
        <v>MFCC</v>
      </c>
      <c r="B17">
        <f t="shared" si="2"/>
        <v>6.8268147373537271</v>
      </c>
    </row>
    <row r="18" spans="1:3">
      <c r="A18" t="str">
        <f t="shared" si="1"/>
        <v>NASE</v>
      </c>
      <c r="B18">
        <f t="shared" si="2"/>
        <v>1.6746323394039369</v>
      </c>
    </row>
    <row r="19" spans="1:3">
      <c r="A19" t="str">
        <f t="shared" si="1"/>
        <v>OSC</v>
      </c>
      <c r="B19">
        <f t="shared" si="2"/>
        <v>13.953723000787976</v>
      </c>
    </row>
    <row r="21" spans="1:3">
      <c r="B21" t="s">
        <v>38</v>
      </c>
      <c r="C21" t="str">
        <f>C1</f>
        <v>MATHLIB</v>
      </c>
    </row>
    <row r="22" spans="1:3">
      <c r="A22" t="str">
        <f>A4</f>
        <v>MAG</v>
      </c>
      <c r="B22">
        <f>B4</f>
        <v>863.40200000000004</v>
      </c>
      <c r="C22">
        <f>C4</f>
        <v>19.081</v>
      </c>
    </row>
    <row r="23" spans="1:3">
      <c r="A23" t="str">
        <f>A3</f>
        <v>FFT</v>
      </c>
      <c r="B23">
        <f>B3</f>
        <v>186.87299999999999</v>
      </c>
      <c r="C23">
        <f>C3</f>
        <v>186.87700000000001</v>
      </c>
    </row>
    <row r="24" spans="1:3">
      <c r="A24" t="str">
        <f>A7</f>
        <v>OSC</v>
      </c>
      <c r="B24">
        <f>B7</f>
        <v>189.47900000000001</v>
      </c>
      <c r="C24">
        <f>C7</f>
        <v>85.74</v>
      </c>
    </row>
    <row r="25" spans="1:3">
      <c r="A25" t="str">
        <f t="shared" ref="A25:C26" si="3">A5</f>
        <v>MFCC</v>
      </c>
      <c r="B25">
        <f t="shared" si="3"/>
        <v>92.701999999999998</v>
      </c>
      <c r="C25">
        <f t="shared" si="3"/>
        <v>30.175999999999998</v>
      </c>
    </row>
    <row r="26" spans="1:3">
      <c r="A26" t="str">
        <f t="shared" si="3"/>
        <v>NASE</v>
      </c>
      <c r="B26">
        <f t="shared" si="3"/>
        <v>22.74</v>
      </c>
      <c r="C26">
        <f t="shared" si="3"/>
        <v>10.156000000000001</v>
      </c>
    </row>
    <row r="27" spans="1:3">
      <c r="A27" t="s">
        <v>21</v>
      </c>
      <c r="B27">
        <f>'DSP MCL3'!B4/1293*2585</f>
        <v>4.5562374323279196</v>
      </c>
      <c r="C27">
        <f>'DSP MCL3'!C4/1293*2585</f>
        <v>1.9092614075792731</v>
      </c>
    </row>
    <row r="28" spans="1:3">
      <c r="A28" t="str">
        <f>A2</f>
        <v>HAM</v>
      </c>
      <c r="B28">
        <f>$B$2</f>
        <v>2.714</v>
      </c>
      <c r="C28">
        <f>$B$2</f>
        <v>2.714</v>
      </c>
    </row>
    <row r="30" spans="1:3">
      <c r="B30" t="str">
        <f>D1</f>
        <v>MATHLIB+DSPLIB</v>
      </c>
    </row>
    <row r="31" spans="1:3">
      <c r="A31" t="str">
        <f>A28</f>
        <v>HAM</v>
      </c>
      <c r="B31">
        <f t="shared" ref="B31:B36" si="4">D2</f>
        <v>3.4470000000000001</v>
      </c>
    </row>
    <row r="32" spans="1:3">
      <c r="A32" t="str">
        <f>A23</f>
        <v>FFT</v>
      </c>
      <c r="B32">
        <f t="shared" si="4"/>
        <v>48.723999999999997</v>
      </c>
    </row>
    <row r="33" spans="1:2">
      <c r="A33" t="str">
        <f>A22</f>
        <v>MAG</v>
      </c>
      <c r="B33">
        <f t="shared" si="4"/>
        <v>29.673999999999999</v>
      </c>
    </row>
    <row r="34" spans="1:2">
      <c r="A34" t="str">
        <f>A25</f>
        <v>MFCC</v>
      </c>
      <c r="B34">
        <f t="shared" si="4"/>
        <v>30.175999999999998</v>
      </c>
    </row>
    <row r="35" spans="1:2">
      <c r="A35" t="str">
        <f>A26</f>
        <v>NASE</v>
      </c>
      <c r="B35">
        <f t="shared" si="4"/>
        <v>10.156000000000001</v>
      </c>
    </row>
    <row r="36" spans="1:2">
      <c r="A36" t="str">
        <f>A24</f>
        <v>OSC</v>
      </c>
      <c r="B36">
        <f t="shared" si="4"/>
        <v>85.74</v>
      </c>
    </row>
    <row r="37" spans="1:2">
      <c r="A37" t="str">
        <f>A27</f>
        <v>LE</v>
      </c>
      <c r="B37">
        <f>C27</f>
        <v>1.9092614075792731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selection activeCell="D10" sqref="D10"/>
    </sheetView>
  </sheetViews>
  <sheetFormatPr baseColWidth="10" defaultRowHeight="15"/>
  <cols>
    <col min="1" max="1" width="16.5703125" bestFit="1" customWidth="1"/>
    <col min="2" max="2" width="8" bestFit="1" customWidth="1"/>
    <col min="3" max="3" width="8.85546875" bestFit="1" customWidth="1"/>
    <col min="4" max="4" width="15.85546875" bestFit="1" customWidth="1"/>
    <col min="5" max="5" width="24.140625" bestFit="1" customWidth="1"/>
  </cols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 t="str">
        <f>'ARM MCL3'!A2</f>
        <v>ZCR</v>
      </c>
      <c r="B2">
        <v>25.626000000000001</v>
      </c>
      <c r="C2">
        <v>25.632999999999999</v>
      </c>
      <c r="D2">
        <v>25.632999999999999</v>
      </c>
      <c r="E2">
        <v>3.323</v>
      </c>
    </row>
    <row r="3" spans="1:5">
      <c r="A3" t="str">
        <f>'ARM MCL3'!A3</f>
        <v>RMS</v>
      </c>
      <c r="B3">
        <v>4.665</v>
      </c>
      <c r="C3">
        <v>3.5129999999999999</v>
      </c>
      <c r="D3">
        <v>3.5129999999999999</v>
      </c>
      <c r="E3">
        <v>3.5129999999999999</v>
      </c>
    </row>
    <row r="4" spans="1:5">
      <c r="A4" t="str">
        <f>'ARM MCL3'!A4</f>
        <v>LE</v>
      </c>
      <c r="B4">
        <v>2.2789999999999999</v>
      </c>
      <c r="C4">
        <v>0.95499999999999996</v>
      </c>
      <c r="D4">
        <v>0.95499999999999996</v>
      </c>
      <c r="E4">
        <v>0.95499999999999996</v>
      </c>
    </row>
    <row r="6" spans="1:5">
      <c r="A6" t="s">
        <v>12</v>
      </c>
      <c r="B6">
        <f>SUM(B2:B4)</f>
        <v>32.57</v>
      </c>
      <c r="C6">
        <f>SUM(C2:C4)</f>
        <v>30.100999999999999</v>
      </c>
      <c r="D6">
        <f>SUM(D2:D4)</f>
        <v>30.100999999999999</v>
      </c>
      <c r="E6">
        <f t="shared" ref="E6" si="0">SUM(E2:E4)</f>
        <v>7.7910000000000004</v>
      </c>
    </row>
    <row r="8" spans="1:5">
      <c r="B8">
        <f>B6/E6</f>
        <v>4.1804646386856632</v>
      </c>
      <c r="D8">
        <f>D2/E2</f>
        <v>7.7138128197411975</v>
      </c>
    </row>
    <row r="9" spans="1:5">
      <c r="B9">
        <f>B3/C3</f>
        <v>1.3279248505550811</v>
      </c>
      <c r="D9">
        <f>D6/E6</f>
        <v>3.863560518547041</v>
      </c>
    </row>
    <row r="10" spans="1:5">
      <c r="B10">
        <f>B4/C4</f>
        <v>2.3863874345549738</v>
      </c>
    </row>
    <row r="11" spans="1:5">
      <c r="C11">
        <f>B6/C6</f>
        <v>1.0820238530281387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C13" sqref="C13"/>
    </sheetView>
  </sheetViews>
  <sheetFormatPr baseColWidth="10" defaultRowHeight="15"/>
  <cols>
    <col min="1" max="1" width="35" bestFit="1" customWidth="1"/>
    <col min="2" max="2" width="8" bestFit="1" customWidth="1"/>
    <col min="3" max="3" width="8.85546875" bestFit="1" customWidth="1"/>
    <col min="4" max="4" width="15.85546875" bestFit="1" customWidth="1"/>
    <col min="5" max="5" width="24.140625" bestFit="1" customWidth="1"/>
  </cols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 t="str">
        <f>'ARM MCL4'!A2</f>
        <v>FFT</v>
      </c>
      <c r="B2">
        <v>93.498999999999995</v>
      </c>
      <c r="C2">
        <v>93.494</v>
      </c>
      <c r="D2">
        <v>24.381</v>
      </c>
      <c r="E2">
        <v>24.381</v>
      </c>
    </row>
    <row r="3" spans="1:5">
      <c r="A3" t="str">
        <f>'ARM MCL4'!A3</f>
        <v>MAG</v>
      </c>
      <c r="B3">
        <v>431.86799999999999</v>
      </c>
      <c r="C3">
        <v>9.4809999999999999</v>
      </c>
      <c r="D3">
        <v>14.843</v>
      </c>
      <c r="E3">
        <v>14.84</v>
      </c>
    </row>
    <row r="4" spans="1:5">
      <c r="A4" t="str">
        <f>'ARM MCL4'!A4</f>
        <v>SCF</v>
      </c>
      <c r="B4">
        <v>3.9140000000000001</v>
      </c>
      <c r="C4">
        <v>1.8109999999999999</v>
      </c>
      <c r="D4">
        <v>1.8109999999999999</v>
      </c>
      <c r="E4">
        <v>1.8109999999999999</v>
      </c>
    </row>
    <row r="5" spans="1:5">
      <c r="A5" t="str">
        <f>'ARM MCL4'!A5</f>
        <v>SBER</v>
      </c>
      <c r="B5">
        <v>6.6509999999999998</v>
      </c>
      <c r="C5">
        <v>3.7909999999999999</v>
      </c>
      <c r="D5">
        <v>3.7909999999999999</v>
      </c>
      <c r="E5">
        <v>3.79</v>
      </c>
    </row>
    <row r="6" spans="1:5">
      <c r="A6" t="str">
        <f>'ARM MCL4'!A6</f>
        <v>CV</v>
      </c>
      <c r="B6">
        <v>6.3630000000000004</v>
      </c>
      <c r="C6">
        <v>6.3639999999999999</v>
      </c>
      <c r="D6">
        <v>6.3639999999999999</v>
      </c>
      <c r="E6">
        <v>6.3630000000000004</v>
      </c>
    </row>
    <row r="7" spans="1:5">
      <c r="A7" t="str">
        <f>'ARM MCL4'!A7</f>
        <v>AOMIC</v>
      </c>
      <c r="B7">
        <v>0.61699999999999999</v>
      </c>
      <c r="C7">
        <v>0.61699999999999999</v>
      </c>
      <c r="D7">
        <v>0.61699999999999999</v>
      </c>
      <c r="E7">
        <v>0.61699999999999999</v>
      </c>
    </row>
    <row r="9" spans="1:5">
      <c r="A9" t="s">
        <v>12</v>
      </c>
      <c r="B9">
        <f>SUM(B2:B7)</f>
        <v>542.91199999999992</v>
      </c>
      <c r="C9">
        <f t="shared" ref="C9:E9" si="0">SUM(C2:C7)</f>
        <v>115.55800000000001</v>
      </c>
      <c r="D9">
        <f t="shared" si="0"/>
        <v>51.806999999999995</v>
      </c>
      <c r="E9">
        <f t="shared" si="0"/>
        <v>51.802</v>
      </c>
    </row>
    <row r="12" spans="1:5">
      <c r="B12">
        <f>B9/E9</f>
        <v>10.480521987568046</v>
      </c>
      <c r="C12">
        <f>C9/D9</f>
        <v>2.2305479954446312</v>
      </c>
    </row>
    <row r="13" spans="1:5">
      <c r="B13">
        <f>B4/C4</f>
        <v>2.1612368856985094</v>
      </c>
    </row>
    <row r="14" spans="1:5">
      <c r="B14">
        <f>B5/C5</f>
        <v>1.75441835927196</v>
      </c>
    </row>
    <row r="15" spans="1:5">
      <c r="B15">
        <f>B9/C9</f>
        <v>4.6981775385520681</v>
      </c>
    </row>
    <row r="16" spans="1:5">
      <c r="B16">
        <f>B2/D2</f>
        <v>3.8349124318116563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Feature Überblick</vt:lpstr>
      <vt:lpstr>ARM MCL1</vt:lpstr>
      <vt:lpstr>ARM MCL 2</vt:lpstr>
      <vt:lpstr>ARM MCL3</vt:lpstr>
      <vt:lpstr>ARM MCL4</vt:lpstr>
      <vt:lpstr>DSP MCL1</vt:lpstr>
      <vt:lpstr>DSP MCL2</vt:lpstr>
      <vt:lpstr>DSP MCL3</vt:lpstr>
      <vt:lpstr>DSP MCL4</vt:lpstr>
    </vt:vector>
  </TitlesOfParts>
  <Company>IMS-AS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wolpers</dc:creator>
  <cp:lastModifiedBy>DuncanSin</cp:lastModifiedBy>
  <cp:lastPrinted>2013-07-19T14:38:38Z</cp:lastPrinted>
  <dcterms:created xsi:type="dcterms:W3CDTF">2013-06-26T15:04:51Z</dcterms:created>
  <dcterms:modified xsi:type="dcterms:W3CDTF">2013-07-22T07:09:15Z</dcterms:modified>
</cp:coreProperties>
</file>