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DataScripts\TheOfficeSQLandExcel\"/>
    </mc:Choice>
  </mc:AlternateContent>
  <xr:revisionPtr revIDLastSave="0" documentId="13_ncr:1_{2018E1AC-51ED-4D4C-923E-0178CFD3630D}" xr6:coauthVersionLast="47" xr6:coauthVersionMax="47" xr10:uidLastSave="{00000000-0000-0000-0000-000000000000}"/>
  <bookViews>
    <workbookView xWindow="-108" yWindow="-108" windowWidth="23256" windowHeight="13896" firstSheet="3" activeTab="10" xr2:uid="{00000000-000D-0000-FFFF-FFFF00000000}"/>
  </bookViews>
  <sheets>
    <sheet name="Max-Min" sheetId="1" r:id="rId1"/>
    <sheet name="IF-IFS" sheetId="2" r:id="rId2"/>
    <sheet name="LEN" sheetId="3" r:id="rId3"/>
    <sheet name="LeftRight" sheetId="4" r:id="rId4"/>
    <sheet name="DateToText" sheetId="5" r:id="rId5"/>
    <sheet name="TRIM" sheetId="6" r:id="rId6"/>
    <sheet name="Concatenate" sheetId="7" r:id="rId7"/>
    <sheet name="Substitute" sheetId="8" r:id="rId8"/>
    <sheet name="SUM-SumIf" sheetId="9" r:id="rId9"/>
    <sheet name="Count-CountIf" sheetId="10" r:id="rId10"/>
    <sheet name="Days-NetworkDay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1" l="1"/>
  <c r="M15" i="11"/>
  <c r="M16" i="11"/>
  <c r="M17" i="11"/>
  <c r="M18" i="11"/>
  <c r="M19" i="11"/>
  <c r="M20" i="11"/>
  <c r="M21" i="11"/>
  <c r="M13" i="11"/>
  <c r="K2" i="11" a="1"/>
  <c r="K2" i="11" s="1"/>
  <c r="J2" i="11" a="1"/>
  <c r="J2" i="11" s="1"/>
  <c r="L14" i="11"/>
  <c r="L15" i="11"/>
  <c r="L16" i="11"/>
  <c r="L17" i="11"/>
  <c r="L18" i="11"/>
  <c r="L19" i="11"/>
  <c r="L20" i="11"/>
  <c r="L21" i="11"/>
  <c r="L13" i="11"/>
  <c r="L2" i="10"/>
  <c r="K2" i="10"/>
  <c r="J2" i="10"/>
  <c r="L2" i="9"/>
  <c r="K2" i="9"/>
  <c r="J2" i="9"/>
  <c r="N12" i="8" a="1"/>
  <c r="N12" i="8" s="1"/>
  <c r="M12" i="8" a="1"/>
  <c r="M12" i="8" s="1"/>
  <c r="L12" i="8" a="1"/>
  <c r="L12" i="8" s="1"/>
  <c r="K2" i="8" a="1"/>
  <c r="K2" i="8" s="1"/>
  <c r="J2" i="8" a="1"/>
  <c r="J2" i="8" s="1"/>
  <c r="K2" i="7" a="1"/>
  <c r="K2" i="7" s="1"/>
  <c r="J2" i="7" a="1"/>
  <c r="J2" i="7" s="1"/>
  <c r="J2" i="6" a="1"/>
  <c r="J2" i="6" s="1"/>
  <c r="K3" i="5"/>
  <c r="K4" i="5"/>
  <c r="K5" i="5"/>
  <c r="K6" i="5"/>
  <c r="K7" i="5"/>
  <c r="K8" i="5"/>
  <c r="K9" i="5"/>
  <c r="K10" i="5"/>
  <c r="K2" i="5"/>
  <c r="J2" i="5" a="1"/>
  <c r="J2" i="5" s="1"/>
  <c r="K2" i="4" a="1"/>
  <c r="K2" i="4" s="1"/>
  <c r="J2" i="4" a="1"/>
  <c r="J2" i="4" s="1"/>
  <c r="J2" i="3" a="1"/>
  <c r="J2" i="3" s="1"/>
  <c r="K2" i="2" a="1"/>
  <c r="K2" i="2" s="1"/>
  <c r="J2" i="2" a="1"/>
  <c r="J2" i="2" s="1"/>
  <c r="K21" i="1"/>
  <c r="J21" i="1"/>
  <c r="K19" i="1"/>
  <c r="J19" i="1"/>
  <c r="K17" i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<sst xmlns="http://schemas.openxmlformats.org/spreadsheetml/2006/main" count="580" uniqueCount="112">
  <si>
    <t>EmployeeID</t>
  </si>
  <si>
    <t>LastName</t>
  </si>
  <si>
    <t>Age</t>
  </si>
  <si>
    <t>Gender</t>
  </si>
  <si>
    <t>JobTitle</t>
  </si>
  <si>
    <t>Salary</t>
  </si>
  <si>
    <t>StartDate</t>
  </si>
  <si>
    <t>EndDate</t>
  </si>
  <si>
    <t>FirstName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</si>
  <si>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</si>
  <si>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</si>
  <si>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</si>
  <si>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</si>
  <si>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</si>
  <si>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</si>
  <si>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</si>
  <si>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</si>
  <si>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</si>
  <si>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</si>
  <si>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</si>
  <si>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</si>
  <si>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</si>
  <si>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</si>
  <si>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</si>
  <si>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</si>
  <si>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</si>
  <si>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Meredith</t>
  </si>
  <si>
    <t>Stanley</t>
  </si>
  <si>
    <t>Kevin</t>
  </si>
  <si>
    <t>Scott</t>
  </si>
  <si>
    <t>Palmer</t>
  </si>
  <si>
    <t>Hudson</t>
  </si>
  <si>
    <t>Malone</t>
  </si>
  <si>
    <t>Regional Manager</t>
  </si>
  <si>
    <t>Supplier Relationships</t>
  </si>
  <si>
    <t>Max Start Date</t>
  </si>
  <si>
    <t>Min Start Date</t>
  </si>
  <si>
    <t>Max Salary</t>
  </si>
  <si>
    <t>Min Salary</t>
  </si>
  <si>
    <t>Max Age</t>
  </si>
  <si>
    <t>Min Age</t>
  </si>
  <si>
    <t>If Young/Old</t>
  </si>
  <si>
    <t>Ifs Department</t>
  </si>
  <si>
    <t>Length Last Name</t>
  </si>
  <si>
    <t>Left First Name</t>
  </si>
  <si>
    <t>Right EmpID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</si>
  <si>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</si>
  <si>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</si>
  <si>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</si>
  <si>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</si>
  <si>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</si>
  <si>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</si>
  <si>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</si>
  <si>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</si>
  <si>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</si>
  <si>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</si>
  <si>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</si>
  <si>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</si>
  <si>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</si>
  <si>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</si>
  <si>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</si>
  <si>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>Convert Start Date to Text</t>
  </si>
  <si>
    <t>Right Fx Year</t>
  </si>
  <si>
    <t xml:space="preserve"> Schrute</t>
  </si>
  <si>
    <t xml:space="preserve"> Hudson</t>
  </si>
  <si>
    <t xml:space="preserve">  Scott</t>
  </si>
  <si>
    <t xml:space="preserve">Malone </t>
  </si>
  <si>
    <t>Last Name Trim</t>
  </si>
  <si>
    <t>Concatenate (B2, " ", C2)</t>
  </si>
  <si>
    <t>Concatenate Gmail</t>
  </si>
  <si>
    <t>StartDates as Text</t>
  </si>
  <si>
    <t>EndDates as Text</t>
  </si>
  <si>
    <t>No Instances</t>
  </si>
  <si>
    <t>02/11/2001</t>
  </si>
  <si>
    <t>06/09/2015</t>
  </si>
  <si>
    <t>03/10/1999</t>
  </si>
  <si>
    <t>08/09/2017</t>
  </si>
  <si>
    <t>05/01/2000</t>
  </si>
  <si>
    <t>03/12/2015</t>
  </si>
  <si>
    <t>06/05/2001</t>
  </si>
  <si>
    <t>30/08/2017</t>
  </si>
  <si>
    <t>11/09/2013</t>
  </si>
  <si>
    <t>08/11/2003</t>
  </si>
  <si>
    <t>09/06/2002</t>
  </si>
  <si>
    <t>22/04/2015</t>
  </si>
  <si>
    <t>10/08/2003</t>
  </si>
  <si>
    <t>04-07-2000</t>
  </si>
  <si>
    <t>11-09-2013</t>
  </si>
  <si>
    <t>1st Instance</t>
  </si>
  <si>
    <t>2nd Instance</t>
  </si>
  <si>
    <t>Total Salary</t>
  </si>
  <si>
    <t>Total If &gt; $50,000</t>
  </si>
  <si>
    <t>Total Salary of Females &gt;30 Age</t>
  </si>
  <si>
    <t>Count</t>
  </si>
  <si>
    <t>CountIf Male</t>
  </si>
  <si>
    <t>CountIf Male &gt;30</t>
  </si>
  <si>
    <t>Days Between</t>
  </si>
  <si>
    <t>08/30/2017</t>
  </si>
  <si>
    <t>04/22/2015</t>
  </si>
  <si>
    <t>11/02/2001</t>
  </si>
  <si>
    <t>09/06/2015</t>
  </si>
  <si>
    <t>10/03/1999</t>
  </si>
  <si>
    <t>07/04/2000</t>
  </si>
  <si>
    <t>09/08/2017</t>
  </si>
  <si>
    <t>01/05/2000</t>
  </si>
  <si>
    <t>12/03/2015</t>
  </si>
  <si>
    <t>05/06/2001</t>
  </si>
  <si>
    <t>09/11/2013</t>
  </si>
  <si>
    <t>11/08/2003</t>
  </si>
  <si>
    <t>06/09/2002</t>
  </si>
  <si>
    <t>08/10/2003</t>
  </si>
  <si>
    <t>Excluding Holidays/Weekends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</si>
</sst>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K25"/>
  <sheetViews>
    <sheetView topLeftCell="A16" workbookViewId="0">
      <selection activeCell="K36" sqref="K36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11" bestFit="1" customWidth="1"/>
    <col min="4" max="4" width="4.44140625" bestFit="1" customWidth="1"/>
    <col min="5" max="5" width="7.5546875" bestFit="1" customWidth="1"/>
    <col min="6" max="6" width="21.109375" bestFit="1" customWidth="1"/>
    <col min="7" max="7" width="11.5546875" bestFit="1" customWidth="1"/>
    <col min="8" max="8" width="9.6640625" bestFit="1" customWidth="1"/>
    <col min="9" max="9" width="10.6640625" bestFit="1" customWidth="1"/>
    <col min="10" max="10" width="14" bestFit="1" customWidth="1"/>
    <col min="11" max="11" width="13.6640625" bestFit="1" customWidth="1"/>
  </cols>
  <sheetData>
    <row r="16" spans="1:11" x14ac:dyDescent="0.3">
      <c r="A16" t="s">
        <v>0</v>
      </c>
      <c r="B16" t="s">
        <v>8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35</v>
      </c>
      <c r="K16" t="s">
        <v>36</v>
      </c>
    </row>
    <row r="17" spans="1:11" x14ac:dyDescent="0.3">
      <c r="A17">
        <v>1001</v>
      </c>
      <c r="B17" t="s">
        <v>9</v>
      </c>
      <c r="C17" t="s">
        <v>10</v>
      </c>
      <c r="D17">
        <v>30</v>
      </c>
      <c r="E17" t="s">
        <v>11</v>
      </c>
      <c r="F17" t="s">
        <v>12</v>
      </c>
      <c r="G17" s="2">
        <v>45000</v>
      </c>
      <c r="H17" s="1">
        <v>37197</v>
      </c>
      <c r="I17" s="1">
        <v>42253</v>
      </c>
      <c r="J17" s="1">
        <f>MAX(H17:H25)</f>
        <v>37933</v>
      </c>
      <c r="K17" s="1">
        <f>MIN(H17:H25)</f>
        <v>36436</v>
      </c>
    </row>
    <row r="18" spans="1:11" x14ac:dyDescent="0.3">
      <c r="A18">
        <v>1002</v>
      </c>
      <c r="B18" t="s">
        <v>13</v>
      </c>
      <c r="C18" t="s">
        <v>14</v>
      </c>
      <c r="D18">
        <v>30</v>
      </c>
      <c r="E18" t="s">
        <v>15</v>
      </c>
      <c r="F18" t="s">
        <v>16</v>
      </c>
      <c r="G18" s="2">
        <v>36000</v>
      </c>
      <c r="H18" s="1">
        <v>36436</v>
      </c>
      <c r="I18" s="1">
        <v>42287</v>
      </c>
      <c r="J18" t="s">
        <v>37</v>
      </c>
      <c r="K18" t="s">
        <v>38</v>
      </c>
    </row>
    <row r="19" spans="1:11" x14ac:dyDescent="0.3">
      <c r="A19">
        <v>1003</v>
      </c>
      <c r="B19" t="s">
        <v>17</v>
      </c>
      <c r="C19" t="s">
        <v>18</v>
      </c>
      <c r="D19">
        <v>29</v>
      </c>
      <c r="E19" t="s">
        <v>11</v>
      </c>
      <c r="F19" t="s">
        <v>12</v>
      </c>
      <c r="G19" s="2">
        <v>63000</v>
      </c>
      <c r="H19" s="1">
        <v>36711</v>
      </c>
      <c r="I19" s="1">
        <v>42986</v>
      </c>
      <c r="J19" s="2">
        <f>MAX(G17:G25)</f>
        <v>65000</v>
      </c>
      <c r="K19" s="2">
        <f>MIN(G17:G25)</f>
        <v>36000</v>
      </c>
    </row>
    <row r="20" spans="1:11" x14ac:dyDescent="0.3">
      <c r="A20">
        <v>1004</v>
      </c>
      <c r="B20" t="s">
        <v>19</v>
      </c>
      <c r="C20" t="s">
        <v>20</v>
      </c>
      <c r="D20">
        <v>31</v>
      </c>
      <c r="E20" t="s">
        <v>15</v>
      </c>
      <c r="F20" t="s">
        <v>21</v>
      </c>
      <c r="G20" s="2">
        <v>47000</v>
      </c>
      <c r="H20" s="1">
        <v>36530</v>
      </c>
      <c r="I20" s="1">
        <v>42341</v>
      </c>
      <c r="J20" t="s">
        <v>39</v>
      </c>
      <c r="K20" t="s">
        <v>40</v>
      </c>
    </row>
    <row r="21" spans="1:11" x14ac:dyDescent="0.3">
      <c r="A21">
        <v>1005</v>
      </c>
      <c r="B21" t="s">
        <v>22</v>
      </c>
      <c r="C21" t="s">
        <v>23</v>
      </c>
      <c r="D21">
        <v>32</v>
      </c>
      <c r="E21" t="s">
        <v>11</v>
      </c>
      <c r="F21" t="s">
        <v>24</v>
      </c>
      <c r="G21" s="2">
        <v>50000</v>
      </c>
      <c r="H21" s="1">
        <v>37017</v>
      </c>
      <c r="I21" s="1">
        <v>42977</v>
      </c>
      <c r="J21">
        <f>MAX(D17:D25)</f>
        <v>38</v>
      </c>
      <c r="K21">
        <f>MIN(D17:D25)</f>
        <v>29</v>
      </c>
    </row>
    <row r="22" spans="1:11" x14ac:dyDescent="0.3">
      <c r="A22">
        <v>1006</v>
      </c>
      <c r="B22" t="s">
        <v>25</v>
      </c>
      <c r="C22" t="s">
        <v>29</v>
      </c>
      <c r="D22">
        <v>35</v>
      </c>
      <c r="E22" t="s">
        <v>11</v>
      </c>
      <c r="F22" t="s">
        <v>33</v>
      </c>
      <c r="G22" s="2">
        <v>65000</v>
      </c>
      <c r="H22" s="1">
        <v>37017</v>
      </c>
      <c r="I22" s="1">
        <v>41528</v>
      </c>
    </row>
    <row r="23" spans="1:11" x14ac:dyDescent="0.3">
      <c r="A23">
        <v>1007</v>
      </c>
      <c r="B23" t="s">
        <v>26</v>
      </c>
      <c r="C23" t="s">
        <v>30</v>
      </c>
      <c r="D23">
        <v>32</v>
      </c>
      <c r="E23" t="s">
        <v>15</v>
      </c>
      <c r="F23" t="s">
        <v>34</v>
      </c>
      <c r="G23" s="2">
        <v>41000</v>
      </c>
      <c r="H23" s="1">
        <v>37933</v>
      </c>
      <c r="I23" s="1">
        <v>41528</v>
      </c>
    </row>
    <row r="24" spans="1:11" x14ac:dyDescent="0.3">
      <c r="A24">
        <v>1008</v>
      </c>
      <c r="B24" t="s">
        <v>27</v>
      </c>
      <c r="C24" t="s">
        <v>31</v>
      </c>
      <c r="D24">
        <v>38</v>
      </c>
      <c r="E24" t="s">
        <v>11</v>
      </c>
      <c r="F24" t="s">
        <v>12</v>
      </c>
      <c r="G24" s="2">
        <v>48000</v>
      </c>
      <c r="H24" s="1">
        <v>37416</v>
      </c>
      <c r="I24" s="1">
        <v>42116</v>
      </c>
    </row>
    <row r="25" spans="1:11" x14ac:dyDescent="0.3">
      <c r="A25">
        <v>1009</v>
      </c>
      <c r="B25" t="s">
        <v>28</v>
      </c>
      <c r="C25" t="s">
        <v>32</v>
      </c>
      <c r="D25">
        <v>31</v>
      </c>
      <c r="E25" t="s">
        <v>11</v>
      </c>
      <c r="F25" t="s">
        <v>21</v>
      </c>
      <c r="G25" s="2">
        <v>42000</v>
      </c>
      <c r="H25" s="1">
        <v>37843</v>
      </c>
      <c r="I25" s="1">
        <v>42116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sqref="A1:I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1.21875" bestFit="1" customWidth="1"/>
    <col min="11" max="11" width="18.6640625" bestFit="1" customWidth="1"/>
  </cols>
  <sheetData>
    <row r="1" spans="1:1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41</v>
      </c>
      <c r="K1" t="s">
        <v>42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t="str" cm="1">
        <f t="array" ref="J2:J10">IF($D$2:$D$10 &gt; 30, "Old", "Young")</f>
        <v>Young</v>
      </c>
      <c r="K2" t="str" cm="1">
        <f t="array" ref="K2:K10">_xlfn.IFS(F2:F10 = "Salesman", "Sales", F2:F10 = "HR", "Fire Immediately", F2:F10 = "Regional Manager", "Give Christmas Bonus", F2:F10 = "Accountant", "Accounting", F2:F10 = "Supplier Relationships", "Marketing", F2:F10 = "Receptionist", "Cute")</f>
        <v>Sales</v>
      </c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t="str">
        <v>Young</v>
      </c>
      <c r="K3" t="str">
        <v>Cute</v>
      </c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t="str">
        <v>Old</v>
      </c>
      <c r="K5" t="str">
        <v>Accounting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t="str">
        <v>Old</v>
      </c>
      <c r="K8" t="str">
        <v>Marketing</v>
      </c>
    </row>
    <row r="9" spans="1:11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t="str">
        <v>Old</v>
      </c>
      <c r="K10" t="str">
        <v>Accounting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I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5.6640625" bestFit="1" customWidth="1"/>
  </cols>
  <sheetData>
    <row r="1" spans="1:10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43</v>
      </c>
    </row>
    <row r="2" spans="1:10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0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>
        <v>7</v>
      </c>
    </row>
    <row r="4" spans="1:10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>
        <v>7</v>
      </c>
    </row>
    <row r="5" spans="1:10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>
        <v>6</v>
      </c>
    </row>
    <row r="6" spans="1:10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>
        <v>10</v>
      </c>
    </row>
    <row r="7" spans="1:10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>
        <v>5</v>
      </c>
    </row>
    <row r="8" spans="1:10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>
        <v>6</v>
      </c>
    </row>
    <row r="9" spans="1:10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>
        <v>6</v>
      </c>
    </row>
    <row r="10" spans="1:10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5228-3A1A-4655-A391-22328FBA52BD}">
  <dimension ref="A1:L23"/>
  <sheetViews>
    <sheetView workbookViewId="0">
      <selection activeCell="M20" sqref="M2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9" width="10.5546875" bestFit="1" customWidth="1"/>
    <col min="10" max="10" width="13.5546875" bestFit="1" customWidth="1"/>
    <col min="11" max="11" width="10.88671875" bestFit="1" customWidth="1"/>
    <col min="12" max="12" width="14" bestFit="1" customWidth="1"/>
    <col min="13" max="13" width="21.77734375" bestFit="1" customWidth="1"/>
  </cols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44</v>
      </c>
      <c r="K1" t="s">
        <v>45</v>
      </c>
    </row>
    <row r="2" spans="1:12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3" t="s">
        <v>46</v>
      </c>
      <c r="I2" s="1" t="s">
        <v>54</v>
      </c>
      <c r="J2" t="str" cm="1">
        <f t="array" ref="J2:J10">LEFT(B2:B10, 3)</f>
        <v>Jim</v>
      </c>
      <c r="K2" t="str" cm="1">
        <f t="array" ref="K2:K10">RIGHT(A2:A10, 2)</f>
        <v>01</v>
      </c>
      <c r="L2" s="1"/>
    </row>
    <row r="3" spans="1:12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3" t="s">
        <v>47</v>
      </c>
      <c r="I3" s="1" t="s">
        <v>55</v>
      </c>
      <c r="J3" t="str">
        <v>Pam</v>
      </c>
      <c r="K3" t="str">
        <v>02</v>
      </c>
      <c r="L3" s="1"/>
    </row>
    <row r="4" spans="1:12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3" t="s">
        <v>48</v>
      </c>
      <c r="I4" s="1" t="s">
        <v>56</v>
      </c>
      <c r="J4" t="str">
        <v>Dwi</v>
      </c>
      <c r="K4" t="str">
        <v>03</v>
      </c>
      <c r="L4" s="1"/>
    </row>
    <row r="5" spans="1:12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3" t="s">
        <v>49</v>
      </c>
      <c r="I5" s="1" t="s">
        <v>57</v>
      </c>
      <c r="J5" t="str">
        <v>Ang</v>
      </c>
      <c r="K5" t="str">
        <v>04</v>
      </c>
      <c r="L5" s="1"/>
    </row>
    <row r="6" spans="1:12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3" t="s">
        <v>50</v>
      </c>
      <c r="I6" s="1" t="s">
        <v>58</v>
      </c>
      <c r="J6" t="str">
        <v>Tob</v>
      </c>
      <c r="K6" t="str">
        <v>05</v>
      </c>
      <c r="L6" s="1"/>
    </row>
    <row r="7" spans="1:12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3" t="s">
        <v>50</v>
      </c>
      <c r="I7" s="1" t="s">
        <v>59</v>
      </c>
      <c r="J7" t="str">
        <v>Mic</v>
      </c>
      <c r="K7" t="str">
        <v>06</v>
      </c>
      <c r="L7" s="1"/>
    </row>
    <row r="8" spans="1:12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3" t="s">
        <v>51</v>
      </c>
      <c r="I8" s="1" t="s">
        <v>59</v>
      </c>
      <c r="J8" t="str">
        <v>Mer</v>
      </c>
      <c r="K8" t="str">
        <v>07</v>
      </c>
      <c r="L8" s="1"/>
    </row>
    <row r="9" spans="1:12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3" t="s">
        <v>52</v>
      </c>
      <c r="I9" s="1" t="s">
        <v>60</v>
      </c>
      <c r="J9" t="str">
        <v>Sta</v>
      </c>
      <c r="K9" t="str">
        <v>08</v>
      </c>
      <c r="L9" s="1"/>
    </row>
    <row r="10" spans="1:12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3" t="s">
        <v>53</v>
      </c>
      <c r="I10" s="1" t="s">
        <v>60</v>
      </c>
      <c r="J10" t="str">
        <v>Kev</v>
      </c>
      <c r="K10" t="str">
        <v>09</v>
      </c>
      <c r="L10" s="1"/>
    </row>
    <row r="14" spans="1:12" x14ac:dyDescent="0.3">
      <c r="G14" s="1"/>
      <c r="H14" s="1"/>
    </row>
    <row r="15" spans="1:12" x14ac:dyDescent="0.3">
      <c r="F15" s="1"/>
      <c r="G15" s="1"/>
      <c r="H15" s="1"/>
    </row>
    <row r="16" spans="1:12" x14ac:dyDescent="0.3">
      <c r="F16" s="1"/>
      <c r="G16" s="1"/>
      <c r="H16" s="1"/>
    </row>
    <row r="17" spans="6:8" x14ac:dyDescent="0.3">
      <c r="F17" s="1"/>
      <c r="G17" s="1"/>
      <c r="H17" s="1"/>
    </row>
    <row r="18" spans="6:8" x14ac:dyDescent="0.3">
      <c r="F18" s="1"/>
      <c r="G18" s="1"/>
      <c r="H18" s="1"/>
    </row>
    <row r="19" spans="6:8" x14ac:dyDescent="0.3">
      <c r="F19" s="1"/>
      <c r="G19" s="1"/>
      <c r="H19" s="1"/>
    </row>
    <row r="20" spans="6:8" x14ac:dyDescent="0.3">
      <c r="F20" s="1"/>
      <c r="G20" s="1"/>
      <c r="H20" s="1"/>
    </row>
    <row r="21" spans="6:8" x14ac:dyDescent="0.3">
      <c r="F21" s="1"/>
      <c r="G21" s="1"/>
      <c r="H21" s="1"/>
    </row>
    <row r="22" spans="6:8" x14ac:dyDescent="0.3">
      <c r="F22" s="1"/>
      <c r="G22" s="1"/>
      <c r="H22" s="1"/>
    </row>
    <row r="23" spans="6:8" x14ac:dyDescent="0.3">
      <c r="F23" s="1"/>
      <c r="G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6B09-6340-4FE1-91DA-01276B391038}">
  <dimension ref="A1:K10"/>
  <sheetViews>
    <sheetView workbookViewId="0">
      <selection activeCell="M4" sqref="M4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22.6640625" bestFit="1" customWidth="1"/>
    <col min="11" max="11" width="11.44140625" bestFit="1" customWidth="1"/>
  </cols>
  <sheetData>
    <row r="1" spans="1:1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61</v>
      </c>
      <c r="K1" t="s">
        <v>62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t="str">
        <f>RIGHT(J2, 4)</f>
        <v>2001</v>
      </c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t="str">
        <v>03/10/1999</v>
      </c>
      <c r="K3" t="str">
        <f t="shared" ref="K3:K10" si="0">RIGHT(J3, 4)</f>
        <v>1999</v>
      </c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t="str">
        <v>04/07/2000</v>
      </c>
      <c r="K4" t="str">
        <f t="shared" si="0"/>
        <v>2000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t="str">
        <v>05/01/2000</v>
      </c>
      <c r="K5" t="str">
        <f t="shared" si="0"/>
        <v>2000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t="str">
        <v>06/05/2001</v>
      </c>
      <c r="K6" t="str">
        <f t="shared" si="0"/>
        <v>2001</v>
      </c>
    </row>
    <row r="7" spans="1:11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t="str">
        <v>06/05/2001</v>
      </c>
      <c r="K7" t="str">
        <f t="shared" si="0"/>
        <v>2001</v>
      </c>
    </row>
    <row r="8" spans="1:11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t="str">
        <v>08/11/2003</v>
      </c>
      <c r="K8" t="str">
        <f t="shared" si="0"/>
        <v>2003</v>
      </c>
    </row>
    <row r="9" spans="1:11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t="str">
        <v>09/06/2002</v>
      </c>
      <c r="K9" t="str">
        <f t="shared" si="0"/>
        <v>2002</v>
      </c>
    </row>
    <row r="10" spans="1:11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t="str">
        <v>10/08/2003</v>
      </c>
      <c r="K10" t="str">
        <f t="shared" si="0"/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B0BE-6883-461D-99C3-A68252CA6E8D}">
  <dimension ref="A1:J10"/>
  <sheetViews>
    <sheetView workbookViewId="0">
      <selection activeCell="L9" sqref="L9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3.88671875" bestFit="1" customWidth="1"/>
  </cols>
  <sheetData>
    <row r="1" spans="1:10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67</v>
      </c>
    </row>
    <row r="2" spans="1:10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0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t="str">
        <v>Beasley</v>
      </c>
    </row>
    <row r="4" spans="1:10" x14ac:dyDescent="0.3">
      <c r="A4">
        <v>1003</v>
      </c>
      <c r="B4" t="s">
        <v>17</v>
      </c>
      <c r="C4" t="s">
        <v>63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t="str">
        <v>Schrute</v>
      </c>
    </row>
    <row r="5" spans="1:10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t="str">
        <v>Martin</v>
      </c>
    </row>
    <row r="6" spans="1:10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t="str">
        <v>Flenderson</v>
      </c>
    </row>
    <row r="7" spans="1:10" x14ac:dyDescent="0.3">
      <c r="A7">
        <v>1006</v>
      </c>
      <c r="B7" t="s">
        <v>25</v>
      </c>
      <c r="C7" t="s">
        <v>65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t="str">
        <v>Scott</v>
      </c>
    </row>
    <row r="8" spans="1:10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t="str">
        <v>Palmer</v>
      </c>
    </row>
    <row r="9" spans="1:10" x14ac:dyDescent="0.3">
      <c r="A9">
        <v>1008</v>
      </c>
      <c r="B9" t="s">
        <v>27</v>
      </c>
      <c r="C9" t="s">
        <v>64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t="str">
        <v>Hudson</v>
      </c>
    </row>
    <row r="10" spans="1:10" x14ac:dyDescent="0.3">
      <c r="A10">
        <v>1009</v>
      </c>
      <c r="B10" t="s">
        <v>28</v>
      </c>
      <c r="C10" t="s">
        <v>66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48A3-AABD-4BF1-8C1C-A58C084F1D03}">
  <dimension ref="A1:K10"/>
  <sheetViews>
    <sheetView workbookViewId="0">
      <selection activeCell="K3" sqref="K3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21.33203125" bestFit="1" customWidth="1"/>
    <col min="11" max="11" width="25.21875" bestFit="1" customWidth="1"/>
  </cols>
  <sheetData>
    <row r="1" spans="1:1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68</v>
      </c>
      <c r="K1" t="s">
        <v>69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t="str" cm="1">
        <f t="array" ref="J2:J10" xml:space="preserve"> CONCATENATE(B2:B10, " ",C2:C10)</f>
        <v>Jim Halpert</v>
      </c>
      <c r="K2" t="str" cm="1">
        <f t="array" ref="K2:K10">CONCATENATE(B2:B10, ".", C2:C10, "@gmail.com")</f>
        <v>Jim.Halpert@gmail.com</v>
      </c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t="str">
        <v>Michael Scott</v>
      </c>
      <c r="K7" t="str">
        <v>Michael.Scott@gmail.com</v>
      </c>
    </row>
    <row r="8" spans="1:11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t="str">
        <v>Meredith Palmer</v>
      </c>
      <c r="K8" t="str">
        <v>Meredith.Palmer@gmail.com</v>
      </c>
    </row>
    <row r="9" spans="1:11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t="str">
        <v>Kevin Malone</v>
      </c>
      <c r="K10" t="str">
        <v>Kevin.Malone@gmail.com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43E4-019E-4B0C-B4AC-0DB1B58E2E6D}">
  <dimension ref="A1:N20"/>
  <sheetViews>
    <sheetView workbookViewId="0">
      <selection activeCell="J32" sqref="J3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5.88671875" bestFit="1" customWidth="1"/>
    <col min="11" max="11" width="15" bestFit="1" customWidth="1"/>
    <col min="12" max="12" width="11.5546875" bestFit="1" customWidth="1"/>
    <col min="13" max="13" width="10.77734375" bestFit="1" customWidth="1"/>
    <col min="14" max="14" width="11.33203125" bestFit="1" customWidth="1"/>
  </cols>
  <sheetData>
    <row r="1" spans="1:14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70</v>
      </c>
      <c r="K1" t="s">
        <v>71</v>
      </c>
    </row>
    <row r="2" spans="1:14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s="3" t="str" cm="1">
        <f t="array" ref="J2:J10">TEXT(H2:H10, "dd/mm/yyyy")</f>
        <v>02/11/2001</v>
      </c>
      <c r="K2" s="3" t="str" cm="1">
        <f t="array" ref="K2:K10">TEXT(I2:I10, "dd/mm/yyyy")</f>
        <v>06/09/2015</v>
      </c>
    </row>
    <row r="3" spans="1:14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s="3" t="str">
        <v>03/10/1999</v>
      </c>
      <c r="K3" s="3" t="str">
        <v>10/10/2015</v>
      </c>
    </row>
    <row r="4" spans="1:14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s="3" t="str">
        <v>04/07/2000</v>
      </c>
      <c r="K4" s="3" t="str">
        <v>08/09/2017</v>
      </c>
    </row>
    <row r="5" spans="1:14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s="3" t="str">
        <v>05/01/2000</v>
      </c>
      <c r="K5" s="3" t="str">
        <v>03/12/2015</v>
      </c>
    </row>
    <row r="6" spans="1:14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s="3" t="str">
        <v>06/05/2001</v>
      </c>
      <c r="K6" s="3" t="str">
        <v>30/08/2017</v>
      </c>
    </row>
    <row r="7" spans="1:14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s="3" t="str">
        <v>06/05/2001</v>
      </c>
      <c r="K7" s="3" t="str">
        <v>11/09/2013</v>
      </c>
    </row>
    <row r="8" spans="1:14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s="3" t="str">
        <v>08/11/2003</v>
      </c>
      <c r="K8" s="3" t="str">
        <v>11/09/2013</v>
      </c>
    </row>
    <row r="9" spans="1:14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s="3" t="str">
        <v>09/06/2002</v>
      </c>
      <c r="K9" s="3" t="str">
        <v>22/04/2015</v>
      </c>
    </row>
    <row r="10" spans="1:14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s="3" t="str">
        <v>10/08/2003</v>
      </c>
      <c r="K10" s="3" t="str">
        <v>22/04/2015</v>
      </c>
    </row>
    <row r="11" spans="1:14" x14ac:dyDescent="0.3">
      <c r="L11" t="s">
        <v>72</v>
      </c>
      <c r="M11" t="s">
        <v>88</v>
      </c>
      <c r="N11" t="s">
        <v>89</v>
      </c>
    </row>
    <row r="12" spans="1:14" x14ac:dyDescent="0.3">
      <c r="J12" s="3" t="s">
        <v>73</v>
      </c>
      <c r="K12" s="3" t="s">
        <v>74</v>
      </c>
      <c r="L12" t="str" cm="1">
        <f t="array" ref="L12:L20">SUBSTITUTE(J12:J20,"-", "/")</f>
        <v>02/11/2001</v>
      </c>
      <c r="M12" t="str" cm="1">
        <f t="array" ref="M12:M20">SUBSTITUTE(J12:J20, "/", "-", 1)</f>
        <v>02-11/2001</v>
      </c>
      <c r="N12" t="str" cm="1">
        <f t="array" ref="N12:N20">SUBSTITUTE(J12:J20, "/", "-", 2)</f>
        <v>02/11-2001</v>
      </c>
    </row>
    <row r="13" spans="1:14" x14ac:dyDescent="0.3">
      <c r="J13" s="3" t="s">
        <v>75</v>
      </c>
      <c r="K13" s="3" t="s">
        <v>55</v>
      </c>
      <c r="L13" t="str">
        <v>03/10/1999</v>
      </c>
      <c r="M13" t="str">
        <v>03-10/1999</v>
      </c>
      <c r="N13" t="str">
        <v>03/10-1999</v>
      </c>
    </row>
    <row r="14" spans="1:14" x14ac:dyDescent="0.3">
      <c r="J14" s="3" t="s">
        <v>86</v>
      </c>
      <c r="K14" s="3" t="s">
        <v>76</v>
      </c>
      <c r="L14" t="str">
        <v>04/07/2000</v>
      </c>
      <c r="M14" t="str">
        <v>04-07-2000</v>
      </c>
      <c r="N14" t="str">
        <v>04-07-2000</v>
      </c>
    </row>
    <row r="15" spans="1:14" x14ac:dyDescent="0.3">
      <c r="J15" s="3" t="s">
        <v>77</v>
      </c>
      <c r="K15" s="3" t="s">
        <v>78</v>
      </c>
      <c r="L15" t="str">
        <v>05/01/2000</v>
      </c>
      <c r="M15" t="str">
        <v>05-01/2000</v>
      </c>
      <c r="N15" t="str">
        <v>05/01-2000</v>
      </c>
    </row>
    <row r="16" spans="1:14" x14ac:dyDescent="0.3">
      <c r="J16" s="3" t="s">
        <v>79</v>
      </c>
      <c r="K16" s="3" t="s">
        <v>80</v>
      </c>
      <c r="L16" t="str">
        <v>06/05/2001</v>
      </c>
      <c r="M16" t="str">
        <v>06-05/2001</v>
      </c>
      <c r="N16" t="str">
        <v>06/05-2001</v>
      </c>
    </row>
    <row r="17" spans="10:14" x14ac:dyDescent="0.3">
      <c r="J17" s="3" t="s">
        <v>79</v>
      </c>
      <c r="K17" s="3" t="s">
        <v>87</v>
      </c>
      <c r="L17" t="str">
        <v>06/05/2001</v>
      </c>
      <c r="M17" t="str">
        <v>06-05/2001</v>
      </c>
      <c r="N17" t="str">
        <v>06/05-2001</v>
      </c>
    </row>
    <row r="18" spans="10:14" x14ac:dyDescent="0.3">
      <c r="J18" s="3" t="s">
        <v>82</v>
      </c>
      <c r="K18" s="3" t="s">
        <v>81</v>
      </c>
      <c r="L18" t="str">
        <v>08/11/2003</v>
      </c>
      <c r="M18" t="str">
        <v>08-11/2003</v>
      </c>
      <c r="N18" t="str">
        <v>08/11-2003</v>
      </c>
    </row>
    <row r="19" spans="10:14" x14ac:dyDescent="0.3">
      <c r="J19" s="3" t="s">
        <v>83</v>
      </c>
      <c r="K19" s="3" t="s">
        <v>84</v>
      </c>
      <c r="L19" t="str">
        <v>09/06/2002</v>
      </c>
      <c r="M19" t="str">
        <v>09-06/2002</v>
      </c>
      <c r="N19" t="str">
        <v>09/06-2002</v>
      </c>
    </row>
    <row r="20" spans="10:14" x14ac:dyDescent="0.3">
      <c r="J20" s="3" t="s">
        <v>85</v>
      </c>
      <c r="K20" s="3" t="s">
        <v>84</v>
      </c>
      <c r="L20" t="str">
        <v>10/08/2003</v>
      </c>
      <c r="M20" t="str">
        <v>10-08/2003</v>
      </c>
      <c r="N20" t="str">
        <v>10/08-2003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4403-EAEE-41FC-9242-B4A51F92BCA5}">
  <dimension ref="A1:L10"/>
  <sheetViews>
    <sheetView workbookViewId="0">
      <selection activeCell="L2" sqref="L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2.109375" bestFit="1" customWidth="1"/>
    <col min="11" max="11" width="15.33203125" bestFit="1" customWidth="1"/>
    <col min="12" max="12" width="27.21875" bestFit="1" customWidth="1"/>
  </cols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90</v>
      </c>
      <c r="K1" t="s">
        <v>91</v>
      </c>
      <c r="L1" t="s">
        <v>92</v>
      </c>
    </row>
    <row r="2" spans="1:12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s="4">
        <f>SUM(G2:G10)</f>
        <v>437000</v>
      </c>
      <c r="K2" s="2">
        <f>SUMIF(G2:G10,"&gt;50000")</f>
        <v>128000</v>
      </c>
      <c r="L2" s="2">
        <f>SUMIFS(G2:G10, E2:E10, "Female", D2:D10, "&gt;30")</f>
        <v>88000</v>
      </c>
    </row>
    <row r="3" spans="1:12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</row>
    <row r="8" spans="1:12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</row>
    <row r="9" spans="1:12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E4DA-1C9F-43EA-8947-E99F33AE06CF}">
  <dimension ref="A1:L10"/>
  <sheetViews>
    <sheetView workbookViewId="0">
      <selection activeCell="L25" sqref="L25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5.88671875" bestFit="1" customWidth="1"/>
    <col min="11" max="11" width="11.6640625" bestFit="1" customWidth="1"/>
    <col min="12" max="12" width="15.21875" bestFit="1" customWidth="1"/>
  </cols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93</v>
      </c>
      <c r="K1" t="s">
        <v>94</v>
      </c>
      <c r="L1" t="s">
        <v>95</v>
      </c>
    </row>
    <row r="2" spans="1:12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>
        <f>COUNT(A2:A10)</f>
        <v>9</v>
      </c>
      <c r="K2">
        <f>COUNTIF(E2:E10, "Male")</f>
        <v>6</v>
      </c>
      <c r="L2">
        <f>COUNTIFS(E2:E10, "Male", D2:D10, "&gt;30")</f>
        <v>4</v>
      </c>
    </row>
    <row r="3" spans="1:12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</row>
    <row r="8" spans="1:12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</row>
    <row r="9" spans="1:12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C46C-A996-4930-A5B7-D0D0DCF605AF}">
  <dimension ref="A1:M21"/>
  <sheetViews>
    <sheetView tabSelected="1" workbookViewId="0">
      <selection activeCell="K26" sqref="K26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88671875" bestFit="1" customWidth="1"/>
    <col min="7" max="7" width="11.109375" bestFit="1" customWidth="1"/>
    <col min="8" max="8" width="9.5546875" bestFit="1" customWidth="1"/>
    <col min="9" max="9" width="10.5546875" bestFit="1" customWidth="1"/>
    <col min="10" max="10" width="15.88671875" bestFit="1" customWidth="1"/>
    <col min="11" max="11" width="15" bestFit="1" customWidth="1"/>
    <col min="12" max="12" width="12.5546875" bestFit="1" customWidth="1"/>
    <col min="13" max="13" width="25.5546875" bestFit="1" customWidth="1"/>
  </cols>
  <sheetData>
    <row r="1" spans="1:13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70</v>
      </c>
      <c r="K1" t="s">
        <v>71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 s="2">
        <v>45000</v>
      </c>
      <c r="H2" s="1">
        <v>37197</v>
      </c>
      <c r="I2" s="1">
        <v>42253</v>
      </c>
      <c r="J2" t="str" cm="1">
        <f t="array" ref="J2:J10">TEXT(H2:H10, "mm/dd/yyyy")</f>
        <v>11/02/2001</v>
      </c>
      <c r="K2" t="str" cm="1">
        <f t="array" ref="K2:K10">TEXT(I2:I10, "mm/dd/yyyy")</f>
        <v>09/06/2015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 s="2">
        <v>36000</v>
      </c>
      <c r="H3" s="1">
        <v>36436</v>
      </c>
      <c r="I3" s="1">
        <v>42287</v>
      </c>
      <c r="J3" t="str">
        <v>10/03/1999</v>
      </c>
      <c r="K3" t="str">
        <v>10/10/2015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 s="2">
        <v>63000</v>
      </c>
      <c r="H4" s="1">
        <v>36711</v>
      </c>
      <c r="I4" s="1">
        <v>42986</v>
      </c>
      <c r="J4" t="str">
        <v>07/04/2000</v>
      </c>
      <c r="K4" t="str">
        <v>09/08/2017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 s="2">
        <v>47000</v>
      </c>
      <c r="H5" s="1">
        <v>36530</v>
      </c>
      <c r="I5" s="1">
        <v>42341</v>
      </c>
      <c r="J5" t="str">
        <v>01/05/2000</v>
      </c>
      <c r="K5" t="str">
        <v>12/03/2015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 s="2">
        <v>50000</v>
      </c>
      <c r="H6" s="1">
        <v>37017</v>
      </c>
      <c r="I6" s="1">
        <v>42977</v>
      </c>
      <c r="J6" t="str">
        <v>05/06/2001</v>
      </c>
      <c r="K6" t="str">
        <v>08/30/2017</v>
      </c>
    </row>
    <row r="7" spans="1:13" x14ac:dyDescent="0.3">
      <c r="A7">
        <v>1006</v>
      </c>
      <c r="B7" t="s">
        <v>25</v>
      </c>
      <c r="C7" t="s">
        <v>29</v>
      </c>
      <c r="D7">
        <v>35</v>
      </c>
      <c r="E7" t="s">
        <v>11</v>
      </c>
      <c r="F7" t="s">
        <v>33</v>
      </c>
      <c r="G7" s="2">
        <v>65000</v>
      </c>
      <c r="H7" s="1">
        <v>37017</v>
      </c>
      <c r="I7" s="1">
        <v>41528</v>
      </c>
      <c r="J7" t="str">
        <v>05/06/2001</v>
      </c>
      <c r="K7" t="str">
        <v>09/11/2013</v>
      </c>
    </row>
    <row r="8" spans="1:13" x14ac:dyDescent="0.3">
      <c r="A8">
        <v>1007</v>
      </c>
      <c r="B8" t="s">
        <v>26</v>
      </c>
      <c r="C8" t="s">
        <v>30</v>
      </c>
      <c r="D8">
        <v>32</v>
      </c>
      <c r="E8" t="s">
        <v>15</v>
      </c>
      <c r="F8" t="s">
        <v>34</v>
      </c>
      <c r="G8" s="2">
        <v>41000</v>
      </c>
      <c r="H8" s="1">
        <v>37933</v>
      </c>
      <c r="I8" s="1">
        <v>41528</v>
      </c>
      <c r="J8" t="str">
        <v>11/08/2003</v>
      </c>
      <c r="K8" t="str">
        <v>09/11/2013</v>
      </c>
    </row>
    <row r="9" spans="1:13" x14ac:dyDescent="0.3">
      <c r="A9">
        <v>1008</v>
      </c>
      <c r="B9" t="s">
        <v>27</v>
      </c>
      <c r="C9" t="s">
        <v>31</v>
      </c>
      <c r="D9">
        <v>38</v>
      </c>
      <c r="E9" t="s">
        <v>11</v>
      </c>
      <c r="F9" t="s">
        <v>12</v>
      </c>
      <c r="G9" s="2">
        <v>48000</v>
      </c>
      <c r="H9" s="1">
        <v>37416</v>
      </c>
      <c r="I9" s="1">
        <v>42116</v>
      </c>
      <c r="J9" t="str">
        <v>06/09/2002</v>
      </c>
      <c r="K9" t="str">
        <v>04/22/2015</v>
      </c>
    </row>
    <row r="10" spans="1:13" x14ac:dyDescent="0.3">
      <c r="A10">
        <v>1009</v>
      </c>
      <c r="B10" t="s">
        <v>28</v>
      </c>
      <c r="C10" t="s">
        <v>32</v>
      </c>
      <c r="D10">
        <v>31</v>
      </c>
      <c r="E10" t="s">
        <v>11</v>
      </c>
      <c r="F10" t="s">
        <v>21</v>
      </c>
      <c r="G10" s="2">
        <v>42000</v>
      </c>
      <c r="H10" s="1">
        <v>37843</v>
      </c>
      <c r="I10" s="1">
        <v>42116</v>
      </c>
      <c r="J10" t="str">
        <v>08/10/2003</v>
      </c>
      <c r="K10" t="str">
        <v>04/22/2015</v>
      </c>
    </row>
    <row r="12" spans="1:13" x14ac:dyDescent="0.3">
      <c r="L12" t="s">
        <v>96</v>
      </c>
      <c r="M12" t="s">
        <v>111</v>
      </c>
    </row>
    <row r="13" spans="1:13" x14ac:dyDescent="0.3">
      <c r="J13" s="3" t="s">
        <v>99</v>
      </c>
      <c r="K13" s="3" t="s">
        <v>100</v>
      </c>
      <c r="L13">
        <f>_xlfn.DAYS(K13,J13)</f>
        <v>5056</v>
      </c>
      <c r="M13">
        <f>NETWORKDAYS(J13,K13)</f>
        <v>3611</v>
      </c>
    </row>
    <row r="14" spans="1:13" x14ac:dyDescent="0.3">
      <c r="J14" s="3" t="s">
        <v>101</v>
      </c>
      <c r="K14" s="3" t="s">
        <v>55</v>
      </c>
      <c r="L14">
        <f t="shared" ref="L14:L21" si="0">_xlfn.DAYS(K14,J14)</f>
        <v>5851</v>
      </c>
      <c r="M14">
        <f t="shared" ref="M14:M21" si="1">NETWORKDAYS(J14,K14)</f>
        <v>4180</v>
      </c>
    </row>
    <row r="15" spans="1:13" x14ac:dyDescent="0.3">
      <c r="J15" s="3" t="s">
        <v>102</v>
      </c>
      <c r="K15" s="3" t="s">
        <v>103</v>
      </c>
      <c r="L15">
        <f t="shared" si="0"/>
        <v>6275</v>
      </c>
      <c r="M15">
        <f t="shared" si="1"/>
        <v>4484</v>
      </c>
    </row>
    <row r="16" spans="1:13" x14ac:dyDescent="0.3">
      <c r="J16" s="3" t="s">
        <v>104</v>
      </c>
      <c r="K16" s="3" t="s">
        <v>105</v>
      </c>
      <c r="L16">
        <f t="shared" si="0"/>
        <v>5811</v>
      </c>
      <c r="M16">
        <f t="shared" si="1"/>
        <v>4152</v>
      </c>
    </row>
    <row r="17" spans="10:13" x14ac:dyDescent="0.3">
      <c r="J17" s="3" t="s">
        <v>106</v>
      </c>
      <c r="K17" s="3" t="s">
        <v>97</v>
      </c>
      <c r="L17">
        <f t="shared" si="0"/>
        <v>5960</v>
      </c>
      <c r="M17">
        <f t="shared" si="1"/>
        <v>4258</v>
      </c>
    </row>
    <row r="18" spans="10:13" x14ac:dyDescent="0.3">
      <c r="J18" s="3" t="s">
        <v>106</v>
      </c>
      <c r="K18" s="3" t="s">
        <v>107</v>
      </c>
      <c r="L18">
        <f t="shared" si="0"/>
        <v>4511</v>
      </c>
      <c r="M18">
        <f t="shared" si="1"/>
        <v>3223</v>
      </c>
    </row>
    <row r="19" spans="10:13" x14ac:dyDescent="0.3">
      <c r="J19" s="3" t="s">
        <v>108</v>
      </c>
      <c r="K19" s="3" t="s">
        <v>107</v>
      </c>
      <c r="L19">
        <f t="shared" si="0"/>
        <v>3595</v>
      </c>
      <c r="M19">
        <f t="shared" si="1"/>
        <v>2568</v>
      </c>
    </row>
    <row r="20" spans="10:13" x14ac:dyDescent="0.3">
      <c r="J20" s="3" t="s">
        <v>109</v>
      </c>
      <c r="K20" s="3" t="s">
        <v>98</v>
      </c>
      <c r="L20">
        <f t="shared" si="0"/>
        <v>4700</v>
      </c>
      <c r="M20">
        <f t="shared" si="1"/>
        <v>3358</v>
      </c>
    </row>
    <row r="21" spans="10:13" x14ac:dyDescent="0.3">
      <c r="J21" s="3" t="s">
        <v>110</v>
      </c>
      <c r="K21" s="3" t="s">
        <v>98</v>
      </c>
      <c r="L21">
        <f t="shared" si="0"/>
        <v>4273</v>
      </c>
      <c r="M21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wayde</dc:creator>
  <cp:lastModifiedBy>Duncan Sy</cp:lastModifiedBy>
  <dcterms:created xsi:type="dcterms:W3CDTF">2024-01-17T15:34:22Z</dcterms:created>
  <dcterms:modified xsi:type="dcterms:W3CDTF">2024-02-12T01:05:46Z</dcterms:modified>
</cp:coreProperties>
</file>