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65" windowWidth="11625" windowHeight="5910" activeTab="1"/>
  </bookViews>
  <sheets>
    <sheet name="Maint. G1" sheetId="31" r:id="rId1"/>
    <sheet name="Maint. G2" sheetId="32" r:id="rId2"/>
    <sheet name="Pine G1 Compactor" sheetId="28" r:id="rId3"/>
    <sheet name="Pine G2 Compactor" sheetId="35" r:id="rId4"/>
    <sheet name="Pine G2 - Full" sheetId="24" r:id="rId5"/>
    <sheet name="Pine Gyratory - Full" sheetId="13" r:id="rId6"/>
    <sheet name="Pine Gyratory Compactor (1)" sheetId="25" r:id="rId7"/>
    <sheet name="Gyratory Mold (Pine G1-G2)" sheetId="34" r:id="rId8"/>
    <sheet name="Pine G Bottom Plates" sheetId="33" r:id="rId9"/>
    <sheet name="CoreLok 1" sheetId="19" r:id="rId10"/>
    <sheet name="CoreLok 2" sheetId="15" r:id="rId11"/>
    <sheet name="CoreLok" sheetId="17" r:id="rId12"/>
  </sheets>
  <definedNames>
    <definedName name="_xlnm.Print_Area" localSheetId="7">'Gyratory Mold (Pine G1-G2)'!$A$1:$T$49</definedName>
    <definedName name="_xlnm.Print_Area" localSheetId="0">'Maint. G1'!$A$1:$G$61</definedName>
    <definedName name="_xlnm.Print_Area" localSheetId="1">'Maint. G2'!$A$1:$G$61</definedName>
  </definedNames>
  <calcPr calcId="145621"/>
</workbook>
</file>

<file path=xl/calcChain.xml><?xml version="1.0" encoding="utf-8"?>
<calcChain xmlns="http://schemas.openxmlformats.org/spreadsheetml/2006/main">
  <c r="F22" i="33" l="1"/>
  <c r="C22" i="33"/>
  <c r="L53" i="35" l="1"/>
  <c r="J53" i="35"/>
  <c r="M43" i="35"/>
  <c r="L53" i="28"/>
  <c r="J53" i="28"/>
  <c r="M43" i="28"/>
  <c r="J53" i="25"/>
  <c r="L53" i="25"/>
  <c r="M53" i="25"/>
  <c r="M43" i="25"/>
  <c r="E45" i="24"/>
  <c r="F21" i="17"/>
  <c r="F14" i="17"/>
  <c r="F15" i="17" s="1"/>
  <c r="F16" i="17" s="1"/>
  <c r="F18" i="17" s="1"/>
  <c r="F17" i="17"/>
  <c r="M46" i="13"/>
  <c r="B28" i="19"/>
  <c r="D22" i="19"/>
  <c r="C22" i="19"/>
  <c r="B22" i="19"/>
  <c r="E14" i="17"/>
  <c r="E17" i="17" s="1"/>
  <c r="H21" i="17"/>
  <c r="G21" i="17"/>
  <c r="E21" i="17"/>
  <c r="D21" i="17"/>
  <c r="C21" i="17"/>
  <c r="H14" i="17"/>
  <c r="H17" i="17" s="1"/>
  <c r="G14" i="17"/>
  <c r="G15" i="17" s="1"/>
  <c r="G16" i="17" s="1"/>
  <c r="D14" i="17"/>
  <c r="D15" i="17" s="1"/>
  <c r="D16" i="17" s="1"/>
  <c r="C14" i="17"/>
  <c r="C17" i="17"/>
  <c r="C15" i="17"/>
  <c r="C16" i="17" s="1"/>
  <c r="B28" i="15"/>
  <c r="B22" i="15"/>
  <c r="C22" i="15"/>
  <c r="D22" i="15"/>
  <c r="M53" i="35" l="1"/>
  <c r="D18" i="17"/>
  <c r="H15" i="17"/>
  <c r="H16" i="17" s="1"/>
  <c r="H18" i="17" s="1"/>
  <c r="F19" i="17"/>
  <c r="F20" i="17" s="1"/>
  <c r="F24" i="17" s="1"/>
  <c r="H19" i="17"/>
  <c r="H20" i="17" s="1"/>
  <c r="H24" i="17" s="1"/>
  <c r="D17" i="17"/>
  <c r="E15" i="17"/>
  <c r="E16" i="17" s="1"/>
  <c r="E18" i="17" s="1"/>
  <c r="E19" i="17" s="1"/>
  <c r="E20" i="17" s="1"/>
  <c r="E24" i="17" s="1"/>
  <c r="C18" i="17"/>
  <c r="C19" i="17" s="1"/>
  <c r="C20" i="17" s="1"/>
  <c r="C24" i="17" s="1"/>
  <c r="E22" i="15"/>
  <c r="B32" i="15" s="1"/>
  <c r="E22" i="19"/>
  <c r="B32" i="19" s="1"/>
  <c r="M53" i="28"/>
  <c r="G17" i="17"/>
  <c r="G18" i="17"/>
  <c r="D19" i="17" l="1"/>
  <c r="D20" i="17" s="1"/>
  <c r="D24" i="17" s="1"/>
  <c r="G19" i="17"/>
  <c r="G20" i="17" s="1"/>
  <c r="G24" i="17" s="1"/>
</calcChain>
</file>

<file path=xl/sharedStrings.xml><?xml version="1.0" encoding="utf-8"?>
<sst xmlns="http://schemas.openxmlformats.org/spreadsheetml/2006/main" count="999" uniqueCount="368">
  <si>
    <t>Equipment ID:</t>
  </si>
  <si>
    <t>Manufacturer:</t>
  </si>
  <si>
    <t>Model #:</t>
  </si>
  <si>
    <t>Serial #:</t>
  </si>
  <si>
    <t>UofA ID:</t>
  </si>
  <si>
    <t>Date:</t>
  </si>
  <si>
    <t>Performed by:</t>
  </si>
  <si>
    <t>Gyratory Mold</t>
  </si>
  <si>
    <t>Calibration Worksheet:</t>
  </si>
  <si>
    <t>Pass/Fail:</t>
  </si>
  <si>
    <t>Meas. 1</t>
  </si>
  <si>
    <t>Meas. 2</t>
  </si>
  <si>
    <t>Meas. 3</t>
  </si>
  <si>
    <t>Meas. 4</t>
  </si>
  <si>
    <t xml:space="preserve">Avg: </t>
  </si>
  <si>
    <t>Acc. Range:</t>
  </si>
  <si>
    <t>Inside Diameter (mm)</t>
  </si>
  <si>
    <t>Next Calibration Due:</t>
  </si>
  <si>
    <t>Bottom Plate Diameter (mm)</t>
  </si>
  <si>
    <t>149.50-149.75</t>
  </si>
  <si>
    <t>Calibration Items:</t>
  </si>
  <si>
    <t>Location:</t>
  </si>
  <si>
    <t>Last Calibration:</t>
  </si>
  <si>
    <t>Calibration Procedure:</t>
  </si>
  <si>
    <t>Calibration Equipment:</t>
  </si>
  <si>
    <t>Pine Gyratory Compactor</t>
  </si>
  <si>
    <t>Actual:</t>
  </si>
  <si>
    <t>Tolerance:</t>
  </si>
  <si>
    <t>Target Time:</t>
  </si>
  <si>
    <t>Actual Time:</t>
  </si>
  <si>
    <t>+/- 0.3 sec</t>
  </si>
  <si>
    <t>Mititoyo Calibrated Digimatic Calipers</t>
  </si>
  <si>
    <t>Plate Diameter</t>
  </si>
  <si>
    <t>Average</t>
  </si>
  <si>
    <t>Pass / Fail</t>
  </si>
  <si>
    <t>Initial</t>
  </si>
  <si>
    <t xml:space="preserve">Initial  </t>
  </si>
  <si>
    <t>Speed, Pressure, Height, Angle</t>
  </si>
  <si>
    <t>Calibration kit supplied by manufacturer</t>
  </si>
  <si>
    <t>SPEED</t>
  </si>
  <si>
    <t>Press ENTER and SELECT at the same time.</t>
  </si>
  <si>
    <t>Scroll to enter code (125)</t>
  </si>
  <si>
    <t>Select VERIFY from menu and press ENTER.  Press START.</t>
  </si>
  <si>
    <t>Pass / Fail:</t>
  </si>
  <si>
    <t>RAM PRESSURE</t>
  </si>
  <si>
    <t>HEIGHT</t>
  </si>
  <si>
    <t>Place proving ring and 1/8" block in compactor.</t>
  </si>
  <si>
    <t>Select VERIFY from ram position calibration menu.</t>
  </si>
  <si>
    <t>Select VERIFY from ram force calibration menu.</t>
  </si>
  <si>
    <t>Place blocks under ram as directed.</t>
  </si>
  <si>
    <t>Follow screen prompts.</t>
  </si>
  <si>
    <t>Target (mm)</t>
  </si>
  <si>
    <t>Actual (mm)</t>
  </si>
  <si>
    <t>± 0.05 mm</t>
  </si>
  <si>
    <t>±1% or ±3%</t>
  </si>
  <si>
    <t>ANGLE</t>
  </si>
  <si>
    <t>1)  CHECK ROLLER CLEARANCE.</t>
  </si>
  <si>
    <t>Set dials to zero.  Lift gauge at each roller.</t>
  </si>
  <si>
    <t>Right</t>
  </si>
  <si>
    <t>0.0015 - 0.002</t>
  </si>
  <si>
    <t>Left</t>
  </si>
  <si>
    <t>0.002 - 0.004</t>
  </si>
  <si>
    <t>Back</t>
  </si>
  <si>
    <t>Pass / Fail :</t>
  </si>
  <si>
    <t>2)  CHECK ZERO POSITION.</t>
  </si>
  <si>
    <t>Set dials to 0.3500.  Spin to 180˚ and read.</t>
  </si>
  <si>
    <t>0.3500 ± 0.001</t>
  </si>
  <si>
    <t>Initial by:</t>
  </si>
  <si>
    <t>Actual Dial Rdg.</t>
  </si>
  <si>
    <t>Target Dial Rdg.</t>
  </si>
  <si>
    <t>Load (N)</t>
  </si>
  <si>
    <t>Record stopwatch reading for 10 gyrations</t>
  </si>
  <si>
    <t>20 seconds</t>
  </si>
  <si>
    <t>Follow Manufacturer's Instructions (summarized below)</t>
  </si>
  <si>
    <t>Bottom</t>
  </si>
  <si>
    <t>Wall Thickness</t>
  </si>
  <si>
    <t>CoreLok</t>
  </si>
  <si>
    <t>Density</t>
  </si>
  <si>
    <t>ASTM 6752</t>
  </si>
  <si>
    <t>4.75mm specimen prepared to 4-8% air voids at 6% binder</t>
  </si>
  <si>
    <t>Rep 1</t>
  </si>
  <si>
    <t>Rep 2</t>
  </si>
  <si>
    <t>Rep 3</t>
  </si>
  <si>
    <t>Bag Density</t>
  </si>
  <si>
    <t>Bulk Specific Gravity</t>
  </si>
  <si>
    <t>Sealed core in air</t>
  </si>
  <si>
    <t>Sealed core in water</t>
  </si>
  <si>
    <t>Initial wt of Core</t>
  </si>
  <si>
    <t>Final wt of Core</t>
  </si>
  <si>
    <t>SSD</t>
  </si>
  <si>
    <t>subm wt of core</t>
  </si>
  <si>
    <t>SSD wt of core</t>
  </si>
  <si>
    <t>dry wt of core</t>
  </si>
  <si>
    <t>Difference</t>
  </si>
  <si>
    <t>SSD - CL</t>
  </si>
  <si>
    <t>Allowable tolerance = +/- 0.010</t>
  </si>
  <si>
    <t>BULK SPECIFIC GRAVITY BY THE CORELOK METHOD</t>
  </si>
  <si>
    <t>Project:</t>
  </si>
  <si>
    <t>Source:</t>
  </si>
  <si>
    <t>Tested By:</t>
  </si>
  <si>
    <t>Sample 
Number</t>
  </si>
  <si>
    <t>Wt. of Dry Core in Air before testing, g
(A)</t>
  </si>
  <si>
    <t>Wt. of Sealed Core in Air, g
(B)</t>
  </si>
  <si>
    <t>Wt of Sealed Core in Water, g
(C )</t>
  </si>
  <si>
    <t xml:space="preserve">Wt. of Dry Core in Air after testing, g
(D) </t>
  </si>
  <si>
    <t>Bag Weight
E = (B - A)</t>
  </si>
  <si>
    <t>Bag Ratio
F = A / E</t>
  </si>
  <si>
    <t>Large Bag Volume Correction 
(-0.00166*F+0.8596)
(G)</t>
  </si>
  <si>
    <t>Total Volume
H = (E + D) - C</t>
  </si>
  <si>
    <t>Bag Volume
I = E / G</t>
  </si>
  <si>
    <t>Sample Volume
J = H - I</t>
  </si>
  <si>
    <r>
      <t>Bulk Specific Gravity (</t>
    </r>
    <r>
      <rPr>
        <i/>
        <sz val="11"/>
        <color indexed="8"/>
        <rFont val="Arial"/>
        <family val="2"/>
      </rPr>
      <t>G</t>
    </r>
    <r>
      <rPr>
        <i/>
        <vertAlign val="subscript"/>
        <sz val="11"/>
        <color indexed="8"/>
        <rFont val="Arial"/>
        <family val="2"/>
      </rPr>
      <t>mb</t>
    </r>
    <r>
      <rPr>
        <sz val="11"/>
        <color indexed="8"/>
        <rFont val="Arial"/>
        <family val="2"/>
      </rPr>
      <t>)
K = A / J</t>
    </r>
  </si>
  <si>
    <r>
      <t xml:space="preserve">Check:  % wt. change
</t>
    </r>
    <r>
      <rPr>
        <i/>
        <sz val="11"/>
        <color indexed="8"/>
        <rFont val="Arial"/>
        <family val="2"/>
      </rPr>
      <t>(must be -0.08% to +0.04%)</t>
    </r>
  </si>
  <si>
    <r>
      <t>Max. Sp. Gravity, G</t>
    </r>
    <r>
      <rPr>
        <sz val="8"/>
        <color indexed="8"/>
        <rFont val="Arial"/>
        <family val="2"/>
      </rPr>
      <t>mm</t>
    </r>
    <r>
      <rPr>
        <sz val="11"/>
        <color indexed="8"/>
        <rFont val="Arial"/>
        <family val="2"/>
      </rPr>
      <t xml:space="preserve">
(from AASHTO T-209)
(J)</t>
    </r>
  </si>
  <si>
    <t>% Air Voids 
(AASHTO T-269)
100 * (1 - H/J)</t>
  </si>
  <si>
    <t>Computed By:</t>
  </si>
  <si>
    <t>Checked By:</t>
  </si>
  <si>
    <t xml:space="preserve"> </t>
  </si>
  <si>
    <t>Instrotek</t>
  </si>
  <si>
    <t>Corelok Room</t>
  </si>
  <si>
    <t>1.16 ± 0.02˚</t>
  </si>
  <si>
    <t>Pine Compactor</t>
  </si>
  <si>
    <t>Pine Instruments</t>
  </si>
  <si>
    <t>AFGC125X</t>
  </si>
  <si>
    <t>HM (225)</t>
  </si>
  <si>
    <t>Mary Fleck</t>
  </si>
  <si>
    <t>Pass</t>
  </si>
  <si>
    <t>PASS</t>
  </si>
  <si>
    <t>Gilson (SN 1004)</t>
  </si>
  <si>
    <r>
      <t>T1 =  _</t>
    </r>
    <r>
      <rPr>
        <b/>
        <u/>
        <sz val="10"/>
        <rFont val="Tahoma"/>
        <family val="2"/>
      </rPr>
      <t>1.14</t>
    </r>
    <r>
      <rPr>
        <b/>
        <sz val="10"/>
        <rFont val="Tahoma"/>
        <family val="2"/>
      </rPr>
      <t>__</t>
    </r>
  </si>
  <si>
    <r>
      <t>T2 =  _</t>
    </r>
    <r>
      <rPr>
        <b/>
        <u/>
        <sz val="10"/>
        <rFont val="Tahoma"/>
        <family val="2"/>
      </rPr>
      <t>1.14</t>
    </r>
    <r>
      <rPr>
        <b/>
        <sz val="10"/>
        <rFont val="Tahoma"/>
        <family val="2"/>
      </rPr>
      <t>__</t>
    </r>
  </si>
  <si>
    <r>
      <t>T</t>
    </r>
    <r>
      <rPr>
        <b/>
        <vertAlign val="subscript"/>
        <sz val="10"/>
        <rFont val="Tahoma"/>
        <family val="2"/>
      </rPr>
      <t>Avg</t>
    </r>
    <r>
      <rPr>
        <b/>
        <sz val="10"/>
        <rFont val="Tahoma"/>
        <family val="2"/>
      </rPr>
      <t xml:space="preserve"> = _</t>
    </r>
    <r>
      <rPr>
        <b/>
        <u/>
        <sz val="10"/>
        <rFont val="Tahoma"/>
        <family val="2"/>
      </rPr>
      <t>1.14</t>
    </r>
    <r>
      <rPr>
        <b/>
        <sz val="10"/>
        <rFont val="Tahoma"/>
        <family val="2"/>
      </rPr>
      <t>_</t>
    </r>
  </si>
  <si>
    <r>
      <t>B1 =  _</t>
    </r>
    <r>
      <rPr>
        <b/>
        <u/>
        <sz val="10"/>
        <rFont val="Tahoma"/>
        <family val="2"/>
      </rPr>
      <t>1.15</t>
    </r>
    <r>
      <rPr>
        <b/>
        <sz val="10"/>
        <rFont val="Tahoma"/>
        <family val="2"/>
      </rPr>
      <t>__</t>
    </r>
  </si>
  <si>
    <r>
      <t>B2 =  _</t>
    </r>
    <r>
      <rPr>
        <b/>
        <u/>
        <sz val="10"/>
        <rFont val="Tahoma"/>
        <family val="2"/>
      </rPr>
      <t>1.15</t>
    </r>
    <r>
      <rPr>
        <b/>
        <sz val="10"/>
        <rFont val="Tahoma"/>
        <family val="2"/>
      </rPr>
      <t>__</t>
    </r>
  </si>
  <si>
    <r>
      <t>B</t>
    </r>
    <r>
      <rPr>
        <b/>
        <vertAlign val="subscript"/>
        <sz val="10"/>
        <rFont val="Tahoma"/>
        <family val="2"/>
      </rPr>
      <t>Avg</t>
    </r>
    <r>
      <rPr>
        <b/>
        <sz val="10"/>
        <rFont val="Tahoma"/>
        <family val="2"/>
      </rPr>
      <t xml:space="preserve"> = _</t>
    </r>
    <r>
      <rPr>
        <b/>
        <u/>
        <sz val="10"/>
        <rFont val="Tahoma"/>
        <family val="2"/>
      </rPr>
      <t>1.15</t>
    </r>
    <r>
      <rPr>
        <b/>
        <sz val="10"/>
        <rFont val="Tahoma"/>
        <family val="2"/>
      </rPr>
      <t>_</t>
    </r>
  </si>
  <si>
    <t>Take 2 measurements on top</t>
  </si>
  <si>
    <t>and 2 measurements on bottom.</t>
  </si>
  <si>
    <t>3)  VERIFY INTERNAL ANGLE.</t>
  </si>
  <si>
    <r>
      <t>EFF. INT. ANGLE = __</t>
    </r>
    <r>
      <rPr>
        <b/>
        <u/>
        <sz val="10"/>
        <rFont val="Tahoma"/>
        <family val="2"/>
      </rPr>
      <t>1.15_</t>
    </r>
    <r>
      <rPr>
        <b/>
        <sz val="10"/>
        <rFont val="Tahoma"/>
        <family val="2"/>
      </rPr>
      <t>_</t>
    </r>
  </si>
  <si>
    <r>
      <t>(T</t>
    </r>
    <r>
      <rPr>
        <vertAlign val="subscript"/>
        <sz val="10"/>
        <rFont val="Tahoma"/>
        <family val="2"/>
      </rPr>
      <t>avg</t>
    </r>
    <r>
      <rPr>
        <sz val="10"/>
        <rFont val="Tahoma"/>
        <family val="2"/>
      </rPr>
      <t xml:space="preserve"> + B</t>
    </r>
    <r>
      <rPr>
        <vertAlign val="subscript"/>
        <sz val="10"/>
        <rFont val="Tahoma"/>
        <family val="2"/>
      </rPr>
      <t>avg)</t>
    </r>
    <r>
      <rPr>
        <sz val="10"/>
        <rFont val="Tahoma"/>
        <family val="2"/>
      </rPr>
      <t xml:space="preserve"> / 2</t>
    </r>
  </si>
  <si>
    <t>Calib. Tube</t>
  </si>
  <si>
    <t>1.234°</t>
  </si>
  <si>
    <t>1)</t>
  </si>
  <si>
    <t>2)</t>
  </si>
  <si>
    <t>3)</t>
  </si>
  <si>
    <t>Avg</t>
  </si>
  <si>
    <t>(± 0.01°)</t>
  </si>
  <si>
    <t>Dry wt of core</t>
  </si>
  <si>
    <t>Subm wt of core</t>
  </si>
  <si>
    <t>Vacuum System Check : (3 month interval)</t>
  </si>
  <si>
    <t>Gauge : Instro Tek :  SN 09070056</t>
  </si>
  <si>
    <r>
      <t xml:space="preserve">Allowable tolerance =  </t>
    </r>
    <r>
      <rPr>
        <u/>
        <sz val="10"/>
        <rFont val="Tahoma"/>
        <family val="2"/>
      </rPr>
      <t>&lt;</t>
    </r>
    <r>
      <rPr>
        <sz val="10"/>
        <rFont val="Tahoma"/>
        <family val="2"/>
      </rPr>
      <t xml:space="preserve"> 10 torr</t>
    </r>
  </si>
  <si>
    <t>Gauge Reading (torr)</t>
  </si>
  <si>
    <t>Perf. By</t>
  </si>
  <si>
    <t>Verification Patty</t>
  </si>
  <si>
    <t>Pine G1/G2 Molds</t>
  </si>
  <si>
    <t>Pine G Bottom Plates</t>
  </si>
  <si>
    <t>Pine G Series Bottom Plates</t>
  </si>
  <si>
    <t>CoreLok 1</t>
  </si>
  <si>
    <t>CoreLok 2</t>
  </si>
  <si>
    <t>July 2011</t>
  </si>
  <si>
    <t>Pine G2 Compactor</t>
  </si>
  <si>
    <t>New</t>
  </si>
  <si>
    <t>INTERNAL ANGLE</t>
  </si>
  <si>
    <t>Bottom # 2</t>
  </si>
  <si>
    <t>Top # 1</t>
  </si>
  <si>
    <t>Top # 2</t>
  </si>
  <si>
    <t>Bottom # 1</t>
  </si>
  <si>
    <t>Top Average</t>
  </si>
  <si>
    <t>Bottom Average</t>
  </si>
  <si>
    <t>1.16 ± 0.02°</t>
  </si>
  <si>
    <t>Tolerance :</t>
  </si>
  <si>
    <t>AFG2AS</t>
  </si>
  <si>
    <t>SHEAR</t>
  </si>
  <si>
    <t>(requires both to pass)</t>
  </si>
  <si>
    <t>Eccentricity :</t>
  </si>
  <si>
    <t>32 mm</t>
  </si>
  <si>
    <t>Tilting Moment :</t>
  </si>
  <si>
    <t>(678 N-m)</t>
  </si>
  <si>
    <t>22 mm</t>
  </si>
  <si>
    <t>(466 N-m)</t>
  </si>
  <si>
    <t>EFF. ANGLE</t>
  </si>
  <si>
    <t>To calculate effective angle, average the top and bottom average angle measurements.</t>
  </si>
  <si>
    <t>Pine Gyratory Compactor Calibration Verification</t>
  </si>
  <si>
    <t>Press START.  Allow machine to rotate, then count and time 10 gyrations.</t>
  </si>
  <si>
    <t>+/- 0.33 sec</t>
  </si>
  <si>
    <t>Record stopwatch reading for 10 gyrations.  Press ROTATE to park carriage.</t>
  </si>
  <si>
    <t>Center proving ring and 1/8" block in compactor.</t>
  </si>
  <si>
    <t>Zero dial.  Press START.  Follow screen prompts.</t>
  </si>
  <si>
    <t>±1%</t>
  </si>
  <si>
    <t>± 1 %</t>
  </si>
  <si>
    <t>Press START.  Compactor flexes proving ring.</t>
  </si>
  <si>
    <t>Pine Gyratory Compactor - Full Verification</t>
  </si>
  <si>
    <t>Tolerance</t>
  </si>
  <si>
    <t>Insert angle indicating apparatus into chamber.</t>
  </si>
  <si>
    <t>Select VERIFY CALIBRATION and press ENTER.</t>
  </si>
  <si>
    <t>Select OTHER OPTIONS and press ENTER.</t>
  </si>
  <si>
    <t>Center 6" gage blocks under ram as directed.</t>
  </si>
  <si>
    <t>Press START.</t>
  </si>
  <si>
    <t>Set large dials to zero, small dials to 0.35.</t>
  </si>
  <si>
    <t>Lift device at each roller.  Read  dial nearest roller.</t>
  </si>
  <si>
    <t>Set dials to 0.3500.  Spin device 180˚.</t>
  </si>
  <si>
    <t>Read dials using mirror.</t>
  </si>
  <si>
    <t>Left Dial</t>
  </si>
  <si>
    <t>Right Dial</t>
  </si>
  <si>
    <t>Place tube over RAM.  Set to mode 3.</t>
  </si>
  <si>
    <t>Rotate 1 revolution.  Read angle.</t>
  </si>
  <si>
    <t>Insert RAM into mold.</t>
  </si>
  <si>
    <t>Set gyratory # of gyrations to 15.</t>
  </si>
  <si>
    <t>Turn device off, then on.  Lower and start test.</t>
  </si>
  <si>
    <t>Read angle.  Take 2 top and 2 bottom readings.</t>
  </si>
  <si>
    <t>Top</t>
  </si>
  <si>
    <t>Effective Interior</t>
  </si>
  <si>
    <t>Angle</t>
  </si>
  <si>
    <t>1.16± 0.02°</t>
  </si>
  <si>
    <t>Pine G2 Compactor Calibration Verification</t>
  </si>
  <si>
    <t>Select VERIFY FORCE and press ENTER.</t>
  </si>
  <si>
    <t>Select VERIFY HEIGHTS and press ENTER.</t>
  </si>
  <si>
    <t>Select 150mm and press ENTER.  Press START.</t>
  </si>
  <si>
    <t>Record height.  Follow screen prompts.</t>
  </si>
  <si>
    <t>GYRATORY SHEAR</t>
  </si>
  <si>
    <t>Clean and lubricate ram foot with "Safety Ease".</t>
  </si>
  <si>
    <t>Select VERIFY SHEAR and press ENTER.</t>
  </si>
  <si>
    <t>LOAD 32mm rings into RAM and lubricate edge</t>
  </si>
  <si>
    <t>Press START. Record reading from compactor.</t>
  </si>
  <si>
    <t>Remove rings, and repeat loading.</t>
  </si>
  <si>
    <t>(no rings)</t>
  </si>
  <si>
    <t>(large rings)</t>
  </si>
  <si>
    <t>Select VERIFY SPEED and press ENTER.  Press START.</t>
  </si>
  <si>
    <t>Allow machine to rotate, then count and time 10 gyrations.</t>
  </si>
  <si>
    <t>Record stopwatch reading for 10 gyrations.  Follow screen prompts.</t>
  </si>
  <si>
    <t>vaseline.  Follow screen prompts.</t>
  </si>
  <si>
    <t>678.5 N-m</t>
  </si>
  <si>
    <t>466.5 N-m</t>
  </si>
  <si>
    <t>(419 - 513)</t>
  </si>
  <si>
    <t>(610 - 746)</t>
  </si>
  <si>
    <t>Date</t>
  </si>
  <si>
    <t>Maintenance performed according to mfg. instructions</t>
  </si>
  <si>
    <t>4.75mm specimen prepared to 4-8% air voids at 6% binder*</t>
  </si>
  <si>
    <t>*Use existing calibration specimen: 4.02% air voids (Gmm = 2.362)</t>
  </si>
  <si>
    <t>Jan. 18, 2012</t>
  </si>
  <si>
    <t>Jan. 2013</t>
  </si>
  <si>
    <t>Pine G1 Compactor Calibration Verification</t>
  </si>
  <si>
    <t>Pine G1 Compactor</t>
  </si>
  <si>
    <t>M. Fleck</t>
  </si>
  <si>
    <t>Fail</t>
  </si>
  <si>
    <t>AFG 1A</t>
  </si>
  <si>
    <t>NA</t>
  </si>
  <si>
    <t>Maintenance to be  performed by Pine Instruments in March.</t>
  </si>
  <si>
    <t>Mold #</t>
  </si>
  <si>
    <t>(metal ruler)</t>
  </si>
  <si>
    <t>(standard caliper)</t>
  </si>
  <si>
    <t>&gt; 250 mm</t>
  </si>
  <si>
    <t>mm</t>
  </si>
  <si>
    <t>(3-prong caliper)</t>
  </si>
  <si>
    <t># 1 (2" from Top)</t>
  </si>
  <si>
    <t># 2 (4" from Bottom)</t>
  </si>
  <si>
    <t>Performed By:</t>
  </si>
  <si>
    <t>Last Calibration :</t>
  </si>
  <si>
    <t>12 months</t>
  </si>
  <si>
    <t>Calib. Interval:</t>
  </si>
  <si>
    <t>Height, Wall Thickness, Inside Diameter</t>
  </si>
  <si>
    <t>In-House Procedure # 00 - 4</t>
  </si>
  <si>
    <t>Mititoyo Calibrated Digimatic 3-Prong Caliper</t>
  </si>
  <si>
    <t>12" Metal Ruler</t>
  </si>
  <si>
    <t>Total Height</t>
  </si>
  <si>
    <t># 3 ( 2" from Bottom)</t>
  </si>
  <si>
    <t>Specification :</t>
  </si>
  <si>
    <t>&gt; 7.5 mm</t>
  </si>
  <si>
    <t>Meas. # A</t>
  </si>
  <si>
    <t>Meas. # B</t>
  </si>
  <si>
    <t>Meas. # C</t>
  </si>
  <si>
    <t>≤ 150.2 mm</t>
  </si>
  <si>
    <t>_______</t>
  </si>
  <si>
    <t>Comments:</t>
  </si>
  <si>
    <t>Instrotek (SN 1028)</t>
  </si>
  <si>
    <t>Select SETUP/CALIBRATE and press ENTER [      ]</t>
  </si>
  <si>
    <t xml:space="preserve">Select CALIBRATE, press ENTER.  Select VERIFY and press ENTER. </t>
  </si>
  <si>
    <t>Select CALIBRATION and press ENTER [      ]</t>
  </si>
  <si>
    <t xml:space="preserve">Select VERIFY, press ENTER.  Install mold top. </t>
  </si>
  <si>
    <t>Select CALIBRATION and press ENTER.</t>
  </si>
  <si>
    <t>Turn RAM off, then on.  Lower and start test.</t>
  </si>
  <si>
    <t>Select VERIFY and press ENTER.</t>
  </si>
  <si>
    <t>Select VERIFY FORCE/HEIGHT and press ENTER.</t>
  </si>
  <si>
    <t>Install mold top if not done.</t>
  </si>
  <si>
    <t>Press START for insertion of ram foot spacer.</t>
  </si>
  <si>
    <t>Place proving ring into chamber.</t>
  </si>
  <si>
    <t>Press START to park ram.</t>
  </si>
  <si>
    <t>Press (+) or (-) for acceptance.</t>
  </si>
  <si>
    <t>Remove proving ring and press ENTER to</t>
  </si>
  <si>
    <t xml:space="preserve">     continue with height verification.</t>
  </si>
  <si>
    <t>Press START.  Verify height measurements.</t>
  </si>
  <si>
    <t>Model :</t>
  </si>
  <si>
    <t>Serial # :</t>
  </si>
  <si>
    <t>Location :</t>
  </si>
  <si>
    <t>Maintenance Item:</t>
  </si>
  <si>
    <t>Maintenance Procedure:</t>
  </si>
  <si>
    <t>Maintenance Equipment:</t>
  </si>
  <si>
    <t>Maintenance Interval:</t>
  </si>
  <si>
    <t>Lubricate and adjustments</t>
  </si>
  <si>
    <t>See Pine G1 Inst. Manual</t>
  </si>
  <si>
    <t>Grease, oil, cleaner</t>
  </si>
  <si>
    <t>Machine Hrs</t>
  </si>
  <si>
    <t>Maintenance Performed</t>
  </si>
  <si>
    <t>By</t>
  </si>
  <si>
    <t>Initial :</t>
  </si>
  <si>
    <t>AFG 2AS</t>
  </si>
  <si>
    <t>See Pine G2 Inst. Manual</t>
  </si>
  <si>
    <t>D.P.</t>
  </si>
  <si>
    <t>Fully serviced by Pine Instrument technician</t>
  </si>
  <si>
    <t>M. D.</t>
  </si>
  <si>
    <t>None Required</t>
  </si>
  <si>
    <t>Pine G1 Gyratory Maintenance Log</t>
  </si>
  <si>
    <t>Pine G2 Gyratory Maintenance Log</t>
  </si>
  <si>
    <t>Inspect Ram Key</t>
  </si>
  <si>
    <t>25 hr</t>
  </si>
  <si>
    <t>Timing Belt Tension</t>
  </si>
  <si>
    <t>Inspect Mold Clamps</t>
  </si>
  <si>
    <t>Inspect Ram Foot for Wear</t>
  </si>
  <si>
    <t>Lubricate Ball Screw Bearings</t>
  </si>
  <si>
    <t>100 hr</t>
  </si>
  <si>
    <t>NLGI grade 2 Lithium Soap Grease</t>
  </si>
  <si>
    <t>Lubricate Ball Screw</t>
  </si>
  <si>
    <t>Lubricate Mold Clamp Pivot</t>
  </si>
  <si>
    <t>Lubricate Top Clamps</t>
  </si>
  <si>
    <t>Lubricate Actuator Bearings</t>
  </si>
  <si>
    <t>Anti-Sieze Lubricant</t>
  </si>
  <si>
    <t>Check Mold Base Clamps</t>
  </si>
  <si>
    <t>500 hr</t>
  </si>
  <si>
    <t>Plate # 093812</t>
  </si>
  <si>
    <t>Plate # 093813</t>
  </si>
  <si>
    <t>ST (218)</t>
  </si>
  <si>
    <t>In-House Procedure</t>
  </si>
  <si>
    <t>D. P.</t>
  </si>
  <si>
    <t>Maintenance Items for G1 Compactory</t>
  </si>
  <si>
    <t>All Maintenance Items Listed on Next Page</t>
  </si>
  <si>
    <t>Maintenance Items for G2 Compactory</t>
  </si>
  <si>
    <t>Jan. 2015</t>
  </si>
  <si>
    <t>Machine Hours :</t>
  </si>
  <si>
    <t>Gyratory operating normally during all verification checks.  No maintenance required.</t>
  </si>
  <si>
    <t>Initial By :</t>
  </si>
  <si>
    <t>Maint. Notes :</t>
  </si>
  <si>
    <t>M. F.</t>
  </si>
  <si>
    <t>Heights recalibrated and verified.</t>
  </si>
  <si>
    <t>DC power supply replaced</t>
  </si>
  <si>
    <t>D. Peachee</t>
  </si>
  <si>
    <t>Jan. 2016</t>
  </si>
  <si>
    <t>All 25 hr checks - No maintenance required</t>
  </si>
  <si>
    <t>All 25 hr, 100 hr checks &amp; 100 hr lubrications - OK</t>
  </si>
  <si>
    <t>Sept. 2016</t>
  </si>
  <si>
    <t>Sept. 2014</t>
  </si>
  <si>
    <t>September 2016</t>
  </si>
  <si>
    <t>September 2014</t>
  </si>
  <si>
    <t>Nice K.</t>
  </si>
  <si>
    <t>July 2017</t>
  </si>
  <si>
    <t>July 2015</t>
  </si>
  <si>
    <t>Apr. 2016</t>
  </si>
  <si>
    <t>Jul. 2016</t>
  </si>
  <si>
    <t>Oct. 2016</t>
  </si>
  <si>
    <t>Jan. 2017</t>
  </si>
  <si>
    <t>No routine maintenance required.</t>
  </si>
  <si>
    <t>Record stopwatch reading for 10 gyrations.  Verify unloaded angle 1.21 ± 0.01°</t>
  </si>
  <si>
    <t>Clean area &amp; insert ram foot calibration spacer.</t>
  </si>
  <si>
    <t>Press START.  Press (+) or (-) to accept.  Remove</t>
  </si>
  <si>
    <t>gage blocks and spacer.  Lube with anti-sieze.</t>
  </si>
  <si>
    <t>Right clamp adjusted. Cleaned. None other required.</t>
  </si>
  <si>
    <t>M.F.</t>
  </si>
  <si>
    <t>Right clamp adjusted and internal angle checked.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</si>
</sst>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0.0000"/>
    <numFmt numFmtId="166" formatCode="0.0"/>
    <numFmt numFmtId="167" formatCode="0.000"/>
  </numFmts>
  <fonts count="30" x14ac:knownFonts="1">
    <font>
      <sz val="10"/>
      <name val="Comic Sans MS"/>
    </font>
    <font>
      <sz val="12"/>
      <name val="Tahoma"/>
      <family val="2"/>
    </font>
    <font>
      <sz val="10"/>
      <name val="Tahoma"/>
      <family val="2"/>
    </font>
    <font>
      <sz val="11"/>
      <name val="Tahoma"/>
      <family val="2"/>
    </font>
    <font>
      <sz val="11"/>
      <name val="Comic Sans MS"/>
      <family val="4"/>
    </font>
    <font>
      <sz val="10"/>
      <name val="Arial"/>
      <family val="2"/>
    </font>
    <font>
      <b/>
      <u/>
      <sz val="10"/>
      <name val="Tahoma"/>
      <family val="2"/>
    </font>
    <font>
      <b/>
      <sz val="10"/>
      <name val="Tahoma"/>
      <family val="2"/>
    </font>
    <font>
      <sz val="8"/>
      <name val="Comic Sans MS"/>
      <family val="4"/>
    </font>
    <font>
      <sz val="10"/>
      <name val="Arial"/>
      <family val="2"/>
    </font>
    <font>
      <sz val="11"/>
      <color indexed="8"/>
      <name val="Arial"/>
      <family val="2"/>
    </font>
    <font>
      <sz val="11"/>
      <name val="Book Antiqua"/>
      <family val="1"/>
    </font>
    <font>
      <b/>
      <sz val="12"/>
      <color indexed="8"/>
      <name val="Arial Rounded MT Bold"/>
      <family val="2"/>
    </font>
    <font>
      <sz val="10"/>
      <name val="Arial Rounded MT Bold"/>
      <family val="2"/>
    </font>
    <font>
      <sz val="11"/>
      <color indexed="8"/>
      <name val="Arial Rounded MT Bold"/>
      <family val="2"/>
    </font>
    <font>
      <sz val="11"/>
      <name val="Arial Rounded MT Bold"/>
      <family val="2"/>
    </font>
    <font>
      <sz val="12"/>
      <color indexed="8"/>
      <name val="Arial"/>
      <family val="2"/>
    </font>
    <font>
      <b/>
      <sz val="11"/>
      <color indexed="8"/>
      <name val="Arial"/>
      <family val="2"/>
    </font>
    <font>
      <sz val="11"/>
      <color indexed="8"/>
      <name val="Book Antiqua"/>
      <family val="1"/>
    </font>
    <font>
      <i/>
      <sz val="11"/>
      <color indexed="8"/>
      <name val="Arial"/>
      <family val="2"/>
    </font>
    <font>
      <i/>
      <vertAlign val="subscript"/>
      <sz val="11"/>
      <color indexed="8"/>
      <name val="Arial"/>
      <family val="2"/>
    </font>
    <font>
      <b/>
      <i/>
      <sz val="9"/>
      <color indexed="8"/>
      <name val="Arial"/>
      <family val="2"/>
    </font>
    <font>
      <sz val="8"/>
      <color indexed="8"/>
      <name val="Arial"/>
      <family val="2"/>
    </font>
    <font>
      <b/>
      <sz val="11"/>
      <name val="Tahoma"/>
      <family val="2"/>
    </font>
    <font>
      <vertAlign val="subscript"/>
      <sz val="10"/>
      <name val="Tahoma"/>
      <family val="2"/>
    </font>
    <font>
      <b/>
      <vertAlign val="subscript"/>
      <sz val="10"/>
      <name val="Tahoma"/>
      <family val="2"/>
    </font>
    <font>
      <u/>
      <sz val="10"/>
      <name val="Tahoma"/>
      <family val="2"/>
    </font>
    <font>
      <sz val="8"/>
      <name val="Tahoma"/>
      <family val="2"/>
    </font>
    <font>
      <i/>
      <sz val="10"/>
      <name val="Tahoma"/>
      <family val="2"/>
    </font>
    <font>
      <sz val="9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9" fillId="0" borderId="0"/>
    <xf numFmtId="0" fontId="5" fillId="0" borderId="0"/>
  </cellStyleXfs>
  <cellXfs count="28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2" applyFont="1" applyBorder="1"/>
    <xf numFmtId="0" fontId="2" fillId="0" borderId="1" xfId="2" applyFont="1" applyBorder="1"/>
    <xf numFmtId="0" fontId="2" fillId="0" borderId="0" xfId="0" applyFont="1" applyBorder="1"/>
    <xf numFmtId="0" fontId="3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3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2" applyFont="1"/>
    <xf numFmtId="0" fontId="2" fillId="0" borderId="0" xfId="2" applyFont="1" applyAlignment="1">
      <alignment horizontal="right"/>
    </xf>
    <xf numFmtId="0" fontId="2" fillId="0" borderId="7" xfId="2" applyFont="1" applyBorder="1"/>
    <xf numFmtId="0" fontId="3" fillId="0" borderId="2" xfId="0" applyFont="1" applyBorder="1" applyAlignment="1">
      <alignment horizontal="right"/>
    </xf>
    <xf numFmtId="0" fontId="2" fillId="0" borderId="0" xfId="2" applyFont="1"/>
    <xf numFmtId="0" fontId="6" fillId="0" borderId="9" xfId="2" applyFont="1" applyBorder="1"/>
    <xf numFmtId="0" fontId="2" fillId="0" borderId="10" xfId="2" applyFont="1" applyBorder="1"/>
    <xf numFmtId="0" fontId="7" fillId="0" borderId="10" xfId="2" applyFont="1" applyBorder="1"/>
    <xf numFmtId="0" fontId="2" fillId="0" borderId="11" xfId="2" applyFont="1" applyBorder="1"/>
    <xf numFmtId="0" fontId="2" fillId="0" borderId="2" xfId="2" applyFont="1" applyBorder="1"/>
    <xf numFmtId="0" fontId="2" fillId="0" borderId="0" xfId="2" applyFont="1" applyBorder="1" applyAlignment="1">
      <alignment horizontal="right"/>
    </xf>
    <xf numFmtId="0" fontId="2" fillId="0" borderId="0" xfId="2" applyFont="1" applyBorder="1" applyAlignment="1">
      <alignment horizontal="center"/>
    </xf>
    <xf numFmtId="0" fontId="2" fillId="0" borderId="3" xfId="2" applyFont="1" applyBorder="1"/>
    <xf numFmtId="0" fontId="2" fillId="0" borderId="7" xfId="2" applyFont="1" applyBorder="1" applyAlignment="1">
      <alignment horizontal="center"/>
    </xf>
    <xf numFmtId="0" fontId="2" fillId="0" borderId="0" xfId="2" quotePrefix="1" applyFont="1" applyBorder="1" applyAlignment="1">
      <alignment horizontal="center"/>
    </xf>
    <xf numFmtId="0" fontId="2" fillId="0" borderId="4" xfId="2" applyFont="1" applyBorder="1"/>
    <xf numFmtId="0" fontId="2" fillId="0" borderId="12" xfId="2" applyFont="1" applyBorder="1"/>
    <xf numFmtId="0" fontId="2" fillId="0" borderId="12" xfId="2" applyFont="1" applyBorder="1" applyAlignment="1">
      <alignment horizontal="right"/>
    </xf>
    <xf numFmtId="0" fontId="2" fillId="0" borderId="12" xfId="2" applyFont="1" applyBorder="1" applyAlignment="1">
      <alignment horizontal="center"/>
    </xf>
    <xf numFmtId="0" fontId="2" fillId="0" borderId="5" xfId="2" applyFont="1" applyBorder="1"/>
    <xf numFmtId="2" fontId="2" fillId="0" borderId="7" xfId="2" applyNumberFormat="1" applyFont="1" applyBorder="1" applyAlignment="1">
      <alignment horizontal="center"/>
    </xf>
    <xf numFmtId="2" fontId="2" fillId="0" borderId="1" xfId="2" applyNumberFormat="1" applyFont="1" applyBorder="1" applyAlignment="1">
      <alignment horizontal="center"/>
    </xf>
    <xf numFmtId="0" fontId="7" fillId="0" borderId="0" xfId="2" applyFont="1" applyBorder="1"/>
    <xf numFmtId="0" fontId="2" fillId="0" borderId="13" xfId="2" applyFont="1" applyBorder="1"/>
    <xf numFmtId="0" fontId="2" fillId="0" borderId="1" xfId="2" applyFont="1" applyBorder="1" applyAlignment="1">
      <alignment horizontal="center"/>
    </xf>
    <xf numFmtId="166" fontId="2" fillId="0" borderId="7" xfId="2" applyNumberFormat="1" applyFont="1" applyBorder="1" applyAlignment="1">
      <alignment horizontal="center"/>
    </xf>
    <xf numFmtId="166" fontId="2" fillId="0" borderId="1" xfId="2" applyNumberFormat="1" applyFont="1" applyBorder="1" applyAlignment="1">
      <alignment horizontal="center"/>
    </xf>
    <xf numFmtId="0" fontId="7" fillId="0" borderId="0" xfId="0" applyFont="1"/>
    <xf numFmtId="167" fontId="3" fillId="0" borderId="0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167" fontId="3" fillId="0" borderId="15" xfId="0" applyNumberFormat="1" applyFont="1" applyBorder="1" applyAlignment="1">
      <alignment horizontal="center"/>
    </xf>
    <xf numFmtId="0" fontId="10" fillId="0" borderId="0" xfId="1" applyFont="1" applyFill="1"/>
    <xf numFmtId="0" fontId="11" fillId="0" borderId="0" xfId="1" applyFont="1"/>
    <xf numFmtId="0" fontId="12" fillId="0" borderId="0" xfId="1" applyFont="1" applyFill="1" applyAlignment="1" applyProtection="1">
      <alignment horizontal="centerContinuous"/>
    </xf>
    <xf numFmtId="0" fontId="13" fillId="0" borderId="0" xfId="1" applyFont="1" applyAlignment="1">
      <alignment horizontal="centerContinuous"/>
    </xf>
    <xf numFmtId="0" fontId="14" fillId="0" borderId="0" xfId="1" applyFont="1" applyFill="1" applyAlignment="1">
      <alignment horizontal="centerContinuous"/>
    </xf>
    <xf numFmtId="0" fontId="15" fillId="0" borderId="0" xfId="1" applyFont="1" applyAlignment="1">
      <alignment horizontal="centerContinuous"/>
    </xf>
    <xf numFmtId="0" fontId="16" fillId="0" borderId="0" xfId="1" applyFont="1" applyFill="1" applyAlignment="1" applyProtection="1">
      <alignment horizontal="right"/>
    </xf>
    <xf numFmtId="0" fontId="10" fillId="0" borderId="7" xfId="1" applyFont="1" applyFill="1" applyBorder="1" applyAlignment="1">
      <alignment horizontal="centerContinuous"/>
    </xf>
    <xf numFmtId="0" fontId="16" fillId="0" borderId="0" xfId="1" applyFont="1" applyFill="1" applyAlignment="1">
      <alignment horizontal="right"/>
    </xf>
    <xf numFmtId="0" fontId="10" fillId="0" borderId="16" xfId="1" applyFont="1" applyFill="1" applyBorder="1" applyAlignment="1" applyProtection="1">
      <alignment horizontal="center" vertical="center" wrapText="1"/>
    </xf>
    <xf numFmtId="0" fontId="17" fillId="0" borderId="17" xfId="1" applyFont="1" applyFill="1" applyBorder="1" applyAlignment="1">
      <alignment horizontal="center" vertical="center" wrapText="1"/>
    </xf>
    <xf numFmtId="0" fontId="10" fillId="2" borderId="18" xfId="1" applyNumberFormat="1" applyFont="1" applyFill="1" applyBorder="1" applyAlignment="1">
      <alignment horizontal="center" vertical="center" wrapText="1"/>
    </xf>
    <xf numFmtId="0" fontId="10" fillId="2" borderId="18" xfId="1" applyFont="1" applyFill="1" applyBorder="1" applyAlignment="1">
      <alignment horizontal="center" vertical="center" wrapText="1"/>
    </xf>
    <xf numFmtId="0" fontId="18" fillId="0" borderId="19" xfId="1" applyFont="1" applyFill="1" applyBorder="1" applyAlignment="1">
      <alignment horizontal="center" vertical="center" wrapText="1"/>
    </xf>
    <xf numFmtId="0" fontId="11" fillId="0" borderId="0" xfId="1" applyFont="1" applyAlignment="1">
      <alignment horizontal="center" vertical="center" wrapText="1"/>
    </xf>
    <xf numFmtId="0" fontId="10" fillId="0" borderId="20" xfId="1" applyFont="1" applyFill="1" applyBorder="1" applyAlignment="1" applyProtection="1">
      <alignment horizontal="center" vertical="center" wrapText="1"/>
    </xf>
    <xf numFmtId="0" fontId="10" fillId="0" borderId="13" xfId="1" applyFont="1" applyFill="1" applyBorder="1" applyAlignment="1">
      <alignment horizontal="center" vertical="center" wrapText="1"/>
    </xf>
    <xf numFmtId="166" fontId="10" fillId="2" borderId="21" xfId="1" applyNumberFormat="1" applyFont="1" applyFill="1" applyBorder="1" applyAlignment="1">
      <alignment horizontal="center" vertical="center" wrapText="1"/>
    </xf>
    <xf numFmtId="166" fontId="10" fillId="2" borderId="21" xfId="1" applyNumberFormat="1" applyFont="1" applyFill="1" applyBorder="1" applyAlignment="1" applyProtection="1">
      <alignment horizontal="center" vertical="center" wrapText="1"/>
    </xf>
    <xf numFmtId="166" fontId="10" fillId="0" borderId="21" xfId="1" applyNumberFormat="1" applyFont="1" applyFill="1" applyBorder="1" applyAlignment="1" applyProtection="1">
      <alignment horizontal="center" vertical="center" wrapText="1"/>
    </xf>
    <xf numFmtId="167" fontId="10" fillId="0" borderId="21" xfId="1" applyNumberFormat="1" applyFont="1" applyFill="1" applyBorder="1" applyAlignment="1" applyProtection="1">
      <alignment horizontal="center" vertical="center" wrapText="1"/>
    </xf>
    <xf numFmtId="166" fontId="10" fillId="0" borderId="21" xfId="1" applyNumberFormat="1" applyFont="1" applyFill="1" applyBorder="1" applyAlignment="1">
      <alignment horizontal="center" vertical="center" wrapText="1"/>
    </xf>
    <xf numFmtId="167" fontId="10" fillId="0" borderId="21" xfId="1" applyNumberFormat="1" applyFont="1" applyFill="1" applyBorder="1" applyAlignment="1">
      <alignment horizontal="center" vertical="center" wrapText="1"/>
    </xf>
    <xf numFmtId="10" fontId="10" fillId="0" borderId="21" xfId="1" applyNumberFormat="1" applyFont="1" applyFill="1" applyBorder="1" applyAlignment="1">
      <alignment horizontal="center" vertical="center" wrapText="1"/>
    </xf>
    <xf numFmtId="0" fontId="21" fillId="0" borderId="22" xfId="1" applyFont="1" applyFill="1" applyBorder="1" applyAlignment="1" applyProtection="1">
      <alignment horizontal="centerContinuous" vertical="center" wrapText="1"/>
    </xf>
    <xf numFmtId="0" fontId="10" fillId="0" borderId="1" xfId="1" applyFont="1" applyFill="1" applyBorder="1" applyAlignment="1">
      <alignment horizontal="centerContinuous" vertical="center" wrapText="1"/>
    </xf>
    <xf numFmtId="167" fontId="10" fillId="0" borderId="1" xfId="1" applyNumberFormat="1" applyFont="1" applyFill="1" applyBorder="1" applyAlignment="1">
      <alignment horizontal="centerContinuous" vertical="center" wrapText="1"/>
    </xf>
    <xf numFmtId="0" fontId="10" fillId="0" borderId="23" xfId="1" applyFont="1" applyFill="1" applyBorder="1" applyAlignment="1">
      <alignment horizontal="centerContinuous" vertical="center" wrapText="1"/>
    </xf>
    <xf numFmtId="167" fontId="10" fillId="2" borderId="21" xfId="1" applyNumberFormat="1" applyFont="1" applyFill="1" applyBorder="1" applyAlignment="1">
      <alignment horizontal="center" vertical="center" wrapText="1"/>
    </xf>
    <xf numFmtId="0" fontId="10" fillId="0" borderId="20" xfId="1" quotePrefix="1" applyFont="1" applyFill="1" applyBorder="1" applyAlignment="1" applyProtection="1">
      <alignment horizontal="center" vertical="center" wrapText="1"/>
    </xf>
    <xf numFmtId="166" fontId="10" fillId="0" borderId="21" xfId="1" applyNumberFormat="1" applyFont="1" applyFill="1" applyBorder="1" applyAlignment="1" applyProtection="1">
      <alignment horizontal="center" vertical="center" wrapText="1"/>
      <protection hidden="1"/>
    </xf>
    <xf numFmtId="0" fontId="10" fillId="0" borderId="24" xfId="1" applyFont="1" applyFill="1" applyBorder="1"/>
    <xf numFmtId="0" fontId="10" fillId="0" borderId="7" xfId="1" applyFont="1" applyFill="1" applyBorder="1"/>
    <xf numFmtId="0" fontId="9" fillId="0" borderId="7" xfId="1" applyBorder="1"/>
    <xf numFmtId="0" fontId="16" fillId="0" borderId="0" xfId="1" applyFont="1" applyFill="1" applyBorder="1" applyAlignment="1" applyProtection="1">
      <alignment horizontal="right"/>
    </xf>
    <xf numFmtId="0" fontId="10" fillId="0" borderId="7" xfId="1" applyFont="1" applyFill="1" applyBorder="1" applyAlignment="1">
      <alignment horizontal="right"/>
    </xf>
    <xf numFmtId="0" fontId="10" fillId="0" borderId="0" xfId="1" applyFont="1" applyFill="1" applyAlignment="1" applyProtection="1"/>
    <xf numFmtId="0" fontId="7" fillId="0" borderId="7" xfId="2" applyFont="1" applyBorder="1" applyAlignment="1">
      <alignment horizontal="center"/>
    </xf>
    <xf numFmtId="166" fontId="2" fillId="0" borderId="25" xfId="2" applyNumberFormat="1" applyFont="1" applyBorder="1" applyAlignment="1">
      <alignment horizontal="center"/>
    </xf>
    <xf numFmtId="165" fontId="7" fillId="0" borderId="7" xfId="2" applyNumberFormat="1" applyFont="1" applyBorder="1" applyAlignment="1">
      <alignment horizontal="center"/>
    </xf>
    <xf numFmtId="165" fontId="2" fillId="0" borderId="7" xfId="2" applyNumberFormat="1" applyFont="1" applyBorder="1" applyAlignment="1">
      <alignment horizontal="center"/>
    </xf>
    <xf numFmtId="166" fontId="2" fillId="0" borderId="8" xfId="0" applyNumberFormat="1" applyFont="1" applyBorder="1" applyAlignment="1">
      <alignment horizontal="center"/>
    </xf>
    <xf numFmtId="167" fontId="2" fillId="0" borderId="15" xfId="0" applyNumberFormat="1" applyFont="1" applyBorder="1" applyAlignment="1">
      <alignment horizontal="center"/>
    </xf>
    <xf numFmtId="0" fontId="3" fillId="0" borderId="3" xfId="0" applyFont="1" applyBorder="1"/>
    <xf numFmtId="0" fontId="23" fillId="0" borderId="6" xfId="0" applyFont="1" applyBorder="1" applyAlignment="1">
      <alignment horizontal="center"/>
    </xf>
    <xf numFmtId="2" fontId="23" fillId="0" borderId="6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0" borderId="26" xfId="0" applyNumberFormat="1" applyFont="1" applyBorder="1" applyAlignment="1">
      <alignment horizontal="center"/>
    </xf>
    <xf numFmtId="0" fontId="2" fillId="0" borderId="0" xfId="2" applyFont="1" applyAlignment="1">
      <alignment horizontal="center"/>
    </xf>
    <xf numFmtId="0" fontId="7" fillId="0" borderId="0" xfId="2" applyFont="1" applyBorder="1" applyAlignment="1">
      <alignment horizontal="right"/>
    </xf>
    <xf numFmtId="0" fontId="2" fillId="0" borderId="0" xfId="2" applyFont="1" applyBorder="1" applyAlignment="1">
      <alignment vertical="center" wrapText="1"/>
    </xf>
    <xf numFmtId="0" fontId="7" fillId="0" borderId="0" xfId="2" applyFont="1" applyAlignment="1">
      <alignment horizontal="right"/>
    </xf>
    <xf numFmtId="2" fontId="7" fillId="0" borderId="1" xfId="2" applyNumberFormat="1" applyFont="1" applyBorder="1" applyAlignment="1">
      <alignment horizontal="center"/>
    </xf>
    <xf numFmtId="0" fontId="7" fillId="0" borderId="0" xfId="0" applyFont="1" applyBorder="1"/>
    <xf numFmtId="17" fontId="2" fillId="0" borderId="0" xfId="0" applyNumberFormat="1" applyFont="1"/>
    <xf numFmtId="0" fontId="27" fillId="0" borderId="0" xfId="0" applyFont="1" applyAlignment="1">
      <alignment horizontal="center"/>
    </xf>
    <xf numFmtId="0" fontId="7" fillId="0" borderId="0" xfId="2" applyFont="1" applyBorder="1" applyAlignment="1">
      <alignment horizontal="center"/>
    </xf>
    <xf numFmtId="2" fontId="7" fillId="0" borderId="0" xfId="2" applyNumberFormat="1" applyFont="1" applyBorder="1" applyAlignment="1">
      <alignment horizontal="center"/>
    </xf>
    <xf numFmtId="0" fontId="2" fillId="0" borderId="0" xfId="2" applyFont="1" applyBorder="1" applyAlignment="1">
      <alignment horizontal="left"/>
    </xf>
    <xf numFmtId="165" fontId="7" fillId="0" borderId="1" xfId="2" applyNumberFormat="1" applyFont="1" applyBorder="1" applyAlignment="1">
      <alignment horizontal="center"/>
    </xf>
    <xf numFmtId="0" fontId="7" fillId="0" borderId="0" xfId="2" applyFont="1"/>
    <xf numFmtId="0" fontId="2" fillId="0" borderId="13" xfId="2" applyFont="1" applyBorder="1" applyAlignment="1">
      <alignment horizontal="center"/>
    </xf>
    <xf numFmtId="0" fontId="7" fillId="0" borderId="0" xfId="2" applyFont="1" applyAlignment="1">
      <alignment horizontal="center"/>
    </xf>
    <xf numFmtId="0" fontId="2" fillId="0" borderId="2" xfId="2" applyFont="1" applyBorder="1" applyAlignment="1">
      <alignment vertical="center" wrapText="1"/>
    </xf>
    <xf numFmtId="2" fontId="2" fillId="0" borderId="0" xfId="2" applyNumberFormat="1" applyFont="1" applyBorder="1" applyAlignment="1">
      <alignment horizontal="center"/>
    </xf>
    <xf numFmtId="0" fontId="7" fillId="0" borderId="0" xfId="2" applyFont="1" applyBorder="1" applyAlignment="1">
      <alignment vertical="center" wrapText="1"/>
    </xf>
    <xf numFmtId="0" fontId="2" fillId="0" borderId="0" xfId="2" applyFont="1" applyBorder="1" applyAlignment="1">
      <alignment horizontal="center" vertical="center" wrapText="1"/>
    </xf>
    <xf numFmtId="166" fontId="2" fillId="0" borderId="0" xfId="2" applyNumberFormat="1" applyFont="1" applyBorder="1" applyAlignment="1">
      <alignment horizontal="center"/>
    </xf>
    <xf numFmtId="166" fontId="2" fillId="0" borderId="10" xfId="2" applyNumberFormat="1" applyFont="1" applyBorder="1" applyAlignment="1">
      <alignment horizontal="center"/>
    </xf>
    <xf numFmtId="166" fontId="2" fillId="0" borderId="12" xfId="2" applyNumberFormat="1" applyFont="1" applyBorder="1" applyAlignment="1">
      <alignment horizontal="center"/>
    </xf>
    <xf numFmtId="2" fontId="2" fillId="0" borderId="12" xfId="2" applyNumberFormat="1" applyFont="1" applyBorder="1" applyAlignment="1">
      <alignment horizontal="center"/>
    </xf>
    <xf numFmtId="165" fontId="2" fillId="0" borderId="0" xfId="2" applyNumberFormat="1" applyFont="1" applyBorder="1" applyAlignment="1">
      <alignment horizontal="center"/>
    </xf>
    <xf numFmtId="165" fontId="7" fillId="0" borderId="0" xfId="2" applyNumberFormat="1" applyFont="1" applyBorder="1" applyAlignment="1">
      <alignment horizontal="center"/>
    </xf>
    <xf numFmtId="165" fontId="2" fillId="0" borderId="1" xfId="2" applyNumberFormat="1" applyFont="1" applyBorder="1" applyAlignment="1">
      <alignment horizontal="center"/>
    </xf>
    <xf numFmtId="0" fontId="2" fillId="0" borderId="25" xfId="2" applyFont="1" applyBorder="1" applyAlignment="1">
      <alignment horizontal="center"/>
    </xf>
    <xf numFmtId="164" fontId="2" fillId="0" borderId="25" xfId="2" applyNumberFormat="1" applyFont="1" applyBorder="1" applyAlignment="1">
      <alignment horizontal="center"/>
    </xf>
    <xf numFmtId="2" fontId="7" fillId="0" borderId="7" xfId="2" applyNumberFormat="1" applyFont="1" applyBorder="1" applyAlignment="1">
      <alignment horizontal="center"/>
    </xf>
    <xf numFmtId="0" fontId="2" fillId="0" borderId="9" xfId="2" applyFont="1" applyBorder="1"/>
    <xf numFmtId="0" fontId="2" fillId="0" borderId="2" xfId="2" applyFont="1" applyBorder="1" applyAlignment="1">
      <alignment horizontal="left" vertical="center"/>
    </xf>
    <xf numFmtId="0" fontId="2" fillId="3" borderId="8" xfId="2" applyFont="1" applyFill="1" applyBorder="1" applyAlignment="1">
      <alignment horizontal="center"/>
    </xf>
    <xf numFmtId="2" fontId="2" fillId="3" borderId="8" xfId="2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" fillId="3" borderId="2" xfId="0" applyFont="1" applyFill="1" applyBorder="1"/>
    <xf numFmtId="0" fontId="2" fillId="3" borderId="3" xfId="0" applyFont="1" applyFill="1" applyBorder="1"/>
    <xf numFmtId="0" fontId="3" fillId="3" borderId="2" xfId="0" applyFont="1" applyFill="1" applyBorder="1" applyAlignment="1">
      <alignment horizontal="right"/>
    </xf>
    <xf numFmtId="2" fontId="3" fillId="3" borderId="6" xfId="0" applyNumberFormat="1" applyFont="1" applyFill="1" applyBorder="1" applyAlignment="1">
      <alignment horizontal="center"/>
    </xf>
    <xf numFmtId="0" fontId="3" fillId="3" borderId="3" xfId="0" applyFont="1" applyFill="1" applyBorder="1"/>
    <xf numFmtId="2" fontId="23" fillId="3" borderId="6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center"/>
    </xf>
    <xf numFmtId="0" fontId="23" fillId="3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right"/>
    </xf>
    <xf numFmtId="0" fontId="2" fillId="3" borderId="5" xfId="0" applyFont="1" applyFill="1" applyBorder="1"/>
    <xf numFmtId="0" fontId="2" fillId="0" borderId="13" xfId="0" applyFont="1" applyBorder="1"/>
    <xf numFmtId="0" fontId="2" fillId="0" borderId="27" xfId="0" applyFont="1" applyBorder="1"/>
    <xf numFmtId="0" fontId="2" fillId="0" borderId="28" xfId="0" applyFont="1" applyBorder="1"/>
    <xf numFmtId="0" fontId="2" fillId="0" borderId="29" xfId="0" applyFont="1" applyBorder="1"/>
    <xf numFmtId="0" fontId="28" fillId="0" borderId="28" xfId="0" applyFont="1" applyBorder="1"/>
    <xf numFmtId="0" fontId="2" fillId="0" borderId="30" xfId="0" applyFont="1" applyBorder="1"/>
    <xf numFmtId="0" fontId="2" fillId="0" borderId="31" xfId="0" applyFont="1" applyBorder="1"/>
    <xf numFmtId="0" fontId="2" fillId="0" borderId="21" xfId="0" applyFont="1" applyBorder="1"/>
    <xf numFmtId="0" fontId="2" fillId="0" borderId="32" xfId="0" applyFont="1" applyBorder="1"/>
    <xf numFmtId="0" fontId="28" fillId="0" borderId="7" xfId="0" applyFont="1" applyBorder="1"/>
    <xf numFmtId="0" fontId="7" fillId="0" borderId="7" xfId="0" applyFont="1" applyBorder="1" applyAlignment="1"/>
    <xf numFmtId="0" fontId="7" fillId="0" borderId="30" xfId="0" applyFont="1" applyBorder="1" applyAlignment="1"/>
    <xf numFmtId="0" fontId="2" fillId="0" borderId="29" xfId="0" applyFont="1" applyBorder="1" applyAlignment="1"/>
    <xf numFmtId="0" fontId="7" fillId="0" borderId="13" xfId="0" applyFont="1" applyBorder="1" applyAlignment="1"/>
    <xf numFmtId="0" fontId="7" fillId="0" borderId="27" xfId="0" applyFont="1" applyBorder="1" applyAlignment="1"/>
    <xf numFmtId="0" fontId="4" fillId="0" borderId="0" xfId="0" applyFont="1"/>
    <xf numFmtId="0" fontId="6" fillId="0" borderId="2" xfId="2" applyFont="1" applyBorder="1"/>
    <xf numFmtId="0" fontId="2" fillId="0" borderId="0" xfId="2" applyFont="1" applyBorder="1" applyAlignment="1"/>
    <xf numFmtId="49" fontId="2" fillId="0" borderId="0" xfId="0" applyNumberFormat="1" applyFont="1" applyBorder="1" applyAlignment="1">
      <alignment horizontal="center"/>
    </xf>
    <xf numFmtId="14" fontId="2" fillId="0" borderId="0" xfId="0" applyNumberFormat="1" applyFont="1" applyBorder="1" applyAlignment="1">
      <alignment horizontal="right"/>
    </xf>
    <xf numFmtId="49" fontId="2" fillId="0" borderId="0" xfId="0" applyNumberFormat="1" applyFont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2" fillId="0" borderId="14" xfId="0" applyFont="1" applyBorder="1"/>
    <xf numFmtId="0" fontId="2" fillId="0" borderId="33" xfId="0" applyFont="1" applyBorder="1" applyAlignment="1">
      <alignment horizontal="center"/>
    </xf>
    <xf numFmtId="0" fontId="3" fillId="0" borderId="14" xfId="0" applyFont="1" applyBorder="1" applyAlignment="1">
      <alignment horizontal="right"/>
    </xf>
    <xf numFmtId="14" fontId="2" fillId="0" borderId="8" xfId="0" applyNumberFormat="1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0" xfId="0" applyFont="1" applyFill="1"/>
    <xf numFmtId="2" fontId="3" fillId="3" borderId="26" xfId="0" applyNumberFormat="1" applyFont="1" applyFill="1" applyBorder="1" applyAlignment="1">
      <alignment horizontal="center"/>
    </xf>
    <xf numFmtId="0" fontId="2" fillId="3" borderId="21" xfId="0" applyFont="1" applyFill="1" applyBorder="1"/>
    <xf numFmtId="0" fontId="2" fillId="3" borderId="13" xfId="0" applyFont="1" applyFill="1" applyBorder="1"/>
    <xf numFmtId="0" fontId="2" fillId="3" borderId="27" xfId="0" applyFont="1" applyFill="1" applyBorder="1"/>
    <xf numFmtId="0" fontId="2" fillId="3" borderId="31" xfId="0" applyFont="1" applyFill="1" applyBorder="1"/>
    <xf numFmtId="0" fontId="28" fillId="3" borderId="7" xfId="0" applyFont="1" applyFill="1" applyBorder="1"/>
    <xf numFmtId="0" fontId="2" fillId="3" borderId="7" xfId="0" applyFont="1" applyFill="1" applyBorder="1"/>
    <xf numFmtId="0" fontId="2" fillId="3" borderId="0" xfId="0" applyFont="1" applyFill="1" applyBorder="1"/>
    <xf numFmtId="0" fontId="2" fillId="3" borderId="30" xfId="0" applyFont="1" applyFill="1" applyBorder="1"/>
    <xf numFmtId="0" fontId="7" fillId="3" borderId="13" xfId="0" applyFont="1" applyFill="1" applyBorder="1" applyAlignment="1"/>
    <xf numFmtId="0" fontId="7" fillId="3" borderId="27" xfId="0" applyFont="1" applyFill="1" applyBorder="1" applyAlignment="1"/>
    <xf numFmtId="0" fontId="28" fillId="3" borderId="28" xfId="0" applyFont="1" applyFill="1" applyBorder="1"/>
    <xf numFmtId="0" fontId="2" fillId="3" borderId="29" xfId="0" applyFont="1" applyFill="1" applyBorder="1"/>
    <xf numFmtId="0" fontId="2" fillId="3" borderId="28" xfId="0" applyFont="1" applyFill="1" applyBorder="1"/>
    <xf numFmtId="0" fontId="2" fillId="3" borderId="32" xfId="0" applyFont="1" applyFill="1" applyBorder="1"/>
    <xf numFmtId="0" fontId="2" fillId="3" borderId="0" xfId="0" applyFont="1" applyFill="1" applyBorder="1" applyAlignment="1">
      <alignment horizontal="center"/>
    </xf>
    <xf numFmtId="0" fontId="2" fillId="3" borderId="29" xfId="0" applyFont="1" applyFill="1" applyBorder="1" applyAlignment="1"/>
    <xf numFmtId="0" fontId="7" fillId="3" borderId="7" xfId="0" applyFont="1" applyFill="1" applyBorder="1" applyAlignment="1"/>
    <xf numFmtId="0" fontId="7" fillId="3" borderId="30" xfId="0" applyFont="1" applyFill="1" applyBorder="1" applyAlignment="1"/>
    <xf numFmtId="166" fontId="7" fillId="0" borderId="7" xfId="2" applyNumberFormat="1" applyFont="1" applyBorder="1" applyAlignment="1">
      <alignment horizontal="center"/>
    </xf>
    <xf numFmtId="0" fontId="2" fillId="0" borderId="0" xfId="2" applyFont="1" applyAlignment="1">
      <alignment horizontal="left"/>
    </xf>
    <xf numFmtId="166" fontId="2" fillId="0" borderId="14" xfId="0" applyNumberFormat="1" applyFont="1" applyBorder="1" applyAlignment="1">
      <alignment horizontal="center"/>
    </xf>
    <xf numFmtId="166" fontId="2" fillId="0" borderId="8" xfId="0" applyNumberFormat="1" applyFont="1" applyFill="1" applyBorder="1" applyAlignment="1">
      <alignment horizontal="center"/>
    </xf>
    <xf numFmtId="0" fontId="29" fillId="0" borderId="0" xfId="2" applyFont="1" applyBorder="1"/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2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0" xfId="2" applyFont="1" applyAlignment="1">
      <alignment horizontal="left" wrapText="1"/>
    </xf>
    <xf numFmtId="0" fontId="2" fillId="0" borderId="0" xfId="2" applyFont="1" applyAlignment="1">
      <alignment horizontal="left"/>
    </xf>
    <xf numFmtId="49" fontId="2" fillId="0" borderId="1" xfId="2" applyNumberFormat="1" applyFont="1" applyBorder="1" applyAlignment="1">
      <alignment horizontal="center"/>
    </xf>
    <xf numFmtId="0" fontId="2" fillId="0" borderId="7" xfId="2" applyFont="1" applyBorder="1" applyAlignment="1">
      <alignment horizontal="center"/>
    </xf>
    <xf numFmtId="14" fontId="2" fillId="0" borderId="7" xfId="2" applyNumberFormat="1" applyFont="1" applyBorder="1" applyAlignment="1">
      <alignment horizontal="center"/>
    </xf>
    <xf numFmtId="2" fontId="2" fillId="0" borderId="12" xfId="2" applyNumberFormat="1" applyFont="1" applyBorder="1" applyAlignment="1">
      <alignment horizontal="center"/>
    </xf>
    <xf numFmtId="0" fontId="2" fillId="0" borderId="0" xfId="2" applyFont="1" applyBorder="1" applyAlignment="1">
      <alignment horizontal="center" vertical="center" wrapText="1"/>
    </xf>
    <xf numFmtId="167" fontId="2" fillId="3" borderId="34" xfId="0" applyNumberFormat="1" applyFont="1" applyFill="1" applyBorder="1" applyAlignment="1">
      <alignment horizontal="center"/>
    </xf>
    <xf numFmtId="167" fontId="2" fillId="3" borderId="1" xfId="0" applyNumberFormat="1" applyFont="1" applyFill="1" applyBorder="1" applyAlignment="1">
      <alignment horizontal="center"/>
    </xf>
    <xf numFmtId="0" fontId="28" fillId="3" borderId="7" xfId="0" applyFont="1" applyFill="1" applyBorder="1" applyAlignment="1">
      <alignment horizontal="center"/>
    </xf>
    <xf numFmtId="0" fontId="28" fillId="3" borderId="30" xfId="0" applyFont="1" applyFill="1" applyBorder="1" applyAlignment="1">
      <alignment horizontal="center"/>
    </xf>
    <xf numFmtId="0" fontId="28" fillId="3" borderId="0" xfId="0" applyFont="1" applyFill="1" applyBorder="1" applyAlignment="1">
      <alignment horizontal="center"/>
    </xf>
    <xf numFmtId="0" fontId="28" fillId="3" borderId="29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29" xfId="0" applyFont="1" applyFill="1" applyBorder="1" applyAlignment="1">
      <alignment horizontal="center"/>
    </xf>
    <xf numFmtId="0" fontId="7" fillId="3" borderId="31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30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8" fillId="3" borderId="13" xfId="0" applyFont="1" applyFill="1" applyBorder="1" applyAlignment="1">
      <alignment horizontal="center"/>
    </xf>
    <xf numFmtId="0" fontId="28" fillId="3" borderId="27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29" xfId="0" applyFont="1" applyFill="1" applyBorder="1" applyAlignment="1">
      <alignment horizontal="center"/>
    </xf>
    <xf numFmtId="2" fontId="2" fillId="3" borderId="31" xfId="0" applyNumberFormat="1" applyFont="1" applyFill="1" applyBorder="1" applyAlignment="1">
      <alignment horizontal="center"/>
    </xf>
    <xf numFmtId="2" fontId="2" fillId="3" borderId="7" xfId="0" applyNumberFormat="1" applyFont="1" applyFill="1" applyBorder="1" applyAlignment="1">
      <alignment horizontal="center"/>
    </xf>
    <xf numFmtId="0" fontId="2" fillId="3" borderId="31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30" xfId="0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1" fontId="2" fillId="3" borderId="0" xfId="0" applyNumberFormat="1" applyFont="1" applyFill="1" applyBorder="1" applyAlignment="1">
      <alignment horizontal="center"/>
    </xf>
    <xf numFmtId="0" fontId="28" fillId="3" borderId="28" xfId="0" applyFont="1" applyFill="1" applyBorder="1" applyAlignment="1">
      <alignment horizontal="center"/>
    </xf>
    <xf numFmtId="2" fontId="2" fillId="0" borderId="34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8" fillId="0" borderId="29" xfId="0" applyFont="1" applyBorder="1" applyAlignment="1">
      <alignment horizontal="center"/>
    </xf>
    <xf numFmtId="0" fontId="28" fillId="0" borderId="7" xfId="0" applyFont="1" applyBorder="1" applyAlignment="1">
      <alignment horizontal="center"/>
    </xf>
    <xf numFmtId="0" fontId="28" fillId="0" borderId="30" xfId="0" applyFont="1" applyBorder="1" applyAlignment="1">
      <alignment horizontal="center"/>
    </xf>
    <xf numFmtId="0" fontId="28" fillId="3" borderId="21" xfId="0" applyFont="1" applyFill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8" fillId="0" borderId="13" xfId="0" applyFont="1" applyBorder="1" applyAlignment="1">
      <alignment horizontal="center"/>
    </xf>
    <xf numFmtId="0" fontId="28" fillId="0" borderId="27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2" fontId="2" fillId="0" borderId="31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1" fontId="2" fillId="0" borderId="28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4" fontId="2" fillId="0" borderId="7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/>
    </xf>
    <xf numFmtId="0" fontId="23" fillId="3" borderId="35" xfId="0" applyFont="1" applyFill="1" applyBorder="1" applyAlignment="1">
      <alignment horizontal="center"/>
    </xf>
    <xf numFmtId="0" fontId="23" fillId="3" borderId="36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4" fillId="3" borderId="11" xfId="0" applyFont="1" applyFill="1" applyBorder="1"/>
    <xf numFmtId="0" fontId="23" fillId="0" borderId="35" xfId="0" applyFont="1" applyBorder="1" applyAlignment="1">
      <alignment horizontal="center"/>
    </xf>
    <xf numFmtId="0" fontId="23" fillId="0" borderId="3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11" xfId="0" applyFont="1" applyBorder="1"/>
    <xf numFmtId="0" fontId="27" fillId="0" borderId="0" xfId="0" applyFont="1" applyAlignment="1">
      <alignment horizontal="center"/>
    </xf>
    <xf numFmtId="0" fontId="5" fillId="0" borderId="7" xfId="1" applyFont="1" applyBorder="1" applyAlignment="1">
      <alignment horizontal="center"/>
    </xf>
    <xf numFmtId="0" fontId="9" fillId="0" borderId="7" xfId="1" applyFont="1" applyBorder="1" applyAlignment="1">
      <alignment horizontal="center"/>
    </xf>
    <xf numFmtId="14" fontId="10" fillId="0" borderId="7" xfId="1" applyNumberFormat="1" applyFont="1" applyFill="1" applyBorder="1" applyAlignment="1">
      <alignment horizontal="center"/>
    </xf>
    <xf numFmtId="0" fontId="10" fillId="0" borderId="7" xfId="1" applyFont="1" applyFill="1" applyBorder="1" applyAlignment="1">
      <alignment horizontal="center"/>
    </xf>
    <xf numFmtId="0" fontId="10" fillId="0" borderId="37" xfId="1" applyFont="1" applyFill="1" applyBorder="1" applyAlignment="1">
      <alignment horizontal="center"/>
    </xf>
  </cellXfs>
  <cellStyles count="3">
    <cellStyle name="Normal" xfId="0" builtinId="0"/>
    <cellStyle name="Normal 2" xfId="1"/>
    <cellStyle name="Normal_Angle Calculation Sheet for Pine Compactor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41</xdr:row>
      <xdr:rowOff>0</xdr:rowOff>
    </xdr:from>
    <xdr:to>
      <xdr:col>9</xdr:col>
      <xdr:colOff>447675</xdr:colOff>
      <xdr:row>42</xdr:row>
      <xdr:rowOff>9525</xdr:rowOff>
    </xdr:to>
    <xdr:sp macro="" textlink="">
      <xdr:nvSpPr>
        <xdr:cNvPr id="2" name="Oval 1"/>
        <xdr:cNvSpPr/>
      </xdr:nvSpPr>
      <xdr:spPr>
        <a:xfrm>
          <a:off x="3667125" y="6210300"/>
          <a:ext cx="314325" cy="171450"/>
        </a:xfrm>
        <a:prstGeom prst="ellipse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8</xdr:col>
      <xdr:colOff>23621</xdr:colOff>
      <xdr:row>13</xdr:row>
      <xdr:rowOff>33146</xdr:rowOff>
    </xdr:from>
    <xdr:to>
      <xdr:col>8</xdr:col>
      <xdr:colOff>133349</xdr:colOff>
      <xdr:row>13</xdr:row>
      <xdr:rowOff>142874</xdr:rowOff>
    </xdr:to>
    <xdr:sp macro="" textlink="">
      <xdr:nvSpPr>
        <xdr:cNvPr id="3" name="Bent Arrow 2"/>
        <xdr:cNvSpPr/>
      </xdr:nvSpPr>
      <xdr:spPr>
        <a:xfrm rot="10800000">
          <a:off x="3395471" y="1976246"/>
          <a:ext cx="109728" cy="109728"/>
        </a:xfrm>
        <a:prstGeom prst="ben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41</xdr:row>
      <xdr:rowOff>0</xdr:rowOff>
    </xdr:from>
    <xdr:to>
      <xdr:col>9</xdr:col>
      <xdr:colOff>447675</xdr:colOff>
      <xdr:row>42</xdr:row>
      <xdr:rowOff>9525</xdr:rowOff>
    </xdr:to>
    <xdr:sp macro="" textlink="">
      <xdr:nvSpPr>
        <xdr:cNvPr id="2" name="Oval 1"/>
        <xdr:cNvSpPr/>
      </xdr:nvSpPr>
      <xdr:spPr>
        <a:xfrm>
          <a:off x="3667125" y="6210300"/>
          <a:ext cx="314325" cy="171450"/>
        </a:xfrm>
        <a:prstGeom prst="ellipse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9</xdr:col>
      <xdr:colOff>66675</xdr:colOff>
      <xdr:row>12</xdr:row>
      <xdr:rowOff>95250</xdr:rowOff>
    </xdr:from>
    <xdr:to>
      <xdr:col>9</xdr:col>
      <xdr:colOff>228600</xdr:colOff>
      <xdr:row>13</xdr:row>
      <xdr:rowOff>123825</xdr:rowOff>
    </xdr:to>
    <xdr:sp macro="" textlink="">
      <xdr:nvSpPr>
        <xdr:cNvPr id="3" name="Bent Arrow 2"/>
        <xdr:cNvSpPr/>
      </xdr:nvSpPr>
      <xdr:spPr>
        <a:xfrm rot="10800000">
          <a:off x="3600450" y="1924050"/>
          <a:ext cx="161925" cy="142875"/>
        </a:xfrm>
        <a:prstGeom prst="ben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36</xdr:row>
      <xdr:rowOff>0</xdr:rowOff>
    </xdr:from>
    <xdr:to>
      <xdr:col>3</xdr:col>
      <xdr:colOff>400050</xdr:colOff>
      <xdr:row>37</xdr:row>
      <xdr:rowOff>9525</xdr:rowOff>
    </xdr:to>
    <xdr:sp macro="" textlink="">
      <xdr:nvSpPr>
        <xdr:cNvPr id="2" name="Oval 1"/>
        <xdr:cNvSpPr/>
      </xdr:nvSpPr>
      <xdr:spPr>
        <a:xfrm>
          <a:off x="1209675" y="5467350"/>
          <a:ext cx="314325" cy="171450"/>
        </a:xfrm>
        <a:prstGeom prst="ellipse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45</xdr:row>
      <xdr:rowOff>0</xdr:rowOff>
    </xdr:from>
    <xdr:to>
      <xdr:col>9</xdr:col>
      <xdr:colOff>447675</xdr:colOff>
      <xdr:row>46</xdr:row>
      <xdr:rowOff>9525</xdr:rowOff>
    </xdr:to>
    <xdr:sp macro="" textlink="">
      <xdr:nvSpPr>
        <xdr:cNvPr id="3" name="Oval 2"/>
        <xdr:cNvSpPr/>
      </xdr:nvSpPr>
      <xdr:spPr>
        <a:xfrm>
          <a:off x="3667125" y="6810375"/>
          <a:ext cx="314325" cy="171450"/>
        </a:xfrm>
        <a:prstGeom prst="ellipse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41</xdr:row>
      <xdr:rowOff>0</xdr:rowOff>
    </xdr:from>
    <xdr:to>
      <xdr:col>9</xdr:col>
      <xdr:colOff>447675</xdr:colOff>
      <xdr:row>42</xdr:row>
      <xdr:rowOff>9525</xdr:rowOff>
    </xdr:to>
    <xdr:sp macro="" textlink="">
      <xdr:nvSpPr>
        <xdr:cNvPr id="4" name="Oval 3"/>
        <xdr:cNvSpPr/>
      </xdr:nvSpPr>
      <xdr:spPr>
        <a:xfrm>
          <a:off x="3667125" y="6819900"/>
          <a:ext cx="314325" cy="171450"/>
        </a:xfrm>
        <a:prstGeom prst="ellipse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opLeftCell="A3" workbookViewId="0">
      <selection activeCell="E50" sqref="E50"/>
    </sheetView>
  </sheetViews>
  <sheetFormatPr defaultRowHeight="12.75" x14ac:dyDescent="0.2"/>
  <cols>
    <col min="1" max="1" width="13.125" style="2" customWidth="1"/>
    <col min="2" max="7" width="10.875" style="2" customWidth="1"/>
    <col min="8" max="8" width="12" style="2" customWidth="1"/>
    <col min="9" max="16384" width="9" style="2"/>
  </cols>
  <sheetData>
    <row r="1" spans="1:7" ht="15" x14ac:dyDescent="0.2">
      <c r="A1" s="1" t="s">
        <v>8</v>
      </c>
      <c r="C1" s="1" t="s">
        <v>312</v>
      </c>
    </row>
    <row r="3" spans="1:7" x14ac:dyDescent="0.2">
      <c r="A3" s="3" t="s">
        <v>0</v>
      </c>
      <c r="B3" s="198" t="s">
        <v>243</v>
      </c>
      <c r="C3" s="198"/>
      <c r="E3" s="165" t="s">
        <v>295</v>
      </c>
      <c r="F3" s="198" t="s">
        <v>299</v>
      </c>
      <c r="G3" s="198"/>
    </row>
    <row r="4" spans="1:7" x14ac:dyDescent="0.2">
      <c r="A4" s="3" t="s">
        <v>1</v>
      </c>
      <c r="B4" s="199" t="s">
        <v>122</v>
      </c>
      <c r="C4" s="199"/>
      <c r="D4" s="6"/>
      <c r="E4" s="19" t="s">
        <v>296</v>
      </c>
      <c r="F4" s="199" t="s">
        <v>300</v>
      </c>
      <c r="G4" s="199"/>
    </row>
    <row r="5" spans="1:7" x14ac:dyDescent="0.2">
      <c r="A5" s="3" t="s">
        <v>292</v>
      </c>
      <c r="B5" s="200" t="s">
        <v>246</v>
      </c>
      <c r="C5" s="200"/>
      <c r="D5" s="163"/>
      <c r="E5" s="19" t="s">
        <v>297</v>
      </c>
      <c r="F5" s="199" t="s">
        <v>301</v>
      </c>
      <c r="G5" s="199"/>
    </row>
    <row r="6" spans="1:7" x14ac:dyDescent="0.2">
      <c r="A6" s="3" t="s">
        <v>293</v>
      </c>
      <c r="B6" s="200">
        <v>1429</v>
      </c>
      <c r="C6" s="200"/>
      <c r="D6" s="163"/>
      <c r="E6" s="166" t="s">
        <v>298</v>
      </c>
      <c r="F6" s="203" t="s">
        <v>259</v>
      </c>
      <c r="G6" s="203"/>
    </row>
    <row r="7" spans="1:7" x14ac:dyDescent="0.2">
      <c r="A7" s="3" t="s">
        <v>294</v>
      </c>
      <c r="B7" s="199" t="s">
        <v>124</v>
      </c>
      <c r="C7" s="199"/>
      <c r="D7" s="6"/>
      <c r="E7" s="3"/>
      <c r="F7" s="206"/>
      <c r="G7" s="206"/>
    </row>
    <row r="8" spans="1:7" x14ac:dyDescent="0.2">
      <c r="A8" s="3"/>
      <c r="B8" s="18"/>
      <c r="C8" s="18"/>
      <c r="D8" s="6"/>
      <c r="E8" s="3"/>
      <c r="F8" s="164"/>
      <c r="G8" s="164"/>
    </row>
    <row r="9" spans="1:7" ht="14.25" x14ac:dyDescent="0.2">
      <c r="B9" s="7"/>
    </row>
    <row r="10" spans="1:7" ht="6" customHeight="1" x14ac:dyDescent="0.2">
      <c r="B10" s="7"/>
    </row>
    <row r="11" spans="1:7" ht="14.25" x14ac:dyDescent="0.2">
      <c r="B11" s="7"/>
    </row>
    <row r="12" spans="1:7" ht="6" customHeight="1" x14ac:dyDescent="0.2">
      <c r="A12" s="168"/>
      <c r="B12" s="170"/>
      <c r="C12" s="153"/>
      <c r="D12" s="146"/>
      <c r="E12" s="146"/>
      <c r="F12" s="147"/>
      <c r="G12" s="168"/>
    </row>
    <row r="13" spans="1:7" x14ac:dyDescent="0.2">
      <c r="A13" s="169" t="s">
        <v>236</v>
      </c>
      <c r="B13" s="169" t="s">
        <v>302</v>
      </c>
      <c r="C13" s="204" t="s">
        <v>303</v>
      </c>
      <c r="D13" s="198"/>
      <c r="E13" s="198"/>
      <c r="F13" s="205"/>
      <c r="G13" s="169" t="s">
        <v>304</v>
      </c>
    </row>
    <row r="14" spans="1:7" ht="12.75" customHeight="1" x14ac:dyDescent="0.2">
      <c r="A14" s="171">
        <v>41012</v>
      </c>
      <c r="B14" s="17">
        <v>54.3</v>
      </c>
      <c r="C14" s="201" t="s">
        <v>309</v>
      </c>
      <c r="D14" s="202"/>
      <c r="E14" s="202"/>
      <c r="F14" s="202"/>
      <c r="G14" s="17" t="s">
        <v>310</v>
      </c>
    </row>
    <row r="15" spans="1:7" ht="12.75" customHeight="1" x14ac:dyDescent="0.2">
      <c r="A15" s="171">
        <v>41310</v>
      </c>
      <c r="B15" s="172">
        <v>54.6</v>
      </c>
      <c r="C15" s="201" t="s">
        <v>311</v>
      </c>
      <c r="D15" s="202"/>
      <c r="E15" s="202"/>
      <c r="F15" s="202"/>
      <c r="G15" s="17" t="s">
        <v>308</v>
      </c>
    </row>
    <row r="16" spans="1:7" ht="12.75" customHeight="1" x14ac:dyDescent="0.2">
      <c r="A16" s="171">
        <v>41507</v>
      </c>
      <c r="B16" s="172">
        <v>56.9</v>
      </c>
      <c r="C16" s="201" t="s">
        <v>311</v>
      </c>
      <c r="D16" s="202"/>
      <c r="E16" s="202"/>
      <c r="F16" s="202"/>
      <c r="G16" s="17" t="s">
        <v>244</v>
      </c>
    </row>
    <row r="17" spans="1:7" ht="12.75" customHeight="1" x14ac:dyDescent="0.2">
      <c r="A17" s="171">
        <v>41666</v>
      </c>
      <c r="B17" s="172">
        <v>61.4</v>
      </c>
      <c r="C17" s="201" t="s">
        <v>311</v>
      </c>
      <c r="D17" s="202"/>
      <c r="E17" s="202"/>
      <c r="F17" s="202"/>
      <c r="G17" s="17" t="s">
        <v>244</v>
      </c>
    </row>
    <row r="18" spans="1:7" ht="12.75" customHeight="1" x14ac:dyDescent="0.2">
      <c r="A18" s="171">
        <v>41845</v>
      </c>
      <c r="B18" s="172">
        <v>69.8</v>
      </c>
      <c r="C18" s="201" t="s">
        <v>344</v>
      </c>
      <c r="D18" s="202"/>
      <c r="E18" s="202"/>
      <c r="F18" s="202"/>
      <c r="G18" s="17" t="s">
        <v>345</v>
      </c>
    </row>
    <row r="19" spans="1:7" ht="12.75" customHeight="1" x14ac:dyDescent="0.2">
      <c r="A19" s="171">
        <v>42039</v>
      </c>
      <c r="B19" s="172">
        <v>72.2</v>
      </c>
      <c r="C19" s="201" t="s">
        <v>347</v>
      </c>
      <c r="D19" s="202"/>
      <c r="E19" s="202"/>
      <c r="F19" s="202"/>
      <c r="G19" s="17" t="s">
        <v>345</v>
      </c>
    </row>
    <row r="20" spans="1:7" ht="12.75" customHeight="1" x14ac:dyDescent="0.2">
      <c r="A20" s="171">
        <v>42186</v>
      </c>
      <c r="B20" s="172">
        <v>72.2</v>
      </c>
      <c r="C20" s="201" t="s">
        <v>311</v>
      </c>
      <c r="D20" s="202"/>
      <c r="E20" s="202"/>
      <c r="F20" s="202"/>
      <c r="G20" s="17" t="s">
        <v>244</v>
      </c>
    </row>
    <row r="21" spans="1:7" ht="12.75" customHeight="1" x14ac:dyDescent="0.2">
      <c r="A21" s="171">
        <v>42375</v>
      </c>
      <c r="B21" s="172">
        <v>72.2</v>
      </c>
      <c r="C21" s="201" t="s">
        <v>311</v>
      </c>
      <c r="D21" s="202"/>
      <c r="E21" s="202"/>
      <c r="F21" s="202"/>
      <c r="G21" s="17" t="s">
        <v>244</v>
      </c>
    </row>
    <row r="22" spans="1:7" ht="12.75" customHeight="1" x14ac:dyDescent="0.2">
      <c r="A22" s="17"/>
      <c r="B22" s="172"/>
      <c r="C22" s="201"/>
      <c r="D22" s="202"/>
      <c r="E22" s="202"/>
      <c r="F22" s="202"/>
      <c r="G22" s="17"/>
    </row>
    <row r="23" spans="1:7" ht="12.75" customHeight="1" x14ac:dyDescent="0.2">
      <c r="A23" s="17"/>
      <c r="B23" s="172"/>
      <c r="C23" s="201"/>
      <c r="D23" s="202"/>
      <c r="E23" s="202"/>
      <c r="F23" s="202"/>
      <c r="G23" s="17"/>
    </row>
    <row r="24" spans="1:7" ht="12.75" customHeight="1" x14ac:dyDescent="0.2">
      <c r="A24" s="17"/>
      <c r="B24" s="172"/>
      <c r="C24" s="201"/>
      <c r="D24" s="202"/>
      <c r="E24" s="202"/>
      <c r="F24" s="202"/>
      <c r="G24" s="17"/>
    </row>
    <row r="25" spans="1:7" ht="12.75" customHeight="1" x14ac:dyDescent="0.2">
      <c r="A25" s="17"/>
      <c r="B25" s="172"/>
      <c r="C25" s="201"/>
      <c r="D25" s="202"/>
      <c r="E25" s="202"/>
      <c r="F25" s="202"/>
      <c r="G25" s="17"/>
    </row>
    <row r="26" spans="1:7" ht="12.75" customHeight="1" x14ac:dyDescent="0.2">
      <c r="A26" s="17"/>
      <c r="B26" s="172"/>
      <c r="C26" s="201"/>
      <c r="D26" s="202"/>
      <c r="E26" s="202"/>
      <c r="F26" s="202"/>
      <c r="G26" s="17"/>
    </row>
    <row r="27" spans="1:7" ht="12.75" customHeight="1" x14ac:dyDescent="0.2">
      <c r="A27" s="17"/>
      <c r="B27" s="172"/>
      <c r="C27" s="201"/>
      <c r="D27" s="202"/>
      <c r="E27" s="202"/>
      <c r="F27" s="202"/>
      <c r="G27" s="17"/>
    </row>
    <row r="28" spans="1:7" ht="12.75" customHeight="1" x14ac:dyDescent="0.2">
      <c r="A28" s="17"/>
      <c r="B28" s="172"/>
      <c r="C28" s="201"/>
      <c r="D28" s="202"/>
      <c r="E28" s="202"/>
      <c r="F28" s="202"/>
      <c r="G28" s="17"/>
    </row>
    <row r="29" spans="1:7" ht="12.75" customHeight="1" x14ac:dyDescent="0.2">
      <c r="A29" s="17"/>
      <c r="B29" s="172"/>
      <c r="C29" s="201"/>
      <c r="D29" s="202"/>
      <c r="E29" s="202"/>
      <c r="F29" s="202"/>
      <c r="G29" s="17"/>
    </row>
    <row r="30" spans="1:7" ht="12.75" customHeight="1" x14ac:dyDescent="0.2">
      <c r="A30" s="17"/>
      <c r="B30" s="172"/>
      <c r="C30" s="201"/>
      <c r="D30" s="202"/>
      <c r="E30" s="202"/>
      <c r="F30" s="202"/>
      <c r="G30" s="17"/>
    </row>
    <row r="31" spans="1:7" ht="12.75" customHeight="1" x14ac:dyDescent="0.2">
      <c r="A31" s="17"/>
      <c r="B31" s="172"/>
      <c r="C31" s="201"/>
      <c r="D31" s="202"/>
      <c r="E31" s="202"/>
      <c r="F31" s="202"/>
      <c r="G31" s="17"/>
    </row>
    <row r="32" spans="1:7" ht="12.75" customHeight="1" x14ac:dyDescent="0.2">
      <c r="A32" s="17"/>
      <c r="B32" s="172"/>
      <c r="C32" s="201"/>
      <c r="D32" s="202"/>
      <c r="E32" s="202"/>
      <c r="F32" s="202"/>
      <c r="G32" s="17"/>
    </row>
    <row r="33" spans="1:7" ht="12.75" customHeight="1" x14ac:dyDescent="0.2">
      <c r="A33" s="17"/>
      <c r="B33" s="172"/>
      <c r="C33" s="201"/>
      <c r="D33" s="202"/>
      <c r="E33" s="202"/>
      <c r="F33" s="202"/>
      <c r="G33" s="17"/>
    </row>
    <row r="34" spans="1:7" ht="12.75" customHeight="1" x14ac:dyDescent="0.2">
      <c r="A34" s="17"/>
      <c r="B34" s="172"/>
      <c r="C34" s="201"/>
      <c r="D34" s="202"/>
      <c r="E34" s="202"/>
      <c r="F34" s="202"/>
      <c r="G34" s="17"/>
    </row>
    <row r="35" spans="1:7" ht="12.75" customHeight="1" x14ac:dyDescent="0.2">
      <c r="A35" s="17"/>
      <c r="B35" s="172"/>
      <c r="C35" s="201"/>
      <c r="D35" s="202"/>
      <c r="E35" s="202"/>
      <c r="F35" s="202"/>
      <c r="G35" s="17"/>
    </row>
    <row r="36" spans="1:7" ht="12.75" customHeight="1" x14ac:dyDescent="0.2">
      <c r="A36" s="17"/>
      <c r="B36" s="172"/>
      <c r="C36" s="201"/>
      <c r="D36" s="202"/>
      <c r="E36" s="202"/>
      <c r="F36" s="202"/>
      <c r="G36" s="17"/>
    </row>
    <row r="37" spans="1:7" ht="12.75" customHeight="1" x14ac:dyDescent="0.2">
      <c r="A37" s="17"/>
      <c r="B37" s="172"/>
      <c r="C37" s="201"/>
      <c r="D37" s="202"/>
      <c r="E37" s="202"/>
      <c r="F37" s="202"/>
      <c r="G37" s="17"/>
    </row>
    <row r="38" spans="1:7" ht="12.75" customHeight="1" x14ac:dyDescent="0.2">
      <c r="A38" s="17"/>
      <c r="B38" s="172"/>
      <c r="C38" s="201"/>
      <c r="D38" s="202"/>
      <c r="E38" s="202"/>
      <c r="F38" s="202"/>
      <c r="G38" s="17"/>
    </row>
    <row r="39" spans="1:7" ht="12.75" customHeight="1" x14ac:dyDescent="0.2">
      <c r="A39" s="17"/>
      <c r="B39" s="172"/>
      <c r="C39" s="201"/>
      <c r="D39" s="202"/>
      <c r="E39" s="202"/>
      <c r="F39" s="202"/>
      <c r="G39" s="17"/>
    </row>
    <row r="40" spans="1:7" ht="12.75" customHeight="1" x14ac:dyDescent="0.2">
      <c r="A40" s="17"/>
      <c r="B40" s="172"/>
      <c r="C40" s="201"/>
      <c r="D40" s="202"/>
      <c r="E40" s="202"/>
      <c r="F40" s="202"/>
      <c r="G40" s="17"/>
    </row>
    <row r="41" spans="1:7" ht="12.75" customHeight="1" x14ac:dyDescent="0.2">
      <c r="A41" s="17"/>
      <c r="B41" s="172"/>
      <c r="C41" s="201"/>
      <c r="D41" s="202"/>
      <c r="E41" s="202"/>
      <c r="F41" s="202"/>
      <c r="G41" s="17"/>
    </row>
    <row r="42" spans="1:7" ht="12.75" customHeight="1" x14ac:dyDescent="0.2">
      <c r="A42" s="17"/>
      <c r="B42" s="172"/>
      <c r="C42" s="207"/>
      <c r="D42" s="199"/>
      <c r="E42" s="199"/>
      <c r="F42" s="199"/>
      <c r="G42" s="17"/>
    </row>
    <row r="43" spans="1:7" ht="12.75" customHeight="1" x14ac:dyDescent="0.2">
      <c r="A43" s="17"/>
      <c r="B43" s="172"/>
      <c r="C43" s="207"/>
      <c r="D43" s="199"/>
      <c r="E43" s="199"/>
      <c r="F43" s="199"/>
      <c r="G43" s="17"/>
    </row>
    <row r="44" spans="1:7" ht="12.75" customHeight="1" x14ac:dyDescent="0.2">
      <c r="A44" s="17"/>
      <c r="B44" s="172"/>
      <c r="C44" s="207"/>
      <c r="D44" s="199"/>
      <c r="E44" s="199"/>
      <c r="F44" s="199"/>
      <c r="G44" s="17"/>
    </row>
    <row r="45" spans="1:7" ht="12.75" customHeight="1" x14ac:dyDescent="0.2">
      <c r="A45" s="17"/>
      <c r="B45" s="172"/>
      <c r="C45" s="207"/>
      <c r="D45" s="199"/>
      <c r="E45" s="199"/>
      <c r="F45" s="199"/>
      <c r="G45" s="17"/>
    </row>
    <row r="46" spans="1:7" ht="12.75" customHeight="1" x14ac:dyDescent="0.2"/>
    <row r="47" spans="1:7" ht="12.75" customHeight="1" x14ac:dyDescent="0.2">
      <c r="F47" s="167" t="s">
        <v>305</v>
      </c>
      <c r="G47" s="16"/>
    </row>
    <row r="49" spans="1:4" x14ac:dyDescent="0.2">
      <c r="A49" s="2" t="s">
        <v>334</v>
      </c>
    </row>
    <row r="51" spans="1:4" x14ac:dyDescent="0.2">
      <c r="A51" s="2" t="s">
        <v>314</v>
      </c>
      <c r="C51" s="2" t="s">
        <v>315</v>
      </c>
    </row>
    <row r="52" spans="1:4" x14ac:dyDescent="0.2">
      <c r="A52" s="2" t="s">
        <v>316</v>
      </c>
      <c r="C52" s="2" t="s">
        <v>315</v>
      </c>
    </row>
    <row r="53" spans="1:4" x14ac:dyDescent="0.2">
      <c r="A53" s="2" t="s">
        <v>317</v>
      </c>
      <c r="C53" s="2" t="s">
        <v>315</v>
      </c>
    </row>
    <row r="54" spans="1:4" x14ac:dyDescent="0.2">
      <c r="A54" s="2" t="s">
        <v>318</v>
      </c>
      <c r="C54" s="2" t="s">
        <v>315</v>
      </c>
    </row>
    <row r="55" spans="1:4" x14ac:dyDescent="0.2">
      <c r="A55" s="2" t="s">
        <v>319</v>
      </c>
      <c r="C55" s="2" t="s">
        <v>320</v>
      </c>
      <c r="D55" s="2" t="s">
        <v>321</v>
      </c>
    </row>
    <row r="56" spans="1:4" x14ac:dyDescent="0.2">
      <c r="A56" s="2" t="s">
        <v>322</v>
      </c>
      <c r="C56" s="2" t="s">
        <v>320</v>
      </c>
      <c r="D56" s="2" t="s">
        <v>321</v>
      </c>
    </row>
    <row r="57" spans="1:4" x14ac:dyDescent="0.2">
      <c r="A57" s="2" t="s">
        <v>325</v>
      </c>
      <c r="C57" s="2" t="s">
        <v>320</v>
      </c>
      <c r="D57" s="2" t="s">
        <v>321</v>
      </c>
    </row>
    <row r="58" spans="1:4" x14ac:dyDescent="0.2">
      <c r="A58" s="2" t="s">
        <v>323</v>
      </c>
      <c r="C58" s="2" t="s">
        <v>320</v>
      </c>
      <c r="D58" s="2" t="s">
        <v>326</v>
      </c>
    </row>
    <row r="59" spans="1:4" x14ac:dyDescent="0.2">
      <c r="A59" s="2" t="s">
        <v>324</v>
      </c>
      <c r="C59" s="2" t="s">
        <v>320</v>
      </c>
      <c r="D59" s="2" t="s">
        <v>326</v>
      </c>
    </row>
  </sheetData>
  <mergeCells count="43">
    <mergeCell ref="C44:F44"/>
    <mergeCell ref="C45:F45"/>
    <mergeCell ref="C35:F35"/>
    <mergeCell ref="C36:F36"/>
    <mergeCell ref="C37:F37"/>
    <mergeCell ref="C38:F38"/>
    <mergeCell ref="C39:F39"/>
    <mergeCell ref="C41:F41"/>
    <mergeCell ref="C43:F43"/>
    <mergeCell ref="C42:F42"/>
    <mergeCell ref="C25:F25"/>
    <mergeCell ref="C26:F26"/>
    <mergeCell ref="C27:F27"/>
    <mergeCell ref="C28:F28"/>
    <mergeCell ref="C40:F40"/>
    <mergeCell ref="C29:F29"/>
    <mergeCell ref="C30:F30"/>
    <mergeCell ref="C31:F31"/>
    <mergeCell ref="C32:F32"/>
    <mergeCell ref="C33:F33"/>
    <mergeCell ref="C34:F34"/>
    <mergeCell ref="C24:F24"/>
    <mergeCell ref="F6:G6"/>
    <mergeCell ref="C13:F13"/>
    <mergeCell ref="B7:C7"/>
    <mergeCell ref="F7:G7"/>
    <mergeCell ref="C17:F17"/>
    <mergeCell ref="C18:F18"/>
    <mergeCell ref="C14:F14"/>
    <mergeCell ref="C15:F15"/>
    <mergeCell ref="C16:F16"/>
    <mergeCell ref="C19:F19"/>
    <mergeCell ref="C20:F20"/>
    <mergeCell ref="C21:F21"/>
    <mergeCell ref="C22:F22"/>
    <mergeCell ref="C23:F23"/>
    <mergeCell ref="B3:C3"/>
    <mergeCell ref="B4:C4"/>
    <mergeCell ref="B5:C5"/>
    <mergeCell ref="B6:C6"/>
    <mergeCell ref="F3:G3"/>
    <mergeCell ref="F4:G4"/>
    <mergeCell ref="F5:G5"/>
  </mergeCells>
  <printOptions horizontalCentered="1"/>
  <pageMargins left="0.75" right="0.75" top="1" bottom="1" header="0.5" footer="0.5"/>
  <pageSetup orientation="portrait" horizontalDpi="4294967293" verticalDpi="300" r:id="rId1"/>
  <headerFooter alignWithMargins="0">
    <oddFooter>&amp;L&amp;9&amp;A</oddFooter>
  </headerFooter>
  <rowBreaks count="1" manualBreakCount="1">
    <brk id="48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3"/>
  <sheetViews>
    <sheetView workbookViewId="0">
      <selection activeCell="G28" sqref="G28"/>
    </sheetView>
  </sheetViews>
  <sheetFormatPr defaultRowHeight="12.75" x14ac:dyDescent="0.2"/>
  <cols>
    <col min="1" max="1" width="15.5" style="2" customWidth="1"/>
    <col min="2" max="2" width="9" style="2" customWidth="1"/>
    <col min="3" max="16384" width="9" style="2"/>
  </cols>
  <sheetData>
    <row r="2" spans="1:8" ht="15" x14ac:dyDescent="0.2">
      <c r="A2" s="1" t="s">
        <v>8</v>
      </c>
      <c r="C2" s="1" t="s">
        <v>158</v>
      </c>
    </row>
    <row r="4" spans="1:8" x14ac:dyDescent="0.2">
      <c r="A4" s="3" t="s">
        <v>0</v>
      </c>
      <c r="B4" s="198" t="s">
        <v>275</v>
      </c>
      <c r="C4" s="198"/>
      <c r="E4" s="3" t="s">
        <v>5</v>
      </c>
      <c r="F4" s="266">
        <v>42552</v>
      </c>
      <c r="G4" s="198"/>
      <c r="H4" s="198"/>
    </row>
    <row r="5" spans="1:8" x14ac:dyDescent="0.2">
      <c r="A5" s="3" t="s">
        <v>1</v>
      </c>
      <c r="B5" s="199" t="s">
        <v>118</v>
      </c>
      <c r="C5" s="199"/>
      <c r="E5" s="3" t="s">
        <v>6</v>
      </c>
      <c r="F5" s="199"/>
      <c r="G5" s="199"/>
      <c r="H5" s="199"/>
    </row>
    <row r="6" spans="1:8" x14ac:dyDescent="0.2">
      <c r="A6" s="3" t="s">
        <v>21</v>
      </c>
      <c r="B6" s="199" t="s">
        <v>119</v>
      </c>
      <c r="C6" s="199"/>
    </row>
    <row r="7" spans="1:8" x14ac:dyDescent="0.2">
      <c r="A7" s="19"/>
      <c r="B7" s="251"/>
      <c r="C7" s="251"/>
      <c r="E7" s="3" t="s">
        <v>17</v>
      </c>
      <c r="F7" s="268" t="s">
        <v>354</v>
      </c>
      <c r="G7" s="268"/>
      <c r="H7" s="268"/>
    </row>
    <row r="8" spans="1:8" ht="15" customHeight="1" x14ac:dyDescent="0.2">
      <c r="A8" s="19"/>
      <c r="B8" s="251"/>
      <c r="C8" s="251"/>
      <c r="E8" s="3" t="s">
        <v>22</v>
      </c>
      <c r="F8" s="203" t="s">
        <v>355</v>
      </c>
      <c r="G8" s="203"/>
      <c r="H8" s="203"/>
    </row>
    <row r="9" spans="1:8" x14ac:dyDescent="0.2">
      <c r="A9" s="3"/>
      <c r="C9" s="6"/>
    </row>
    <row r="10" spans="1:8" ht="14.25" x14ac:dyDescent="0.2">
      <c r="B10" s="7" t="s">
        <v>20</v>
      </c>
      <c r="C10" s="2" t="s">
        <v>77</v>
      </c>
    </row>
    <row r="11" spans="1:8" ht="14.25" x14ac:dyDescent="0.2">
      <c r="B11" s="7"/>
    </row>
    <row r="12" spans="1:8" ht="14.25" x14ac:dyDescent="0.2">
      <c r="B12" s="7" t="s">
        <v>23</v>
      </c>
      <c r="C12" s="2" t="s">
        <v>78</v>
      </c>
    </row>
    <row r="13" spans="1:8" ht="14.25" x14ac:dyDescent="0.2">
      <c r="B13" s="7"/>
    </row>
    <row r="14" spans="1:8" ht="14.25" x14ac:dyDescent="0.2">
      <c r="B14" s="7" t="s">
        <v>24</v>
      </c>
      <c r="C14" s="2" t="s">
        <v>238</v>
      </c>
    </row>
    <row r="15" spans="1:8" x14ac:dyDescent="0.2">
      <c r="C15" s="2" t="s">
        <v>239</v>
      </c>
    </row>
    <row r="16" spans="1:8" ht="18" customHeight="1" x14ac:dyDescent="0.2">
      <c r="A16" s="48" t="s">
        <v>76</v>
      </c>
      <c r="B16" s="17" t="s">
        <v>80</v>
      </c>
      <c r="C16" s="17" t="s">
        <v>81</v>
      </c>
      <c r="D16" s="17" t="s">
        <v>82</v>
      </c>
    </row>
    <row r="17" spans="1:8" ht="18" customHeight="1" x14ac:dyDescent="0.2">
      <c r="A17" s="3" t="s">
        <v>87</v>
      </c>
      <c r="B17" s="17"/>
      <c r="C17" s="17"/>
      <c r="D17" s="17"/>
    </row>
    <row r="18" spans="1:8" ht="18" customHeight="1" x14ac:dyDescent="0.2">
      <c r="A18" s="3" t="s">
        <v>85</v>
      </c>
      <c r="B18" s="17"/>
      <c r="C18" s="93"/>
      <c r="D18" s="93"/>
    </row>
    <row r="19" spans="1:8" ht="18" customHeight="1" x14ac:dyDescent="0.2">
      <c r="A19" s="3" t="s">
        <v>86</v>
      </c>
      <c r="B19" s="17"/>
      <c r="C19" s="17"/>
      <c r="D19" s="93"/>
    </row>
    <row r="20" spans="1:8" ht="18" customHeight="1" x14ac:dyDescent="0.2">
      <c r="A20" s="3" t="s">
        <v>88</v>
      </c>
      <c r="B20" s="17"/>
      <c r="C20" s="17"/>
      <c r="D20" s="17"/>
    </row>
    <row r="21" spans="1:8" ht="18" customHeight="1" thickBot="1" x14ac:dyDescent="0.25">
      <c r="A21" s="3" t="s">
        <v>83</v>
      </c>
      <c r="B21" s="50"/>
      <c r="C21" s="50"/>
      <c r="D21" s="50"/>
    </row>
    <row r="22" spans="1:8" ht="18" customHeight="1" thickBot="1" x14ac:dyDescent="0.25">
      <c r="A22" s="3" t="s">
        <v>84</v>
      </c>
      <c r="B22" s="51" t="e">
        <f>B17/((B20+(B18-B17))-B19-((B18-B17)/B21))</f>
        <v>#DIV/0!</v>
      </c>
      <c r="C22" s="51" t="e">
        <f>C17/((C20+(C18-C17))-C19-((C18-C17)/C21))</f>
        <v>#DIV/0!</v>
      </c>
      <c r="D22" s="51" t="e">
        <f>D17/((D20+(D18-D17))-D19-((D18-D17)/D21))</f>
        <v>#DIV/0!</v>
      </c>
      <c r="E22" s="51" t="e">
        <f>AVERAGE(B22:D22)</f>
        <v>#DIV/0!</v>
      </c>
    </row>
    <row r="23" spans="1:8" ht="18" customHeight="1" x14ac:dyDescent="0.2"/>
    <row r="24" spans="1:8" ht="18" customHeight="1" x14ac:dyDescent="0.2">
      <c r="A24" s="48" t="s">
        <v>89</v>
      </c>
      <c r="E24" s="48" t="s">
        <v>149</v>
      </c>
    </row>
    <row r="25" spans="1:8" ht="18" customHeight="1" x14ac:dyDescent="0.2">
      <c r="A25" s="2" t="s">
        <v>92</v>
      </c>
      <c r="B25" s="17"/>
      <c r="E25" s="2" t="s">
        <v>150</v>
      </c>
    </row>
    <row r="26" spans="1:8" ht="18" customHeight="1" x14ac:dyDescent="0.2">
      <c r="A26" s="2" t="s">
        <v>90</v>
      </c>
      <c r="B26" s="93"/>
      <c r="F26" s="277" t="s">
        <v>152</v>
      </c>
      <c r="G26" s="277"/>
      <c r="H26" s="107" t="s">
        <v>153</v>
      </c>
    </row>
    <row r="27" spans="1:8" ht="18" customHeight="1" thickBot="1" x14ac:dyDescent="0.25">
      <c r="A27" s="2" t="s">
        <v>91</v>
      </c>
      <c r="B27" s="195"/>
      <c r="F27" s="2" t="s">
        <v>346</v>
      </c>
      <c r="G27" s="17">
        <v>3.5</v>
      </c>
      <c r="H27" s="17" t="s">
        <v>244</v>
      </c>
    </row>
    <row r="28" spans="1:8" ht="18" customHeight="1" thickBot="1" x14ac:dyDescent="0.25">
      <c r="A28" s="2" t="s">
        <v>84</v>
      </c>
      <c r="B28" s="51" t="e">
        <f>B25/(B27-B26)</f>
        <v>#DIV/0!</v>
      </c>
      <c r="F28" s="106" t="s">
        <v>356</v>
      </c>
      <c r="G28" s="17"/>
      <c r="H28" s="17"/>
    </row>
    <row r="29" spans="1:8" ht="18" customHeight="1" x14ac:dyDescent="0.2">
      <c r="B29" s="49"/>
      <c r="F29" s="2" t="s">
        <v>357</v>
      </c>
      <c r="G29" s="93"/>
      <c r="H29" s="17"/>
    </row>
    <row r="30" spans="1:8" ht="18" customHeight="1" x14ac:dyDescent="0.2">
      <c r="F30" s="2" t="s">
        <v>358</v>
      </c>
      <c r="G30" s="17"/>
      <c r="H30" s="17"/>
    </row>
    <row r="31" spans="1:8" ht="18" customHeight="1" thickBot="1" x14ac:dyDescent="0.25">
      <c r="A31" s="48" t="s">
        <v>93</v>
      </c>
      <c r="E31" s="2" t="s">
        <v>151</v>
      </c>
    </row>
    <row r="32" spans="1:8" ht="18" customHeight="1" thickBot="1" x14ac:dyDescent="0.25">
      <c r="A32" s="2" t="s">
        <v>94</v>
      </c>
      <c r="B32" s="94" t="e">
        <f>B28-E22</f>
        <v>#DIV/0!</v>
      </c>
      <c r="C32" s="133" t="s">
        <v>126</v>
      </c>
    </row>
    <row r="33" spans="1:8" ht="18" customHeight="1" x14ac:dyDescent="0.2">
      <c r="A33" s="2" t="s">
        <v>95</v>
      </c>
      <c r="C33" s="2" t="s">
        <v>34</v>
      </c>
      <c r="G33" s="2" t="s">
        <v>67</v>
      </c>
      <c r="H33" s="134"/>
    </row>
  </sheetData>
  <mergeCells count="10">
    <mergeCell ref="F26:G26"/>
    <mergeCell ref="B8:C8"/>
    <mergeCell ref="F8:H8"/>
    <mergeCell ref="B4:C4"/>
    <mergeCell ref="F4:H4"/>
    <mergeCell ref="B5:C5"/>
    <mergeCell ref="F5:H5"/>
    <mergeCell ref="B6:C6"/>
    <mergeCell ref="B7:C7"/>
    <mergeCell ref="F7:H7"/>
  </mergeCells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3"/>
  <sheetViews>
    <sheetView workbookViewId="0">
      <selection activeCell="G28" sqref="G28"/>
    </sheetView>
  </sheetViews>
  <sheetFormatPr defaultRowHeight="12.75" x14ac:dyDescent="0.2"/>
  <cols>
    <col min="1" max="1" width="15.5" style="2" customWidth="1"/>
    <col min="2" max="2" width="9" style="2" customWidth="1"/>
    <col min="3" max="16384" width="9" style="2"/>
  </cols>
  <sheetData>
    <row r="2" spans="1:8" ht="15" x14ac:dyDescent="0.2">
      <c r="A2" s="1" t="s">
        <v>8</v>
      </c>
      <c r="C2" s="1" t="s">
        <v>159</v>
      </c>
    </row>
    <row r="4" spans="1:8" x14ac:dyDescent="0.2">
      <c r="A4" s="3" t="s">
        <v>0</v>
      </c>
      <c r="B4" s="198" t="s">
        <v>128</v>
      </c>
      <c r="C4" s="198"/>
      <c r="E4" s="3" t="s">
        <v>5</v>
      </c>
      <c r="F4" s="266">
        <v>42552</v>
      </c>
      <c r="G4" s="198"/>
      <c r="H4" s="198"/>
    </row>
    <row r="5" spans="1:8" x14ac:dyDescent="0.2">
      <c r="A5" s="3" t="s">
        <v>1</v>
      </c>
      <c r="B5" s="199" t="s">
        <v>118</v>
      </c>
      <c r="C5" s="199"/>
      <c r="E5" s="3" t="s">
        <v>6</v>
      </c>
      <c r="F5" s="199"/>
      <c r="G5" s="199"/>
      <c r="H5" s="199"/>
    </row>
    <row r="6" spans="1:8" x14ac:dyDescent="0.2">
      <c r="A6" s="3" t="s">
        <v>21</v>
      </c>
      <c r="B6" s="199" t="s">
        <v>119</v>
      </c>
      <c r="C6" s="199"/>
    </row>
    <row r="7" spans="1:8" x14ac:dyDescent="0.2">
      <c r="A7" s="19"/>
      <c r="B7" s="251"/>
      <c r="C7" s="251"/>
      <c r="E7" s="3" t="s">
        <v>17</v>
      </c>
      <c r="F7" s="268" t="s">
        <v>354</v>
      </c>
      <c r="G7" s="268"/>
      <c r="H7" s="268"/>
    </row>
    <row r="8" spans="1:8" ht="15" customHeight="1" x14ac:dyDescent="0.2">
      <c r="A8" s="19"/>
      <c r="B8" s="251"/>
      <c r="C8" s="251"/>
      <c r="E8" s="3" t="s">
        <v>22</v>
      </c>
      <c r="F8" s="203" t="s">
        <v>355</v>
      </c>
      <c r="G8" s="203"/>
      <c r="H8" s="203"/>
    </row>
    <row r="9" spans="1:8" x14ac:dyDescent="0.2">
      <c r="A9" s="3"/>
      <c r="C9" s="6"/>
    </row>
    <row r="10" spans="1:8" ht="14.25" x14ac:dyDescent="0.2">
      <c r="B10" s="7" t="s">
        <v>20</v>
      </c>
      <c r="C10" s="2" t="s">
        <v>77</v>
      </c>
    </row>
    <row r="11" spans="1:8" ht="14.25" x14ac:dyDescent="0.2">
      <c r="B11" s="7"/>
    </row>
    <row r="12" spans="1:8" ht="14.25" x14ac:dyDescent="0.2">
      <c r="B12" s="7" t="s">
        <v>23</v>
      </c>
      <c r="C12" s="2" t="s">
        <v>78</v>
      </c>
    </row>
    <row r="13" spans="1:8" ht="14.25" x14ac:dyDescent="0.2">
      <c r="B13" s="7"/>
    </row>
    <row r="14" spans="1:8" ht="14.25" x14ac:dyDescent="0.2">
      <c r="B14" s="7" t="s">
        <v>24</v>
      </c>
      <c r="C14" s="2" t="s">
        <v>79</v>
      </c>
    </row>
    <row r="15" spans="1:8" x14ac:dyDescent="0.2">
      <c r="C15" s="2" t="s">
        <v>239</v>
      </c>
    </row>
    <row r="16" spans="1:8" ht="18" customHeight="1" x14ac:dyDescent="0.2">
      <c r="A16" s="48" t="s">
        <v>76</v>
      </c>
      <c r="B16" s="17" t="s">
        <v>80</v>
      </c>
      <c r="C16" s="17" t="s">
        <v>81</v>
      </c>
      <c r="D16" s="17" t="s">
        <v>82</v>
      </c>
    </row>
    <row r="17" spans="1:8" ht="18" customHeight="1" x14ac:dyDescent="0.2">
      <c r="A17" s="3" t="s">
        <v>87</v>
      </c>
      <c r="B17" s="17"/>
      <c r="C17" s="17"/>
      <c r="D17" s="17"/>
    </row>
    <row r="18" spans="1:8" ht="18" customHeight="1" x14ac:dyDescent="0.2">
      <c r="A18" s="3" t="s">
        <v>85</v>
      </c>
      <c r="B18" s="17"/>
      <c r="C18" s="93"/>
      <c r="D18" s="17"/>
    </row>
    <row r="19" spans="1:8" ht="18" customHeight="1" x14ac:dyDescent="0.2">
      <c r="A19" s="3" t="s">
        <v>86</v>
      </c>
      <c r="B19" s="93"/>
      <c r="C19" s="17"/>
      <c r="D19" s="17"/>
    </row>
    <row r="20" spans="1:8" ht="18" customHeight="1" x14ac:dyDescent="0.2">
      <c r="A20" s="3" t="s">
        <v>88</v>
      </c>
      <c r="B20" s="17"/>
      <c r="C20" s="93"/>
      <c r="D20" s="17"/>
    </row>
    <row r="21" spans="1:8" ht="18" customHeight="1" thickBot="1" x14ac:dyDescent="0.25">
      <c r="A21" s="3" t="s">
        <v>83</v>
      </c>
      <c r="B21" s="50"/>
      <c r="C21" s="50"/>
      <c r="D21" s="50"/>
    </row>
    <row r="22" spans="1:8" ht="18" customHeight="1" thickBot="1" x14ac:dyDescent="0.25">
      <c r="A22" s="3" t="s">
        <v>84</v>
      </c>
      <c r="B22" s="51" t="e">
        <f>B17/((B20+(B18-B17))-B19-((B18-B17)/B21))</f>
        <v>#DIV/0!</v>
      </c>
      <c r="C22" s="51" t="e">
        <f>C17/((C20+(C18-C17))-C19-((C18-C17)/C21))</f>
        <v>#DIV/0!</v>
      </c>
      <c r="D22" s="51" t="e">
        <f>D17/((D20+(D18-D17))-D19-((D18-D17)/D21))</f>
        <v>#DIV/0!</v>
      </c>
      <c r="E22" s="51" t="e">
        <f>AVERAGE(B22:D22)</f>
        <v>#DIV/0!</v>
      </c>
    </row>
    <row r="23" spans="1:8" ht="18" customHeight="1" x14ac:dyDescent="0.2"/>
    <row r="24" spans="1:8" ht="18" customHeight="1" x14ac:dyDescent="0.2">
      <c r="A24" s="48" t="s">
        <v>89</v>
      </c>
      <c r="E24" s="48" t="s">
        <v>149</v>
      </c>
    </row>
    <row r="25" spans="1:8" ht="18" customHeight="1" x14ac:dyDescent="0.2">
      <c r="A25" s="2" t="s">
        <v>147</v>
      </c>
      <c r="B25" s="17"/>
      <c r="D25" s="105"/>
      <c r="E25" s="2" t="s">
        <v>150</v>
      </c>
    </row>
    <row r="26" spans="1:8" ht="18" customHeight="1" x14ac:dyDescent="0.2">
      <c r="A26" s="2" t="s">
        <v>148</v>
      </c>
      <c r="B26" s="93"/>
      <c r="D26" s="6"/>
      <c r="F26" s="277" t="s">
        <v>152</v>
      </c>
      <c r="G26" s="277"/>
      <c r="H26" s="107" t="s">
        <v>153</v>
      </c>
    </row>
    <row r="27" spans="1:8" ht="18" customHeight="1" thickBot="1" x14ac:dyDescent="0.25">
      <c r="A27" s="2" t="s">
        <v>91</v>
      </c>
      <c r="B27" s="195"/>
      <c r="D27" s="6"/>
      <c r="F27" s="2" t="s">
        <v>346</v>
      </c>
      <c r="G27" s="93">
        <v>5.5</v>
      </c>
      <c r="H27" s="17" t="s">
        <v>244</v>
      </c>
    </row>
    <row r="28" spans="1:8" ht="18" customHeight="1" thickBot="1" x14ac:dyDescent="0.25">
      <c r="A28" s="2" t="s">
        <v>84</v>
      </c>
      <c r="B28" s="51" t="e">
        <f>B25/(B27-B26)</f>
        <v>#DIV/0!</v>
      </c>
      <c r="D28" s="6"/>
      <c r="F28" s="106" t="s">
        <v>356</v>
      </c>
      <c r="G28" s="93"/>
      <c r="H28" s="17"/>
    </row>
    <row r="29" spans="1:8" ht="18" customHeight="1" x14ac:dyDescent="0.2">
      <c r="B29" s="49"/>
      <c r="D29" s="6"/>
      <c r="F29" s="2" t="s">
        <v>357</v>
      </c>
      <c r="G29" s="17"/>
      <c r="H29" s="17"/>
    </row>
    <row r="30" spans="1:8" ht="18" customHeight="1" x14ac:dyDescent="0.2">
      <c r="D30" s="6"/>
      <c r="F30" s="2" t="s">
        <v>358</v>
      </c>
      <c r="G30" s="93"/>
      <c r="H30" s="17"/>
    </row>
    <row r="31" spans="1:8" ht="18" customHeight="1" thickBot="1" x14ac:dyDescent="0.25">
      <c r="A31" s="48" t="s">
        <v>93</v>
      </c>
      <c r="E31" s="2" t="s">
        <v>151</v>
      </c>
    </row>
    <row r="32" spans="1:8" ht="18" customHeight="1" thickBot="1" x14ac:dyDescent="0.25">
      <c r="A32" s="2" t="s">
        <v>94</v>
      </c>
      <c r="B32" s="94" t="e">
        <f>B28-E22</f>
        <v>#DIV/0!</v>
      </c>
      <c r="C32" s="133" t="s">
        <v>126</v>
      </c>
    </row>
    <row r="33" spans="1:8" ht="18" customHeight="1" x14ac:dyDescent="0.2">
      <c r="A33" s="2" t="s">
        <v>95</v>
      </c>
      <c r="C33" s="2" t="s">
        <v>34</v>
      </c>
      <c r="G33" s="2" t="s">
        <v>67</v>
      </c>
      <c r="H33" s="134"/>
    </row>
  </sheetData>
  <mergeCells count="10">
    <mergeCell ref="F26:G26"/>
    <mergeCell ref="B7:C7"/>
    <mergeCell ref="F7:H7"/>
    <mergeCell ref="B8:C8"/>
    <mergeCell ref="B4:C4"/>
    <mergeCell ref="F4:H4"/>
    <mergeCell ref="B5:C5"/>
    <mergeCell ref="F5:H5"/>
    <mergeCell ref="B6:C6"/>
    <mergeCell ref="F8:H8"/>
  </mergeCells>
  <phoneticPr fontId="8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zoomScaleNormal="100" workbookViewId="0">
      <selection activeCell="C31" sqref="C31"/>
    </sheetView>
  </sheetViews>
  <sheetFormatPr defaultColWidth="9.75" defaultRowHeight="16.5" x14ac:dyDescent="0.3"/>
  <cols>
    <col min="1" max="1" width="27.75" style="53" customWidth="1"/>
    <col min="2" max="2" width="2.875" style="53" customWidth="1"/>
    <col min="3" max="8" width="11.625" style="53" customWidth="1"/>
    <col min="9" max="9" width="0.625" style="53" customWidth="1"/>
    <col min="10" max="16384" width="9.75" style="53"/>
  </cols>
  <sheetData>
    <row r="1" spans="1:9" x14ac:dyDescent="0.3">
      <c r="A1" s="52"/>
      <c r="B1" s="52"/>
      <c r="C1" s="52"/>
      <c r="D1" s="52"/>
      <c r="E1" s="52"/>
      <c r="F1" s="52"/>
      <c r="G1" s="52"/>
      <c r="H1" s="52"/>
    </row>
    <row r="2" spans="1:9" x14ac:dyDescent="0.3">
      <c r="A2" s="54" t="s">
        <v>96</v>
      </c>
      <c r="B2" s="55"/>
      <c r="C2" s="55"/>
      <c r="D2" s="55"/>
      <c r="E2" s="56"/>
      <c r="F2" s="56"/>
      <c r="G2" s="56"/>
      <c r="H2" s="56"/>
    </row>
    <row r="3" spans="1:9" x14ac:dyDescent="0.3">
      <c r="A3" s="54"/>
      <c r="B3" s="57"/>
      <c r="C3" s="55"/>
      <c r="D3" s="55"/>
      <c r="E3" s="56"/>
      <c r="F3" s="56"/>
      <c r="G3" s="56"/>
      <c r="H3" s="56"/>
    </row>
    <row r="4" spans="1:9" x14ac:dyDescent="0.3">
      <c r="A4" s="52"/>
      <c r="B4" s="52"/>
      <c r="C4" s="52"/>
      <c r="D4" s="52"/>
      <c r="E4" s="52"/>
      <c r="F4" s="52"/>
      <c r="G4" s="52"/>
      <c r="H4" s="52"/>
    </row>
    <row r="5" spans="1:9" x14ac:dyDescent="0.3">
      <c r="A5" s="58" t="s">
        <v>97</v>
      </c>
      <c r="B5" s="59"/>
      <c r="C5" s="278" t="s">
        <v>83</v>
      </c>
      <c r="D5" s="279"/>
      <c r="E5" s="60" t="s">
        <v>5</v>
      </c>
      <c r="F5" s="60"/>
      <c r="G5" s="280">
        <v>42552</v>
      </c>
      <c r="H5" s="280"/>
    </row>
    <row r="6" spans="1:9" x14ac:dyDescent="0.3">
      <c r="A6" s="52"/>
      <c r="B6" s="52"/>
      <c r="C6" s="52"/>
      <c r="D6" s="52"/>
      <c r="E6" s="52"/>
      <c r="F6" s="52"/>
      <c r="G6" s="52"/>
      <c r="H6" s="52"/>
    </row>
    <row r="7" spans="1:9" x14ac:dyDescent="0.3">
      <c r="A7" s="58" t="s">
        <v>98</v>
      </c>
      <c r="B7" s="59"/>
      <c r="C7" s="281" t="s">
        <v>154</v>
      </c>
      <c r="D7" s="281"/>
      <c r="E7" s="58" t="s">
        <v>99</v>
      </c>
      <c r="F7" s="58"/>
      <c r="G7" s="281"/>
      <c r="H7" s="281"/>
    </row>
    <row r="8" spans="1:9" ht="17.25" thickBot="1" x14ac:dyDescent="0.35">
      <c r="A8" s="52"/>
      <c r="B8" s="52"/>
      <c r="C8" s="282"/>
      <c r="D8" s="282"/>
      <c r="E8" s="52"/>
      <c r="F8" s="52"/>
      <c r="G8" s="52"/>
      <c r="H8" s="52"/>
    </row>
    <row r="9" spans="1:9" s="66" customFormat="1" ht="30" thickTop="1" thickBot="1" x14ac:dyDescent="0.35">
      <c r="A9" s="61" t="s">
        <v>100</v>
      </c>
      <c r="B9" s="62"/>
      <c r="C9" s="63">
        <v>1</v>
      </c>
      <c r="D9" s="63">
        <v>2</v>
      </c>
      <c r="E9" s="64">
        <v>3</v>
      </c>
      <c r="F9" s="64">
        <v>4</v>
      </c>
      <c r="G9" s="63">
        <v>5</v>
      </c>
      <c r="H9" s="63">
        <v>6</v>
      </c>
      <c r="I9" s="65"/>
    </row>
    <row r="10" spans="1:9" s="66" customFormat="1" ht="50.1" customHeight="1" x14ac:dyDescent="0.3">
      <c r="A10" s="67" t="s">
        <v>101</v>
      </c>
      <c r="B10" s="68"/>
      <c r="C10" s="69"/>
      <c r="D10" s="69"/>
      <c r="E10" s="69"/>
      <c r="F10" s="69"/>
      <c r="G10" s="69"/>
      <c r="H10" s="69"/>
      <c r="I10" s="65"/>
    </row>
    <row r="11" spans="1:9" s="66" customFormat="1" ht="35.1" customHeight="1" x14ac:dyDescent="0.3">
      <c r="A11" s="67" t="s">
        <v>102</v>
      </c>
      <c r="B11" s="68"/>
      <c r="C11" s="69"/>
      <c r="D11" s="69"/>
      <c r="E11" s="69"/>
      <c r="F11" s="69"/>
      <c r="G11" s="69"/>
      <c r="H11" s="69"/>
      <c r="I11" s="65"/>
    </row>
    <row r="12" spans="1:9" s="66" customFormat="1" ht="35.1" customHeight="1" x14ac:dyDescent="0.3">
      <c r="A12" s="67" t="s">
        <v>103</v>
      </c>
      <c r="B12" s="68"/>
      <c r="C12" s="69"/>
      <c r="D12" s="69"/>
      <c r="E12" s="69"/>
      <c r="F12" s="69"/>
      <c r="G12" s="69"/>
      <c r="H12" s="69"/>
      <c r="I12" s="65"/>
    </row>
    <row r="13" spans="1:9" s="66" customFormat="1" ht="50.1" customHeight="1" x14ac:dyDescent="0.3">
      <c r="A13" s="67" t="s">
        <v>104</v>
      </c>
      <c r="B13" s="68"/>
      <c r="C13" s="70"/>
      <c r="D13" s="70"/>
      <c r="E13" s="70"/>
      <c r="F13" s="70"/>
      <c r="G13" s="70"/>
      <c r="H13" s="70"/>
      <c r="I13" s="65"/>
    </row>
    <row r="14" spans="1:9" s="66" customFormat="1" ht="35.25" customHeight="1" x14ac:dyDescent="0.3">
      <c r="A14" s="67" t="s">
        <v>105</v>
      </c>
      <c r="B14" s="68"/>
      <c r="C14" s="71">
        <f t="shared" ref="C14:H14" si="0">C11-C10</f>
        <v>0</v>
      </c>
      <c r="D14" s="71">
        <f t="shared" si="0"/>
        <v>0</v>
      </c>
      <c r="E14" s="71">
        <f t="shared" si="0"/>
        <v>0</v>
      </c>
      <c r="F14" s="71">
        <f t="shared" si="0"/>
        <v>0</v>
      </c>
      <c r="G14" s="71">
        <f t="shared" si="0"/>
        <v>0</v>
      </c>
      <c r="H14" s="71">
        <f t="shared" si="0"/>
        <v>0</v>
      </c>
      <c r="I14" s="65"/>
    </row>
    <row r="15" spans="1:9" s="66" customFormat="1" ht="35.25" customHeight="1" x14ac:dyDescent="0.3">
      <c r="A15" s="67" t="s">
        <v>106</v>
      </c>
      <c r="B15" s="68"/>
      <c r="C15" s="72" t="e">
        <f t="shared" ref="C15:H15" si="1">C10/C14</f>
        <v>#DIV/0!</v>
      </c>
      <c r="D15" s="72" t="e">
        <f t="shared" si="1"/>
        <v>#DIV/0!</v>
      </c>
      <c r="E15" s="72" t="e">
        <f t="shared" si="1"/>
        <v>#DIV/0!</v>
      </c>
      <c r="F15" s="72" t="e">
        <f t="shared" si="1"/>
        <v>#DIV/0!</v>
      </c>
      <c r="G15" s="72" t="e">
        <f t="shared" si="1"/>
        <v>#DIV/0!</v>
      </c>
      <c r="H15" s="72" t="e">
        <f t="shared" si="1"/>
        <v>#DIV/0!</v>
      </c>
      <c r="I15" s="65"/>
    </row>
    <row r="16" spans="1:9" s="66" customFormat="1" ht="50.1" customHeight="1" x14ac:dyDescent="0.3">
      <c r="A16" s="67" t="s">
        <v>107</v>
      </c>
      <c r="B16" s="68"/>
      <c r="C16" s="72" t="e">
        <f t="shared" ref="C16:H16" si="2">(-0.00166*C15)+0.8596</f>
        <v>#DIV/0!</v>
      </c>
      <c r="D16" s="72" t="e">
        <f t="shared" si="2"/>
        <v>#DIV/0!</v>
      </c>
      <c r="E16" s="72" t="e">
        <f t="shared" si="2"/>
        <v>#DIV/0!</v>
      </c>
      <c r="F16" s="72" t="e">
        <f t="shared" si="2"/>
        <v>#DIV/0!</v>
      </c>
      <c r="G16" s="72" t="e">
        <f t="shared" si="2"/>
        <v>#DIV/0!</v>
      </c>
      <c r="H16" s="72" t="e">
        <f t="shared" si="2"/>
        <v>#DIV/0!</v>
      </c>
      <c r="I16" s="65"/>
    </row>
    <row r="17" spans="1:9" s="66" customFormat="1" ht="35.25" customHeight="1" x14ac:dyDescent="0.3">
      <c r="A17" s="67" t="s">
        <v>108</v>
      </c>
      <c r="B17" s="68"/>
      <c r="C17" s="71">
        <f t="shared" ref="C17:H17" si="3">(C14+C13)-C12</f>
        <v>0</v>
      </c>
      <c r="D17" s="71">
        <f t="shared" si="3"/>
        <v>0</v>
      </c>
      <c r="E17" s="71">
        <f t="shared" si="3"/>
        <v>0</v>
      </c>
      <c r="F17" s="71">
        <f t="shared" si="3"/>
        <v>0</v>
      </c>
      <c r="G17" s="71">
        <f t="shared" si="3"/>
        <v>0</v>
      </c>
      <c r="H17" s="71">
        <f t="shared" si="3"/>
        <v>0</v>
      </c>
      <c r="I17" s="65"/>
    </row>
    <row r="18" spans="1:9" s="66" customFormat="1" ht="35.25" customHeight="1" x14ac:dyDescent="0.3">
      <c r="A18" s="67" t="s">
        <v>109</v>
      </c>
      <c r="B18" s="68"/>
      <c r="C18" s="71" t="e">
        <f t="shared" ref="C18:H18" si="4">C14/C16</f>
        <v>#DIV/0!</v>
      </c>
      <c r="D18" s="71" t="e">
        <f t="shared" si="4"/>
        <v>#DIV/0!</v>
      </c>
      <c r="E18" s="71" t="e">
        <f t="shared" si="4"/>
        <v>#DIV/0!</v>
      </c>
      <c r="F18" s="71" t="e">
        <f t="shared" si="4"/>
        <v>#DIV/0!</v>
      </c>
      <c r="G18" s="71" t="e">
        <f t="shared" si="4"/>
        <v>#DIV/0!</v>
      </c>
      <c r="H18" s="71" t="e">
        <f t="shared" si="4"/>
        <v>#DIV/0!</v>
      </c>
      <c r="I18" s="65"/>
    </row>
    <row r="19" spans="1:9" s="66" customFormat="1" ht="35.25" customHeight="1" x14ac:dyDescent="0.3">
      <c r="A19" s="67" t="s">
        <v>110</v>
      </c>
      <c r="B19" s="68"/>
      <c r="C19" s="73" t="e">
        <f t="shared" ref="C19:H19" si="5">C17-C18</f>
        <v>#DIV/0!</v>
      </c>
      <c r="D19" s="73" t="e">
        <f t="shared" si="5"/>
        <v>#DIV/0!</v>
      </c>
      <c r="E19" s="73" t="e">
        <f t="shared" si="5"/>
        <v>#DIV/0!</v>
      </c>
      <c r="F19" s="73" t="e">
        <f t="shared" si="5"/>
        <v>#DIV/0!</v>
      </c>
      <c r="G19" s="73" t="e">
        <f t="shared" si="5"/>
        <v>#DIV/0!</v>
      </c>
      <c r="H19" s="73" t="e">
        <f t="shared" si="5"/>
        <v>#DIV/0!</v>
      </c>
      <c r="I19" s="65"/>
    </row>
    <row r="20" spans="1:9" s="66" customFormat="1" ht="35.25" customHeight="1" x14ac:dyDescent="0.3">
      <c r="A20" s="67" t="s">
        <v>111</v>
      </c>
      <c r="B20" s="68"/>
      <c r="C20" s="74" t="e">
        <f t="shared" ref="C20:H20" si="6">C10/C19</f>
        <v>#DIV/0!</v>
      </c>
      <c r="D20" s="74" t="e">
        <f t="shared" si="6"/>
        <v>#DIV/0!</v>
      </c>
      <c r="E20" s="74" t="e">
        <f t="shared" si="6"/>
        <v>#DIV/0!</v>
      </c>
      <c r="F20" s="74" t="e">
        <f t="shared" si="6"/>
        <v>#DIV/0!</v>
      </c>
      <c r="G20" s="74" t="e">
        <f t="shared" si="6"/>
        <v>#DIV/0!</v>
      </c>
      <c r="H20" s="74" t="e">
        <f t="shared" si="6"/>
        <v>#DIV/0!</v>
      </c>
      <c r="I20" s="65"/>
    </row>
    <row r="21" spans="1:9" s="66" customFormat="1" ht="35.25" customHeight="1" x14ac:dyDescent="0.3">
      <c r="A21" s="67" t="s">
        <v>112</v>
      </c>
      <c r="B21" s="68"/>
      <c r="C21" s="75" t="e">
        <f t="shared" ref="C21:H21" si="7">((C10-C13)/C10)</f>
        <v>#DIV/0!</v>
      </c>
      <c r="D21" s="75" t="e">
        <f t="shared" si="7"/>
        <v>#DIV/0!</v>
      </c>
      <c r="E21" s="75" t="e">
        <f t="shared" si="7"/>
        <v>#DIV/0!</v>
      </c>
      <c r="F21" s="75" t="e">
        <f t="shared" si="7"/>
        <v>#DIV/0!</v>
      </c>
      <c r="G21" s="75" t="e">
        <f t="shared" si="7"/>
        <v>#DIV/0!</v>
      </c>
      <c r="H21" s="75" t="e">
        <f t="shared" si="7"/>
        <v>#DIV/0!</v>
      </c>
      <c r="I21" s="65"/>
    </row>
    <row r="22" spans="1:9" s="66" customFormat="1" ht="18.75" customHeight="1" x14ac:dyDescent="0.3">
      <c r="A22" s="76"/>
      <c r="B22" s="77"/>
      <c r="C22" s="78"/>
      <c r="D22" s="78"/>
      <c r="E22" s="77"/>
      <c r="F22" s="77"/>
      <c r="G22" s="77"/>
      <c r="H22" s="79"/>
      <c r="I22" s="65"/>
    </row>
    <row r="23" spans="1:9" s="66" customFormat="1" ht="49.5" customHeight="1" x14ac:dyDescent="0.3">
      <c r="A23" s="67" t="s">
        <v>113</v>
      </c>
      <c r="B23" s="68"/>
      <c r="C23" s="80"/>
      <c r="D23" s="80"/>
      <c r="E23" s="80"/>
      <c r="F23" s="80"/>
      <c r="G23" s="80"/>
      <c r="H23" s="80"/>
      <c r="I23" s="65"/>
    </row>
    <row r="24" spans="1:9" s="66" customFormat="1" ht="49.5" customHeight="1" thickBot="1" x14ac:dyDescent="0.35">
      <c r="A24" s="81" t="s">
        <v>114</v>
      </c>
      <c r="B24" s="68"/>
      <c r="C24" s="82" t="e">
        <f t="shared" ref="C24:H24" si="8">(1-(C20/C23))*100</f>
        <v>#DIV/0!</v>
      </c>
      <c r="D24" s="82" t="e">
        <f t="shared" si="8"/>
        <v>#DIV/0!</v>
      </c>
      <c r="E24" s="82" t="e">
        <f t="shared" si="8"/>
        <v>#DIV/0!</v>
      </c>
      <c r="F24" s="82" t="e">
        <f t="shared" si="8"/>
        <v>#DIV/0!</v>
      </c>
      <c r="G24" s="82" t="e">
        <f t="shared" si="8"/>
        <v>#DIV/0!</v>
      </c>
      <c r="H24" s="82" t="e">
        <f t="shared" si="8"/>
        <v>#DIV/0!</v>
      </c>
      <c r="I24" s="65"/>
    </row>
    <row r="25" spans="1:9" ht="17.25" thickTop="1" x14ac:dyDescent="0.3">
      <c r="A25" s="83"/>
      <c r="B25" s="83"/>
      <c r="C25" s="83"/>
      <c r="D25" s="83"/>
      <c r="E25" s="83"/>
      <c r="F25" s="83"/>
      <c r="G25" s="83"/>
      <c r="H25" s="83"/>
    </row>
    <row r="26" spans="1:9" x14ac:dyDescent="0.3">
      <c r="A26" s="58" t="s">
        <v>115</v>
      </c>
      <c r="B26" s="84"/>
      <c r="C26" s="84"/>
      <c r="D26" s="85"/>
      <c r="E26" s="86" t="s">
        <v>116</v>
      </c>
      <c r="F26" s="86"/>
      <c r="G26" s="87"/>
      <c r="H26" s="84"/>
    </row>
    <row r="28" spans="1:9" x14ac:dyDescent="0.3">
      <c r="A28" s="52"/>
      <c r="B28" s="52"/>
      <c r="C28" s="52"/>
      <c r="D28" s="52"/>
      <c r="E28" s="52"/>
      <c r="F28" s="52"/>
      <c r="G28" s="52"/>
      <c r="H28" s="52"/>
    </row>
    <row r="29" spans="1:9" x14ac:dyDescent="0.3">
      <c r="A29" s="88" t="s">
        <v>117</v>
      </c>
      <c r="B29" s="52"/>
      <c r="C29" s="52"/>
      <c r="D29" s="52"/>
      <c r="E29" s="52"/>
      <c r="F29" s="52"/>
      <c r="G29" s="52"/>
      <c r="H29" s="52"/>
    </row>
  </sheetData>
  <mergeCells count="5">
    <mergeCell ref="C5:D5"/>
    <mergeCell ref="G5:H5"/>
    <mergeCell ref="C7:D7"/>
    <mergeCell ref="G7:H7"/>
    <mergeCell ref="C8:D8"/>
  </mergeCells>
  <pageMargins left="0.75" right="0.5" top="1.54" bottom="1" header="0.5" footer="0.5"/>
  <pageSetup scale="68" orientation="portrait" horizontalDpi="300" verticalDpi="300" r:id="rId1"/>
  <headerFooter alignWithMargins="0">
    <oddHeader>&amp;C&amp;"Arial,Bold"&amp;12UNIVERSITY OF ARKANSAS
DEPARTMENT OF CIVIL ENGINEERING
ASPHALT LABORATORY</oddHeader>
    <oddFooter>&amp;R&amp;8&amp;F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workbookViewId="0">
      <selection activeCell="A22" sqref="A22"/>
    </sheetView>
  </sheetViews>
  <sheetFormatPr defaultRowHeight="12.75" x14ac:dyDescent="0.2"/>
  <cols>
    <col min="1" max="1" width="13.125" style="2" customWidth="1"/>
    <col min="2" max="7" width="10.875" style="2" customWidth="1"/>
    <col min="8" max="8" width="12" style="2" customWidth="1"/>
    <col min="9" max="16384" width="9" style="2"/>
  </cols>
  <sheetData>
    <row r="1" spans="1:7" ht="15" x14ac:dyDescent="0.2">
      <c r="A1" s="1" t="s">
        <v>8</v>
      </c>
      <c r="C1" s="1" t="s">
        <v>313</v>
      </c>
    </row>
    <row r="3" spans="1:7" x14ac:dyDescent="0.2">
      <c r="A3" s="3" t="s">
        <v>0</v>
      </c>
      <c r="B3" s="198" t="s">
        <v>161</v>
      </c>
      <c r="C3" s="198"/>
      <c r="E3" s="165" t="s">
        <v>295</v>
      </c>
      <c r="F3" s="198" t="s">
        <v>299</v>
      </c>
      <c r="G3" s="198"/>
    </row>
    <row r="4" spans="1:7" x14ac:dyDescent="0.2">
      <c r="A4" s="3" t="s">
        <v>1</v>
      </c>
      <c r="B4" s="199" t="s">
        <v>122</v>
      </c>
      <c r="C4" s="199"/>
      <c r="D4" s="6"/>
      <c r="E4" s="19" t="s">
        <v>296</v>
      </c>
      <c r="F4" s="199" t="s">
        <v>307</v>
      </c>
      <c r="G4" s="199"/>
    </row>
    <row r="5" spans="1:7" x14ac:dyDescent="0.2">
      <c r="A5" s="3" t="s">
        <v>292</v>
      </c>
      <c r="B5" s="200" t="s">
        <v>306</v>
      </c>
      <c r="C5" s="200"/>
      <c r="D5" s="163"/>
      <c r="E5" s="19" t="s">
        <v>297</v>
      </c>
      <c r="F5" s="199" t="s">
        <v>301</v>
      </c>
      <c r="G5" s="199"/>
    </row>
    <row r="6" spans="1:7" x14ac:dyDescent="0.2">
      <c r="A6" s="3" t="s">
        <v>293</v>
      </c>
      <c r="B6" s="200">
        <v>8001</v>
      </c>
      <c r="C6" s="200"/>
      <c r="D6" s="163"/>
      <c r="E6" s="166" t="s">
        <v>298</v>
      </c>
      <c r="F6" s="203" t="s">
        <v>259</v>
      </c>
      <c r="G6" s="203"/>
    </row>
    <row r="7" spans="1:7" x14ac:dyDescent="0.2">
      <c r="A7" s="3" t="s">
        <v>294</v>
      </c>
      <c r="B7" s="199" t="s">
        <v>124</v>
      </c>
      <c r="C7" s="199"/>
      <c r="D7" s="6"/>
      <c r="E7" s="3"/>
      <c r="F7" s="206"/>
      <c r="G7" s="206"/>
    </row>
    <row r="8" spans="1:7" x14ac:dyDescent="0.2">
      <c r="A8" s="3"/>
      <c r="B8" s="18"/>
      <c r="C8" s="18"/>
      <c r="D8" s="6"/>
      <c r="E8" s="3"/>
      <c r="F8" s="164"/>
      <c r="G8" s="164"/>
    </row>
    <row r="9" spans="1:7" ht="14.25" x14ac:dyDescent="0.2">
      <c r="B9" s="7"/>
    </row>
    <row r="10" spans="1:7" ht="6" customHeight="1" x14ac:dyDescent="0.2">
      <c r="B10" s="7"/>
    </row>
    <row r="11" spans="1:7" ht="14.25" x14ac:dyDescent="0.2">
      <c r="B11" s="7"/>
    </row>
    <row r="12" spans="1:7" ht="6" customHeight="1" x14ac:dyDescent="0.2">
      <c r="A12" s="168"/>
      <c r="B12" s="170"/>
      <c r="C12" s="153"/>
      <c r="D12" s="146"/>
      <c r="E12" s="146"/>
      <c r="F12" s="147"/>
      <c r="G12" s="168"/>
    </row>
    <row r="13" spans="1:7" x14ac:dyDescent="0.2">
      <c r="A13" s="169" t="s">
        <v>236</v>
      </c>
      <c r="B13" s="169" t="s">
        <v>302</v>
      </c>
      <c r="C13" s="204" t="s">
        <v>303</v>
      </c>
      <c r="D13" s="198"/>
      <c r="E13" s="198"/>
      <c r="F13" s="205"/>
      <c r="G13" s="169" t="s">
        <v>304</v>
      </c>
    </row>
    <row r="14" spans="1:7" ht="12.75" customHeight="1" x14ac:dyDescent="0.2">
      <c r="A14" s="171">
        <v>41012</v>
      </c>
      <c r="B14" s="17">
        <v>55.24</v>
      </c>
      <c r="C14" s="201" t="s">
        <v>309</v>
      </c>
      <c r="D14" s="202"/>
      <c r="E14" s="202"/>
      <c r="F14" s="202"/>
      <c r="G14" s="17" t="s">
        <v>310</v>
      </c>
    </row>
    <row r="15" spans="1:7" ht="12.75" customHeight="1" x14ac:dyDescent="0.2">
      <c r="A15" s="171">
        <v>41310</v>
      </c>
      <c r="B15" s="172">
        <v>57.69</v>
      </c>
      <c r="C15" s="201" t="s">
        <v>311</v>
      </c>
      <c r="D15" s="202"/>
      <c r="E15" s="202"/>
      <c r="F15" s="202"/>
      <c r="G15" s="17" t="s">
        <v>333</v>
      </c>
    </row>
    <row r="16" spans="1:7" ht="12.75" customHeight="1" x14ac:dyDescent="0.2">
      <c r="A16" s="171">
        <v>41507</v>
      </c>
      <c r="B16" s="172">
        <v>70.94</v>
      </c>
      <c r="C16" s="201" t="s">
        <v>335</v>
      </c>
      <c r="D16" s="202"/>
      <c r="E16" s="202"/>
      <c r="F16" s="202"/>
      <c r="G16" s="17" t="s">
        <v>333</v>
      </c>
    </row>
    <row r="17" spans="1:7" ht="12.75" customHeight="1" x14ac:dyDescent="0.2">
      <c r="A17" s="171">
        <v>41666</v>
      </c>
      <c r="B17" s="172">
        <v>84.46</v>
      </c>
      <c r="C17" s="201" t="s">
        <v>311</v>
      </c>
      <c r="D17" s="202"/>
      <c r="E17" s="202"/>
      <c r="F17" s="202"/>
      <c r="G17" s="17" t="s">
        <v>342</v>
      </c>
    </row>
    <row r="18" spans="1:7" ht="12.75" customHeight="1" x14ac:dyDescent="0.2">
      <c r="A18" s="171">
        <v>41827</v>
      </c>
      <c r="B18" s="172">
        <v>93.49</v>
      </c>
      <c r="C18" s="201" t="s">
        <v>311</v>
      </c>
      <c r="D18" s="202"/>
      <c r="E18" s="202"/>
      <c r="F18" s="202"/>
      <c r="G18" s="17" t="s">
        <v>342</v>
      </c>
    </row>
    <row r="19" spans="1:7" ht="12.75" customHeight="1" x14ac:dyDescent="0.2">
      <c r="A19" s="171">
        <v>42039</v>
      </c>
      <c r="B19" s="172">
        <v>115.8</v>
      </c>
      <c r="C19" s="201" t="s">
        <v>348</v>
      </c>
      <c r="D19" s="202"/>
      <c r="E19" s="202"/>
      <c r="F19" s="202"/>
      <c r="G19" s="17" t="s">
        <v>333</v>
      </c>
    </row>
    <row r="20" spans="1:7" ht="12.75" customHeight="1" x14ac:dyDescent="0.2">
      <c r="A20" s="171">
        <v>42186</v>
      </c>
      <c r="B20" s="196">
        <v>117</v>
      </c>
      <c r="C20" s="201" t="s">
        <v>311</v>
      </c>
      <c r="D20" s="202"/>
      <c r="E20" s="202"/>
      <c r="F20" s="202"/>
      <c r="G20" s="17" t="s">
        <v>342</v>
      </c>
    </row>
    <row r="21" spans="1:7" ht="12.75" customHeight="1" x14ac:dyDescent="0.2">
      <c r="A21" s="171">
        <v>42375</v>
      </c>
      <c r="B21" s="196">
        <v>119.8</v>
      </c>
      <c r="C21" s="201" t="s">
        <v>365</v>
      </c>
      <c r="D21" s="202"/>
      <c r="E21" s="202"/>
      <c r="F21" s="202"/>
      <c r="G21" s="17" t="s">
        <v>366</v>
      </c>
    </row>
    <row r="22" spans="1:7" ht="12.75" customHeight="1" x14ac:dyDescent="0.2">
      <c r="A22" s="17"/>
      <c r="B22" s="196"/>
      <c r="C22" s="201"/>
      <c r="D22" s="202"/>
      <c r="E22" s="202"/>
      <c r="F22" s="202"/>
      <c r="G22" s="17"/>
    </row>
    <row r="23" spans="1:7" ht="12.75" customHeight="1" x14ac:dyDescent="0.2">
      <c r="A23" s="17"/>
      <c r="B23" s="196"/>
      <c r="C23" s="201"/>
      <c r="D23" s="202"/>
      <c r="E23" s="202"/>
      <c r="F23" s="202"/>
      <c r="G23" s="17"/>
    </row>
    <row r="24" spans="1:7" ht="12.75" customHeight="1" x14ac:dyDescent="0.2">
      <c r="A24" s="17"/>
      <c r="B24" s="196"/>
      <c r="C24" s="201"/>
      <c r="D24" s="202"/>
      <c r="E24" s="202"/>
      <c r="F24" s="202"/>
      <c r="G24" s="17"/>
    </row>
    <row r="25" spans="1:7" ht="12.75" customHeight="1" x14ac:dyDescent="0.2">
      <c r="A25" s="17"/>
      <c r="B25" s="196"/>
      <c r="C25" s="201"/>
      <c r="D25" s="202"/>
      <c r="E25" s="202"/>
      <c r="F25" s="202"/>
      <c r="G25" s="17"/>
    </row>
    <row r="26" spans="1:7" ht="12.75" customHeight="1" x14ac:dyDescent="0.2">
      <c r="A26" s="17"/>
      <c r="B26" s="196"/>
      <c r="C26" s="201"/>
      <c r="D26" s="202"/>
      <c r="E26" s="202"/>
      <c r="F26" s="202"/>
      <c r="G26" s="17"/>
    </row>
    <row r="27" spans="1:7" ht="12.75" customHeight="1" x14ac:dyDescent="0.2">
      <c r="A27" s="17"/>
      <c r="B27" s="196"/>
      <c r="C27" s="201"/>
      <c r="D27" s="202"/>
      <c r="E27" s="202"/>
      <c r="F27" s="202"/>
      <c r="G27" s="17"/>
    </row>
    <row r="28" spans="1:7" ht="12.75" customHeight="1" x14ac:dyDescent="0.2">
      <c r="A28" s="17"/>
      <c r="B28" s="196"/>
      <c r="C28" s="201"/>
      <c r="D28" s="202"/>
      <c r="E28" s="202"/>
      <c r="F28" s="202"/>
      <c r="G28" s="17"/>
    </row>
    <row r="29" spans="1:7" ht="12.75" customHeight="1" x14ac:dyDescent="0.2">
      <c r="A29" s="17"/>
      <c r="B29" s="196"/>
      <c r="C29" s="201"/>
      <c r="D29" s="202"/>
      <c r="E29" s="202"/>
      <c r="F29" s="202"/>
      <c r="G29" s="17"/>
    </row>
    <row r="30" spans="1:7" ht="12.75" customHeight="1" x14ac:dyDescent="0.2">
      <c r="A30" s="17"/>
      <c r="B30" s="196"/>
      <c r="C30" s="201"/>
      <c r="D30" s="202"/>
      <c r="E30" s="202"/>
      <c r="F30" s="202"/>
      <c r="G30" s="17"/>
    </row>
    <row r="31" spans="1:7" ht="12.75" customHeight="1" x14ac:dyDescent="0.2">
      <c r="A31" s="17"/>
      <c r="B31" s="196"/>
      <c r="C31" s="201"/>
      <c r="D31" s="202"/>
      <c r="E31" s="202"/>
      <c r="F31" s="202"/>
      <c r="G31" s="17"/>
    </row>
    <row r="32" spans="1:7" ht="12.75" customHeight="1" x14ac:dyDescent="0.2">
      <c r="A32" s="17"/>
      <c r="B32" s="196"/>
      <c r="C32" s="201"/>
      <c r="D32" s="202"/>
      <c r="E32" s="202"/>
      <c r="F32" s="202"/>
      <c r="G32" s="17"/>
    </row>
    <row r="33" spans="1:7" ht="12.75" customHeight="1" x14ac:dyDescent="0.2">
      <c r="A33" s="17"/>
      <c r="B33" s="196"/>
      <c r="C33" s="201"/>
      <c r="D33" s="202"/>
      <c r="E33" s="202"/>
      <c r="F33" s="202"/>
      <c r="G33" s="17"/>
    </row>
    <row r="34" spans="1:7" ht="12.75" customHeight="1" x14ac:dyDescent="0.2">
      <c r="A34" s="17"/>
      <c r="B34" s="196"/>
      <c r="C34" s="201"/>
      <c r="D34" s="202"/>
      <c r="E34" s="202"/>
      <c r="F34" s="202"/>
      <c r="G34" s="17"/>
    </row>
    <row r="35" spans="1:7" ht="12.75" customHeight="1" x14ac:dyDescent="0.2">
      <c r="A35" s="17"/>
      <c r="B35" s="196"/>
      <c r="C35" s="201"/>
      <c r="D35" s="202"/>
      <c r="E35" s="202"/>
      <c r="F35" s="202"/>
      <c r="G35" s="17"/>
    </row>
    <row r="36" spans="1:7" ht="12.75" customHeight="1" x14ac:dyDescent="0.2">
      <c r="A36" s="17"/>
      <c r="B36" s="196"/>
      <c r="C36" s="201"/>
      <c r="D36" s="202"/>
      <c r="E36" s="202"/>
      <c r="F36" s="202"/>
      <c r="G36" s="17"/>
    </row>
    <row r="37" spans="1:7" ht="12.75" customHeight="1" x14ac:dyDescent="0.2">
      <c r="A37" s="17"/>
      <c r="B37" s="196"/>
      <c r="C37" s="201"/>
      <c r="D37" s="202"/>
      <c r="E37" s="202"/>
      <c r="F37" s="202"/>
      <c r="G37" s="17"/>
    </row>
    <row r="38" spans="1:7" ht="12.75" customHeight="1" x14ac:dyDescent="0.2">
      <c r="A38" s="17"/>
      <c r="B38" s="196"/>
      <c r="C38" s="201"/>
      <c r="D38" s="202"/>
      <c r="E38" s="202"/>
      <c r="F38" s="202"/>
      <c r="G38" s="17"/>
    </row>
    <row r="39" spans="1:7" ht="12.75" customHeight="1" x14ac:dyDescent="0.2">
      <c r="A39" s="17"/>
      <c r="B39" s="196"/>
      <c r="C39" s="201"/>
      <c r="D39" s="202"/>
      <c r="E39" s="202"/>
      <c r="F39" s="202"/>
      <c r="G39" s="17"/>
    </row>
    <row r="40" spans="1:7" ht="12.75" customHeight="1" x14ac:dyDescent="0.2">
      <c r="A40" s="17"/>
      <c r="B40" s="196"/>
      <c r="C40" s="201"/>
      <c r="D40" s="202"/>
      <c r="E40" s="202"/>
      <c r="F40" s="202"/>
      <c r="G40" s="17"/>
    </row>
    <row r="41" spans="1:7" ht="12.75" customHeight="1" x14ac:dyDescent="0.2">
      <c r="A41" s="17"/>
      <c r="B41" s="196"/>
      <c r="C41" s="201"/>
      <c r="D41" s="202"/>
      <c r="E41" s="202"/>
      <c r="F41" s="202"/>
      <c r="G41" s="17"/>
    </row>
    <row r="42" spans="1:7" ht="12.75" customHeight="1" x14ac:dyDescent="0.2">
      <c r="A42" s="17"/>
      <c r="B42" s="196"/>
      <c r="C42" s="207"/>
      <c r="D42" s="199"/>
      <c r="E42" s="199"/>
      <c r="F42" s="199"/>
      <c r="G42" s="17"/>
    </row>
    <row r="43" spans="1:7" ht="12.75" customHeight="1" x14ac:dyDescent="0.2">
      <c r="A43" s="17"/>
      <c r="B43" s="196"/>
      <c r="C43" s="207"/>
      <c r="D43" s="199"/>
      <c r="E43" s="199"/>
      <c r="F43" s="199"/>
      <c r="G43" s="17"/>
    </row>
    <row r="44" spans="1:7" ht="12.75" customHeight="1" x14ac:dyDescent="0.2">
      <c r="A44" s="17"/>
      <c r="B44" s="196"/>
      <c r="C44" s="207"/>
      <c r="D44" s="199"/>
      <c r="E44" s="199"/>
      <c r="F44" s="199"/>
      <c r="G44" s="17"/>
    </row>
    <row r="45" spans="1:7" ht="12.75" customHeight="1" x14ac:dyDescent="0.2">
      <c r="A45" s="17"/>
      <c r="B45" s="172"/>
      <c r="C45" s="207"/>
      <c r="D45" s="199"/>
      <c r="E45" s="199"/>
      <c r="F45" s="199"/>
      <c r="G45" s="17"/>
    </row>
    <row r="46" spans="1:7" ht="12.75" customHeight="1" x14ac:dyDescent="0.2"/>
    <row r="47" spans="1:7" ht="12.75" customHeight="1" x14ac:dyDescent="0.2">
      <c r="F47" s="167" t="s">
        <v>305</v>
      </c>
      <c r="G47" s="16"/>
    </row>
    <row r="49" spans="1:4" x14ac:dyDescent="0.2">
      <c r="A49" s="2" t="s">
        <v>336</v>
      </c>
    </row>
    <row r="51" spans="1:4" x14ac:dyDescent="0.2">
      <c r="A51" s="173" t="s">
        <v>316</v>
      </c>
      <c r="C51" s="2" t="s">
        <v>315</v>
      </c>
    </row>
    <row r="52" spans="1:4" x14ac:dyDescent="0.2">
      <c r="A52" s="173" t="s">
        <v>317</v>
      </c>
      <c r="C52" s="2" t="s">
        <v>315</v>
      </c>
    </row>
    <row r="53" spans="1:4" x14ac:dyDescent="0.2">
      <c r="A53" s="173" t="s">
        <v>327</v>
      </c>
      <c r="C53" s="2" t="s">
        <v>315</v>
      </c>
    </row>
    <row r="54" spans="1:4" x14ac:dyDescent="0.2">
      <c r="A54" s="173" t="s">
        <v>314</v>
      </c>
      <c r="C54" s="2" t="s">
        <v>320</v>
      </c>
    </row>
    <row r="55" spans="1:4" x14ac:dyDescent="0.2">
      <c r="A55" s="173" t="s">
        <v>318</v>
      </c>
      <c r="C55" s="2" t="s">
        <v>320</v>
      </c>
    </row>
    <row r="56" spans="1:4" x14ac:dyDescent="0.2">
      <c r="A56" s="173" t="s">
        <v>319</v>
      </c>
      <c r="C56" s="2" t="s">
        <v>320</v>
      </c>
      <c r="D56" s="2" t="s">
        <v>321</v>
      </c>
    </row>
    <row r="57" spans="1:4" x14ac:dyDescent="0.2">
      <c r="A57" s="173" t="s">
        <v>325</v>
      </c>
      <c r="C57" s="2" t="s">
        <v>320</v>
      </c>
      <c r="D57" s="2" t="s">
        <v>321</v>
      </c>
    </row>
    <row r="58" spans="1:4" x14ac:dyDescent="0.2">
      <c r="A58" s="2" t="s">
        <v>323</v>
      </c>
      <c r="C58" s="2" t="s">
        <v>320</v>
      </c>
      <c r="D58" s="2" t="s">
        <v>326</v>
      </c>
    </row>
    <row r="59" spans="1:4" x14ac:dyDescent="0.2">
      <c r="A59" s="2" t="s">
        <v>324</v>
      </c>
      <c r="C59" s="2" t="s">
        <v>320</v>
      </c>
      <c r="D59" s="2" t="s">
        <v>326</v>
      </c>
    </row>
    <row r="60" spans="1:4" x14ac:dyDescent="0.2">
      <c r="A60" s="173" t="s">
        <v>322</v>
      </c>
      <c r="C60" s="2" t="s">
        <v>328</v>
      </c>
      <c r="D60" s="2" t="s">
        <v>321</v>
      </c>
    </row>
  </sheetData>
  <mergeCells count="43">
    <mergeCell ref="C45:F45"/>
    <mergeCell ref="C39:F39"/>
    <mergeCell ref="C40:F40"/>
    <mergeCell ref="C41:F41"/>
    <mergeCell ref="C42:F42"/>
    <mergeCell ref="C43:F43"/>
    <mergeCell ref="C44:F44"/>
    <mergeCell ref="C38:F38"/>
    <mergeCell ref="C27:F27"/>
    <mergeCell ref="C28:F28"/>
    <mergeCell ref="C29:F29"/>
    <mergeCell ref="C30:F30"/>
    <mergeCell ref="C31:F31"/>
    <mergeCell ref="C32:F32"/>
    <mergeCell ref="C33:F33"/>
    <mergeCell ref="C34:F34"/>
    <mergeCell ref="C35:F35"/>
    <mergeCell ref="C36:F36"/>
    <mergeCell ref="C37:F37"/>
    <mergeCell ref="C26:F26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14:F14"/>
    <mergeCell ref="B3:C3"/>
    <mergeCell ref="F3:G3"/>
    <mergeCell ref="B4:C4"/>
    <mergeCell ref="F4:G4"/>
    <mergeCell ref="B5:C5"/>
    <mergeCell ref="F5:G5"/>
    <mergeCell ref="B6:C6"/>
    <mergeCell ref="F6:G6"/>
    <mergeCell ref="B7:C7"/>
    <mergeCell ref="F7:G7"/>
    <mergeCell ref="C13:F13"/>
  </mergeCells>
  <printOptions horizontalCentered="1"/>
  <pageMargins left="0.75" right="0.75" top="1" bottom="1" header="0.5" footer="0.5"/>
  <pageSetup orientation="portrait" horizontalDpi="4294967293" verticalDpi="300" r:id="rId1"/>
  <headerFooter alignWithMargins="0">
    <oddFooter>&amp;L&amp;9&amp;A</oddFooter>
  </headerFooter>
  <rowBreaks count="1" manualBreakCount="1">
    <brk id="4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1"/>
  <sheetViews>
    <sheetView workbookViewId="0">
      <selection activeCell="J26" sqref="J26"/>
    </sheetView>
  </sheetViews>
  <sheetFormatPr defaultColWidth="8" defaultRowHeight="12.75" x14ac:dyDescent="0.2"/>
  <cols>
    <col min="1" max="1" width="2.25" style="25" customWidth="1"/>
    <col min="2" max="2" width="11.75" style="25" customWidth="1"/>
    <col min="3" max="3" width="0.75" style="25" customWidth="1"/>
    <col min="4" max="4" width="12.375" style="25" customWidth="1"/>
    <col min="5" max="5" width="0.75" style="25" customWidth="1"/>
    <col min="6" max="6" width="11.875" style="25" customWidth="1"/>
    <col min="7" max="7" width="0.875" style="25" customWidth="1"/>
    <col min="8" max="8" width="3.625" style="25" customWidth="1"/>
    <col min="9" max="9" width="2.125" style="25" customWidth="1"/>
    <col min="10" max="10" width="12" style="25" customWidth="1"/>
    <col min="11" max="11" width="0.625" style="25" customWidth="1"/>
    <col min="12" max="12" width="11.5" style="25" customWidth="1"/>
    <col min="13" max="13" width="11.375" style="25" customWidth="1"/>
    <col min="14" max="14" width="1.75" style="25" customWidth="1"/>
    <col min="15" max="15" width="0.375" style="25" customWidth="1"/>
    <col min="16" max="16" width="11.125" style="25" customWidth="1"/>
    <col min="17" max="16384" width="8" style="25"/>
  </cols>
  <sheetData>
    <row r="1" spans="1:14" s="21" customFormat="1" ht="14.25" x14ac:dyDescent="0.2">
      <c r="B1" s="21" t="s">
        <v>8</v>
      </c>
      <c r="F1" s="21" t="s">
        <v>242</v>
      </c>
    </row>
    <row r="2" spans="1:14" ht="9" customHeight="1" x14ac:dyDescent="0.2"/>
    <row r="3" spans="1:14" x14ac:dyDescent="0.2">
      <c r="B3" s="22" t="s">
        <v>0</v>
      </c>
      <c r="C3" s="22"/>
      <c r="D3" s="211" t="s">
        <v>243</v>
      </c>
      <c r="E3" s="211"/>
      <c r="F3" s="211"/>
      <c r="G3" s="23"/>
      <c r="H3" s="4"/>
      <c r="I3" s="4"/>
      <c r="J3" s="22" t="s">
        <v>5</v>
      </c>
      <c r="L3" s="212">
        <v>42375</v>
      </c>
      <c r="M3" s="212"/>
      <c r="N3" s="23"/>
    </row>
    <row r="4" spans="1:14" x14ac:dyDescent="0.2">
      <c r="B4" s="22" t="s">
        <v>1</v>
      </c>
      <c r="C4" s="22"/>
      <c r="D4" s="200" t="s">
        <v>122</v>
      </c>
      <c r="E4" s="200"/>
      <c r="F4" s="200"/>
      <c r="G4" s="5"/>
      <c r="H4" s="4"/>
      <c r="I4" s="4"/>
      <c r="J4" s="22" t="s">
        <v>6</v>
      </c>
      <c r="L4" s="200" t="s">
        <v>244</v>
      </c>
      <c r="M4" s="200"/>
      <c r="N4" s="5"/>
    </row>
    <row r="5" spans="1:14" x14ac:dyDescent="0.2">
      <c r="B5" s="22" t="s">
        <v>2</v>
      </c>
      <c r="C5" s="22"/>
      <c r="D5" s="200" t="s">
        <v>246</v>
      </c>
      <c r="E5" s="200"/>
      <c r="F5" s="200"/>
      <c r="G5" s="5"/>
      <c r="H5" s="4"/>
      <c r="I5" s="4"/>
      <c r="J5" s="22"/>
      <c r="L5" s="5"/>
      <c r="M5" s="5"/>
      <c r="N5" s="5"/>
    </row>
    <row r="6" spans="1:14" x14ac:dyDescent="0.2">
      <c r="B6" s="22" t="s">
        <v>3</v>
      </c>
      <c r="C6" s="22"/>
      <c r="D6" s="200">
        <v>1429</v>
      </c>
      <c r="E6" s="200"/>
      <c r="F6" s="200"/>
      <c r="G6" s="5"/>
      <c r="H6" s="4"/>
      <c r="I6" s="4"/>
      <c r="J6" s="22" t="s">
        <v>17</v>
      </c>
      <c r="L6" s="210" t="s">
        <v>359</v>
      </c>
      <c r="M6" s="210"/>
      <c r="N6" s="5"/>
    </row>
    <row r="7" spans="1:14" x14ac:dyDescent="0.2">
      <c r="B7" s="22" t="s">
        <v>4</v>
      </c>
      <c r="C7" s="22"/>
      <c r="D7" s="200" t="s">
        <v>247</v>
      </c>
      <c r="E7" s="200"/>
      <c r="F7" s="200"/>
      <c r="G7" s="5"/>
      <c r="H7" s="4"/>
      <c r="I7" s="4"/>
      <c r="J7" s="22" t="s">
        <v>22</v>
      </c>
      <c r="L7" s="210" t="s">
        <v>337</v>
      </c>
      <c r="M7" s="210"/>
      <c r="N7" s="5"/>
    </row>
    <row r="8" spans="1:14" x14ac:dyDescent="0.2">
      <c r="B8" s="22" t="s">
        <v>21</v>
      </c>
      <c r="C8" s="22"/>
      <c r="D8" s="200" t="s">
        <v>124</v>
      </c>
      <c r="E8" s="200"/>
      <c r="F8" s="200"/>
      <c r="G8" s="5"/>
      <c r="H8" s="4"/>
      <c r="I8" s="4"/>
      <c r="N8" s="22"/>
    </row>
    <row r="9" spans="1:14" ht="6" customHeight="1" x14ac:dyDescent="0.2"/>
    <row r="10" spans="1:14" x14ac:dyDescent="0.2">
      <c r="D10" s="22" t="s">
        <v>20</v>
      </c>
      <c r="E10" s="22"/>
      <c r="F10" s="25" t="s">
        <v>37</v>
      </c>
    </row>
    <row r="11" spans="1:14" x14ac:dyDescent="0.2">
      <c r="D11" s="22" t="s">
        <v>23</v>
      </c>
      <c r="E11" s="22"/>
      <c r="F11" s="25" t="s">
        <v>73</v>
      </c>
    </row>
    <row r="12" spans="1:14" x14ac:dyDescent="0.2">
      <c r="D12" s="22" t="s">
        <v>24</v>
      </c>
      <c r="E12" s="22"/>
      <c r="F12" s="25" t="s">
        <v>38</v>
      </c>
    </row>
    <row r="13" spans="1:14" ht="9" customHeight="1" thickBot="1" x14ac:dyDescent="0.25"/>
    <row r="14" spans="1:14" x14ac:dyDescent="0.2">
      <c r="A14" s="26" t="s">
        <v>39</v>
      </c>
      <c r="B14" s="27"/>
      <c r="C14" s="28"/>
      <c r="D14" s="27" t="s">
        <v>278</v>
      </c>
      <c r="E14" s="27"/>
      <c r="F14" s="27"/>
      <c r="G14" s="27"/>
      <c r="H14" s="27"/>
      <c r="I14" s="27"/>
      <c r="J14" s="27"/>
      <c r="K14" s="27"/>
      <c r="L14" s="27"/>
      <c r="M14" s="27"/>
      <c r="N14" s="29"/>
    </row>
    <row r="15" spans="1:14" x14ac:dyDescent="0.2">
      <c r="A15" s="30"/>
      <c r="B15" s="4" t="s">
        <v>279</v>
      </c>
      <c r="C15" s="4"/>
      <c r="D15" s="4"/>
      <c r="E15" s="4"/>
      <c r="F15" s="4"/>
      <c r="G15" s="4"/>
      <c r="H15" s="4"/>
      <c r="I15" s="4"/>
      <c r="J15" s="4"/>
      <c r="K15" s="4"/>
      <c r="L15" s="31" t="s">
        <v>28</v>
      </c>
      <c r="M15" s="32" t="s">
        <v>72</v>
      </c>
      <c r="N15" s="33"/>
    </row>
    <row r="16" spans="1:14" x14ac:dyDescent="0.2">
      <c r="A16" s="30"/>
      <c r="B16" s="4" t="s">
        <v>228</v>
      </c>
      <c r="C16" s="4"/>
      <c r="D16" s="4"/>
      <c r="E16" s="4"/>
      <c r="F16" s="4"/>
      <c r="G16" s="4"/>
      <c r="H16" s="4"/>
      <c r="I16" s="4"/>
      <c r="J16" s="4"/>
      <c r="K16" s="4"/>
      <c r="L16" s="31" t="s">
        <v>29</v>
      </c>
      <c r="M16" s="34">
        <v>20.13</v>
      </c>
      <c r="N16" s="33"/>
    </row>
    <row r="17" spans="1:14" x14ac:dyDescent="0.2">
      <c r="A17" s="30"/>
      <c r="B17" s="4" t="s">
        <v>229</v>
      </c>
      <c r="C17" s="4"/>
      <c r="D17" s="4"/>
      <c r="E17" s="4"/>
      <c r="F17" s="4"/>
      <c r="G17" s="4"/>
      <c r="H17" s="4"/>
      <c r="I17" s="4"/>
      <c r="J17" s="4"/>
      <c r="K17" s="4"/>
      <c r="L17" s="31" t="s">
        <v>27</v>
      </c>
      <c r="M17" s="35" t="s">
        <v>185</v>
      </c>
      <c r="N17" s="33"/>
    </row>
    <row r="18" spans="1:14" x14ac:dyDescent="0.2">
      <c r="A18" s="30"/>
      <c r="B18" s="197" t="s">
        <v>361</v>
      </c>
      <c r="C18" s="4"/>
      <c r="D18" s="4"/>
      <c r="E18" s="4"/>
      <c r="F18" s="4"/>
      <c r="G18" s="4"/>
      <c r="H18" s="4"/>
      <c r="I18" s="4"/>
      <c r="J18" s="4"/>
      <c r="K18" s="4"/>
      <c r="L18" s="31" t="s">
        <v>43</v>
      </c>
      <c r="M18" s="89" t="s">
        <v>126</v>
      </c>
      <c r="N18" s="33"/>
    </row>
    <row r="19" spans="1:14" ht="6" customHeight="1" thickBot="1" x14ac:dyDescent="0.25">
      <c r="A19" s="3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8"/>
      <c r="M19" s="39"/>
      <c r="N19" s="40"/>
    </row>
    <row r="20" spans="1:14" ht="9.9499999999999993" customHeight="1" thickBot="1" x14ac:dyDescent="0.25"/>
    <row r="21" spans="1:14" x14ac:dyDescent="0.2">
      <c r="A21" s="26" t="s">
        <v>44</v>
      </c>
      <c r="B21" s="27"/>
      <c r="C21" s="28"/>
      <c r="D21" s="27"/>
      <c r="E21" s="27"/>
      <c r="F21" s="27"/>
      <c r="G21" s="29"/>
      <c r="H21" s="4"/>
      <c r="I21" s="26" t="s">
        <v>45</v>
      </c>
      <c r="J21" s="27"/>
      <c r="K21" s="28"/>
      <c r="L21" s="27"/>
      <c r="M21" s="27"/>
      <c r="N21" s="29"/>
    </row>
    <row r="22" spans="1:14" x14ac:dyDescent="0.2">
      <c r="A22" s="30"/>
      <c r="B22" s="4" t="s">
        <v>280</v>
      </c>
      <c r="C22" s="4"/>
      <c r="D22" s="4"/>
      <c r="E22" s="4"/>
      <c r="F22" s="4"/>
      <c r="G22" s="33"/>
      <c r="H22" s="4"/>
      <c r="I22" s="30"/>
      <c r="J22" s="4" t="s">
        <v>197</v>
      </c>
      <c r="K22" s="4"/>
      <c r="L22" s="4"/>
      <c r="M22" s="4"/>
      <c r="N22" s="33"/>
    </row>
    <row r="23" spans="1:14" x14ac:dyDescent="0.2">
      <c r="A23" s="30"/>
      <c r="B23" s="25" t="s">
        <v>282</v>
      </c>
      <c r="G23" s="33"/>
      <c r="H23" s="4"/>
      <c r="I23" s="30"/>
      <c r="J23" s="25" t="s">
        <v>291</v>
      </c>
      <c r="K23" s="4"/>
      <c r="L23" s="4"/>
      <c r="M23" s="4"/>
      <c r="N23" s="33"/>
    </row>
    <row r="24" spans="1:14" x14ac:dyDescent="0.2">
      <c r="A24" s="30"/>
      <c r="B24" s="25" t="s">
        <v>283</v>
      </c>
      <c r="G24" s="33"/>
      <c r="H24" s="4"/>
      <c r="I24" s="30"/>
      <c r="J24" s="4" t="s">
        <v>363</v>
      </c>
      <c r="K24" s="4"/>
      <c r="L24" s="4"/>
      <c r="M24" s="4"/>
      <c r="N24" s="33"/>
    </row>
    <row r="25" spans="1:14" ht="12.75" customHeight="1" x14ac:dyDescent="0.2">
      <c r="A25" s="30"/>
      <c r="B25" s="25" t="s">
        <v>284</v>
      </c>
      <c r="G25" s="33"/>
      <c r="H25" s="4"/>
      <c r="I25" s="30"/>
      <c r="J25" s="25" t="s">
        <v>364</v>
      </c>
      <c r="K25" s="4"/>
      <c r="L25" s="4"/>
      <c r="M25" s="4"/>
      <c r="N25" s="33"/>
    </row>
    <row r="26" spans="1:14" ht="6" customHeight="1" x14ac:dyDescent="0.2">
      <c r="A26" s="30"/>
      <c r="G26" s="33"/>
      <c r="H26" s="4"/>
      <c r="I26" s="30"/>
      <c r="M26" s="32"/>
      <c r="N26" s="33"/>
    </row>
    <row r="27" spans="1:14" x14ac:dyDescent="0.2">
      <c r="A27" s="30"/>
      <c r="B27" s="25" t="s">
        <v>285</v>
      </c>
      <c r="G27" s="33"/>
      <c r="H27" s="4"/>
      <c r="I27" s="30"/>
      <c r="M27" s="4"/>
      <c r="N27" s="33"/>
    </row>
    <row r="28" spans="1:14" ht="13.5" thickBot="1" x14ac:dyDescent="0.25">
      <c r="A28" s="30"/>
      <c r="B28" s="25" t="s">
        <v>362</v>
      </c>
      <c r="G28" s="33"/>
      <c r="H28" s="4"/>
      <c r="I28" s="30"/>
      <c r="J28" s="39" t="s">
        <v>51</v>
      </c>
      <c r="K28" s="32"/>
      <c r="L28" s="39" t="s">
        <v>52</v>
      </c>
      <c r="M28" s="32"/>
      <c r="N28" s="33"/>
    </row>
    <row r="29" spans="1:14" x14ac:dyDescent="0.2">
      <c r="A29" s="30"/>
      <c r="B29" s="25" t="s">
        <v>198</v>
      </c>
      <c r="G29" s="33"/>
      <c r="H29" s="4"/>
      <c r="I29" s="30"/>
      <c r="J29" s="41">
        <v>152.4</v>
      </c>
      <c r="K29" s="4"/>
      <c r="L29" s="41">
        <v>152.4</v>
      </c>
      <c r="M29" s="4"/>
      <c r="N29" s="33"/>
    </row>
    <row r="30" spans="1:14" x14ac:dyDescent="0.2">
      <c r="A30" s="30"/>
      <c r="B30" s="25" t="s">
        <v>286</v>
      </c>
      <c r="G30" s="33"/>
      <c r="H30" s="4"/>
      <c r="I30" s="30"/>
      <c r="J30" s="32" t="s">
        <v>27</v>
      </c>
      <c r="K30" s="4"/>
      <c r="L30" s="32" t="s">
        <v>53</v>
      </c>
      <c r="M30" s="4"/>
      <c r="N30" s="33"/>
    </row>
    <row r="31" spans="1:14" ht="12.75" customHeight="1" x14ac:dyDescent="0.2">
      <c r="A31" s="30"/>
      <c r="B31" s="4" t="s">
        <v>187</v>
      </c>
      <c r="G31" s="33"/>
      <c r="H31" s="4"/>
      <c r="I31" s="30"/>
      <c r="M31" s="4"/>
      <c r="N31" s="33"/>
    </row>
    <row r="32" spans="1:14" x14ac:dyDescent="0.2">
      <c r="A32" s="30"/>
      <c r="B32" s="4" t="s">
        <v>191</v>
      </c>
      <c r="G32" s="33"/>
      <c r="H32" s="4"/>
      <c r="I32" s="30"/>
      <c r="J32" s="31" t="s">
        <v>43</v>
      </c>
      <c r="K32" s="4"/>
      <c r="L32" s="89" t="s">
        <v>126</v>
      </c>
      <c r="M32" s="4"/>
      <c r="N32" s="33"/>
    </row>
    <row r="33" spans="1:16" ht="13.5" thickBot="1" x14ac:dyDescent="0.25">
      <c r="A33" s="30"/>
      <c r="B33" s="4" t="s">
        <v>188</v>
      </c>
      <c r="C33" s="4"/>
      <c r="D33" s="119"/>
      <c r="E33" s="4"/>
      <c r="F33" s="119"/>
      <c r="G33" s="33"/>
      <c r="H33" s="4"/>
      <c r="I33" s="36"/>
      <c r="J33" s="122"/>
      <c r="K33" s="37"/>
      <c r="L33" s="122"/>
      <c r="M33" s="37"/>
      <c r="N33" s="40"/>
    </row>
    <row r="34" spans="1:16" ht="6" customHeight="1" thickBot="1" x14ac:dyDescent="0.25">
      <c r="A34" s="30"/>
      <c r="B34" s="32"/>
      <c r="C34" s="4"/>
      <c r="D34" s="119"/>
      <c r="E34" s="4"/>
      <c r="F34" s="119"/>
      <c r="G34" s="33"/>
      <c r="H34" s="4"/>
      <c r="I34" s="4"/>
      <c r="J34" s="116"/>
      <c r="K34" s="4"/>
      <c r="L34" s="116"/>
      <c r="M34" s="4"/>
      <c r="N34" s="4"/>
      <c r="O34" s="4"/>
      <c r="P34" s="4"/>
    </row>
    <row r="35" spans="1:16" x14ac:dyDescent="0.2">
      <c r="A35" s="162"/>
      <c r="B35" s="4"/>
      <c r="C35" s="4"/>
      <c r="D35" s="4"/>
      <c r="E35" s="4"/>
      <c r="F35" s="4"/>
      <c r="G35" s="33"/>
      <c r="H35" s="4"/>
      <c r="I35" s="26" t="s">
        <v>163</v>
      </c>
      <c r="J35" s="27"/>
      <c r="K35" s="27"/>
      <c r="L35" s="27"/>
      <c r="M35" s="27"/>
      <c r="N35" s="29"/>
      <c r="O35" s="4"/>
      <c r="P35" s="4"/>
    </row>
    <row r="36" spans="1:16" ht="13.5" thickBot="1" x14ac:dyDescent="0.25">
      <c r="A36" s="30"/>
      <c r="B36" s="39" t="s">
        <v>70</v>
      </c>
      <c r="C36" s="32"/>
      <c r="D36" s="39" t="s">
        <v>69</v>
      </c>
      <c r="E36" s="32"/>
      <c r="F36" s="39" t="s">
        <v>68</v>
      </c>
      <c r="G36" s="33"/>
      <c r="H36" s="4"/>
      <c r="I36" s="30"/>
      <c r="J36" s="4"/>
      <c r="K36" s="4"/>
      <c r="L36" s="4"/>
      <c r="M36" s="4"/>
      <c r="N36" s="33"/>
      <c r="O36" s="4"/>
      <c r="P36" s="4"/>
    </row>
    <row r="37" spans="1:16" x14ac:dyDescent="0.2">
      <c r="A37" s="30"/>
      <c r="B37" s="34">
        <v>5000</v>
      </c>
      <c r="C37" s="4"/>
      <c r="D37" s="46">
        <v>113.8</v>
      </c>
      <c r="E37" s="4"/>
      <c r="F37" s="46">
        <v>112.8</v>
      </c>
      <c r="G37" s="33"/>
      <c r="H37" s="4"/>
      <c r="I37" s="30"/>
      <c r="J37" s="4" t="s">
        <v>205</v>
      </c>
      <c r="K37" s="4"/>
      <c r="L37" s="4"/>
      <c r="M37" s="4"/>
      <c r="N37" s="33"/>
      <c r="O37" s="4"/>
      <c r="P37" s="4"/>
    </row>
    <row r="38" spans="1:16" ht="12.75" customHeight="1" x14ac:dyDescent="0.2">
      <c r="A38" s="30"/>
      <c r="B38" s="45">
        <v>10500</v>
      </c>
      <c r="C38" s="4"/>
      <c r="D38" s="47">
        <v>238.1</v>
      </c>
      <c r="E38" s="4"/>
      <c r="F38" s="47">
        <v>237.8</v>
      </c>
      <c r="G38" s="33"/>
      <c r="H38" s="4"/>
      <c r="I38" s="30"/>
      <c r="J38" s="4" t="s">
        <v>206</v>
      </c>
      <c r="K38" s="4"/>
      <c r="L38" s="4"/>
      <c r="M38" s="4"/>
      <c r="N38" s="33"/>
      <c r="O38" s="4"/>
      <c r="P38" s="4"/>
    </row>
    <row r="39" spans="1:16" ht="12.75" customHeight="1" x14ac:dyDescent="0.2">
      <c r="A39" s="30"/>
      <c r="B39" s="31"/>
      <c r="C39" s="4"/>
      <c r="D39" s="32" t="s">
        <v>171</v>
      </c>
      <c r="E39" s="4"/>
      <c r="F39" s="113" t="s">
        <v>190</v>
      </c>
      <c r="G39" s="33"/>
      <c r="H39" s="4"/>
      <c r="I39" s="30"/>
      <c r="J39" s="4"/>
      <c r="K39" s="4"/>
      <c r="L39" s="4"/>
      <c r="M39" s="4"/>
      <c r="N39" s="33"/>
      <c r="O39" s="4"/>
      <c r="P39" s="4"/>
    </row>
    <row r="40" spans="1:16" ht="12.75" customHeight="1" x14ac:dyDescent="0.2">
      <c r="A40" s="30"/>
      <c r="E40" s="4"/>
      <c r="F40" s="119"/>
      <c r="G40" s="33"/>
      <c r="H40" s="4"/>
      <c r="I40" s="30"/>
      <c r="J40" s="32" t="s">
        <v>140</v>
      </c>
      <c r="K40" s="4"/>
      <c r="L40" s="31" t="s">
        <v>142</v>
      </c>
      <c r="M40" s="34">
        <v>1.23</v>
      </c>
      <c r="N40" s="33"/>
    </row>
    <row r="41" spans="1:16" ht="12.75" customHeight="1" x14ac:dyDescent="0.2">
      <c r="A41" s="30"/>
      <c r="B41" s="31" t="s">
        <v>43</v>
      </c>
      <c r="C41" s="4"/>
      <c r="D41" s="89" t="s">
        <v>126</v>
      </c>
      <c r="E41" s="4"/>
      <c r="F41" s="119"/>
      <c r="G41" s="33"/>
      <c r="H41" s="4"/>
      <c r="I41" s="30"/>
      <c r="J41" s="34">
        <v>1.238</v>
      </c>
      <c r="K41" s="4"/>
      <c r="L41" s="31" t="s">
        <v>143</v>
      </c>
      <c r="M41" s="45">
        <v>1.23</v>
      </c>
      <c r="N41" s="33"/>
    </row>
    <row r="42" spans="1:16" x14ac:dyDescent="0.2">
      <c r="A42" s="30"/>
      <c r="G42" s="33"/>
      <c r="H42" s="4"/>
      <c r="I42" s="30"/>
      <c r="J42" s="32" t="s">
        <v>34</v>
      </c>
      <c r="K42" s="4"/>
      <c r="L42" s="31" t="s">
        <v>144</v>
      </c>
      <c r="M42" s="45">
        <v>1.23</v>
      </c>
      <c r="N42" s="33"/>
    </row>
    <row r="43" spans="1:16" x14ac:dyDescent="0.2">
      <c r="A43" s="30"/>
      <c r="G43" s="33"/>
      <c r="H43" s="4"/>
      <c r="I43" s="30"/>
      <c r="J43" s="4"/>
      <c r="K43" s="4"/>
      <c r="L43" s="101" t="s">
        <v>145</v>
      </c>
      <c r="M43" s="104">
        <f>AVERAGE(M40:M42)</f>
        <v>1.23</v>
      </c>
      <c r="N43" s="33"/>
    </row>
    <row r="44" spans="1:16" x14ac:dyDescent="0.2">
      <c r="A44" s="30"/>
      <c r="B44" s="25" t="s">
        <v>287</v>
      </c>
      <c r="G44" s="33"/>
      <c r="H44" s="4"/>
      <c r="I44" s="30"/>
      <c r="J44" s="4"/>
      <c r="K44" s="4"/>
      <c r="L44" s="4"/>
      <c r="M44" s="32" t="s">
        <v>146</v>
      </c>
      <c r="N44" s="33"/>
    </row>
    <row r="45" spans="1:16" x14ac:dyDescent="0.2">
      <c r="A45" s="30"/>
      <c r="B45" s="25" t="s">
        <v>288</v>
      </c>
      <c r="G45" s="33"/>
      <c r="H45" s="4"/>
      <c r="I45" s="30"/>
      <c r="J45" s="4" t="s">
        <v>207</v>
      </c>
      <c r="K45" s="4"/>
      <c r="L45" s="4"/>
      <c r="M45" s="4"/>
      <c r="N45" s="33"/>
    </row>
    <row r="46" spans="1:16" x14ac:dyDescent="0.2">
      <c r="A46" s="30"/>
      <c r="B46" s="25" t="s">
        <v>289</v>
      </c>
      <c r="G46" s="33"/>
      <c r="H46" s="4"/>
      <c r="I46" s="30"/>
      <c r="J46" s="4" t="s">
        <v>208</v>
      </c>
      <c r="K46" s="4"/>
      <c r="L46" s="4"/>
      <c r="M46" s="4"/>
      <c r="N46" s="33"/>
    </row>
    <row r="47" spans="1:16" x14ac:dyDescent="0.2">
      <c r="A47" s="30"/>
      <c r="B47" s="25" t="s">
        <v>290</v>
      </c>
      <c r="G47" s="33"/>
      <c r="I47" s="30"/>
      <c r="J47" s="4" t="s">
        <v>281</v>
      </c>
      <c r="K47" s="4"/>
      <c r="L47" s="4"/>
      <c r="M47" s="4"/>
      <c r="N47" s="33"/>
    </row>
    <row r="48" spans="1:16" x14ac:dyDescent="0.2">
      <c r="A48" s="30"/>
      <c r="G48" s="33"/>
      <c r="I48" s="30"/>
      <c r="J48" s="4" t="s">
        <v>210</v>
      </c>
      <c r="K48" s="4"/>
      <c r="L48" s="4"/>
      <c r="M48" s="4"/>
      <c r="N48" s="33"/>
    </row>
    <row r="49" spans="1:14" ht="12.75" customHeight="1" x14ac:dyDescent="0.2">
      <c r="A49" s="30"/>
      <c r="B49" s="110"/>
      <c r="C49" s="4"/>
      <c r="D49" s="32"/>
      <c r="E49" s="4"/>
      <c r="F49" s="119"/>
      <c r="G49" s="33"/>
      <c r="H49" s="4"/>
      <c r="I49" s="30"/>
      <c r="J49" s="4"/>
      <c r="K49" s="4"/>
      <c r="L49" s="4"/>
      <c r="M49" s="4"/>
      <c r="N49" s="33"/>
    </row>
    <row r="50" spans="1:14" x14ac:dyDescent="0.2">
      <c r="A50" s="30"/>
      <c r="B50" s="4"/>
      <c r="C50" s="4"/>
      <c r="D50" s="4"/>
      <c r="E50" s="4"/>
      <c r="F50" s="32"/>
      <c r="G50" s="33"/>
      <c r="H50" s="4"/>
      <c r="I50" s="30"/>
      <c r="J50" s="34" t="s">
        <v>211</v>
      </c>
      <c r="K50" s="32"/>
      <c r="L50" s="34" t="s">
        <v>74</v>
      </c>
      <c r="M50" s="4" t="s">
        <v>212</v>
      </c>
      <c r="N50" s="33"/>
    </row>
    <row r="51" spans="1:14" x14ac:dyDescent="0.2">
      <c r="A51" s="30"/>
      <c r="B51" s="4"/>
      <c r="C51" s="4"/>
      <c r="D51" s="124"/>
      <c r="E51" s="4"/>
      <c r="F51" s="4"/>
      <c r="G51" s="33"/>
      <c r="H51" s="4"/>
      <c r="I51" s="30"/>
      <c r="J51" s="45">
        <v>1.1599999999999999</v>
      </c>
      <c r="K51" s="43"/>
      <c r="L51" s="45">
        <v>1.1499999999999999</v>
      </c>
      <c r="M51" s="32" t="s">
        <v>213</v>
      </c>
      <c r="N51" s="33"/>
    </row>
    <row r="52" spans="1:14" x14ac:dyDescent="0.2">
      <c r="A52" s="30"/>
      <c r="B52" s="102"/>
      <c r="C52" s="4"/>
      <c r="D52" s="4"/>
      <c r="E52" s="4"/>
      <c r="F52" s="32"/>
      <c r="G52" s="33"/>
      <c r="H52" s="4"/>
      <c r="I52" s="115"/>
      <c r="J52" s="45">
        <v>1.1499999999999999</v>
      </c>
      <c r="K52" s="43"/>
      <c r="L52" s="45">
        <v>1.1599999999999999</v>
      </c>
      <c r="M52" s="4"/>
      <c r="N52" s="33"/>
    </row>
    <row r="53" spans="1:14" x14ac:dyDescent="0.2">
      <c r="A53" s="30"/>
      <c r="B53" s="117"/>
      <c r="C53" s="43"/>
      <c r="D53" s="32"/>
      <c r="E53" s="108"/>
      <c r="F53" s="123"/>
      <c r="G53" s="33"/>
      <c r="H53" s="4"/>
      <c r="I53" s="130"/>
      <c r="J53" s="131">
        <f>IF(J51="","",AVERAGE(J51:J52))</f>
        <v>1.1549999999999998</v>
      </c>
      <c r="K53" s="4"/>
      <c r="L53" s="132">
        <f>IF(L51="","",AVERAGE(L51:L52))</f>
        <v>1.1549999999999998</v>
      </c>
      <c r="M53" s="128">
        <f>AVERAGE(J53:L53)</f>
        <v>1.1549999999999998</v>
      </c>
      <c r="N53" s="33"/>
    </row>
    <row r="54" spans="1:14" ht="15" customHeight="1" x14ac:dyDescent="0.2">
      <c r="A54" s="30"/>
      <c r="B54" s="110"/>
      <c r="C54" s="4"/>
      <c r="D54" s="32"/>
      <c r="E54" s="32"/>
      <c r="F54" s="4"/>
      <c r="G54" s="33"/>
      <c r="H54" s="4"/>
      <c r="I54" s="30"/>
      <c r="J54" s="118" t="s">
        <v>33</v>
      </c>
      <c r="K54" s="43"/>
      <c r="L54" s="32" t="s">
        <v>193</v>
      </c>
      <c r="M54" s="32" t="s">
        <v>214</v>
      </c>
      <c r="N54" s="33"/>
    </row>
    <row r="55" spans="1:14" ht="15" customHeight="1" x14ac:dyDescent="0.2">
      <c r="A55" s="30"/>
      <c r="B55" s="4" t="s">
        <v>338</v>
      </c>
      <c r="C55" s="4"/>
      <c r="D55" s="193">
        <v>72.2</v>
      </c>
      <c r="E55" s="4"/>
      <c r="F55" s="124"/>
      <c r="G55" s="33"/>
      <c r="H55" s="4"/>
      <c r="I55" s="115"/>
      <c r="J55" s="4" t="s">
        <v>43</v>
      </c>
      <c r="K55" s="4"/>
      <c r="L55" s="91" t="s">
        <v>126</v>
      </c>
      <c r="M55" s="108"/>
      <c r="N55" s="33"/>
    </row>
    <row r="56" spans="1:14" x14ac:dyDescent="0.2">
      <c r="A56" s="30"/>
      <c r="B56" s="31"/>
      <c r="C56" s="4"/>
      <c r="D56" s="4"/>
      <c r="E56" s="4"/>
      <c r="F56" s="4"/>
      <c r="G56" s="33"/>
      <c r="H56" s="4"/>
      <c r="I56" s="30"/>
      <c r="J56" s="102"/>
      <c r="K56" s="43"/>
      <c r="L56" s="31"/>
      <c r="M56" s="4"/>
      <c r="N56" s="33"/>
    </row>
    <row r="57" spans="1:14" ht="6" customHeight="1" thickBot="1" x14ac:dyDescent="0.25">
      <c r="A57" s="36"/>
      <c r="B57" s="37"/>
      <c r="C57" s="37"/>
      <c r="D57" s="37"/>
      <c r="E57" s="37"/>
      <c r="F57" s="37"/>
      <c r="G57" s="40"/>
      <c r="H57" s="4"/>
      <c r="I57" s="36"/>
      <c r="J57" s="37"/>
      <c r="K57" s="37"/>
      <c r="L57" s="37"/>
      <c r="M57" s="37"/>
      <c r="N57" s="40"/>
    </row>
    <row r="58" spans="1:14" x14ac:dyDescent="0.2">
      <c r="H58" s="4"/>
    </row>
    <row r="59" spans="1:14" ht="12.75" customHeight="1" x14ac:dyDescent="0.2">
      <c r="B59" s="31" t="s">
        <v>341</v>
      </c>
      <c r="D59" s="208" t="s">
        <v>339</v>
      </c>
      <c r="E59" s="208"/>
      <c r="F59" s="208"/>
      <c r="G59" s="208"/>
      <c r="H59" s="208"/>
      <c r="I59" s="208"/>
      <c r="J59" s="208"/>
      <c r="L59" s="100" t="s">
        <v>340</v>
      </c>
      <c r="M59" s="23"/>
    </row>
    <row r="60" spans="1:14" x14ac:dyDescent="0.2">
      <c r="B60" s="32"/>
      <c r="C60" s="100"/>
      <c r="D60" s="209" t="s">
        <v>360</v>
      </c>
      <c r="E60" s="209"/>
      <c r="F60" s="209"/>
      <c r="G60" s="209"/>
      <c r="H60" s="209"/>
      <c r="I60" s="209"/>
      <c r="J60" s="209"/>
    </row>
    <row r="61" spans="1:14" x14ac:dyDescent="0.2">
      <c r="F61" s="194"/>
    </row>
  </sheetData>
  <mergeCells count="12">
    <mergeCell ref="D6:F6"/>
    <mergeCell ref="L6:M6"/>
    <mergeCell ref="D3:F3"/>
    <mergeCell ref="L3:M3"/>
    <mergeCell ref="D4:F4"/>
    <mergeCell ref="L4:M4"/>
    <mergeCell ref="D5:F5"/>
    <mergeCell ref="D59:J59"/>
    <mergeCell ref="D60:J60"/>
    <mergeCell ref="D7:F7"/>
    <mergeCell ref="L7:M7"/>
    <mergeCell ref="D8:F8"/>
  </mergeCells>
  <pageMargins left="0.94" right="0.59" top="0.49" bottom="0.66" header="0.36" footer="0.45"/>
  <pageSetup scale="91" orientation="portrait" r:id="rId1"/>
  <headerFooter alignWithMargins="0">
    <oddFooter>&amp;L&amp;9&amp;A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0"/>
  <sheetViews>
    <sheetView topLeftCell="A31" workbookViewId="0">
      <selection activeCell="P36" sqref="P36"/>
    </sheetView>
  </sheetViews>
  <sheetFormatPr defaultColWidth="8" defaultRowHeight="12.75" x14ac:dyDescent="0.2"/>
  <cols>
    <col min="1" max="1" width="2.25" style="25" customWidth="1"/>
    <col min="2" max="2" width="11.75" style="25" customWidth="1"/>
    <col min="3" max="3" width="0.75" style="25" customWidth="1"/>
    <col min="4" max="4" width="12.375" style="25" customWidth="1"/>
    <col min="5" max="5" width="0.75" style="25" customWidth="1"/>
    <col min="6" max="6" width="11.875" style="25" customWidth="1"/>
    <col min="7" max="7" width="0.875" style="25" customWidth="1"/>
    <col min="8" max="8" width="3.625" style="25" customWidth="1"/>
    <col min="9" max="9" width="2.125" style="25" customWidth="1"/>
    <col min="10" max="10" width="12" style="25" customWidth="1"/>
    <col min="11" max="11" width="0.625" style="25" customWidth="1"/>
    <col min="12" max="12" width="11.5" style="25" customWidth="1"/>
    <col min="13" max="13" width="11.375" style="25" customWidth="1"/>
    <col min="14" max="14" width="1.75" style="25" customWidth="1"/>
    <col min="15" max="15" width="0.375" style="25" customWidth="1"/>
    <col min="16" max="16" width="11.125" style="25" customWidth="1"/>
    <col min="17" max="16384" width="8" style="25"/>
  </cols>
  <sheetData>
    <row r="1" spans="1:14" s="21" customFormat="1" ht="14.25" x14ac:dyDescent="0.2">
      <c r="B1" s="21" t="s">
        <v>8</v>
      </c>
      <c r="F1" s="21" t="s">
        <v>215</v>
      </c>
    </row>
    <row r="2" spans="1:14" ht="9" customHeight="1" x14ac:dyDescent="0.2"/>
    <row r="3" spans="1:14" x14ac:dyDescent="0.2">
      <c r="B3" s="22" t="s">
        <v>0</v>
      </c>
      <c r="C3" s="22"/>
      <c r="D3" s="211" t="s">
        <v>161</v>
      </c>
      <c r="E3" s="211"/>
      <c r="F3" s="211"/>
      <c r="G3" s="23"/>
      <c r="H3" s="4"/>
      <c r="I3" s="4"/>
      <c r="J3" s="22" t="s">
        <v>5</v>
      </c>
      <c r="L3" s="212">
        <v>42023</v>
      </c>
      <c r="M3" s="212"/>
      <c r="N3" s="23"/>
    </row>
    <row r="4" spans="1:14" x14ac:dyDescent="0.2">
      <c r="B4" s="22" t="s">
        <v>1</v>
      </c>
      <c r="C4" s="22"/>
      <c r="D4" s="200" t="s">
        <v>122</v>
      </c>
      <c r="E4" s="200"/>
      <c r="F4" s="200"/>
      <c r="G4" s="5"/>
      <c r="H4" s="4"/>
      <c r="I4" s="4"/>
      <c r="J4" s="22" t="s">
        <v>6</v>
      </c>
      <c r="L4" s="200" t="s">
        <v>244</v>
      </c>
      <c r="M4" s="200"/>
      <c r="N4" s="5"/>
    </row>
    <row r="5" spans="1:14" x14ac:dyDescent="0.2">
      <c r="B5" s="22" t="s">
        <v>2</v>
      </c>
      <c r="C5" s="22"/>
      <c r="D5" s="200" t="s">
        <v>172</v>
      </c>
      <c r="E5" s="200"/>
      <c r="F5" s="200"/>
      <c r="G5" s="5"/>
      <c r="H5" s="4"/>
      <c r="I5" s="4"/>
      <c r="J5" s="22"/>
      <c r="L5" s="5"/>
      <c r="M5" s="5"/>
      <c r="N5" s="5"/>
    </row>
    <row r="6" spans="1:14" x14ac:dyDescent="0.2">
      <c r="B6" s="22" t="s">
        <v>3</v>
      </c>
      <c r="C6" s="22"/>
      <c r="D6" s="200">
        <v>8001</v>
      </c>
      <c r="E6" s="200"/>
      <c r="F6" s="200"/>
      <c r="G6" s="5"/>
      <c r="H6" s="4"/>
      <c r="I6" s="4"/>
      <c r="J6" s="22" t="s">
        <v>17</v>
      </c>
      <c r="L6" s="210" t="s">
        <v>359</v>
      </c>
      <c r="M6" s="210"/>
      <c r="N6" s="5"/>
    </row>
    <row r="7" spans="1:14" x14ac:dyDescent="0.2">
      <c r="B7" s="22" t="s">
        <v>4</v>
      </c>
      <c r="C7" s="22"/>
      <c r="D7" s="200">
        <v>263529</v>
      </c>
      <c r="E7" s="200"/>
      <c r="F7" s="200"/>
      <c r="G7" s="5"/>
      <c r="H7" s="4"/>
      <c r="I7" s="4"/>
      <c r="J7" s="22" t="s">
        <v>22</v>
      </c>
      <c r="L7" s="210" t="s">
        <v>337</v>
      </c>
      <c r="M7" s="210"/>
      <c r="N7" s="5"/>
    </row>
    <row r="8" spans="1:14" x14ac:dyDescent="0.2">
      <c r="B8" s="22" t="s">
        <v>21</v>
      </c>
      <c r="C8" s="22"/>
      <c r="D8" s="200" t="s">
        <v>124</v>
      </c>
      <c r="E8" s="200"/>
      <c r="F8" s="200"/>
      <c r="G8" s="5"/>
      <c r="H8" s="4"/>
      <c r="I8" s="4"/>
      <c r="N8" s="22"/>
    </row>
    <row r="9" spans="1:14" ht="6" customHeight="1" x14ac:dyDescent="0.2"/>
    <row r="10" spans="1:14" x14ac:dyDescent="0.2">
      <c r="D10" s="22" t="s">
        <v>20</v>
      </c>
      <c r="E10" s="22"/>
      <c r="F10" s="25" t="s">
        <v>37</v>
      </c>
    </row>
    <row r="11" spans="1:14" x14ac:dyDescent="0.2">
      <c r="D11" s="22" t="s">
        <v>23</v>
      </c>
      <c r="E11" s="22"/>
      <c r="F11" s="25" t="s">
        <v>73</v>
      </c>
    </row>
    <row r="12" spans="1:14" x14ac:dyDescent="0.2">
      <c r="D12" s="22" t="s">
        <v>24</v>
      </c>
      <c r="E12" s="22"/>
      <c r="F12" s="25" t="s">
        <v>38</v>
      </c>
    </row>
    <row r="13" spans="1:14" ht="9" customHeight="1" thickBot="1" x14ac:dyDescent="0.25"/>
    <row r="14" spans="1:14" x14ac:dyDescent="0.2">
      <c r="A14" s="26" t="s">
        <v>39</v>
      </c>
      <c r="B14" s="27"/>
      <c r="C14" s="28"/>
      <c r="D14" s="27" t="s">
        <v>276</v>
      </c>
      <c r="E14" s="27"/>
      <c r="F14" s="27"/>
      <c r="G14" s="27"/>
      <c r="H14" s="27"/>
      <c r="I14" s="27"/>
      <c r="J14" s="27"/>
      <c r="K14" s="27"/>
      <c r="L14" s="27"/>
      <c r="M14" s="27"/>
      <c r="N14" s="29"/>
    </row>
    <row r="15" spans="1:14" x14ac:dyDescent="0.2">
      <c r="A15" s="30"/>
      <c r="B15" s="4" t="s">
        <v>277</v>
      </c>
      <c r="C15" s="4"/>
      <c r="D15" s="4"/>
      <c r="E15" s="4"/>
      <c r="F15" s="4"/>
      <c r="G15" s="4"/>
      <c r="H15" s="4"/>
      <c r="I15" s="4"/>
      <c r="J15" s="4"/>
      <c r="K15" s="4"/>
      <c r="L15" s="31" t="s">
        <v>28</v>
      </c>
      <c r="M15" s="32" t="s">
        <v>72</v>
      </c>
      <c r="N15" s="33"/>
    </row>
    <row r="16" spans="1:14" x14ac:dyDescent="0.2">
      <c r="A16" s="30"/>
      <c r="B16" s="4" t="s">
        <v>228</v>
      </c>
      <c r="C16" s="4"/>
      <c r="D16" s="4"/>
      <c r="E16" s="4"/>
      <c r="F16" s="4"/>
      <c r="G16" s="4"/>
      <c r="H16" s="4"/>
      <c r="I16" s="4"/>
      <c r="J16" s="4"/>
      <c r="K16" s="4"/>
      <c r="L16" s="31" t="s">
        <v>29</v>
      </c>
      <c r="M16" s="34">
        <v>19.940000000000001</v>
      </c>
      <c r="N16" s="33"/>
    </row>
    <row r="17" spans="1:14" x14ac:dyDescent="0.2">
      <c r="A17" s="30"/>
      <c r="B17" s="4" t="s">
        <v>229</v>
      </c>
      <c r="C17" s="4"/>
      <c r="D17" s="4"/>
      <c r="E17" s="4"/>
      <c r="F17" s="4"/>
      <c r="G17" s="4"/>
      <c r="H17" s="4"/>
      <c r="I17" s="4"/>
      <c r="J17" s="4"/>
      <c r="K17" s="4"/>
      <c r="L17" s="31" t="s">
        <v>27</v>
      </c>
      <c r="M17" s="35" t="s">
        <v>185</v>
      </c>
      <c r="N17" s="33"/>
    </row>
    <row r="18" spans="1:14" x14ac:dyDescent="0.2">
      <c r="A18" s="30"/>
      <c r="B18" s="4" t="s">
        <v>230</v>
      </c>
      <c r="C18" s="4"/>
      <c r="D18" s="4"/>
      <c r="E18" s="4"/>
      <c r="F18" s="4"/>
      <c r="G18" s="4"/>
      <c r="H18" s="4"/>
      <c r="I18" s="4"/>
      <c r="J18" s="4"/>
      <c r="K18" s="4"/>
      <c r="L18" s="31" t="s">
        <v>43</v>
      </c>
      <c r="M18" s="89" t="s">
        <v>126</v>
      </c>
      <c r="N18" s="33"/>
    </row>
    <row r="19" spans="1:14" ht="6" customHeight="1" thickBot="1" x14ac:dyDescent="0.25">
      <c r="A19" s="3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8"/>
      <c r="M19" s="39"/>
      <c r="N19" s="40"/>
    </row>
    <row r="20" spans="1:14" ht="9.9499999999999993" customHeight="1" thickBot="1" x14ac:dyDescent="0.25"/>
    <row r="21" spans="1:14" ht="13.5" thickBot="1" x14ac:dyDescent="0.25">
      <c r="A21" s="26" t="s">
        <v>44</v>
      </c>
      <c r="B21" s="27"/>
      <c r="C21" s="28"/>
      <c r="D21" s="27"/>
      <c r="E21" s="27"/>
      <c r="F21" s="27"/>
      <c r="G21" s="29"/>
      <c r="H21" s="4"/>
      <c r="I21" s="26" t="s">
        <v>45</v>
      </c>
      <c r="J21" s="27"/>
      <c r="K21" s="28"/>
      <c r="L21" s="27"/>
      <c r="M21" s="27"/>
      <c r="N21" s="29"/>
    </row>
    <row r="22" spans="1:14" x14ac:dyDescent="0.2">
      <c r="A22" s="30"/>
      <c r="B22" s="27" t="s">
        <v>216</v>
      </c>
      <c r="C22" s="4"/>
      <c r="D22" s="4"/>
      <c r="E22" s="4"/>
      <c r="F22" s="4"/>
      <c r="G22" s="33"/>
      <c r="H22" s="4"/>
      <c r="I22" s="30"/>
      <c r="J22" s="4" t="s">
        <v>217</v>
      </c>
      <c r="K22" s="4"/>
      <c r="L22" s="4"/>
      <c r="M22" s="4"/>
      <c r="N22" s="33"/>
    </row>
    <row r="23" spans="1:14" x14ac:dyDescent="0.2">
      <c r="A23" s="30"/>
      <c r="B23" s="4" t="s">
        <v>187</v>
      </c>
      <c r="C23" s="4"/>
      <c r="D23" s="4"/>
      <c r="E23" s="4"/>
      <c r="F23" s="4"/>
      <c r="G23" s="33"/>
      <c r="H23" s="4"/>
      <c r="I23" s="30"/>
      <c r="J23" s="4" t="s">
        <v>197</v>
      </c>
      <c r="K23" s="4"/>
      <c r="L23" s="4"/>
      <c r="M23" s="4"/>
      <c r="N23" s="33"/>
    </row>
    <row r="24" spans="1:14" x14ac:dyDescent="0.2">
      <c r="A24" s="30"/>
      <c r="B24" s="4" t="s">
        <v>191</v>
      </c>
      <c r="C24" s="4"/>
      <c r="D24" s="4"/>
      <c r="E24" s="4"/>
      <c r="F24" s="4"/>
      <c r="G24" s="33"/>
      <c r="H24" s="4"/>
      <c r="I24" s="30"/>
      <c r="J24" s="4" t="s">
        <v>218</v>
      </c>
      <c r="K24" s="4"/>
      <c r="L24" s="4"/>
      <c r="M24" s="4"/>
      <c r="N24" s="33"/>
    </row>
    <row r="25" spans="1:14" ht="12.75" customHeight="1" x14ac:dyDescent="0.2">
      <c r="A25" s="30"/>
      <c r="B25" s="4" t="s">
        <v>188</v>
      </c>
      <c r="C25" s="4"/>
      <c r="D25" s="4"/>
      <c r="E25" s="4"/>
      <c r="F25" s="4"/>
      <c r="G25" s="33"/>
      <c r="H25" s="4"/>
      <c r="I25" s="30"/>
      <c r="J25" s="4" t="s">
        <v>219</v>
      </c>
      <c r="K25" s="4"/>
      <c r="L25" s="4"/>
      <c r="M25" s="4"/>
      <c r="N25" s="33"/>
    </row>
    <row r="26" spans="1:14" ht="6" customHeight="1" x14ac:dyDescent="0.2">
      <c r="A26" s="30"/>
      <c r="G26" s="33"/>
      <c r="H26" s="4"/>
      <c r="I26" s="30"/>
      <c r="M26" s="32"/>
      <c r="N26" s="33"/>
    </row>
    <row r="27" spans="1:14" ht="13.5" thickBot="1" x14ac:dyDescent="0.25">
      <c r="A27" s="30"/>
      <c r="B27" s="39" t="s">
        <v>70</v>
      </c>
      <c r="C27" s="32"/>
      <c r="D27" s="39" t="s">
        <v>69</v>
      </c>
      <c r="E27" s="32"/>
      <c r="F27" s="39" t="s">
        <v>68</v>
      </c>
      <c r="G27" s="33"/>
      <c r="H27" s="4"/>
      <c r="I27" s="30"/>
      <c r="J27" s="39" t="s">
        <v>51</v>
      </c>
      <c r="K27" s="32"/>
      <c r="L27" s="39" t="s">
        <v>52</v>
      </c>
      <c r="M27" s="4"/>
      <c r="N27" s="33"/>
    </row>
    <row r="28" spans="1:14" x14ac:dyDescent="0.2">
      <c r="A28" s="30"/>
      <c r="B28" s="34">
        <v>5000</v>
      </c>
      <c r="C28" s="4"/>
      <c r="D28" s="46">
        <v>113.8</v>
      </c>
      <c r="E28" s="4"/>
      <c r="F28" s="46">
        <v>114.8</v>
      </c>
      <c r="G28" s="33"/>
      <c r="H28" s="4"/>
      <c r="I28" s="30"/>
      <c r="J28" s="41">
        <v>152.4</v>
      </c>
      <c r="K28" s="4"/>
      <c r="L28" s="41">
        <v>152.4</v>
      </c>
      <c r="M28" s="32"/>
      <c r="N28" s="33"/>
    </row>
    <row r="29" spans="1:14" x14ac:dyDescent="0.2">
      <c r="A29" s="30"/>
      <c r="B29" s="45">
        <v>10500</v>
      </c>
      <c r="C29" s="4"/>
      <c r="D29" s="47">
        <v>238.1</v>
      </c>
      <c r="E29" s="4"/>
      <c r="F29" s="47">
        <v>238.9</v>
      </c>
      <c r="G29" s="33"/>
      <c r="H29" s="4"/>
      <c r="I29" s="30"/>
      <c r="J29" s="32" t="s">
        <v>27</v>
      </c>
      <c r="K29" s="4"/>
      <c r="L29" s="32" t="s">
        <v>53</v>
      </c>
      <c r="M29" s="4"/>
      <c r="N29" s="33"/>
    </row>
    <row r="30" spans="1:14" x14ac:dyDescent="0.2">
      <c r="A30" s="30"/>
      <c r="B30" s="31"/>
      <c r="C30" s="4"/>
      <c r="D30" s="32" t="s">
        <v>171</v>
      </c>
      <c r="E30" s="4"/>
      <c r="F30" s="113" t="s">
        <v>190</v>
      </c>
      <c r="G30" s="33"/>
      <c r="H30" s="4"/>
      <c r="I30" s="30"/>
      <c r="J30" s="116"/>
      <c r="K30" s="4"/>
      <c r="L30" s="116"/>
      <c r="M30" s="4"/>
      <c r="N30" s="33"/>
    </row>
    <row r="31" spans="1:14" ht="12.75" customHeight="1" x14ac:dyDescent="0.2">
      <c r="A31" s="30"/>
      <c r="E31" s="4"/>
      <c r="F31" s="119"/>
      <c r="G31" s="33"/>
      <c r="H31" s="4"/>
      <c r="I31" s="30"/>
      <c r="M31" s="4"/>
      <c r="N31" s="33"/>
    </row>
    <row r="32" spans="1:14" ht="12.75" customHeight="1" x14ac:dyDescent="0.2">
      <c r="A32" s="30"/>
      <c r="B32" s="31" t="s">
        <v>43</v>
      </c>
      <c r="C32" s="4"/>
      <c r="D32" s="89" t="s">
        <v>126</v>
      </c>
      <c r="E32" s="4"/>
      <c r="F32" s="119"/>
      <c r="G32" s="33"/>
      <c r="H32" s="4"/>
      <c r="I32" s="30"/>
      <c r="J32" s="31" t="s">
        <v>43</v>
      </c>
      <c r="K32" s="4"/>
      <c r="L32" s="89" t="s">
        <v>126</v>
      </c>
      <c r="M32" s="4"/>
      <c r="N32" s="33"/>
    </row>
    <row r="33" spans="1:16" ht="12.75" customHeight="1" thickBot="1" x14ac:dyDescent="0.25">
      <c r="A33" s="36"/>
      <c r="B33" s="39"/>
      <c r="C33" s="37"/>
      <c r="D33" s="121"/>
      <c r="E33" s="37"/>
      <c r="F33" s="121"/>
      <c r="G33" s="40"/>
      <c r="H33" s="4"/>
      <c r="I33" s="36"/>
      <c r="J33" s="213" t="s">
        <v>343</v>
      </c>
      <c r="K33" s="213"/>
      <c r="L33" s="213"/>
      <c r="M33" s="213"/>
      <c r="N33" s="40"/>
    </row>
    <row r="34" spans="1:16" ht="6" customHeight="1" thickBot="1" x14ac:dyDescent="0.25">
      <c r="A34" s="30"/>
      <c r="B34" s="32"/>
      <c r="C34" s="4"/>
      <c r="D34" s="119"/>
      <c r="E34" s="4"/>
      <c r="F34" s="119"/>
      <c r="G34" s="27"/>
      <c r="H34" s="4"/>
      <c r="I34" s="4"/>
      <c r="J34" s="116"/>
      <c r="K34" s="4"/>
      <c r="L34" s="116"/>
      <c r="M34" s="4"/>
      <c r="N34" s="4"/>
      <c r="O34" s="4"/>
      <c r="P34" s="4"/>
    </row>
    <row r="35" spans="1:16" x14ac:dyDescent="0.2">
      <c r="A35" s="26" t="s">
        <v>220</v>
      </c>
      <c r="B35" s="27"/>
      <c r="C35" s="27"/>
      <c r="D35" s="27"/>
      <c r="E35" s="27"/>
      <c r="F35" s="27"/>
      <c r="G35" s="29"/>
      <c r="H35" s="4"/>
      <c r="I35" s="26" t="s">
        <v>163</v>
      </c>
      <c r="J35" s="27"/>
      <c r="K35" s="27"/>
      <c r="L35" s="27"/>
      <c r="M35" s="27"/>
      <c r="N35" s="29"/>
      <c r="O35" s="4"/>
      <c r="P35" s="4"/>
    </row>
    <row r="36" spans="1:16" x14ac:dyDescent="0.2">
      <c r="A36" s="30"/>
      <c r="B36" s="4" t="s">
        <v>221</v>
      </c>
      <c r="C36" s="4"/>
      <c r="D36" s="4"/>
      <c r="E36" s="4"/>
      <c r="F36" s="4"/>
      <c r="G36" s="33"/>
      <c r="H36" s="4"/>
      <c r="I36" s="30"/>
      <c r="J36" s="4"/>
      <c r="K36" s="4"/>
      <c r="L36" s="4"/>
      <c r="M36" s="4"/>
      <c r="N36" s="33"/>
      <c r="O36" s="4"/>
      <c r="P36" s="4"/>
    </row>
    <row r="37" spans="1:16" x14ac:dyDescent="0.2">
      <c r="A37" s="30"/>
      <c r="B37" s="4" t="s">
        <v>222</v>
      </c>
      <c r="C37" s="4"/>
      <c r="D37" s="4"/>
      <c r="E37" s="4"/>
      <c r="F37" s="4"/>
      <c r="G37" s="33"/>
      <c r="H37" s="4"/>
      <c r="I37" s="30"/>
      <c r="J37" s="4" t="s">
        <v>205</v>
      </c>
      <c r="K37" s="4"/>
      <c r="L37" s="4"/>
      <c r="M37" s="4"/>
      <c r="N37" s="33"/>
      <c r="O37" s="4"/>
      <c r="P37" s="4"/>
    </row>
    <row r="38" spans="1:16" ht="12.75" customHeight="1" x14ac:dyDescent="0.2">
      <c r="A38" s="30"/>
      <c r="B38" s="4" t="s">
        <v>223</v>
      </c>
      <c r="C38" s="4"/>
      <c r="D38" s="4"/>
      <c r="E38" s="4"/>
      <c r="F38" s="4"/>
      <c r="G38" s="33"/>
      <c r="H38" s="4"/>
      <c r="I38" s="30"/>
      <c r="J38" s="4" t="s">
        <v>206</v>
      </c>
      <c r="K38" s="4"/>
      <c r="L38" s="4"/>
      <c r="M38" s="4"/>
      <c r="N38" s="33"/>
      <c r="O38" s="4"/>
      <c r="P38" s="4"/>
    </row>
    <row r="39" spans="1:16" ht="12.75" customHeight="1" x14ac:dyDescent="0.2">
      <c r="A39" s="30"/>
      <c r="B39" s="4" t="s">
        <v>231</v>
      </c>
      <c r="C39" s="4"/>
      <c r="D39" s="4"/>
      <c r="E39" s="4"/>
      <c r="F39" s="4"/>
      <c r="G39" s="33"/>
      <c r="H39" s="4"/>
      <c r="I39" s="30"/>
      <c r="J39" s="4"/>
      <c r="K39" s="4"/>
      <c r="L39" s="4"/>
      <c r="M39" s="4"/>
      <c r="N39" s="33"/>
      <c r="O39" s="4"/>
      <c r="P39" s="4"/>
    </row>
    <row r="40" spans="1:16" ht="12.75" customHeight="1" x14ac:dyDescent="0.2">
      <c r="A40" s="30"/>
      <c r="B40" s="4" t="s">
        <v>224</v>
      </c>
      <c r="C40" s="4"/>
      <c r="D40" s="4"/>
      <c r="E40" s="4"/>
      <c r="F40" s="4"/>
      <c r="G40" s="33"/>
      <c r="H40" s="4"/>
      <c r="I40" s="30"/>
      <c r="J40" s="32" t="s">
        <v>140</v>
      </c>
      <c r="K40" s="4"/>
      <c r="L40" s="31" t="s">
        <v>142</v>
      </c>
      <c r="M40" s="34">
        <v>1.23</v>
      </c>
      <c r="N40" s="33"/>
    </row>
    <row r="41" spans="1:16" ht="12.75" customHeight="1" x14ac:dyDescent="0.2">
      <c r="A41" s="30"/>
      <c r="B41" s="25" t="s">
        <v>225</v>
      </c>
      <c r="G41" s="33"/>
      <c r="H41" s="4"/>
      <c r="I41" s="30"/>
      <c r="J41" s="34">
        <v>1.238</v>
      </c>
      <c r="K41" s="4"/>
      <c r="L41" s="31" t="s">
        <v>143</v>
      </c>
      <c r="M41" s="45">
        <v>1.23</v>
      </c>
      <c r="N41" s="33"/>
    </row>
    <row r="42" spans="1:16" x14ac:dyDescent="0.2">
      <c r="A42" s="30"/>
      <c r="G42" s="33"/>
      <c r="H42" s="4"/>
      <c r="I42" s="30"/>
      <c r="J42" s="32" t="s">
        <v>34</v>
      </c>
      <c r="K42" s="4"/>
      <c r="L42" s="31" t="s">
        <v>144</v>
      </c>
      <c r="M42" s="45">
        <v>1.23</v>
      </c>
      <c r="N42" s="33"/>
    </row>
    <row r="43" spans="1:16" x14ac:dyDescent="0.2">
      <c r="A43" s="30"/>
      <c r="B43" s="4" t="s">
        <v>175</v>
      </c>
      <c r="C43" s="4"/>
      <c r="D43" s="32" t="s">
        <v>227</v>
      </c>
      <c r="F43" s="32" t="s">
        <v>176</v>
      </c>
      <c r="G43" s="33"/>
      <c r="H43" s="4"/>
      <c r="I43" s="30"/>
      <c r="J43" s="4"/>
      <c r="K43" s="4"/>
      <c r="L43" s="101" t="s">
        <v>145</v>
      </c>
      <c r="M43" s="104">
        <f>AVERAGE(M40:M42)</f>
        <v>1.23</v>
      </c>
      <c r="N43" s="33"/>
    </row>
    <row r="44" spans="1:16" x14ac:dyDescent="0.2">
      <c r="A44" s="30"/>
      <c r="B44" s="110" t="s">
        <v>177</v>
      </c>
      <c r="C44" s="4"/>
      <c r="D44" s="32" t="s">
        <v>232</v>
      </c>
      <c r="F44" s="46">
        <v>703.8</v>
      </c>
      <c r="G44" s="33"/>
      <c r="H44" s="4"/>
      <c r="I44" s="30"/>
      <c r="J44" s="4"/>
      <c r="K44" s="4"/>
      <c r="L44" s="4"/>
      <c r="M44" s="32" t="s">
        <v>146</v>
      </c>
      <c r="N44" s="33"/>
    </row>
    <row r="45" spans="1:16" x14ac:dyDescent="0.2">
      <c r="A45" s="30"/>
      <c r="F45" s="32" t="s">
        <v>235</v>
      </c>
      <c r="G45" s="33"/>
      <c r="H45" s="4"/>
      <c r="I45" s="30"/>
      <c r="J45" s="4" t="s">
        <v>207</v>
      </c>
      <c r="K45" s="4"/>
      <c r="L45" s="4"/>
      <c r="M45" s="4"/>
      <c r="N45" s="33"/>
    </row>
    <row r="46" spans="1:16" x14ac:dyDescent="0.2">
      <c r="A46" s="30"/>
      <c r="B46" s="4" t="s">
        <v>43</v>
      </c>
      <c r="C46" s="4"/>
      <c r="D46" s="91" t="s">
        <v>126</v>
      </c>
      <c r="F46" s="116"/>
      <c r="G46" s="33"/>
      <c r="H46" s="4"/>
      <c r="I46" s="30"/>
      <c r="J46" s="4" t="s">
        <v>208</v>
      </c>
      <c r="K46" s="4"/>
      <c r="L46" s="4"/>
      <c r="M46" s="4"/>
      <c r="N46" s="33"/>
    </row>
    <row r="47" spans="1:16" x14ac:dyDescent="0.2">
      <c r="A47" s="30"/>
      <c r="B47" s="4"/>
      <c r="C47" s="4"/>
      <c r="D47" s="4"/>
      <c r="F47" s="32"/>
      <c r="G47" s="33"/>
      <c r="I47" s="30"/>
      <c r="J47" s="4" t="s">
        <v>209</v>
      </c>
      <c r="K47" s="4"/>
      <c r="L47" s="4"/>
      <c r="M47" s="4"/>
      <c r="N47" s="33"/>
    </row>
    <row r="48" spans="1:16" x14ac:dyDescent="0.2">
      <c r="A48" s="30"/>
      <c r="B48" s="110" t="s">
        <v>175</v>
      </c>
      <c r="C48" s="4"/>
      <c r="D48" s="32" t="s">
        <v>226</v>
      </c>
      <c r="F48" s="32" t="s">
        <v>179</v>
      </c>
      <c r="G48" s="33"/>
      <c r="I48" s="30"/>
      <c r="J48" s="4" t="s">
        <v>210</v>
      </c>
      <c r="K48" s="4"/>
      <c r="L48" s="4"/>
      <c r="M48" s="4"/>
      <c r="N48" s="33"/>
    </row>
    <row r="49" spans="1:14" ht="12.75" customHeight="1" x14ac:dyDescent="0.2">
      <c r="A49" s="30"/>
      <c r="B49" s="110" t="s">
        <v>177</v>
      </c>
      <c r="C49" s="4"/>
      <c r="D49" s="32" t="s">
        <v>233</v>
      </c>
      <c r="F49" s="46">
        <v>476.8</v>
      </c>
      <c r="G49" s="33"/>
      <c r="H49" s="4"/>
      <c r="I49" s="30"/>
      <c r="J49" s="4"/>
      <c r="K49" s="4"/>
      <c r="L49" s="4"/>
      <c r="M49" s="4"/>
      <c r="N49" s="33"/>
    </row>
    <row r="50" spans="1:14" x14ac:dyDescent="0.2">
      <c r="A50" s="30"/>
      <c r="F50" s="100" t="s">
        <v>234</v>
      </c>
      <c r="G50" s="33"/>
      <c r="H50" s="4"/>
      <c r="I50" s="30"/>
      <c r="J50" s="34" t="s">
        <v>211</v>
      </c>
      <c r="K50" s="32"/>
      <c r="L50" s="34" t="s">
        <v>74</v>
      </c>
      <c r="M50" s="4" t="s">
        <v>212</v>
      </c>
      <c r="N50" s="33"/>
    </row>
    <row r="51" spans="1:14" x14ac:dyDescent="0.2">
      <c r="A51" s="30"/>
      <c r="B51" s="4" t="s">
        <v>43</v>
      </c>
      <c r="C51" s="4"/>
      <c r="D51" s="91" t="s">
        <v>126</v>
      </c>
      <c r="G51" s="33"/>
      <c r="H51" s="4"/>
      <c r="I51" s="30"/>
      <c r="J51" s="45">
        <v>1.1599999999999999</v>
      </c>
      <c r="K51" s="43"/>
      <c r="L51" s="45">
        <v>1.1399999999999999</v>
      </c>
      <c r="M51" s="32" t="s">
        <v>213</v>
      </c>
      <c r="N51" s="33"/>
    </row>
    <row r="52" spans="1:14" x14ac:dyDescent="0.2">
      <c r="A52" s="30"/>
      <c r="B52" s="102"/>
      <c r="F52" s="32"/>
      <c r="G52" s="33"/>
      <c r="H52" s="4"/>
      <c r="I52" s="115"/>
      <c r="J52" s="45">
        <v>1.1599999999999999</v>
      </c>
      <c r="K52" s="43"/>
      <c r="L52" s="45">
        <v>1.1399999999999999</v>
      </c>
      <c r="M52" s="4"/>
      <c r="N52" s="33"/>
    </row>
    <row r="53" spans="1:14" x14ac:dyDescent="0.2">
      <c r="A53" s="30"/>
      <c r="B53" s="117" t="s">
        <v>173</v>
      </c>
      <c r="C53" s="43"/>
      <c r="D53" s="32"/>
      <c r="E53" s="108"/>
      <c r="F53" s="123"/>
      <c r="G53" s="33"/>
      <c r="H53" s="4"/>
      <c r="I53" s="130"/>
      <c r="J53" s="131">
        <f>IF(J51="","",AVERAGE(J51:J52))</f>
        <v>1.1599999999999999</v>
      </c>
      <c r="K53" s="4"/>
      <c r="L53" s="132">
        <f>IF(L51="","",AVERAGE(L51:L52))</f>
        <v>1.1399999999999999</v>
      </c>
      <c r="M53" s="128">
        <f>AVERAGE(J53:L53)</f>
        <v>1.1499999999999999</v>
      </c>
      <c r="N53" s="33"/>
    </row>
    <row r="54" spans="1:14" ht="15" customHeight="1" x14ac:dyDescent="0.2">
      <c r="A54" s="30"/>
      <c r="B54" s="110" t="s">
        <v>174</v>
      </c>
      <c r="C54" s="4"/>
      <c r="D54" s="32"/>
      <c r="E54" s="32"/>
      <c r="F54" s="4"/>
      <c r="G54" s="33"/>
      <c r="H54" s="4"/>
      <c r="I54" s="30"/>
      <c r="J54" s="118" t="s">
        <v>33</v>
      </c>
      <c r="K54" s="43"/>
      <c r="L54" s="32" t="s">
        <v>193</v>
      </c>
      <c r="M54" s="32" t="s">
        <v>170</v>
      </c>
      <c r="N54" s="33"/>
    </row>
    <row r="55" spans="1:14" ht="15" customHeight="1" x14ac:dyDescent="0.2">
      <c r="A55" s="30"/>
      <c r="B55" s="4" t="s">
        <v>43</v>
      </c>
      <c r="C55" s="4"/>
      <c r="D55" s="91" t="s">
        <v>126</v>
      </c>
      <c r="E55" s="4"/>
      <c r="F55" s="124"/>
      <c r="G55" s="33"/>
      <c r="H55" s="4"/>
      <c r="I55" s="115"/>
      <c r="J55" s="4" t="s">
        <v>43</v>
      </c>
      <c r="K55" s="4"/>
      <c r="L55" s="91" t="s">
        <v>127</v>
      </c>
      <c r="M55" s="108"/>
      <c r="N55" s="33"/>
    </row>
    <row r="56" spans="1:14" x14ac:dyDescent="0.2">
      <c r="A56" s="30"/>
      <c r="B56" s="4" t="s">
        <v>338</v>
      </c>
      <c r="C56" s="4"/>
      <c r="D56" s="193">
        <v>119.8</v>
      </c>
      <c r="E56" s="4"/>
      <c r="F56" s="4"/>
      <c r="G56" s="33"/>
      <c r="H56" s="4"/>
      <c r="I56" s="30"/>
      <c r="J56" s="102"/>
      <c r="K56" s="43"/>
      <c r="L56" s="31"/>
      <c r="M56" s="4"/>
      <c r="N56" s="33"/>
    </row>
    <row r="57" spans="1:14" ht="6" customHeight="1" thickBot="1" x14ac:dyDescent="0.25">
      <c r="A57" s="36"/>
      <c r="B57" s="37"/>
      <c r="C57" s="37"/>
      <c r="D57" s="37"/>
      <c r="E57" s="37"/>
      <c r="F57" s="37"/>
      <c r="G57" s="40"/>
      <c r="H57" s="4"/>
      <c r="I57" s="36"/>
      <c r="J57" s="37"/>
      <c r="K57" s="37"/>
      <c r="L57" s="37"/>
      <c r="M57" s="37"/>
      <c r="N57" s="40"/>
    </row>
    <row r="58" spans="1:14" x14ac:dyDescent="0.2">
      <c r="H58" s="4"/>
    </row>
    <row r="59" spans="1:14" x14ac:dyDescent="0.2">
      <c r="B59" s="31" t="s">
        <v>341</v>
      </c>
      <c r="D59" s="208" t="s">
        <v>339</v>
      </c>
      <c r="E59" s="208"/>
      <c r="F59" s="208"/>
      <c r="G59" s="208"/>
      <c r="H59" s="208"/>
      <c r="I59" s="208"/>
      <c r="J59" s="208"/>
      <c r="L59" s="100" t="s">
        <v>340</v>
      </c>
      <c r="M59" s="23"/>
    </row>
    <row r="60" spans="1:14" x14ac:dyDescent="0.2">
      <c r="B60" s="32"/>
      <c r="C60" s="100"/>
      <c r="D60" s="209" t="s">
        <v>367</v>
      </c>
      <c r="E60" s="209"/>
      <c r="F60" s="209"/>
      <c r="G60" s="209"/>
      <c r="H60" s="209"/>
      <c r="I60" s="209"/>
      <c r="J60" s="209"/>
    </row>
  </sheetData>
  <mergeCells count="13">
    <mergeCell ref="D6:F6"/>
    <mergeCell ref="L6:M6"/>
    <mergeCell ref="J33:M33"/>
    <mergeCell ref="D3:F3"/>
    <mergeCell ref="L3:M3"/>
    <mergeCell ref="D4:F4"/>
    <mergeCell ref="L4:M4"/>
    <mergeCell ref="D5:F5"/>
    <mergeCell ref="D59:J59"/>
    <mergeCell ref="D60:J60"/>
    <mergeCell ref="D7:F7"/>
    <mergeCell ref="L7:M7"/>
    <mergeCell ref="D8:F8"/>
  </mergeCells>
  <pageMargins left="0.94" right="0.59" top="0.49" bottom="0.66" header="0.36" footer="0.45"/>
  <pageSetup scale="91" orientation="portrait" r:id="rId1"/>
  <headerFooter alignWithMargins="0">
    <oddFooter>&amp;L&amp;9&amp;A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0"/>
  <sheetViews>
    <sheetView workbookViewId="0">
      <selection activeCell="A59" sqref="A59:IV60"/>
    </sheetView>
  </sheetViews>
  <sheetFormatPr defaultColWidth="8" defaultRowHeight="12.75" x14ac:dyDescent="0.2"/>
  <cols>
    <col min="1" max="1" width="2.25" style="25" customWidth="1"/>
    <col min="2" max="2" width="11.75" style="25" customWidth="1"/>
    <col min="3" max="3" width="0.75" style="25" customWidth="1"/>
    <col min="4" max="4" width="12.375" style="25" customWidth="1"/>
    <col min="5" max="5" width="0.75" style="25" customWidth="1"/>
    <col min="6" max="6" width="11.875" style="25" customWidth="1"/>
    <col min="7" max="7" width="0.875" style="25" customWidth="1"/>
    <col min="8" max="8" width="3.625" style="25" customWidth="1"/>
    <col min="9" max="9" width="2.125" style="25" customWidth="1"/>
    <col min="10" max="10" width="12" style="25" customWidth="1"/>
    <col min="11" max="11" width="0.625" style="25" customWidth="1"/>
    <col min="12" max="12" width="11.5" style="25" customWidth="1"/>
    <col min="13" max="13" width="11.375" style="25" customWidth="1"/>
    <col min="14" max="14" width="1.75" style="25" customWidth="1"/>
    <col min="15" max="15" width="0.375" style="25" customWidth="1"/>
    <col min="16" max="16" width="11.125" style="25" customWidth="1"/>
    <col min="17" max="16384" width="8" style="25"/>
  </cols>
  <sheetData>
    <row r="1" spans="1:14" s="21" customFormat="1" ht="14.25" x14ac:dyDescent="0.2">
      <c r="B1" s="21" t="s">
        <v>8</v>
      </c>
      <c r="F1" s="21" t="s">
        <v>25</v>
      </c>
    </row>
    <row r="2" spans="1:14" ht="9" customHeight="1" x14ac:dyDescent="0.2"/>
    <row r="3" spans="1:14" x14ac:dyDescent="0.2">
      <c r="B3" s="22" t="s">
        <v>0</v>
      </c>
      <c r="C3" s="22"/>
      <c r="D3" s="211" t="s">
        <v>161</v>
      </c>
      <c r="E3" s="211"/>
      <c r="F3" s="211"/>
      <c r="G3" s="23"/>
      <c r="H3" s="4"/>
      <c r="I3" s="4"/>
      <c r="J3" s="22" t="s">
        <v>5</v>
      </c>
      <c r="L3" s="212"/>
      <c r="M3" s="211"/>
      <c r="N3" s="23"/>
    </row>
    <row r="4" spans="1:14" x14ac:dyDescent="0.2">
      <c r="B4" s="22" t="s">
        <v>1</v>
      </c>
      <c r="C4" s="22"/>
      <c r="D4" s="200" t="s">
        <v>122</v>
      </c>
      <c r="E4" s="200"/>
      <c r="F4" s="200"/>
      <c r="G4" s="5"/>
      <c r="H4" s="4"/>
      <c r="I4" s="4"/>
      <c r="J4" s="22" t="s">
        <v>6</v>
      </c>
      <c r="L4" s="200" t="s">
        <v>125</v>
      </c>
      <c r="M4" s="200"/>
      <c r="N4" s="5"/>
    </row>
    <row r="5" spans="1:14" x14ac:dyDescent="0.2">
      <c r="B5" s="22" t="s">
        <v>2</v>
      </c>
      <c r="C5" s="22"/>
      <c r="D5" s="200" t="s">
        <v>172</v>
      </c>
      <c r="E5" s="200"/>
      <c r="F5" s="200"/>
      <c r="G5" s="5"/>
      <c r="H5" s="4"/>
      <c r="I5" s="4"/>
      <c r="J5" s="22"/>
      <c r="L5" s="5"/>
      <c r="M5" s="5"/>
      <c r="N5" s="5"/>
    </row>
    <row r="6" spans="1:14" x14ac:dyDescent="0.2">
      <c r="B6" s="22" t="s">
        <v>3</v>
      </c>
      <c r="C6" s="22"/>
      <c r="D6" s="200">
        <v>8001</v>
      </c>
      <c r="E6" s="200"/>
      <c r="F6" s="200"/>
      <c r="G6" s="5"/>
      <c r="H6" s="4"/>
      <c r="I6" s="4"/>
      <c r="J6" s="22" t="s">
        <v>17</v>
      </c>
      <c r="L6" s="210" t="s">
        <v>160</v>
      </c>
      <c r="M6" s="210"/>
      <c r="N6" s="5"/>
    </row>
    <row r="7" spans="1:14" x14ac:dyDescent="0.2">
      <c r="B7" s="22" t="s">
        <v>4</v>
      </c>
      <c r="C7" s="22"/>
      <c r="D7" s="200">
        <v>263529</v>
      </c>
      <c r="E7" s="200"/>
      <c r="F7" s="200"/>
      <c r="G7" s="5"/>
      <c r="H7" s="4"/>
      <c r="I7" s="4"/>
      <c r="J7" s="22" t="s">
        <v>22</v>
      </c>
      <c r="L7" s="210" t="s">
        <v>162</v>
      </c>
      <c r="M7" s="210"/>
      <c r="N7" s="5"/>
    </row>
    <row r="8" spans="1:14" x14ac:dyDescent="0.2">
      <c r="B8" s="22" t="s">
        <v>21</v>
      </c>
      <c r="C8" s="22"/>
      <c r="D8" s="200" t="s">
        <v>124</v>
      </c>
      <c r="E8" s="200"/>
      <c r="F8" s="200"/>
      <c r="G8" s="5"/>
      <c r="H8" s="4"/>
      <c r="I8" s="4"/>
      <c r="N8" s="22"/>
    </row>
    <row r="9" spans="1:14" ht="6" customHeight="1" x14ac:dyDescent="0.2"/>
    <row r="10" spans="1:14" x14ac:dyDescent="0.2">
      <c r="D10" s="22" t="s">
        <v>20</v>
      </c>
      <c r="E10" s="22"/>
      <c r="F10" s="25" t="s">
        <v>37</v>
      </c>
    </row>
    <row r="11" spans="1:14" x14ac:dyDescent="0.2">
      <c r="D11" s="22" t="s">
        <v>23</v>
      </c>
      <c r="E11" s="22"/>
      <c r="F11" s="25" t="s">
        <v>73</v>
      </c>
    </row>
    <row r="12" spans="1:14" x14ac:dyDescent="0.2">
      <c r="D12" s="22" t="s">
        <v>24</v>
      </c>
      <c r="E12" s="22"/>
      <c r="F12" s="25" t="s">
        <v>38</v>
      </c>
    </row>
    <row r="13" spans="1:14" ht="9" customHeight="1" thickBot="1" x14ac:dyDescent="0.25"/>
    <row r="14" spans="1:14" x14ac:dyDescent="0.2">
      <c r="A14" s="26" t="s">
        <v>39</v>
      </c>
      <c r="B14" s="27"/>
      <c r="C14" s="28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9"/>
    </row>
    <row r="15" spans="1:14" x14ac:dyDescent="0.2">
      <c r="A15" s="30"/>
      <c r="B15" s="4" t="s">
        <v>40</v>
      </c>
      <c r="C15" s="4"/>
      <c r="D15" s="4"/>
      <c r="E15" s="4"/>
      <c r="F15" s="4"/>
      <c r="G15" s="4"/>
      <c r="H15" s="4"/>
      <c r="I15" s="4"/>
      <c r="J15" s="4"/>
      <c r="K15" s="4"/>
      <c r="L15" s="31" t="s">
        <v>28</v>
      </c>
      <c r="M15" s="32" t="s">
        <v>72</v>
      </c>
      <c r="N15" s="33"/>
    </row>
    <row r="16" spans="1:14" x14ac:dyDescent="0.2">
      <c r="A16" s="30"/>
      <c r="B16" s="4" t="s">
        <v>41</v>
      </c>
      <c r="C16" s="4"/>
      <c r="D16" s="4"/>
      <c r="E16" s="4"/>
      <c r="F16" s="4"/>
      <c r="G16" s="4"/>
      <c r="H16" s="4"/>
      <c r="I16" s="4"/>
      <c r="J16" s="4"/>
      <c r="K16" s="4"/>
      <c r="L16" s="31" t="s">
        <v>29</v>
      </c>
      <c r="M16" s="34"/>
      <c r="N16" s="33"/>
    </row>
    <row r="17" spans="1:14" x14ac:dyDescent="0.2">
      <c r="A17" s="30"/>
      <c r="B17" s="4" t="s">
        <v>42</v>
      </c>
      <c r="C17" s="4"/>
      <c r="D17" s="4"/>
      <c r="E17" s="4"/>
      <c r="F17" s="4"/>
      <c r="G17" s="4"/>
      <c r="H17" s="4"/>
      <c r="I17" s="4"/>
      <c r="J17" s="4"/>
      <c r="K17" s="4"/>
      <c r="L17" s="31" t="s">
        <v>27</v>
      </c>
      <c r="M17" s="35" t="s">
        <v>30</v>
      </c>
      <c r="N17" s="33"/>
    </row>
    <row r="18" spans="1:14" x14ac:dyDescent="0.2">
      <c r="A18" s="30"/>
      <c r="B18" s="4" t="s">
        <v>71</v>
      </c>
      <c r="C18" s="4"/>
      <c r="D18" s="4"/>
      <c r="E18" s="4"/>
      <c r="F18" s="4"/>
      <c r="G18" s="4"/>
      <c r="H18" s="4"/>
      <c r="I18" s="4"/>
      <c r="J18" s="4"/>
      <c r="K18" s="4"/>
      <c r="L18" s="31" t="s">
        <v>43</v>
      </c>
      <c r="M18" s="89" t="s">
        <v>126</v>
      </c>
      <c r="N18" s="33"/>
    </row>
    <row r="19" spans="1:14" ht="6" customHeight="1" thickBot="1" x14ac:dyDescent="0.25">
      <c r="A19" s="3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8"/>
      <c r="M19" s="39"/>
      <c r="N19" s="40"/>
    </row>
    <row r="20" spans="1:14" ht="9.9499999999999993" customHeight="1" thickBot="1" x14ac:dyDescent="0.25"/>
    <row r="21" spans="1:14" x14ac:dyDescent="0.2">
      <c r="A21" s="26" t="s">
        <v>44</v>
      </c>
      <c r="B21" s="27"/>
      <c r="C21" s="28"/>
      <c r="D21" s="27"/>
      <c r="E21" s="27"/>
      <c r="F21" s="27"/>
      <c r="G21" s="29"/>
      <c r="H21" s="4"/>
      <c r="I21" s="26" t="s">
        <v>45</v>
      </c>
      <c r="J21" s="27"/>
      <c r="K21" s="28"/>
      <c r="L21" s="27"/>
      <c r="M21" s="27"/>
      <c r="N21" s="29"/>
    </row>
    <row r="22" spans="1:14" x14ac:dyDescent="0.2">
      <c r="A22" s="30"/>
      <c r="B22" s="4" t="s">
        <v>46</v>
      </c>
      <c r="C22" s="4"/>
      <c r="D22" s="4"/>
      <c r="E22" s="4"/>
      <c r="F22" s="4"/>
      <c r="G22" s="33"/>
      <c r="H22" s="4"/>
      <c r="I22" s="30"/>
      <c r="J22" s="4" t="s">
        <v>47</v>
      </c>
      <c r="K22" s="4"/>
      <c r="L22" s="4"/>
      <c r="M22" s="4"/>
      <c r="N22" s="33"/>
    </row>
    <row r="23" spans="1:14" x14ac:dyDescent="0.2">
      <c r="A23" s="30"/>
      <c r="B23" s="4" t="s">
        <v>48</v>
      </c>
      <c r="C23" s="4"/>
      <c r="D23" s="4"/>
      <c r="E23" s="4"/>
      <c r="F23" s="4"/>
      <c r="G23" s="33"/>
      <c r="H23" s="4"/>
      <c r="I23" s="30"/>
      <c r="J23" s="4" t="s">
        <v>49</v>
      </c>
      <c r="K23" s="4"/>
      <c r="L23" s="4"/>
      <c r="M23" s="4"/>
      <c r="N23" s="33"/>
    </row>
    <row r="24" spans="1:14" x14ac:dyDescent="0.2">
      <c r="A24" s="30"/>
      <c r="B24" s="4" t="s">
        <v>50</v>
      </c>
      <c r="C24" s="4"/>
      <c r="D24" s="4"/>
      <c r="E24" s="4"/>
      <c r="F24" s="4"/>
      <c r="G24" s="33"/>
      <c r="H24" s="4"/>
      <c r="I24" s="30"/>
      <c r="J24" s="4" t="s">
        <v>50</v>
      </c>
      <c r="K24" s="4"/>
      <c r="L24" s="4"/>
      <c r="M24" s="4"/>
      <c r="N24" s="33"/>
    </row>
    <row r="25" spans="1:14" ht="6" customHeight="1" x14ac:dyDescent="0.2">
      <c r="A25" s="30"/>
      <c r="B25" s="4"/>
      <c r="C25" s="4"/>
      <c r="D25" s="4"/>
      <c r="E25" s="4"/>
      <c r="F25" s="4"/>
      <c r="G25" s="33"/>
      <c r="H25" s="4"/>
      <c r="I25" s="30"/>
      <c r="J25" s="4"/>
      <c r="K25" s="4"/>
      <c r="L25" s="4"/>
      <c r="M25" s="4"/>
      <c r="N25" s="33"/>
    </row>
    <row r="26" spans="1:14" ht="13.5" thickBot="1" x14ac:dyDescent="0.25">
      <c r="A26" s="30"/>
      <c r="B26" s="39" t="s">
        <v>70</v>
      </c>
      <c r="C26" s="32"/>
      <c r="D26" s="39" t="s">
        <v>69</v>
      </c>
      <c r="E26" s="32"/>
      <c r="F26" s="39" t="s">
        <v>68</v>
      </c>
      <c r="G26" s="33"/>
      <c r="H26" s="4"/>
      <c r="I26" s="30"/>
      <c r="J26" s="39" t="s">
        <v>51</v>
      </c>
      <c r="K26" s="32"/>
      <c r="L26" s="39" t="s">
        <v>52</v>
      </c>
      <c r="M26" s="4"/>
      <c r="N26" s="33"/>
    </row>
    <row r="27" spans="1:14" x14ac:dyDescent="0.2">
      <c r="A27" s="30"/>
      <c r="B27" s="34">
        <v>1500</v>
      </c>
      <c r="C27" s="4"/>
      <c r="D27" s="46">
        <v>33.9</v>
      </c>
      <c r="E27" s="4"/>
      <c r="F27" s="90"/>
      <c r="G27" s="33"/>
      <c r="H27" s="4"/>
      <c r="I27" s="30"/>
      <c r="J27" s="41">
        <v>254</v>
      </c>
      <c r="K27" s="4"/>
      <c r="L27" s="41"/>
      <c r="M27" s="4"/>
      <c r="N27" s="33"/>
    </row>
    <row r="28" spans="1:14" x14ac:dyDescent="0.2">
      <c r="A28" s="30"/>
      <c r="B28" s="45">
        <v>3500</v>
      </c>
      <c r="C28" s="4"/>
      <c r="D28" s="47">
        <v>79.900000000000006</v>
      </c>
      <c r="E28" s="4"/>
      <c r="F28" s="47"/>
      <c r="G28" s="33"/>
      <c r="H28" s="4"/>
      <c r="I28" s="30"/>
      <c r="J28" s="42">
        <v>228.6</v>
      </c>
      <c r="K28" s="4"/>
      <c r="L28" s="42"/>
      <c r="M28" s="4"/>
      <c r="N28" s="33"/>
    </row>
    <row r="29" spans="1:14" x14ac:dyDescent="0.2">
      <c r="A29" s="30"/>
      <c r="B29" s="45">
        <v>5500</v>
      </c>
      <c r="C29" s="4"/>
      <c r="D29" s="47">
        <v>124.6</v>
      </c>
      <c r="E29" s="4"/>
      <c r="F29" s="47"/>
      <c r="G29" s="33"/>
      <c r="H29" s="4"/>
      <c r="I29" s="30"/>
      <c r="J29" s="42">
        <v>203.2</v>
      </c>
      <c r="K29" s="4"/>
      <c r="L29" s="42"/>
      <c r="M29" s="4"/>
      <c r="N29" s="33"/>
    </row>
    <row r="30" spans="1:14" x14ac:dyDescent="0.2">
      <c r="A30" s="30"/>
      <c r="B30" s="45">
        <v>7500</v>
      </c>
      <c r="C30" s="4"/>
      <c r="D30" s="47">
        <v>169.9</v>
      </c>
      <c r="E30" s="4"/>
      <c r="F30" s="47"/>
      <c r="G30" s="33"/>
      <c r="H30" s="4"/>
      <c r="I30" s="30"/>
      <c r="J30" s="42">
        <v>177.8</v>
      </c>
      <c r="K30" s="4"/>
      <c r="L30" s="42"/>
      <c r="M30" s="4"/>
      <c r="N30" s="33"/>
    </row>
    <row r="31" spans="1:14" x14ac:dyDescent="0.2">
      <c r="A31" s="30"/>
      <c r="B31" s="45">
        <v>9500</v>
      </c>
      <c r="C31" s="4"/>
      <c r="D31" s="47">
        <v>215.1</v>
      </c>
      <c r="E31" s="4"/>
      <c r="F31" s="47"/>
      <c r="G31" s="33"/>
      <c r="H31" s="4"/>
      <c r="I31" s="30"/>
      <c r="J31" s="42">
        <v>152.4</v>
      </c>
      <c r="K31" s="4"/>
      <c r="L31" s="42"/>
      <c r="M31" s="4"/>
      <c r="N31" s="33"/>
    </row>
    <row r="32" spans="1:14" x14ac:dyDescent="0.2">
      <c r="A32" s="30"/>
      <c r="B32" s="45">
        <v>11500</v>
      </c>
      <c r="C32" s="4"/>
      <c r="D32" s="47">
        <v>261.8</v>
      </c>
      <c r="E32" s="4"/>
      <c r="F32" s="47"/>
      <c r="G32" s="33"/>
      <c r="H32" s="4"/>
      <c r="I32" s="30"/>
      <c r="J32" s="42">
        <v>127</v>
      </c>
      <c r="K32" s="4"/>
      <c r="L32" s="42"/>
      <c r="M32" s="4"/>
      <c r="N32" s="33"/>
    </row>
    <row r="33" spans="1:14" x14ac:dyDescent="0.2">
      <c r="A33" s="30"/>
      <c r="B33" s="45">
        <v>13500</v>
      </c>
      <c r="C33" s="4"/>
      <c r="D33" s="47">
        <v>308.2</v>
      </c>
      <c r="E33" s="4"/>
      <c r="F33" s="47"/>
      <c r="G33" s="33"/>
      <c r="H33" s="4"/>
      <c r="I33" s="30"/>
      <c r="J33" s="42">
        <v>101.6</v>
      </c>
      <c r="K33" s="4"/>
      <c r="L33" s="42"/>
      <c r="M33" s="4"/>
      <c r="N33" s="33"/>
    </row>
    <row r="34" spans="1:14" x14ac:dyDescent="0.2">
      <c r="A34" s="30"/>
      <c r="B34" s="45">
        <v>15500</v>
      </c>
      <c r="C34" s="4"/>
      <c r="D34" s="47">
        <v>354.1</v>
      </c>
      <c r="E34" s="4"/>
      <c r="F34" s="47"/>
      <c r="G34" s="33"/>
      <c r="H34" s="4"/>
      <c r="I34" s="30"/>
      <c r="J34" s="42">
        <v>76.2</v>
      </c>
      <c r="K34" s="4"/>
      <c r="L34" s="42"/>
      <c r="M34" s="4"/>
      <c r="N34" s="33"/>
    </row>
    <row r="35" spans="1:14" x14ac:dyDescent="0.2">
      <c r="A35" s="30"/>
      <c r="B35" s="45">
        <v>17500</v>
      </c>
      <c r="C35" s="4"/>
      <c r="D35" s="47">
        <v>399.7</v>
      </c>
      <c r="E35" s="4"/>
      <c r="F35" s="47"/>
      <c r="G35" s="33"/>
      <c r="H35" s="4"/>
      <c r="I35" s="30"/>
      <c r="J35" s="4"/>
      <c r="K35" s="4"/>
      <c r="L35" s="4"/>
      <c r="M35" s="4"/>
      <c r="N35" s="33"/>
    </row>
    <row r="36" spans="1:14" x14ac:dyDescent="0.2">
      <c r="A36" s="30"/>
      <c r="B36" s="44"/>
      <c r="C36" s="4"/>
      <c r="D36" s="44"/>
      <c r="E36" s="4"/>
      <c r="F36" s="4"/>
      <c r="G36" s="33"/>
      <c r="H36" s="4"/>
      <c r="I36" s="30"/>
      <c r="J36" s="31" t="s">
        <v>27</v>
      </c>
      <c r="K36" s="4"/>
      <c r="L36" s="32" t="s">
        <v>53</v>
      </c>
      <c r="M36" s="4"/>
      <c r="N36" s="33"/>
    </row>
    <row r="37" spans="1:14" x14ac:dyDescent="0.2">
      <c r="A37" s="30"/>
      <c r="B37" s="31" t="s">
        <v>27</v>
      </c>
      <c r="C37" s="4"/>
      <c r="D37" s="32" t="s">
        <v>54</v>
      </c>
      <c r="E37" s="4"/>
      <c r="F37" s="4"/>
      <c r="G37" s="33"/>
      <c r="H37" s="4"/>
      <c r="I37" s="30"/>
      <c r="J37" s="31" t="s">
        <v>43</v>
      </c>
      <c r="K37" s="4"/>
      <c r="L37" s="89" t="s">
        <v>126</v>
      </c>
      <c r="M37" s="4"/>
      <c r="N37" s="33"/>
    </row>
    <row r="38" spans="1:14" x14ac:dyDescent="0.2">
      <c r="A38" s="30"/>
      <c r="B38" s="31" t="s">
        <v>43</v>
      </c>
      <c r="C38" s="4"/>
      <c r="D38" s="89" t="s">
        <v>126</v>
      </c>
      <c r="E38" s="32"/>
      <c r="F38" s="32"/>
      <c r="G38" s="33"/>
      <c r="H38" s="4"/>
      <c r="I38" s="30"/>
      <c r="J38" s="4"/>
      <c r="K38" s="4"/>
      <c r="L38" s="4"/>
      <c r="M38" s="4"/>
      <c r="N38" s="33"/>
    </row>
    <row r="39" spans="1:14" ht="6" customHeight="1" thickBot="1" x14ac:dyDescent="0.25">
      <c r="A39" s="36"/>
      <c r="B39" s="37"/>
      <c r="C39" s="37"/>
      <c r="D39" s="37"/>
      <c r="E39" s="37"/>
      <c r="F39" s="37"/>
      <c r="G39" s="40"/>
      <c r="H39" s="4"/>
      <c r="I39" s="36"/>
      <c r="J39" s="37"/>
      <c r="K39" s="37"/>
      <c r="L39" s="37"/>
      <c r="M39" s="37"/>
      <c r="N39" s="40"/>
    </row>
    <row r="40" spans="1:14" ht="9.9499999999999993" customHeight="1" thickBot="1" x14ac:dyDescent="0.25">
      <c r="H40" s="4"/>
    </row>
    <row r="41" spans="1:14" x14ac:dyDescent="0.2">
      <c r="A41" s="26" t="s">
        <v>163</v>
      </c>
      <c r="B41" s="27"/>
      <c r="C41" s="27"/>
      <c r="D41" s="27"/>
      <c r="E41" s="27"/>
      <c r="F41" s="27"/>
      <c r="G41" s="29"/>
      <c r="H41" s="4"/>
      <c r="I41" s="26" t="s">
        <v>173</v>
      </c>
      <c r="J41" s="27"/>
      <c r="K41" s="27"/>
      <c r="L41" s="27"/>
      <c r="M41" s="27"/>
      <c r="N41" s="29"/>
    </row>
    <row r="42" spans="1:14" x14ac:dyDescent="0.2">
      <c r="A42" s="30"/>
      <c r="B42" s="4"/>
      <c r="C42" s="4"/>
      <c r="D42" s="22" t="s">
        <v>142</v>
      </c>
      <c r="E42" s="32"/>
      <c r="F42" s="23"/>
      <c r="G42" s="33"/>
      <c r="H42" s="4"/>
      <c r="I42" s="30"/>
      <c r="J42" s="4"/>
      <c r="K42" s="4"/>
      <c r="L42" s="4"/>
      <c r="M42" s="4"/>
      <c r="N42" s="33"/>
    </row>
    <row r="43" spans="1:14" x14ac:dyDescent="0.2">
      <c r="A43" s="30"/>
      <c r="B43" s="100" t="s">
        <v>140</v>
      </c>
      <c r="C43" s="4"/>
      <c r="D43" s="22" t="s">
        <v>143</v>
      </c>
      <c r="E43" s="32"/>
      <c r="F43" s="5"/>
      <c r="G43" s="33"/>
      <c r="H43" s="4"/>
      <c r="I43" s="30"/>
      <c r="J43" s="4" t="s">
        <v>175</v>
      </c>
      <c r="K43" s="4"/>
      <c r="L43" s="32"/>
      <c r="M43" s="32" t="s">
        <v>176</v>
      </c>
      <c r="N43" s="33"/>
    </row>
    <row r="44" spans="1:14" x14ac:dyDescent="0.2">
      <c r="A44" s="30"/>
      <c r="B44" s="34" t="s">
        <v>141</v>
      </c>
      <c r="C44" s="4"/>
      <c r="D44" s="22" t="s">
        <v>144</v>
      </c>
      <c r="E44" s="32"/>
      <c r="F44" s="45"/>
      <c r="G44" s="33"/>
      <c r="H44" s="4"/>
      <c r="I44" s="30"/>
      <c r="J44" s="110" t="s">
        <v>177</v>
      </c>
      <c r="K44" s="4"/>
      <c r="L44" s="31"/>
      <c r="M44" s="34"/>
      <c r="N44" s="33"/>
    </row>
    <row r="45" spans="1:14" x14ac:dyDescent="0.2">
      <c r="A45" s="30"/>
      <c r="B45" s="4"/>
      <c r="C45" s="4"/>
      <c r="D45" s="103" t="s">
        <v>145</v>
      </c>
      <c r="E45" s="109" t="e">
        <f>AVERAGE(E42:E44)</f>
        <v>#DIV/0!</v>
      </c>
      <c r="F45" s="45"/>
      <c r="G45" s="33"/>
      <c r="H45" s="4"/>
      <c r="I45" s="30"/>
      <c r="M45" s="32" t="s">
        <v>178</v>
      </c>
      <c r="N45" s="33"/>
    </row>
    <row r="46" spans="1:14" x14ac:dyDescent="0.2">
      <c r="A46" s="30"/>
      <c r="B46" s="4"/>
      <c r="C46" s="4"/>
      <c r="E46" s="32"/>
      <c r="F46" s="32" t="s">
        <v>146</v>
      </c>
      <c r="G46" s="33"/>
      <c r="H46" s="4"/>
      <c r="I46" s="30"/>
      <c r="M46" s="116"/>
      <c r="N46" s="33"/>
    </row>
    <row r="47" spans="1:14" x14ac:dyDescent="0.2">
      <c r="A47" s="30"/>
      <c r="B47" s="110" t="s">
        <v>165</v>
      </c>
      <c r="C47" s="4"/>
      <c r="D47" s="89"/>
      <c r="E47" s="32"/>
      <c r="F47" s="32"/>
      <c r="G47" s="33"/>
      <c r="H47" s="4"/>
      <c r="I47" s="30"/>
      <c r="J47" s="4"/>
      <c r="K47" s="4"/>
      <c r="L47" s="4"/>
      <c r="M47" s="32" t="s">
        <v>34</v>
      </c>
      <c r="N47" s="33"/>
    </row>
    <row r="48" spans="1:14" ht="15" customHeight="1" x14ac:dyDescent="0.2">
      <c r="A48" s="30"/>
      <c r="B48" s="110" t="s">
        <v>166</v>
      </c>
      <c r="C48" s="4"/>
      <c r="D48" s="5"/>
      <c r="E48" s="4"/>
      <c r="F48" s="214" t="s">
        <v>182</v>
      </c>
      <c r="G48" s="33"/>
      <c r="H48" s="4"/>
      <c r="I48" s="30"/>
      <c r="N48" s="33"/>
    </row>
    <row r="49" spans="1:14" ht="12.75" customHeight="1" x14ac:dyDescent="0.2">
      <c r="A49" s="30"/>
      <c r="B49" s="25" t="s">
        <v>168</v>
      </c>
      <c r="D49" s="5"/>
      <c r="E49" s="4"/>
      <c r="F49" s="214"/>
      <c r="G49" s="33"/>
      <c r="H49" s="4"/>
      <c r="I49" s="30"/>
      <c r="J49" s="110" t="s">
        <v>175</v>
      </c>
      <c r="K49" s="4"/>
      <c r="L49" s="31"/>
      <c r="M49" s="32" t="s">
        <v>179</v>
      </c>
      <c r="N49" s="33"/>
    </row>
    <row r="50" spans="1:14" x14ac:dyDescent="0.2">
      <c r="A50" s="30"/>
      <c r="D50" s="44"/>
      <c r="E50" s="4"/>
      <c r="F50" s="214"/>
      <c r="G50" s="33"/>
      <c r="H50" s="4"/>
      <c r="I50" s="30"/>
      <c r="J50" s="110" t="s">
        <v>177</v>
      </c>
      <c r="K50" s="4"/>
      <c r="L50" s="101"/>
      <c r="M50" s="34"/>
      <c r="N50" s="33"/>
    </row>
    <row r="51" spans="1:14" x14ac:dyDescent="0.2">
      <c r="A51" s="30"/>
      <c r="B51" s="110" t="s">
        <v>167</v>
      </c>
      <c r="C51" s="4"/>
      <c r="D51" s="23"/>
      <c r="E51" s="4"/>
      <c r="F51" s="214"/>
      <c r="G51" s="33"/>
      <c r="H51" s="4"/>
      <c r="I51" s="30"/>
      <c r="M51" s="100" t="s">
        <v>180</v>
      </c>
      <c r="N51" s="33"/>
    </row>
    <row r="52" spans="1:14" x14ac:dyDescent="0.2">
      <c r="A52" s="30"/>
      <c r="B52" s="110" t="s">
        <v>164</v>
      </c>
      <c r="C52" s="4"/>
      <c r="D52" s="5"/>
      <c r="E52" s="4"/>
      <c r="F52" s="214"/>
      <c r="G52" s="33"/>
      <c r="H52" s="4"/>
      <c r="I52" s="30"/>
      <c r="M52" s="100"/>
      <c r="N52" s="33"/>
    </row>
    <row r="53" spans="1:14" x14ac:dyDescent="0.2">
      <c r="A53" s="30"/>
      <c r="B53" s="4" t="s">
        <v>169</v>
      </c>
      <c r="C53" s="4"/>
      <c r="D53" s="111"/>
      <c r="E53" s="4"/>
      <c r="F53" s="214"/>
      <c r="G53" s="33"/>
      <c r="H53" s="4"/>
      <c r="I53" s="30"/>
      <c r="J53" s="43"/>
      <c r="K53" s="43"/>
      <c r="L53" s="43"/>
      <c r="M53" s="100" t="s">
        <v>34</v>
      </c>
      <c r="N53" s="33"/>
    </row>
    <row r="54" spans="1:14" ht="15" customHeight="1" x14ac:dyDescent="0.2">
      <c r="A54" s="30"/>
      <c r="B54" s="4"/>
      <c r="C54" s="4"/>
      <c r="D54" s="4"/>
      <c r="E54" s="4"/>
      <c r="F54" s="4"/>
      <c r="G54" s="33"/>
      <c r="H54" s="4"/>
      <c r="I54" s="115"/>
      <c r="J54" s="102"/>
      <c r="N54" s="33"/>
    </row>
    <row r="55" spans="1:14" ht="15" customHeight="1" x14ac:dyDescent="0.2">
      <c r="A55" s="30"/>
      <c r="B55" s="112" t="s">
        <v>181</v>
      </c>
      <c r="D55" s="23"/>
      <c r="F55" s="114" t="s">
        <v>127</v>
      </c>
      <c r="G55" s="33"/>
      <c r="H55" s="4"/>
      <c r="I55" s="115"/>
      <c r="J55" s="117" t="s">
        <v>173</v>
      </c>
      <c r="K55" s="43"/>
      <c r="L55" s="32"/>
      <c r="M55" s="108" t="s">
        <v>127</v>
      </c>
      <c r="N55" s="33"/>
    </row>
    <row r="56" spans="1:14" x14ac:dyDescent="0.2">
      <c r="A56" s="30"/>
      <c r="B56" s="32" t="s">
        <v>171</v>
      </c>
      <c r="C56" s="4"/>
      <c r="D56" s="113" t="s">
        <v>170</v>
      </c>
      <c r="E56" s="4"/>
      <c r="F56" s="32" t="s">
        <v>63</v>
      </c>
      <c r="G56" s="33"/>
      <c r="H56" s="4"/>
      <c r="I56" s="30"/>
      <c r="J56" s="110" t="s">
        <v>174</v>
      </c>
      <c r="K56" s="4"/>
      <c r="L56" s="32"/>
      <c r="M56" s="113" t="s">
        <v>63</v>
      </c>
      <c r="N56" s="33"/>
    </row>
    <row r="57" spans="1:14" ht="6" customHeight="1" thickBot="1" x14ac:dyDescent="0.25">
      <c r="A57" s="36"/>
      <c r="B57" s="37"/>
      <c r="C57" s="37"/>
      <c r="D57" s="37"/>
      <c r="E57" s="37"/>
      <c r="F57" s="37"/>
      <c r="G57" s="40"/>
      <c r="H57" s="4"/>
      <c r="I57" s="36"/>
      <c r="J57" s="37"/>
      <c r="K57" s="37"/>
      <c r="L57" s="37"/>
      <c r="M57" s="37"/>
      <c r="N57" s="40"/>
    </row>
    <row r="58" spans="1:14" x14ac:dyDescent="0.2">
      <c r="H58" s="4"/>
    </row>
    <row r="59" spans="1:14" x14ac:dyDescent="0.2">
      <c r="B59" s="23"/>
      <c r="D59" s="23"/>
      <c r="F59" s="25" t="s">
        <v>237</v>
      </c>
    </row>
    <row r="60" spans="1:14" x14ac:dyDescent="0.2">
      <c r="B60" s="25" t="s">
        <v>35</v>
      </c>
      <c r="D60" s="25" t="s">
        <v>236</v>
      </c>
    </row>
  </sheetData>
  <mergeCells count="11">
    <mergeCell ref="F48:F53"/>
    <mergeCell ref="D7:F7"/>
    <mergeCell ref="L7:M7"/>
    <mergeCell ref="D8:F8"/>
    <mergeCell ref="D3:F3"/>
    <mergeCell ref="L3:M3"/>
    <mergeCell ref="D4:F4"/>
    <mergeCell ref="L4:M4"/>
    <mergeCell ref="D5:F5"/>
    <mergeCell ref="D6:F6"/>
    <mergeCell ref="L6:M6"/>
  </mergeCells>
  <pageMargins left="0.94" right="0.59" top="0.49" bottom="0.66" header="0.36" footer="0.45"/>
  <pageSetup scale="91" orientation="portrait" r:id="rId1"/>
  <headerFooter alignWithMargins="0">
    <oddFooter>&amp;L&amp;9&amp;A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0"/>
  <sheetViews>
    <sheetView workbookViewId="0">
      <selection activeCell="A59" sqref="A59:IV60"/>
    </sheetView>
  </sheetViews>
  <sheetFormatPr defaultColWidth="8" defaultRowHeight="12.75" x14ac:dyDescent="0.2"/>
  <cols>
    <col min="1" max="1" width="2.25" style="25" customWidth="1"/>
    <col min="2" max="2" width="11.75" style="25" customWidth="1"/>
    <col min="3" max="3" width="0.75" style="25" customWidth="1"/>
    <col min="4" max="4" width="12.375" style="25" customWidth="1"/>
    <col min="5" max="5" width="0.75" style="25" customWidth="1"/>
    <col min="6" max="6" width="11.875" style="25" customWidth="1"/>
    <col min="7" max="7" width="0.875" style="25" customWidth="1"/>
    <col min="8" max="8" width="3.625" style="25" customWidth="1"/>
    <col min="9" max="9" width="2.125" style="25" customWidth="1"/>
    <col min="10" max="10" width="12" style="25" customWidth="1"/>
    <col min="11" max="11" width="0.625" style="25" customWidth="1"/>
    <col min="12" max="12" width="11.5" style="25" customWidth="1"/>
    <col min="13" max="13" width="11.375" style="25" customWidth="1"/>
    <col min="14" max="14" width="1.75" style="25" customWidth="1"/>
    <col min="15" max="15" width="0.375" style="25" customWidth="1"/>
    <col min="16" max="16" width="11.125" style="25" customWidth="1"/>
    <col min="17" max="16384" width="8" style="25"/>
  </cols>
  <sheetData>
    <row r="1" spans="1:14" s="21" customFormat="1" ht="14.25" x14ac:dyDescent="0.2">
      <c r="B1" s="21" t="s">
        <v>8</v>
      </c>
      <c r="F1" s="21" t="s">
        <v>192</v>
      </c>
    </row>
    <row r="2" spans="1:14" ht="9" customHeight="1" x14ac:dyDescent="0.2"/>
    <row r="3" spans="1:14" x14ac:dyDescent="0.2">
      <c r="B3" s="22" t="s">
        <v>0</v>
      </c>
      <c r="C3" s="22"/>
      <c r="D3" s="211" t="s">
        <v>121</v>
      </c>
      <c r="E3" s="211"/>
      <c r="F3" s="211"/>
      <c r="G3" s="23"/>
      <c r="H3" s="4"/>
      <c r="I3" s="4"/>
      <c r="J3" s="22" t="s">
        <v>5</v>
      </c>
      <c r="L3" s="212"/>
      <c r="M3" s="211"/>
      <c r="N3" s="23"/>
    </row>
    <row r="4" spans="1:14" x14ac:dyDescent="0.2">
      <c r="B4" s="22" t="s">
        <v>1</v>
      </c>
      <c r="C4" s="22"/>
      <c r="D4" s="200" t="s">
        <v>122</v>
      </c>
      <c r="E4" s="200"/>
      <c r="F4" s="200"/>
      <c r="G4" s="5"/>
      <c r="H4" s="4"/>
      <c r="I4" s="4"/>
      <c r="J4" s="22" t="s">
        <v>6</v>
      </c>
      <c r="L4" s="200"/>
      <c r="M4" s="200"/>
      <c r="N4" s="5"/>
    </row>
    <row r="5" spans="1:14" x14ac:dyDescent="0.2">
      <c r="B5" s="22" t="s">
        <v>2</v>
      </c>
      <c r="C5" s="22"/>
      <c r="D5" s="200" t="s">
        <v>123</v>
      </c>
      <c r="E5" s="200"/>
      <c r="F5" s="200"/>
      <c r="G5" s="5"/>
      <c r="H5" s="4"/>
      <c r="I5" s="4"/>
      <c r="J5" s="22"/>
      <c r="L5" s="5"/>
      <c r="M5" s="5"/>
      <c r="N5" s="5"/>
    </row>
    <row r="6" spans="1:14" x14ac:dyDescent="0.2">
      <c r="B6" s="22" t="s">
        <v>3</v>
      </c>
      <c r="C6" s="22"/>
      <c r="D6" s="200">
        <v>15</v>
      </c>
      <c r="E6" s="200"/>
      <c r="F6" s="200"/>
      <c r="G6" s="5"/>
      <c r="H6" s="4"/>
      <c r="I6" s="4"/>
      <c r="J6" s="22" t="s">
        <v>17</v>
      </c>
      <c r="L6" s="210"/>
      <c r="M6" s="210"/>
      <c r="N6" s="5"/>
    </row>
    <row r="7" spans="1:14" x14ac:dyDescent="0.2">
      <c r="B7" s="22" t="s">
        <v>4</v>
      </c>
      <c r="C7" s="22"/>
      <c r="D7" s="200">
        <v>229874</v>
      </c>
      <c r="E7" s="200"/>
      <c r="F7" s="200"/>
      <c r="G7" s="5"/>
      <c r="H7" s="4"/>
      <c r="I7" s="4"/>
      <c r="J7" s="22" t="s">
        <v>22</v>
      </c>
      <c r="L7" s="210"/>
      <c r="M7" s="210"/>
      <c r="N7" s="5"/>
    </row>
    <row r="8" spans="1:14" x14ac:dyDescent="0.2">
      <c r="B8" s="22" t="s">
        <v>21</v>
      </c>
      <c r="C8" s="22"/>
      <c r="D8" s="200" t="s">
        <v>124</v>
      </c>
      <c r="E8" s="200"/>
      <c r="F8" s="200"/>
      <c r="G8" s="5"/>
      <c r="H8" s="4"/>
      <c r="I8" s="4"/>
      <c r="N8" s="22"/>
    </row>
    <row r="9" spans="1:14" ht="6" customHeight="1" x14ac:dyDescent="0.2"/>
    <row r="10" spans="1:14" x14ac:dyDescent="0.2">
      <c r="D10" s="22" t="s">
        <v>20</v>
      </c>
      <c r="E10" s="22"/>
      <c r="F10" s="25" t="s">
        <v>37</v>
      </c>
    </row>
    <row r="11" spans="1:14" x14ac:dyDescent="0.2">
      <c r="D11" s="22" t="s">
        <v>23</v>
      </c>
      <c r="E11" s="22"/>
      <c r="F11" s="25" t="s">
        <v>73</v>
      </c>
    </row>
    <row r="12" spans="1:14" x14ac:dyDescent="0.2">
      <c r="D12" s="22" t="s">
        <v>24</v>
      </c>
      <c r="E12" s="22"/>
      <c r="F12" s="25" t="s">
        <v>38</v>
      </c>
    </row>
    <row r="13" spans="1:14" ht="9" customHeight="1" thickBot="1" x14ac:dyDescent="0.25"/>
    <row r="14" spans="1:14" x14ac:dyDescent="0.2">
      <c r="A14" s="26" t="s">
        <v>39</v>
      </c>
      <c r="B14" s="27"/>
      <c r="C14" s="28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9"/>
    </row>
    <row r="15" spans="1:14" x14ac:dyDescent="0.2">
      <c r="A15" s="30"/>
      <c r="B15" s="4" t="s">
        <v>40</v>
      </c>
      <c r="C15" s="4"/>
      <c r="D15" s="4"/>
      <c r="E15" s="4"/>
      <c r="F15" s="4"/>
      <c r="G15" s="4"/>
      <c r="H15" s="4"/>
      <c r="I15" s="4"/>
      <c r="J15" s="4"/>
      <c r="K15" s="4"/>
      <c r="L15" s="31" t="s">
        <v>28</v>
      </c>
      <c r="M15" s="32" t="s">
        <v>72</v>
      </c>
      <c r="N15" s="33"/>
    </row>
    <row r="16" spans="1:14" x14ac:dyDescent="0.2">
      <c r="A16" s="30"/>
      <c r="B16" s="4" t="s">
        <v>41</v>
      </c>
      <c r="C16" s="4"/>
      <c r="D16" s="4"/>
      <c r="E16" s="4"/>
      <c r="F16" s="4"/>
      <c r="G16" s="4"/>
      <c r="H16" s="4"/>
      <c r="I16" s="4"/>
      <c r="J16" s="4"/>
      <c r="K16" s="4"/>
      <c r="L16" s="31" t="s">
        <v>29</v>
      </c>
      <c r="M16" s="34"/>
      <c r="N16" s="33"/>
    </row>
    <row r="17" spans="1:14" x14ac:dyDescent="0.2">
      <c r="A17" s="30"/>
      <c r="B17" s="4" t="s">
        <v>42</v>
      </c>
      <c r="C17" s="4"/>
      <c r="D17" s="4"/>
      <c r="E17" s="4"/>
      <c r="F17" s="4"/>
      <c r="G17" s="4"/>
      <c r="H17" s="4"/>
      <c r="I17" s="4"/>
      <c r="J17" s="4"/>
      <c r="K17" s="4"/>
      <c r="L17" s="31" t="s">
        <v>27</v>
      </c>
      <c r="M17" s="35" t="s">
        <v>30</v>
      </c>
      <c r="N17" s="33"/>
    </row>
    <row r="18" spans="1:14" x14ac:dyDescent="0.2">
      <c r="A18" s="30"/>
      <c r="B18" s="4" t="s">
        <v>71</v>
      </c>
      <c r="C18" s="4"/>
      <c r="D18" s="4"/>
      <c r="E18" s="4"/>
      <c r="F18" s="4"/>
      <c r="G18" s="4"/>
      <c r="H18" s="4"/>
      <c r="I18" s="4"/>
      <c r="J18" s="4"/>
      <c r="K18" s="4"/>
      <c r="L18" s="31" t="s">
        <v>43</v>
      </c>
      <c r="M18" s="89" t="s">
        <v>126</v>
      </c>
      <c r="N18" s="33"/>
    </row>
    <row r="19" spans="1:14" ht="6" customHeight="1" thickBot="1" x14ac:dyDescent="0.25">
      <c r="A19" s="3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8"/>
      <c r="M19" s="39"/>
      <c r="N19" s="40"/>
    </row>
    <row r="20" spans="1:14" ht="9.9499999999999993" customHeight="1" thickBot="1" x14ac:dyDescent="0.25"/>
    <row r="21" spans="1:14" x14ac:dyDescent="0.2">
      <c r="A21" s="26" t="s">
        <v>44</v>
      </c>
      <c r="B21" s="27"/>
      <c r="C21" s="28"/>
      <c r="D21" s="27"/>
      <c r="E21" s="27"/>
      <c r="F21" s="27"/>
      <c r="G21" s="29"/>
      <c r="H21" s="4"/>
      <c r="I21" s="26" t="s">
        <v>45</v>
      </c>
      <c r="J21" s="27"/>
      <c r="K21" s="28"/>
      <c r="L21" s="27"/>
      <c r="M21" s="27"/>
      <c r="N21" s="29"/>
    </row>
    <row r="22" spans="1:14" x14ac:dyDescent="0.2">
      <c r="A22" s="30"/>
      <c r="B22" s="4" t="s">
        <v>46</v>
      </c>
      <c r="C22" s="4"/>
      <c r="D22" s="4"/>
      <c r="E22" s="4"/>
      <c r="F22" s="4"/>
      <c r="G22" s="33"/>
      <c r="H22" s="4"/>
      <c r="I22" s="30"/>
      <c r="J22" s="4" t="s">
        <v>47</v>
      </c>
      <c r="K22" s="4"/>
      <c r="L22" s="4"/>
      <c r="M22" s="4"/>
      <c r="N22" s="33"/>
    </row>
    <row r="23" spans="1:14" x14ac:dyDescent="0.2">
      <c r="A23" s="30"/>
      <c r="B23" s="4" t="s">
        <v>48</v>
      </c>
      <c r="C23" s="4"/>
      <c r="D23" s="4"/>
      <c r="E23" s="4"/>
      <c r="F23" s="4"/>
      <c r="G23" s="33"/>
      <c r="H23" s="4"/>
      <c r="I23" s="30"/>
      <c r="J23" s="4" t="s">
        <v>49</v>
      </c>
      <c r="K23" s="4"/>
      <c r="L23" s="4"/>
      <c r="M23" s="4"/>
      <c r="N23" s="33"/>
    </row>
    <row r="24" spans="1:14" x14ac:dyDescent="0.2">
      <c r="A24" s="30"/>
      <c r="B24" s="4" t="s">
        <v>50</v>
      </c>
      <c r="C24" s="4"/>
      <c r="D24" s="4"/>
      <c r="E24" s="4"/>
      <c r="F24" s="4"/>
      <c r="G24" s="33"/>
      <c r="H24" s="4"/>
      <c r="I24" s="30"/>
      <c r="J24" s="4" t="s">
        <v>50</v>
      </c>
      <c r="K24" s="4"/>
      <c r="L24" s="4"/>
      <c r="M24" s="4"/>
      <c r="N24" s="33"/>
    </row>
    <row r="25" spans="1:14" ht="6" customHeight="1" x14ac:dyDescent="0.2">
      <c r="A25" s="30"/>
      <c r="B25" s="4"/>
      <c r="C25" s="4"/>
      <c r="D25" s="4"/>
      <c r="E25" s="4"/>
      <c r="F25" s="4"/>
      <c r="G25" s="33"/>
      <c r="H25" s="4"/>
      <c r="I25" s="30"/>
      <c r="J25" s="4"/>
      <c r="K25" s="4"/>
      <c r="L25" s="4"/>
      <c r="M25" s="4"/>
      <c r="N25" s="33"/>
    </row>
    <row r="26" spans="1:14" ht="13.5" thickBot="1" x14ac:dyDescent="0.25">
      <c r="A26" s="30"/>
      <c r="B26" s="39" t="s">
        <v>70</v>
      </c>
      <c r="C26" s="32"/>
      <c r="D26" s="39" t="s">
        <v>69</v>
      </c>
      <c r="E26" s="32"/>
      <c r="F26" s="39" t="s">
        <v>68</v>
      </c>
      <c r="G26" s="33"/>
      <c r="H26" s="4"/>
      <c r="I26" s="30"/>
      <c r="J26" s="39" t="s">
        <v>51</v>
      </c>
      <c r="K26" s="32"/>
      <c r="L26" s="39" t="s">
        <v>52</v>
      </c>
      <c r="M26" s="4"/>
      <c r="N26" s="33"/>
    </row>
    <row r="27" spans="1:14" x14ac:dyDescent="0.2">
      <c r="A27" s="30"/>
      <c r="B27" s="34">
        <v>1500</v>
      </c>
      <c r="C27" s="4"/>
      <c r="D27" s="46">
        <v>33.9</v>
      </c>
      <c r="E27" s="4"/>
      <c r="F27" s="90"/>
      <c r="G27" s="33"/>
      <c r="H27" s="4"/>
      <c r="I27" s="30"/>
      <c r="J27" s="41">
        <v>254</v>
      </c>
      <c r="K27" s="4"/>
      <c r="L27" s="41"/>
      <c r="M27" s="4"/>
      <c r="N27" s="33"/>
    </row>
    <row r="28" spans="1:14" x14ac:dyDescent="0.2">
      <c r="A28" s="30"/>
      <c r="B28" s="45">
        <v>3500</v>
      </c>
      <c r="C28" s="4"/>
      <c r="D28" s="47">
        <v>79.900000000000006</v>
      </c>
      <c r="E28" s="4"/>
      <c r="F28" s="47"/>
      <c r="G28" s="33"/>
      <c r="H28" s="4"/>
      <c r="I28" s="30"/>
      <c r="J28" s="42">
        <v>228.6</v>
      </c>
      <c r="K28" s="4"/>
      <c r="L28" s="42"/>
      <c r="M28" s="4"/>
      <c r="N28" s="33"/>
    </row>
    <row r="29" spans="1:14" x14ac:dyDescent="0.2">
      <c r="A29" s="30"/>
      <c r="B29" s="45">
        <v>5500</v>
      </c>
      <c r="C29" s="4"/>
      <c r="D29" s="47">
        <v>124.6</v>
      </c>
      <c r="E29" s="4"/>
      <c r="F29" s="47"/>
      <c r="G29" s="33"/>
      <c r="H29" s="4"/>
      <c r="I29" s="30"/>
      <c r="J29" s="42">
        <v>203.2</v>
      </c>
      <c r="K29" s="4"/>
      <c r="L29" s="42"/>
      <c r="M29" s="4"/>
      <c r="N29" s="33"/>
    </row>
    <row r="30" spans="1:14" x14ac:dyDescent="0.2">
      <c r="A30" s="30"/>
      <c r="B30" s="45">
        <v>7500</v>
      </c>
      <c r="C30" s="4"/>
      <c r="D30" s="47">
        <v>169.9</v>
      </c>
      <c r="E30" s="4"/>
      <c r="F30" s="47"/>
      <c r="G30" s="33"/>
      <c r="H30" s="4"/>
      <c r="I30" s="30"/>
      <c r="J30" s="42">
        <v>177.8</v>
      </c>
      <c r="K30" s="4"/>
      <c r="L30" s="42"/>
      <c r="M30" s="4"/>
      <c r="N30" s="33"/>
    </row>
    <row r="31" spans="1:14" x14ac:dyDescent="0.2">
      <c r="A31" s="30"/>
      <c r="B31" s="45">
        <v>9500</v>
      </c>
      <c r="C31" s="4"/>
      <c r="D31" s="47">
        <v>215.1</v>
      </c>
      <c r="E31" s="4"/>
      <c r="F31" s="47"/>
      <c r="G31" s="33"/>
      <c r="H31" s="4"/>
      <c r="I31" s="30"/>
      <c r="J31" s="42">
        <v>152.4</v>
      </c>
      <c r="K31" s="4"/>
      <c r="L31" s="42"/>
      <c r="M31" s="4"/>
      <c r="N31" s="33"/>
    </row>
    <row r="32" spans="1:14" x14ac:dyDescent="0.2">
      <c r="A32" s="30"/>
      <c r="B32" s="45">
        <v>11500</v>
      </c>
      <c r="C32" s="4"/>
      <c r="D32" s="47">
        <v>261.8</v>
      </c>
      <c r="E32" s="4"/>
      <c r="F32" s="47"/>
      <c r="G32" s="33"/>
      <c r="H32" s="4"/>
      <c r="I32" s="30"/>
      <c r="J32" s="42">
        <v>127</v>
      </c>
      <c r="K32" s="4"/>
      <c r="L32" s="42"/>
      <c r="M32" s="4"/>
      <c r="N32" s="33"/>
    </row>
    <row r="33" spans="1:14" x14ac:dyDescent="0.2">
      <c r="A33" s="30"/>
      <c r="B33" s="45">
        <v>13500</v>
      </c>
      <c r="C33" s="4"/>
      <c r="D33" s="47">
        <v>308.2</v>
      </c>
      <c r="E33" s="4"/>
      <c r="F33" s="47"/>
      <c r="G33" s="33"/>
      <c r="H33" s="4"/>
      <c r="I33" s="30"/>
      <c r="J33" s="42">
        <v>101.6</v>
      </c>
      <c r="K33" s="4"/>
      <c r="L33" s="42"/>
      <c r="M33" s="4"/>
      <c r="N33" s="33"/>
    </row>
    <row r="34" spans="1:14" x14ac:dyDescent="0.2">
      <c r="A34" s="30"/>
      <c r="B34" s="45">
        <v>15500</v>
      </c>
      <c r="C34" s="4"/>
      <c r="D34" s="47">
        <v>354.1</v>
      </c>
      <c r="E34" s="4"/>
      <c r="F34" s="47"/>
      <c r="G34" s="33"/>
      <c r="H34" s="4"/>
      <c r="I34" s="30"/>
      <c r="J34" s="42">
        <v>76.2</v>
      </c>
      <c r="K34" s="4"/>
      <c r="L34" s="42"/>
      <c r="M34" s="4"/>
      <c r="N34" s="33"/>
    </row>
    <row r="35" spans="1:14" x14ac:dyDescent="0.2">
      <c r="A35" s="30"/>
      <c r="B35" s="45">
        <v>17500</v>
      </c>
      <c r="C35" s="4"/>
      <c r="D35" s="47">
        <v>399.7</v>
      </c>
      <c r="E35" s="4"/>
      <c r="F35" s="47"/>
      <c r="G35" s="33"/>
      <c r="H35" s="4"/>
      <c r="I35" s="30"/>
      <c r="J35" s="32" t="s">
        <v>27</v>
      </c>
      <c r="K35" s="4"/>
      <c r="L35" s="32" t="s">
        <v>53</v>
      </c>
      <c r="M35" s="4"/>
      <c r="N35" s="33"/>
    </row>
    <row r="36" spans="1:14" x14ac:dyDescent="0.2">
      <c r="A36" s="30"/>
      <c r="B36" s="44"/>
      <c r="C36" s="4"/>
      <c r="D36" s="32" t="s">
        <v>27</v>
      </c>
      <c r="E36" s="4"/>
      <c r="F36" s="32" t="s">
        <v>189</v>
      </c>
      <c r="G36" s="33"/>
      <c r="H36" s="4"/>
      <c r="I36" s="30"/>
      <c r="M36" s="4"/>
      <c r="N36" s="33"/>
    </row>
    <row r="37" spans="1:14" x14ac:dyDescent="0.2">
      <c r="A37" s="30"/>
      <c r="B37" s="31"/>
      <c r="C37" s="4"/>
      <c r="D37" s="32"/>
      <c r="E37" s="4"/>
      <c r="F37" s="4"/>
      <c r="G37" s="33"/>
      <c r="H37" s="4"/>
      <c r="I37" s="30"/>
      <c r="J37" s="31"/>
      <c r="K37" s="4"/>
      <c r="L37" s="108"/>
      <c r="M37" s="4"/>
      <c r="N37" s="33"/>
    </row>
    <row r="38" spans="1:14" x14ac:dyDescent="0.2">
      <c r="A38" s="30"/>
      <c r="B38" s="31" t="s">
        <v>43</v>
      </c>
      <c r="C38" s="4"/>
      <c r="D38" s="89"/>
      <c r="E38" s="32"/>
      <c r="F38" s="32"/>
      <c r="G38" s="33"/>
      <c r="H38" s="4"/>
      <c r="I38" s="30"/>
      <c r="J38" s="31" t="s">
        <v>43</v>
      </c>
      <c r="K38" s="4"/>
      <c r="L38" s="89"/>
      <c r="M38" s="4"/>
      <c r="N38" s="33"/>
    </row>
    <row r="39" spans="1:14" ht="6" customHeight="1" thickBot="1" x14ac:dyDescent="0.25">
      <c r="A39" s="36"/>
      <c r="B39" s="37"/>
      <c r="C39" s="37"/>
      <c r="D39" s="37"/>
      <c r="E39" s="37"/>
      <c r="F39" s="37"/>
      <c r="G39" s="40"/>
      <c r="H39" s="4"/>
      <c r="I39" s="36"/>
      <c r="J39" s="37"/>
      <c r="K39" s="37"/>
      <c r="L39" s="37"/>
      <c r="M39" s="37"/>
      <c r="N39" s="40"/>
    </row>
    <row r="40" spans="1:14" ht="9.9499999999999993" customHeight="1" thickBot="1" x14ac:dyDescent="0.25"/>
    <row r="41" spans="1:14" x14ac:dyDescent="0.2">
      <c r="A41" s="26" t="s">
        <v>55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9"/>
    </row>
    <row r="42" spans="1:14" x14ac:dyDescent="0.2">
      <c r="A42" s="30"/>
      <c r="B42" s="4" t="s">
        <v>56</v>
      </c>
      <c r="C42" s="4"/>
      <c r="D42" s="4"/>
      <c r="E42" s="4"/>
      <c r="F42" s="4"/>
      <c r="G42" s="4"/>
      <c r="H42" s="4"/>
      <c r="I42" s="4" t="s">
        <v>137</v>
      </c>
      <c r="J42" s="4"/>
      <c r="K42" s="4"/>
      <c r="M42" s="4"/>
      <c r="N42" s="33"/>
    </row>
    <row r="43" spans="1:14" x14ac:dyDescent="0.2">
      <c r="A43" s="30"/>
      <c r="B43" s="4" t="s">
        <v>57</v>
      </c>
      <c r="C43" s="4"/>
      <c r="D43" s="4"/>
      <c r="E43" s="4"/>
      <c r="F43" s="4"/>
      <c r="G43" s="4"/>
      <c r="H43" s="4"/>
      <c r="I43" s="4"/>
      <c r="J43" s="4"/>
      <c r="K43" s="4"/>
      <c r="L43" s="22" t="s">
        <v>142</v>
      </c>
      <c r="M43" s="34"/>
      <c r="N43" s="33"/>
    </row>
    <row r="44" spans="1:14" ht="13.5" thickBot="1" x14ac:dyDescent="0.25">
      <c r="A44" s="30"/>
      <c r="B44" s="4"/>
      <c r="C44" s="4"/>
      <c r="D44" s="39" t="s">
        <v>27</v>
      </c>
      <c r="E44" s="32"/>
      <c r="F44" s="39" t="s">
        <v>26</v>
      </c>
      <c r="H44" s="4"/>
      <c r="I44" s="4"/>
      <c r="J44" s="100" t="s">
        <v>140</v>
      </c>
      <c r="K44" s="4"/>
      <c r="L44" s="22" t="s">
        <v>143</v>
      </c>
      <c r="M44" s="45"/>
      <c r="N44" s="33"/>
    </row>
    <row r="45" spans="1:14" x14ac:dyDescent="0.2">
      <c r="A45" s="30"/>
      <c r="B45" s="4" t="s">
        <v>58</v>
      </c>
      <c r="C45" s="4"/>
      <c r="D45" s="32" t="s">
        <v>59</v>
      </c>
      <c r="E45" s="32"/>
      <c r="F45" s="34"/>
      <c r="H45" s="4"/>
      <c r="I45" s="4"/>
      <c r="J45" s="34" t="s">
        <v>141</v>
      </c>
      <c r="K45" s="4"/>
      <c r="L45" s="22" t="s">
        <v>144</v>
      </c>
      <c r="M45" s="45"/>
      <c r="N45" s="33"/>
    </row>
    <row r="46" spans="1:14" x14ac:dyDescent="0.2">
      <c r="A46" s="30"/>
      <c r="B46" s="4" t="s">
        <v>60</v>
      </c>
      <c r="C46" s="4"/>
      <c r="D46" s="32" t="s">
        <v>61</v>
      </c>
      <c r="E46" s="32"/>
      <c r="F46" s="45"/>
      <c r="H46" s="4"/>
      <c r="I46" s="4"/>
      <c r="J46" s="32" t="s">
        <v>34</v>
      </c>
      <c r="K46" s="4"/>
      <c r="L46" s="103" t="s">
        <v>145</v>
      </c>
      <c r="M46" s="104" t="e">
        <f>AVERAGE(M43:M45)</f>
        <v>#DIV/0!</v>
      </c>
      <c r="N46" s="33"/>
    </row>
    <row r="47" spans="1:14" x14ac:dyDescent="0.2">
      <c r="A47" s="30"/>
      <c r="B47" s="4" t="s">
        <v>62</v>
      </c>
      <c r="C47" s="4"/>
      <c r="D47" s="32" t="s">
        <v>61</v>
      </c>
      <c r="E47" s="32"/>
      <c r="F47" s="45"/>
      <c r="H47" s="4"/>
      <c r="I47" s="4"/>
      <c r="M47" s="32" t="s">
        <v>146</v>
      </c>
      <c r="N47" s="33"/>
    </row>
    <row r="48" spans="1:14" x14ac:dyDescent="0.2">
      <c r="A48" s="30"/>
      <c r="B48" s="32" t="s">
        <v>63</v>
      </c>
      <c r="C48" s="4"/>
      <c r="D48" s="89" t="s">
        <v>126</v>
      </c>
      <c r="E48" s="4"/>
      <c r="F48" s="4"/>
      <c r="G48" s="4"/>
      <c r="H48" s="4"/>
      <c r="I48" s="4"/>
      <c r="J48" s="4" t="s">
        <v>135</v>
      </c>
      <c r="M48" s="4"/>
      <c r="N48" s="33"/>
    </row>
    <row r="49" spans="1:14" ht="12.75" customHeight="1" x14ac:dyDescent="0.2">
      <c r="A49" s="30"/>
      <c r="B49" s="4"/>
      <c r="C49" s="4"/>
      <c r="D49" s="4"/>
      <c r="E49" s="4"/>
      <c r="F49" s="4"/>
      <c r="G49" s="4"/>
      <c r="H49" s="4"/>
      <c r="I49" s="4"/>
      <c r="J49" s="4" t="s">
        <v>136</v>
      </c>
      <c r="M49" s="4"/>
      <c r="N49" s="33"/>
    </row>
    <row r="50" spans="1:14" x14ac:dyDescent="0.2">
      <c r="A50" s="30"/>
      <c r="B50" s="4" t="s">
        <v>64</v>
      </c>
      <c r="C50" s="4"/>
      <c r="D50" s="4"/>
      <c r="E50" s="4"/>
      <c r="F50" s="4"/>
      <c r="G50" s="4"/>
      <c r="H50" s="4"/>
      <c r="I50" s="4"/>
      <c r="K50" s="4"/>
      <c r="M50" s="4"/>
      <c r="N50" s="33"/>
    </row>
    <row r="51" spans="1:14" x14ac:dyDescent="0.2">
      <c r="A51" s="30"/>
      <c r="B51" s="4" t="s">
        <v>65</v>
      </c>
      <c r="C51" s="4"/>
      <c r="D51" s="4"/>
      <c r="E51" s="4"/>
      <c r="F51" s="4"/>
      <c r="G51" s="4"/>
      <c r="H51" s="4"/>
      <c r="I51" s="4"/>
      <c r="J51" s="43" t="s">
        <v>129</v>
      </c>
      <c r="K51" s="43"/>
      <c r="L51" s="43" t="s">
        <v>132</v>
      </c>
      <c r="M51" s="4"/>
      <c r="N51" s="33"/>
    </row>
    <row r="52" spans="1:14" x14ac:dyDescent="0.2">
      <c r="A52" s="30"/>
      <c r="B52" s="4" t="s">
        <v>27</v>
      </c>
      <c r="C52" s="4"/>
      <c r="D52" s="4" t="s">
        <v>66</v>
      </c>
      <c r="E52" s="4"/>
      <c r="F52" s="92"/>
      <c r="G52" s="4"/>
      <c r="H52" s="4"/>
      <c r="I52" s="4"/>
      <c r="J52" s="43" t="s">
        <v>130</v>
      </c>
      <c r="K52" s="43"/>
      <c r="L52" s="43" t="s">
        <v>133</v>
      </c>
      <c r="M52" s="4"/>
      <c r="N52" s="33"/>
    </row>
    <row r="53" spans="1:14" ht="14.25" x14ac:dyDescent="0.25">
      <c r="A53" s="30"/>
      <c r="B53" s="4" t="s">
        <v>43</v>
      </c>
      <c r="C53" s="4"/>
      <c r="D53" s="91" t="s">
        <v>126</v>
      </c>
      <c r="E53" s="4"/>
      <c r="F53" s="4"/>
      <c r="G53" s="4"/>
      <c r="H53" s="4"/>
      <c r="I53" s="4"/>
      <c r="J53" s="43" t="s">
        <v>131</v>
      </c>
      <c r="K53" s="43"/>
      <c r="L53" s="43" t="s">
        <v>134</v>
      </c>
      <c r="N53" s="33"/>
    </row>
    <row r="54" spans="1:14" ht="15" customHeight="1" x14ac:dyDescent="0.2">
      <c r="A54" s="30"/>
      <c r="B54" s="4"/>
      <c r="C54" s="4"/>
      <c r="D54" s="4"/>
      <c r="E54" s="4"/>
      <c r="F54" s="4"/>
      <c r="G54" s="4"/>
      <c r="H54" s="4"/>
      <c r="I54" s="102"/>
      <c r="J54" s="102"/>
      <c r="N54" s="33"/>
    </row>
    <row r="55" spans="1:14" ht="15" customHeight="1" x14ac:dyDescent="0.2">
      <c r="A55" s="30"/>
      <c r="G55" s="4"/>
      <c r="H55" s="4"/>
      <c r="I55" s="102"/>
      <c r="J55" s="102" t="s">
        <v>139</v>
      </c>
      <c r="K55" s="43"/>
      <c r="L55" s="32" t="s">
        <v>27</v>
      </c>
      <c r="M55" s="32" t="s">
        <v>43</v>
      </c>
      <c r="N55" s="33"/>
    </row>
    <row r="56" spans="1:14" x14ac:dyDescent="0.2">
      <c r="A56" s="30"/>
      <c r="B56" s="31" t="s">
        <v>67</v>
      </c>
      <c r="C56" s="4"/>
      <c r="D56" s="23"/>
      <c r="E56" s="4"/>
      <c r="F56" s="4"/>
      <c r="G56" s="4"/>
      <c r="H56" s="4"/>
      <c r="J56" s="101" t="s">
        <v>138</v>
      </c>
      <c r="K56" s="4"/>
      <c r="L56" s="32" t="s">
        <v>120</v>
      </c>
      <c r="M56" s="89" t="s">
        <v>127</v>
      </c>
      <c r="N56" s="33"/>
    </row>
    <row r="57" spans="1:14" ht="6" customHeight="1" thickBot="1" x14ac:dyDescent="0.25">
      <c r="A57" s="36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40"/>
    </row>
    <row r="59" spans="1:14" x14ac:dyDescent="0.2">
      <c r="B59" s="23"/>
      <c r="D59" s="23"/>
      <c r="F59" s="25" t="s">
        <v>237</v>
      </c>
    </row>
    <row r="60" spans="1:14" x14ac:dyDescent="0.2">
      <c r="B60" s="25" t="s">
        <v>35</v>
      </c>
      <c r="D60" s="25" t="s">
        <v>236</v>
      </c>
    </row>
  </sheetData>
  <mergeCells count="10">
    <mergeCell ref="D8:F8"/>
    <mergeCell ref="L3:M3"/>
    <mergeCell ref="L4:M4"/>
    <mergeCell ref="L6:M6"/>
    <mergeCell ref="L7:M7"/>
    <mergeCell ref="D3:F3"/>
    <mergeCell ref="D4:F4"/>
    <mergeCell ref="D5:F5"/>
    <mergeCell ref="D6:F6"/>
    <mergeCell ref="D7:F7"/>
  </mergeCells>
  <phoneticPr fontId="5" type="noConversion"/>
  <pageMargins left="0.94" right="0.59" top="0.49" bottom="0.66" header="0.36" footer="0.45"/>
  <pageSetup scale="96" orientation="portrait" r:id="rId1"/>
  <headerFooter alignWithMargins="0">
    <oddFooter>&amp;L&amp;9&amp;A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0"/>
  <sheetViews>
    <sheetView workbookViewId="0">
      <selection activeCell="P14" sqref="P14"/>
    </sheetView>
  </sheetViews>
  <sheetFormatPr defaultColWidth="8" defaultRowHeight="12.75" x14ac:dyDescent="0.2"/>
  <cols>
    <col min="1" max="1" width="2.25" style="25" customWidth="1"/>
    <col min="2" max="2" width="11.75" style="25" customWidth="1"/>
    <col min="3" max="3" width="0.75" style="25" customWidth="1"/>
    <col min="4" max="4" width="12.375" style="25" customWidth="1"/>
    <col min="5" max="5" width="0.75" style="25" customWidth="1"/>
    <col min="6" max="6" width="11.875" style="25" customWidth="1"/>
    <col min="7" max="7" width="0.875" style="25" customWidth="1"/>
    <col min="8" max="8" width="3.625" style="25" customWidth="1"/>
    <col min="9" max="9" width="2.125" style="25" customWidth="1"/>
    <col min="10" max="10" width="12" style="25" customWidth="1"/>
    <col min="11" max="11" width="0.625" style="25" customWidth="1"/>
    <col min="12" max="12" width="11.5" style="25" customWidth="1"/>
    <col min="13" max="13" width="11.375" style="25" customWidth="1"/>
    <col min="14" max="14" width="1.75" style="25" customWidth="1"/>
    <col min="15" max="15" width="0.375" style="25" customWidth="1"/>
    <col min="16" max="16" width="11.125" style="25" customWidth="1"/>
    <col min="17" max="16384" width="8" style="25"/>
  </cols>
  <sheetData>
    <row r="1" spans="1:14" s="21" customFormat="1" ht="14.25" x14ac:dyDescent="0.2">
      <c r="B1" s="21" t="s">
        <v>8</v>
      </c>
      <c r="F1" s="21" t="s">
        <v>183</v>
      </c>
    </row>
    <row r="2" spans="1:14" ht="9" customHeight="1" x14ac:dyDescent="0.2"/>
    <row r="3" spans="1:14" x14ac:dyDescent="0.2">
      <c r="B3" s="22" t="s">
        <v>0</v>
      </c>
      <c r="C3" s="22"/>
      <c r="D3" s="211" t="s">
        <v>121</v>
      </c>
      <c r="E3" s="211"/>
      <c r="F3" s="211"/>
      <c r="G3" s="23"/>
      <c r="H3" s="4"/>
      <c r="I3" s="4"/>
      <c r="J3" s="22" t="s">
        <v>5</v>
      </c>
      <c r="L3" s="212" t="s">
        <v>240</v>
      </c>
      <c r="M3" s="212"/>
      <c r="N3" s="23"/>
    </row>
    <row r="4" spans="1:14" x14ac:dyDescent="0.2">
      <c r="B4" s="22" t="s">
        <v>1</v>
      </c>
      <c r="C4" s="22"/>
      <c r="D4" s="200" t="s">
        <v>122</v>
      </c>
      <c r="E4" s="200"/>
      <c r="F4" s="200"/>
      <c r="G4" s="5"/>
      <c r="H4" s="4"/>
      <c r="I4" s="4"/>
      <c r="J4" s="22" t="s">
        <v>6</v>
      </c>
      <c r="L4" s="200" t="s">
        <v>125</v>
      </c>
      <c r="M4" s="200"/>
      <c r="N4" s="5"/>
    </row>
    <row r="5" spans="1:14" x14ac:dyDescent="0.2">
      <c r="B5" s="22" t="s">
        <v>2</v>
      </c>
      <c r="C5" s="22"/>
      <c r="D5" s="200" t="s">
        <v>123</v>
      </c>
      <c r="E5" s="200"/>
      <c r="F5" s="200"/>
      <c r="G5" s="5"/>
      <c r="H5" s="4"/>
      <c r="I5" s="4"/>
      <c r="J5" s="22"/>
      <c r="L5" s="5"/>
      <c r="M5" s="5"/>
      <c r="N5" s="5"/>
    </row>
    <row r="6" spans="1:14" x14ac:dyDescent="0.2">
      <c r="B6" s="22" t="s">
        <v>3</v>
      </c>
      <c r="C6" s="22"/>
      <c r="D6" s="200">
        <v>15</v>
      </c>
      <c r="E6" s="200"/>
      <c r="F6" s="200"/>
      <c r="G6" s="5"/>
      <c r="H6" s="4"/>
      <c r="I6" s="4"/>
      <c r="J6" s="22" t="s">
        <v>17</v>
      </c>
      <c r="L6" s="210" t="s">
        <v>241</v>
      </c>
      <c r="M6" s="210"/>
      <c r="N6" s="5"/>
    </row>
    <row r="7" spans="1:14" x14ac:dyDescent="0.2">
      <c r="B7" s="22" t="s">
        <v>4</v>
      </c>
      <c r="C7" s="22"/>
      <c r="D7" s="200">
        <v>229874</v>
      </c>
      <c r="E7" s="200"/>
      <c r="F7" s="200"/>
      <c r="G7" s="5"/>
      <c r="H7" s="4"/>
      <c r="I7" s="4"/>
      <c r="J7" s="22" t="s">
        <v>22</v>
      </c>
      <c r="L7" s="210" t="s">
        <v>160</v>
      </c>
      <c r="M7" s="210"/>
      <c r="N7" s="5"/>
    </row>
    <row r="8" spans="1:14" x14ac:dyDescent="0.2">
      <c r="B8" s="22" t="s">
        <v>21</v>
      </c>
      <c r="C8" s="22"/>
      <c r="D8" s="200" t="s">
        <v>124</v>
      </c>
      <c r="E8" s="200"/>
      <c r="F8" s="200"/>
      <c r="G8" s="5"/>
      <c r="H8" s="4"/>
      <c r="I8" s="4"/>
      <c r="N8" s="22"/>
    </row>
    <row r="9" spans="1:14" ht="6" customHeight="1" x14ac:dyDescent="0.2"/>
    <row r="10" spans="1:14" x14ac:dyDescent="0.2">
      <c r="D10" s="22" t="s">
        <v>20</v>
      </c>
      <c r="E10" s="22"/>
      <c r="F10" s="25" t="s">
        <v>37</v>
      </c>
    </row>
    <row r="11" spans="1:14" x14ac:dyDescent="0.2">
      <c r="D11" s="22" t="s">
        <v>23</v>
      </c>
      <c r="E11" s="22"/>
      <c r="F11" s="25" t="s">
        <v>73</v>
      </c>
    </row>
    <row r="12" spans="1:14" x14ac:dyDescent="0.2">
      <c r="D12" s="22" t="s">
        <v>24</v>
      </c>
      <c r="E12" s="22"/>
      <c r="F12" s="25" t="s">
        <v>38</v>
      </c>
    </row>
    <row r="13" spans="1:14" ht="9" customHeight="1" thickBot="1" x14ac:dyDescent="0.25"/>
    <row r="14" spans="1:14" x14ac:dyDescent="0.2">
      <c r="A14" s="26" t="s">
        <v>39</v>
      </c>
      <c r="B14" s="27"/>
      <c r="C14" s="28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9"/>
    </row>
    <row r="15" spans="1:14" x14ac:dyDescent="0.2">
      <c r="A15" s="30"/>
      <c r="B15" s="4" t="s">
        <v>196</v>
      </c>
      <c r="C15" s="4"/>
      <c r="D15" s="4"/>
      <c r="E15" s="4"/>
      <c r="F15" s="4"/>
      <c r="G15" s="4"/>
      <c r="H15" s="4"/>
      <c r="I15" s="4"/>
      <c r="J15" s="4"/>
      <c r="K15" s="4"/>
      <c r="L15" s="31" t="s">
        <v>28</v>
      </c>
      <c r="M15" s="32" t="s">
        <v>72</v>
      </c>
      <c r="N15" s="33"/>
    </row>
    <row r="16" spans="1:14" x14ac:dyDescent="0.2">
      <c r="A16" s="30"/>
      <c r="B16" s="4" t="s">
        <v>195</v>
      </c>
      <c r="C16" s="4"/>
      <c r="D16" s="4"/>
      <c r="E16" s="4"/>
      <c r="F16" s="4"/>
      <c r="G16" s="4"/>
      <c r="H16" s="4"/>
      <c r="I16" s="4"/>
      <c r="J16" s="4"/>
      <c r="K16" s="4"/>
      <c r="L16" s="31" t="s">
        <v>29</v>
      </c>
      <c r="M16" s="34"/>
      <c r="N16" s="33"/>
    </row>
    <row r="17" spans="1:14" x14ac:dyDescent="0.2">
      <c r="A17" s="30"/>
      <c r="B17" s="4" t="s">
        <v>184</v>
      </c>
      <c r="C17" s="4"/>
      <c r="D17" s="4"/>
      <c r="E17" s="4"/>
      <c r="F17" s="4"/>
      <c r="G17" s="4"/>
      <c r="H17" s="4"/>
      <c r="I17" s="4"/>
      <c r="J17" s="4"/>
      <c r="K17" s="4"/>
      <c r="L17" s="31" t="s">
        <v>27</v>
      </c>
      <c r="M17" s="35" t="s">
        <v>185</v>
      </c>
      <c r="N17" s="33"/>
    </row>
    <row r="18" spans="1:14" x14ac:dyDescent="0.2">
      <c r="A18" s="30"/>
      <c r="B18" s="4" t="s">
        <v>186</v>
      </c>
      <c r="C18" s="4"/>
      <c r="D18" s="4"/>
      <c r="E18" s="4"/>
      <c r="F18" s="4"/>
      <c r="G18" s="4"/>
      <c r="H18" s="4"/>
      <c r="I18" s="4"/>
      <c r="J18" s="4"/>
      <c r="K18" s="4"/>
      <c r="L18" s="31" t="s">
        <v>43</v>
      </c>
      <c r="M18" s="89" t="s">
        <v>126</v>
      </c>
      <c r="N18" s="33"/>
    </row>
    <row r="19" spans="1:14" ht="6" customHeight="1" thickBot="1" x14ac:dyDescent="0.25">
      <c r="A19" s="3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8"/>
      <c r="M19" s="39"/>
      <c r="N19" s="40"/>
    </row>
    <row r="20" spans="1:14" ht="9.9499999999999993" customHeight="1" thickBot="1" x14ac:dyDescent="0.25"/>
    <row r="21" spans="1:14" x14ac:dyDescent="0.2">
      <c r="A21" s="26" t="s">
        <v>44</v>
      </c>
      <c r="B21" s="27"/>
      <c r="C21" s="28"/>
      <c r="D21" s="27"/>
      <c r="E21" s="27"/>
      <c r="F21" s="27"/>
      <c r="G21" s="29"/>
      <c r="H21" s="4"/>
      <c r="I21" s="26" t="s">
        <v>45</v>
      </c>
      <c r="J21" s="27"/>
      <c r="K21" s="28"/>
      <c r="L21" s="27"/>
      <c r="M21" s="27"/>
      <c r="N21" s="29"/>
    </row>
    <row r="22" spans="1:14" x14ac:dyDescent="0.2">
      <c r="A22" s="30"/>
      <c r="B22" s="4" t="s">
        <v>187</v>
      </c>
      <c r="C22" s="4"/>
      <c r="D22" s="4"/>
      <c r="E22" s="4"/>
      <c r="F22" s="4"/>
      <c r="G22" s="33"/>
      <c r="H22" s="4"/>
      <c r="I22" s="30"/>
      <c r="J22" s="4" t="s">
        <v>197</v>
      </c>
      <c r="K22" s="4"/>
      <c r="L22" s="4"/>
      <c r="M22" s="4"/>
      <c r="N22" s="33"/>
    </row>
    <row r="23" spans="1:14" x14ac:dyDescent="0.2">
      <c r="A23" s="30"/>
      <c r="B23" s="4" t="s">
        <v>191</v>
      </c>
      <c r="C23" s="4"/>
      <c r="D23" s="4"/>
      <c r="E23" s="4"/>
      <c r="F23" s="4"/>
      <c r="G23" s="33"/>
      <c r="H23" s="4"/>
      <c r="I23" s="30"/>
      <c r="J23" s="4" t="s">
        <v>198</v>
      </c>
      <c r="K23" s="4"/>
      <c r="L23" s="4"/>
      <c r="M23" s="4"/>
      <c r="N23" s="33"/>
    </row>
    <row r="24" spans="1:14" x14ac:dyDescent="0.2">
      <c r="A24" s="30"/>
      <c r="B24" s="4" t="s">
        <v>188</v>
      </c>
      <c r="C24" s="4"/>
      <c r="D24" s="4"/>
      <c r="E24" s="4"/>
      <c r="F24" s="4"/>
      <c r="G24" s="33"/>
      <c r="H24" s="4"/>
      <c r="I24" s="30"/>
      <c r="J24" s="4" t="s">
        <v>50</v>
      </c>
      <c r="K24" s="4"/>
      <c r="L24" s="4"/>
      <c r="M24" s="4"/>
      <c r="N24" s="33"/>
    </row>
    <row r="25" spans="1:14" ht="6" customHeight="1" x14ac:dyDescent="0.2">
      <c r="A25" s="30"/>
      <c r="B25" s="4"/>
      <c r="C25" s="4"/>
      <c r="D25" s="4"/>
      <c r="E25" s="4"/>
      <c r="F25" s="4"/>
      <c r="G25" s="33"/>
      <c r="H25" s="4"/>
      <c r="I25" s="30"/>
      <c r="J25" s="4"/>
      <c r="K25" s="4"/>
      <c r="L25" s="4"/>
      <c r="M25" s="4"/>
      <c r="N25" s="33"/>
    </row>
    <row r="26" spans="1:14" ht="13.5" thickBot="1" x14ac:dyDescent="0.25">
      <c r="A26" s="30"/>
      <c r="B26" s="39" t="s">
        <v>70</v>
      </c>
      <c r="C26" s="32"/>
      <c r="D26" s="39" t="s">
        <v>69</v>
      </c>
      <c r="E26" s="32"/>
      <c r="F26" s="39" t="s">
        <v>68</v>
      </c>
      <c r="G26" s="33"/>
      <c r="H26" s="4"/>
      <c r="I26" s="30"/>
      <c r="J26" s="39" t="s">
        <v>51</v>
      </c>
      <c r="K26" s="32"/>
      <c r="L26" s="39" t="s">
        <v>52</v>
      </c>
      <c r="M26" s="32"/>
      <c r="N26" s="33"/>
    </row>
    <row r="27" spans="1:14" ht="12.75" customHeight="1" x14ac:dyDescent="0.2">
      <c r="A27" s="30"/>
      <c r="B27" s="32"/>
      <c r="C27" s="4"/>
      <c r="D27" s="119"/>
      <c r="E27" s="4"/>
      <c r="F27" s="120"/>
      <c r="G27" s="33"/>
      <c r="H27" s="4"/>
      <c r="I27" s="30"/>
      <c r="J27" s="116"/>
      <c r="K27" s="4"/>
      <c r="L27" s="116"/>
      <c r="M27" s="4"/>
      <c r="N27" s="33"/>
    </row>
    <row r="28" spans="1:14" x14ac:dyDescent="0.2">
      <c r="A28" s="30"/>
      <c r="B28" s="34">
        <v>3500</v>
      </c>
      <c r="C28" s="4"/>
      <c r="D28" s="46">
        <v>79.900000000000006</v>
      </c>
      <c r="E28" s="4"/>
      <c r="F28" s="46">
        <v>79.3</v>
      </c>
      <c r="G28" s="33"/>
      <c r="H28" s="4"/>
      <c r="I28" s="30"/>
      <c r="J28" s="41">
        <v>152.4</v>
      </c>
      <c r="K28" s="4"/>
      <c r="L28" s="41">
        <v>152.38999999999999</v>
      </c>
      <c r="M28" s="32"/>
      <c r="N28" s="33"/>
    </row>
    <row r="29" spans="1:14" x14ac:dyDescent="0.2">
      <c r="A29" s="30"/>
      <c r="B29" s="45">
        <v>14500</v>
      </c>
      <c r="C29" s="4"/>
      <c r="D29" s="47">
        <v>331.1</v>
      </c>
      <c r="E29" s="4"/>
      <c r="F29" s="47">
        <v>328.3</v>
      </c>
      <c r="G29" s="33"/>
      <c r="H29" s="4"/>
      <c r="I29" s="30"/>
      <c r="J29" s="32" t="s">
        <v>27</v>
      </c>
      <c r="K29" s="4"/>
      <c r="L29" s="32" t="s">
        <v>53</v>
      </c>
      <c r="M29" s="4"/>
      <c r="N29" s="33"/>
    </row>
    <row r="30" spans="1:14" x14ac:dyDescent="0.2">
      <c r="A30" s="30"/>
      <c r="B30" s="31"/>
      <c r="C30" s="4"/>
      <c r="D30" s="32" t="s">
        <v>171</v>
      </c>
      <c r="E30" s="4"/>
      <c r="F30" s="113" t="s">
        <v>190</v>
      </c>
      <c r="G30" s="33"/>
      <c r="H30" s="4"/>
      <c r="I30" s="30"/>
      <c r="J30" s="116"/>
      <c r="K30" s="4"/>
      <c r="L30" s="116"/>
      <c r="M30" s="4"/>
      <c r="N30" s="33"/>
    </row>
    <row r="31" spans="1:14" x14ac:dyDescent="0.2">
      <c r="A31" s="30"/>
      <c r="E31" s="4"/>
      <c r="F31" s="119"/>
      <c r="G31" s="33"/>
      <c r="H31" s="4"/>
      <c r="I31" s="30"/>
      <c r="M31" s="4"/>
      <c r="N31" s="33"/>
    </row>
    <row r="32" spans="1:14" x14ac:dyDescent="0.2">
      <c r="A32" s="30"/>
      <c r="B32" s="31" t="s">
        <v>43</v>
      </c>
      <c r="C32" s="4"/>
      <c r="D32" s="89" t="s">
        <v>126</v>
      </c>
      <c r="E32" s="4"/>
      <c r="F32" s="119"/>
      <c r="G32" s="33"/>
      <c r="H32" s="4"/>
      <c r="I32" s="30"/>
      <c r="J32" s="31" t="s">
        <v>43</v>
      </c>
      <c r="K32" s="4"/>
      <c r="L32" s="89" t="s">
        <v>126</v>
      </c>
      <c r="M32" s="4"/>
      <c r="N32" s="33"/>
    </row>
    <row r="33" spans="1:16" ht="13.5" thickBot="1" x14ac:dyDescent="0.25">
      <c r="A33" s="36"/>
      <c r="B33" s="39"/>
      <c r="C33" s="37"/>
      <c r="D33" s="121"/>
      <c r="E33" s="37"/>
      <c r="F33" s="121"/>
      <c r="G33" s="40"/>
      <c r="H33" s="4"/>
      <c r="I33" s="36"/>
      <c r="J33" s="122"/>
      <c r="K33" s="37"/>
      <c r="L33" s="122"/>
      <c r="M33" s="37"/>
      <c r="N33" s="40"/>
    </row>
    <row r="34" spans="1:16" ht="6" customHeight="1" thickBot="1" x14ac:dyDescent="0.25">
      <c r="A34" s="30"/>
      <c r="B34" s="32"/>
      <c r="C34" s="4"/>
      <c r="D34" s="119"/>
      <c r="E34" s="4"/>
      <c r="F34" s="119"/>
      <c r="G34" s="27"/>
      <c r="H34" s="4"/>
      <c r="I34" s="4"/>
      <c r="J34" s="116"/>
      <c r="K34" s="4"/>
      <c r="L34" s="116"/>
      <c r="M34" s="4"/>
      <c r="N34" s="4"/>
      <c r="O34" s="4"/>
      <c r="P34" s="4"/>
    </row>
    <row r="35" spans="1:16" x14ac:dyDescent="0.2">
      <c r="A35" s="26" t="s">
        <v>55</v>
      </c>
      <c r="B35" s="27"/>
      <c r="C35" s="27"/>
      <c r="D35" s="27"/>
      <c r="E35" s="27"/>
      <c r="F35" s="27"/>
      <c r="G35" s="29"/>
      <c r="H35" s="4"/>
      <c r="I35" s="129"/>
      <c r="J35" s="27"/>
      <c r="K35" s="27"/>
      <c r="L35" s="27"/>
      <c r="M35" s="27"/>
      <c r="N35" s="29"/>
      <c r="O35" s="4"/>
      <c r="P35" s="4"/>
    </row>
    <row r="36" spans="1:16" x14ac:dyDescent="0.2">
      <c r="A36" s="30"/>
      <c r="B36" s="4" t="s">
        <v>56</v>
      </c>
      <c r="C36" s="4"/>
      <c r="D36" s="4"/>
      <c r="E36" s="4"/>
      <c r="F36" s="4"/>
      <c r="G36" s="33"/>
      <c r="H36" s="4"/>
      <c r="I36" s="30" t="s">
        <v>137</v>
      </c>
      <c r="J36" s="4"/>
      <c r="K36" s="4"/>
      <c r="L36" s="4"/>
      <c r="M36" s="4"/>
      <c r="N36" s="33"/>
      <c r="O36" s="4"/>
      <c r="P36" s="4"/>
    </row>
    <row r="37" spans="1:16" x14ac:dyDescent="0.2">
      <c r="A37" s="30"/>
      <c r="B37" s="4" t="s">
        <v>194</v>
      </c>
      <c r="C37" s="4"/>
      <c r="D37" s="4"/>
      <c r="E37" s="4"/>
      <c r="F37" s="4"/>
      <c r="G37" s="33"/>
      <c r="H37" s="4"/>
      <c r="I37" s="30"/>
      <c r="J37" s="4" t="s">
        <v>205</v>
      </c>
      <c r="K37" s="4"/>
      <c r="L37" s="4"/>
      <c r="M37" s="4"/>
      <c r="N37" s="33"/>
      <c r="O37" s="4"/>
      <c r="P37" s="4"/>
    </row>
    <row r="38" spans="1:16" ht="12.75" customHeight="1" x14ac:dyDescent="0.2">
      <c r="A38" s="30"/>
      <c r="B38" s="4" t="s">
        <v>199</v>
      </c>
      <c r="C38" s="4"/>
      <c r="D38" s="4"/>
      <c r="E38" s="4"/>
      <c r="F38" s="4"/>
      <c r="G38" s="33"/>
      <c r="H38" s="4"/>
      <c r="I38" s="30"/>
      <c r="J38" s="4" t="s">
        <v>206</v>
      </c>
      <c r="K38" s="4"/>
      <c r="L38" s="4"/>
      <c r="M38" s="4"/>
      <c r="N38" s="33"/>
      <c r="O38" s="4"/>
      <c r="P38" s="4"/>
    </row>
    <row r="39" spans="1:16" ht="12.75" customHeight="1" x14ac:dyDescent="0.2">
      <c r="A39" s="30"/>
      <c r="B39" s="4" t="s">
        <v>200</v>
      </c>
      <c r="C39" s="4"/>
      <c r="D39" s="4"/>
      <c r="E39" s="4"/>
      <c r="F39" s="4"/>
      <c r="G39" s="33"/>
      <c r="H39" s="4"/>
      <c r="I39" s="30"/>
      <c r="J39" s="4"/>
      <c r="K39" s="4"/>
      <c r="L39" s="4"/>
      <c r="M39" s="4"/>
      <c r="N39" s="33"/>
      <c r="O39" s="4"/>
      <c r="P39" s="4"/>
    </row>
    <row r="40" spans="1:16" ht="12.75" customHeight="1" x14ac:dyDescent="0.2">
      <c r="A40" s="30"/>
      <c r="B40" s="4"/>
      <c r="C40" s="4"/>
      <c r="D40" s="4"/>
      <c r="E40" s="4"/>
      <c r="F40" s="4"/>
      <c r="G40" s="33"/>
      <c r="H40" s="4"/>
      <c r="I40" s="30"/>
      <c r="J40" s="32" t="s">
        <v>140</v>
      </c>
      <c r="K40" s="4"/>
      <c r="L40" s="31" t="s">
        <v>142</v>
      </c>
      <c r="M40" s="34">
        <v>1.24</v>
      </c>
      <c r="N40" s="33"/>
    </row>
    <row r="41" spans="1:16" ht="12.75" customHeight="1" thickBot="1" x14ac:dyDescent="0.25">
      <c r="A41" s="30"/>
      <c r="B41" s="4"/>
      <c r="C41" s="4"/>
      <c r="D41" s="39" t="s">
        <v>27</v>
      </c>
      <c r="E41" s="32"/>
      <c r="F41" s="39" t="s">
        <v>26</v>
      </c>
      <c r="G41" s="33"/>
      <c r="H41" s="4"/>
      <c r="I41" s="30"/>
      <c r="J41" s="34" t="s">
        <v>141</v>
      </c>
      <c r="K41" s="4"/>
      <c r="L41" s="31" t="s">
        <v>143</v>
      </c>
      <c r="M41" s="45">
        <v>1.24</v>
      </c>
      <c r="N41" s="33"/>
    </row>
    <row r="42" spans="1:16" x14ac:dyDescent="0.2">
      <c r="A42" s="30"/>
      <c r="B42" s="4" t="s">
        <v>58</v>
      </c>
      <c r="C42" s="4"/>
      <c r="D42" s="32" t="s">
        <v>59</v>
      </c>
      <c r="E42" s="32"/>
      <c r="F42" s="92">
        <v>3.8E-3</v>
      </c>
      <c r="G42" s="33"/>
      <c r="H42" s="4"/>
      <c r="I42" s="30"/>
      <c r="J42" s="32" t="s">
        <v>34</v>
      </c>
      <c r="K42" s="4"/>
      <c r="L42" s="31" t="s">
        <v>144</v>
      </c>
      <c r="M42" s="45">
        <v>1.24</v>
      </c>
      <c r="N42" s="33"/>
    </row>
    <row r="43" spans="1:16" x14ac:dyDescent="0.2">
      <c r="A43" s="30"/>
      <c r="B43" s="4" t="s">
        <v>60</v>
      </c>
      <c r="C43" s="4"/>
      <c r="D43" s="32" t="s">
        <v>61</v>
      </c>
      <c r="E43" s="32"/>
      <c r="F43" s="45">
        <v>3.8E-3</v>
      </c>
      <c r="G43" s="33"/>
      <c r="H43" s="4"/>
      <c r="I43" s="30"/>
      <c r="J43" s="4"/>
      <c r="K43" s="4"/>
      <c r="L43" s="101" t="s">
        <v>145</v>
      </c>
      <c r="M43" s="104">
        <f>AVERAGE(M40:M42)</f>
        <v>1.24</v>
      </c>
      <c r="N43" s="33"/>
    </row>
    <row r="44" spans="1:16" x14ac:dyDescent="0.2">
      <c r="A44" s="30"/>
      <c r="B44" s="4" t="s">
        <v>62</v>
      </c>
      <c r="C44" s="4"/>
      <c r="D44" s="32" t="s">
        <v>61</v>
      </c>
      <c r="E44" s="32"/>
      <c r="F44" s="125">
        <v>3.5000000000000001E-3</v>
      </c>
      <c r="G44" s="33"/>
      <c r="H44" s="4"/>
      <c r="I44" s="30"/>
      <c r="J44" s="4"/>
      <c r="K44" s="4"/>
      <c r="L44" s="4"/>
      <c r="M44" s="32" t="s">
        <v>146</v>
      </c>
      <c r="N44" s="33"/>
    </row>
    <row r="45" spans="1:16" x14ac:dyDescent="0.2">
      <c r="A45" s="30"/>
      <c r="B45" s="4"/>
      <c r="C45" s="4"/>
      <c r="D45" s="4"/>
      <c r="E45" s="4"/>
      <c r="F45" s="4"/>
      <c r="G45" s="33"/>
      <c r="H45" s="4"/>
      <c r="I45" s="30"/>
      <c r="J45" s="4" t="s">
        <v>207</v>
      </c>
      <c r="K45" s="4"/>
      <c r="L45" s="4"/>
      <c r="M45" s="4"/>
      <c r="N45" s="33"/>
    </row>
    <row r="46" spans="1:16" x14ac:dyDescent="0.2">
      <c r="A46" s="30"/>
      <c r="B46" s="32" t="s">
        <v>63</v>
      </c>
      <c r="C46" s="4"/>
      <c r="D46" s="89" t="s">
        <v>245</v>
      </c>
      <c r="E46" s="4"/>
      <c r="F46" s="4"/>
      <c r="G46" s="33"/>
      <c r="H46" s="4"/>
      <c r="I46" s="30"/>
      <c r="J46" s="4" t="s">
        <v>208</v>
      </c>
      <c r="K46" s="4"/>
      <c r="L46" s="4"/>
      <c r="M46" s="4"/>
      <c r="N46" s="33"/>
    </row>
    <row r="47" spans="1:16" x14ac:dyDescent="0.2">
      <c r="A47" s="30"/>
      <c r="B47" s="4"/>
      <c r="C47" s="4"/>
      <c r="D47" s="4"/>
      <c r="E47" s="4"/>
      <c r="F47" s="4"/>
      <c r="G47" s="33"/>
      <c r="I47" s="30"/>
      <c r="J47" s="4" t="s">
        <v>209</v>
      </c>
      <c r="K47" s="4"/>
      <c r="L47" s="4"/>
      <c r="M47" s="4"/>
      <c r="N47" s="33"/>
    </row>
    <row r="48" spans="1:16" x14ac:dyDescent="0.2">
      <c r="A48" s="30"/>
      <c r="B48" s="4" t="s">
        <v>64</v>
      </c>
      <c r="C48" s="4"/>
      <c r="D48" s="4"/>
      <c r="E48" s="4"/>
      <c r="F48" s="4"/>
      <c r="G48" s="33"/>
      <c r="I48" s="30"/>
      <c r="J48" s="4" t="s">
        <v>210</v>
      </c>
      <c r="K48" s="4"/>
      <c r="L48" s="4"/>
      <c r="M48" s="4"/>
      <c r="N48" s="33"/>
    </row>
    <row r="49" spans="1:14" ht="12.75" customHeight="1" x14ac:dyDescent="0.2">
      <c r="A49" s="30"/>
      <c r="B49" s="4" t="s">
        <v>201</v>
      </c>
      <c r="C49" s="4"/>
      <c r="D49" s="4"/>
      <c r="E49" s="4"/>
      <c r="F49" s="4"/>
      <c r="G49" s="33"/>
      <c r="H49" s="4"/>
      <c r="I49" s="30"/>
      <c r="J49" s="4"/>
      <c r="K49" s="4"/>
      <c r="L49" s="4"/>
      <c r="M49" s="4"/>
      <c r="N49" s="33"/>
    </row>
    <row r="50" spans="1:14" x14ac:dyDescent="0.2">
      <c r="A50" s="30"/>
      <c r="B50" s="4" t="s">
        <v>202</v>
      </c>
      <c r="C50" s="4"/>
      <c r="D50" s="4"/>
      <c r="E50" s="4"/>
      <c r="F50" s="4"/>
      <c r="G50" s="33"/>
      <c r="H50" s="4"/>
      <c r="I50" s="30"/>
      <c r="J50" s="34" t="s">
        <v>211</v>
      </c>
      <c r="K50" s="32"/>
      <c r="L50" s="34" t="s">
        <v>74</v>
      </c>
      <c r="M50" s="4" t="s">
        <v>212</v>
      </c>
      <c r="N50" s="33"/>
    </row>
    <row r="51" spans="1:14" x14ac:dyDescent="0.2">
      <c r="A51" s="30"/>
      <c r="B51" s="4"/>
      <c r="C51" s="4"/>
      <c r="D51" s="4"/>
      <c r="E51" s="4"/>
      <c r="F51" s="4"/>
      <c r="G51" s="33"/>
      <c r="H51" s="4"/>
      <c r="I51" s="30"/>
      <c r="J51" s="45">
        <v>1.06</v>
      </c>
      <c r="K51" s="43"/>
      <c r="L51" s="45">
        <v>1.1399999999999999</v>
      </c>
      <c r="M51" s="32" t="s">
        <v>213</v>
      </c>
      <c r="N51" s="33"/>
    </row>
    <row r="52" spans="1:14" ht="13.5" thickBot="1" x14ac:dyDescent="0.25">
      <c r="A52" s="30"/>
      <c r="B52" s="39" t="s">
        <v>203</v>
      </c>
      <c r="C52" s="4"/>
      <c r="D52" s="39" t="s">
        <v>204</v>
      </c>
      <c r="E52" s="4"/>
      <c r="F52" s="39" t="s">
        <v>193</v>
      </c>
      <c r="G52" s="33"/>
      <c r="H52" s="4"/>
      <c r="I52" s="115"/>
      <c r="J52" s="45">
        <v>1.07</v>
      </c>
      <c r="K52" s="43"/>
      <c r="L52" s="45">
        <v>1.1499999999999999</v>
      </c>
      <c r="M52" s="4"/>
      <c r="N52" s="33"/>
    </row>
    <row r="53" spans="1:14" x14ac:dyDescent="0.2">
      <c r="A53" s="30"/>
      <c r="B53" s="126">
        <v>0.35004999999999997</v>
      </c>
      <c r="C53" s="32"/>
      <c r="D53" s="127">
        <v>0.35004999999999997</v>
      </c>
      <c r="E53" s="4"/>
      <c r="F53" s="92" t="s">
        <v>66</v>
      </c>
      <c r="G53" s="33"/>
      <c r="H53" s="4"/>
      <c r="I53" s="130"/>
      <c r="J53" s="131">
        <f>IF(J51="","",AVERAGE(J51:J52))</f>
        <v>1.0649999999999999</v>
      </c>
      <c r="K53" s="4"/>
      <c r="L53" s="132">
        <f>IF(L51="","",AVERAGE(L51:L52))</f>
        <v>1.145</v>
      </c>
      <c r="M53" s="128">
        <f>AVERAGE(J53:L53)</f>
        <v>1.105</v>
      </c>
      <c r="N53" s="33"/>
    </row>
    <row r="54" spans="1:14" ht="15" customHeight="1" x14ac:dyDescent="0.2">
      <c r="A54" s="30"/>
      <c r="B54" s="4"/>
      <c r="C54" s="4"/>
      <c r="D54" s="124"/>
      <c r="E54" s="4"/>
      <c r="F54" s="4"/>
      <c r="G54" s="33"/>
      <c r="H54" s="4"/>
      <c r="I54" s="30"/>
      <c r="J54" s="118" t="s">
        <v>33</v>
      </c>
      <c r="K54" s="43"/>
      <c r="L54" s="32" t="s">
        <v>193</v>
      </c>
      <c r="M54" s="32" t="s">
        <v>214</v>
      </c>
      <c r="N54" s="33"/>
    </row>
    <row r="55" spans="1:14" ht="15" customHeight="1" x14ac:dyDescent="0.2">
      <c r="A55" s="30"/>
      <c r="B55" s="4" t="s">
        <v>43</v>
      </c>
      <c r="C55" s="4"/>
      <c r="D55" s="91" t="s">
        <v>126</v>
      </c>
      <c r="E55" s="4"/>
      <c r="F55" s="124"/>
      <c r="G55" s="33"/>
      <c r="H55" s="4"/>
      <c r="I55" s="115"/>
      <c r="J55" s="4" t="s">
        <v>43</v>
      </c>
      <c r="K55" s="4"/>
      <c r="L55" s="91" t="s">
        <v>245</v>
      </c>
      <c r="M55" s="108"/>
      <c r="N55" s="33"/>
    </row>
    <row r="56" spans="1:14" x14ac:dyDescent="0.2">
      <c r="A56" s="30"/>
      <c r="B56" s="31"/>
      <c r="C56" s="4"/>
      <c r="D56" s="4"/>
      <c r="E56" s="4"/>
      <c r="F56" s="4"/>
      <c r="G56" s="33"/>
      <c r="H56" s="4"/>
      <c r="I56" s="30"/>
      <c r="J56" s="102"/>
      <c r="K56" s="43"/>
      <c r="L56" s="31"/>
      <c r="M56" s="4"/>
      <c r="N56" s="33"/>
    </row>
    <row r="57" spans="1:14" ht="6" customHeight="1" thickBot="1" x14ac:dyDescent="0.25">
      <c r="A57" s="36"/>
      <c r="B57" s="37"/>
      <c r="C57" s="37"/>
      <c r="D57" s="37"/>
      <c r="E57" s="37"/>
      <c r="F57" s="37"/>
      <c r="G57" s="40"/>
      <c r="H57" s="4"/>
      <c r="I57" s="36"/>
      <c r="J57" s="37"/>
      <c r="K57" s="37"/>
      <c r="L57" s="37"/>
      <c r="M57" s="37"/>
      <c r="N57" s="40"/>
    </row>
    <row r="58" spans="1:14" x14ac:dyDescent="0.2">
      <c r="H58" s="4"/>
    </row>
    <row r="59" spans="1:14" x14ac:dyDescent="0.2">
      <c r="B59" s="23"/>
      <c r="D59" s="23"/>
      <c r="F59" s="25" t="s">
        <v>248</v>
      </c>
    </row>
    <row r="60" spans="1:14" x14ac:dyDescent="0.2">
      <c r="B60" s="100" t="s">
        <v>35</v>
      </c>
      <c r="C60" s="100"/>
      <c r="D60" s="100" t="s">
        <v>236</v>
      </c>
    </row>
  </sheetData>
  <mergeCells count="10">
    <mergeCell ref="D7:F7"/>
    <mergeCell ref="L7:M7"/>
    <mergeCell ref="D8:F8"/>
    <mergeCell ref="D3:F3"/>
    <mergeCell ref="L3:M3"/>
    <mergeCell ref="D4:F4"/>
    <mergeCell ref="L4:M4"/>
    <mergeCell ref="D5:F5"/>
    <mergeCell ref="D6:F6"/>
    <mergeCell ref="L6:M6"/>
  </mergeCells>
  <pageMargins left="0.94" right="0.59" top="0.49" bottom="0.66" header="0.36" footer="0.45"/>
  <pageSetup scale="91" orientation="portrait" r:id="rId1"/>
  <headerFooter alignWithMargins="0">
    <oddFooter>&amp;L&amp;9&amp;A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workbookViewId="0">
      <selection activeCell="R4" sqref="R4:T4"/>
    </sheetView>
  </sheetViews>
  <sheetFormatPr defaultRowHeight="15" x14ac:dyDescent="0.3"/>
  <cols>
    <col min="1" max="25" width="3.625" customWidth="1"/>
  </cols>
  <sheetData>
    <row r="1" spans="1:22" s="161" customFormat="1" ht="16.5" x14ac:dyDescent="0.3">
      <c r="A1" s="9" t="s">
        <v>8</v>
      </c>
      <c r="B1" s="9"/>
      <c r="D1" s="9"/>
      <c r="E1" s="9"/>
      <c r="J1" s="9" t="s">
        <v>7</v>
      </c>
    </row>
    <row r="2" spans="1:22" ht="12.95" customHeigh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2.95" customHeight="1" x14ac:dyDescent="0.3">
      <c r="A3" s="2"/>
      <c r="B3" s="2"/>
      <c r="C3" s="2"/>
      <c r="D3" s="2"/>
      <c r="E3" s="3" t="s">
        <v>0</v>
      </c>
      <c r="F3" s="198" t="s">
        <v>155</v>
      </c>
      <c r="G3" s="198"/>
      <c r="H3" s="198"/>
      <c r="I3" s="198"/>
      <c r="J3" s="2"/>
      <c r="K3" s="2"/>
      <c r="L3" s="2"/>
      <c r="M3" s="2"/>
      <c r="N3" s="2"/>
      <c r="O3" s="2"/>
      <c r="P3" s="2"/>
      <c r="Q3" s="3" t="s">
        <v>5</v>
      </c>
      <c r="R3" s="266">
        <v>42248</v>
      </c>
      <c r="S3" s="266"/>
      <c r="T3" s="266"/>
      <c r="U3" s="2"/>
      <c r="V3" s="2"/>
    </row>
    <row r="4" spans="1:22" ht="12.95" customHeight="1" x14ac:dyDescent="0.3">
      <c r="A4" s="2"/>
      <c r="B4" s="2"/>
      <c r="C4" s="2"/>
      <c r="D4" s="2"/>
      <c r="E4" s="3" t="s">
        <v>1</v>
      </c>
      <c r="F4" s="267" t="s">
        <v>122</v>
      </c>
      <c r="G4" s="267"/>
      <c r="H4" s="267"/>
      <c r="I4" s="267"/>
      <c r="J4" s="2"/>
      <c r="K4" s="2"/>
      <c r="L4" s="2"/>
      <c r="M4" s="2"/>
      <c r="N4" s="2"/>
      <c r="O4" s="2"/>
      <c r="P4" s="2"/>
      <c r="Q4" s="3" t="s">
        <v>257</v>
      </c>
      <c r="R4" s="267" t="s">
        <v>353</v>
      </c>
      <c r="S4" s="267"/>
      <c r="T4" s="267"/>
      <c r="U4" s="2"/>
      <c r="V4" s="2"/>
    </row>
    <row r="5" spans="1:22" ht="12.95" customHeight="1" x14ac:dyDescent="0.3">
      <c r="A5" s="2"/>
      <c r="B5" s="2"/>
      <c r="C5" s="2"/>
      <c r="D5" s="2"/>
      <c r="E5" s="3" t="s">
        <v>21</v>
      </c>
      <c r="F5" s="198" t="s">
        <v>124</v>
      </c>
      <c r="G5" s="198"/>
      <c r="H5" s="198"/>
      <c r="I5" s="198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2.95" customHeight="1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3" t="s">
        <v>17</v>
      </c>
      <c r="R6" s="268" t="s">
        <v>349</v>
      </c>
      <c r="S6" s="268"/>
      <c r="T6" s="268"/>
      <c r="U6" s="2"/>
      <c r="V6" s="2"/>
    </row>
    <row r="7" spans="1:22" ht="12.95" customHeight="1" x14ac:dyDescent="0.3">
      <c r="A7" s="2"/>
      <c r="B7" s="2"/>
      <c r="C7" s="2"/>
      <c r="D7" s="2"/>
      <c r="E7" s="3" t="s">
        <v>260</v>
      </c>
      <c r="F7" s="198" t="s">
        <v>259</v>
      </c>
      <c r="G7" s="198"/>
      <c r="H7" s="198"/>
      <c r="I7" s="198"/>
      <c r="J7" s="2"/>
      <c r="K7" s="2"/>
      <c r="L7" s="2"/>
      <c r="M7" s="2"/>
      <c r="N7" s="2"/>
      <c r="O7" s="2"/>
      <c r="P7" s="2"/>
      <c r="Q7" s="3" t="s">
        <v>258</v>
      </c>
      <c r="R7" s="203" t="s">
        <v>350</v>
      </c>
      <c r="S7" s="203"/>
      <c r="T7" s="203"/>
      <c r="U7" s="2"/>
      <c r="V7" s="2"/>
    </row>
    <row r="8" spans="1:22" ht="12.95" customHeight="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2.95" customHeight="1" x14ac:dyDescent="0.3">
      <c r="A9" s="2"/>
      <c r="B9" s="2"/>
      <c r="C9" s="2"/>
      <c r="D9" s="2"/>
      <c r="E9" s="2"/>
      <c r="F9" s="2"/>
      <c r="G9" s="2"/>
      <c r="H9" s="3" t="s">
        <v>20</v>
      </c>
      <c r="J9" s="2"/>
      <c r="K9" s="2" t="s">
        <v>261</v>
      </c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2.95" customHeight="1" x14ac:dyDescent="0.3">
      <c r="A10" s="2"/>
      <c r="B10" s="2"/>
      <c r="C10" s="2"/>
      <c r="D10" s="2"/>
      <c r="E10" s="2"/>
      <c r="F10" s="2"/>
      <c r="G10" s="2"/>
      <c r="H10" s="3" t="s">
        <v>23</v>
      </c>
      <c r="J10" s="2"/>
      <c r="K10" s="2" t="s">
        <v>262</v>
      </c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2.95" customHeight="1" x14ac:dyDescent="0.3">
      <c r="A11" s="2"/>
      <c r="B11" s="2"/>
      <c r="C11" s="2"/>
      <c r="D11" s="2"/>
      <c r="E11" s="2"/>
      <c r="F11" s="2"/>
      <c r="G11" s="2"/>
      <c r="H11" s="3" t="s">
        <v>24</v>
      </c>
      <c r="J11" s="2"/>
      <c r="K11" s="2" t="s">
        <v>31</v>
      </c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2.95" customHeight="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 t="s">
        <v>263</v>
      </c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2.95" customHeigh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 t="s">
        <v>264</v>
      </c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2.95" customHeigh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2.95" customHeight="1" x14ac:dyDescent="0.3">
      <c r="A15" s="48" t="s">
        <v>249</v>
      </c>
      <c r="B15" s="2"/>
      <c r="C15" s="48">
        <v>4</v>
      </c>
      <c r="D15" s="2"/>
      <c r="E15" s="2"/>
      <c r="F15" s="2"/>
      <c r="G15" s="2"/>
      <c r="H15" s="2"/>
      <c r="I15" s="6"/>
      <c r="J15" s="6"/>
      <c r="K15" s="6"/>
      <c r="L15" s="6"/>
      <c r="M15" s="6"/>
      <c r="N15" s="6"/>
      <c r="O15" s="6"/>
      <c r="P15" s="2"/>
      <c r="Q15" s="2"/>
      <c r="R15" s="2"/>
      <c r="S15" s="2"/>
      <c r="T15" s="2"/>
      <c r="U15" s="2"/>
      <c r="V15" s="2"/>
    </row>
    <row r="16" spans="1:22" ht="12.95" customHeight="1" x14ac:dyDescent="0.3">
      <c r="A16" s="153" t="s">
        <v>265</v>
      </c>
      <c r="B16" s="146"/>
      <c r="C16" s="146"/>
      <c r="D16" s="146"/>
      <c r="E16" s="146"/>
      <c r="F16" s="201" t="s">
        <v>269</v>
      </c>
      <c r="G16" s="202"/>
      <c r="H16" s="202"/>
      <c r="I16" s="201" t="s">
        <v>270</v>
      </c>
      <c r="J16" s="202"/>
      <c r="K16" s="202"/>
      <c r="L16" s="249"/>
      <c r="M16" s="230"/>
      <c r="N16" s="231"/>
      <c r="O16" s="254" t="s">
        <v>267</v>
      </c>
      <c r="P16" s="254"/>
      <c r="Q16" s="255"/>
      <c r="R16" s="146"/>
      <c r="S16" s="146"/>
      <c r="T16" s="147"/>
      <c r="U16" s="2"/>
      <c r="V16" s="2"/>
    </row>
    <row r="17" spans="1:22" ht="12.95" customHeight="1" x14ac:dyDescent="0.3">
      <c r="A17" s="152"/>
      <c r="B17" s="155" t="s">
        <v>250</v>
      </c>
      <c r="C17" s="16"/>
      <c r="D17" s="16"/>
      <c r="E17" s="16"/>
      <c r="F17" s="264">
        <v>281</v>
      </c>
      <c r="G17" s="265"/>
      <c r="H17" s="6" t="s">
        <v>253</v>
      </c>
      <c r="I17" s="264">
        <v>282</v>
      </c>
      <c r="J17" s="265"/>
      <c r="K17" s="6" t="s">
        <v>253</v>
      </c>
      <c r="L17" s="242"/>
      <c r="M17" s="219"/>
      <c r="N17" s="220"/>
      <c r="O17" s="247" t="s">
        <v>252</v>
      </c>
      <c r="P17" s="247"/>
      <c r="Q17" s="248"/>
      <c r="R17" s="251" t="s">
        <v>34</v>
      </c>
      <c r="S17" s="251"/>
      <c r="T17" s="252"/>
      <c r="U17" s="2"/>
      <c r="V17" s="2"/>
    </row>
    <row r="18" spans="1:22" ht="12.95" customHeight="1" x14ac:dyDescent="0.3">
      <c r="A18" s="153" t="s">
        <v>75</v>
      </c>
      <c r="B18" s="146"/>
      <c r="C18" s="146"/>
      <c r="D18" s="146"/>
      <c r="E18" s="146"/>
      <c r="F18" s="201" t="s">
        <v>269</v>
      </c>
      <c r="G18" s="202"/>
      <c r="H18" s="202"/>
      <c r="I18" s="201" t="s">
        <v>270</v>
      </c>
      <c r="J18" s="202"/>
      <c r="K18" s="202"/>
      <c r="L18" s="201" t="s">
        <v>271</v>
      </c>
      <c r="M18" s="202"/>
      <c r="N18" s="253"/>
      <c r="O18" s="254" t="s">
        <v>267</v>
      </c>
      <c r="P18" s="254"/>
      <c r="Q18" s="255"/>
      <c r="R18" s="256" t="s">
        <v>126</v>
      </c>
      <c r="S18" s="257"/>
      <c r="T18" s="258"/>
      <c r="U18" s="2"/>
      <c r="V18" s="2"/>
    </row>
    <row r="19" spans="1:22" ht="12.95" customHeight="1" x14ac:dyDescent="0.3">
      <c r="A19" s="152"/>
      <c r="B19" s="155" t="s">
        <v>251</v>
      </c>
      <c r="C19" s="16"/>
      <c r="D19" s="16"/>
      <c r="E19" s="16"/>
      <c r="F19" s="259">
        <v>7.89</v>
      </c>
      <c r="G19" s="260"/>
      <c r="H19" s="16" t="s">
        <v>253</v>
      </c>
      <c r="I19" s="259">
        <v>7.93</v>
      </c>
      <c r="J19" s="260"/>
      <c r="K19" s="16">
        <v>8.0500000000000007</v>
      </c>
      <c r="L19" s="259">
        <v>8.0500000000000007</v>
      </c>
      <c r="M19" s="260"/>
      <c r="N19" s="151" t="s">
        <v>253</v>
      </c>
      <c r="O19" s="247" t="s">
        <v>268</v>
      </c>
      <c r="P19" s="247"/>
      <c r="Q19" s="248"/>
      <c r="R19" s="261"/>
      <c r="S19" s="262"/>
      <c r="T19" s="263"/>
      <c r="U19" s="2"/>
      <c r="V19" s="2"/>
    </row>
    <row r="20" spans="1:22" ht="12.95" customHeight="1" x14ac:dyDescent="0.3">
      <c r="A20" s="153" t="s">
        <v>16</v>
      </c>
      <c r="B20" s="146"/>
      <c r="C20" s="146"/>
      <c r="D20" s="146"/>
      <c r="E20" s="146"/>
      <c r="F20" s="153"/>
      <c r="G20" s="146"/>
      <c r="H20" s="147"/>
      <c r="I20" s="153"/>
      <c r="J20" s="146"/>
      <c r="K20" s="147"/>
      <c r="L20" s="153"/>
      <c r="M20" s="146"/>
      <c r="N20" s="147"/>
      <c r="O20" s="146"/>
      <c r="P20" s="146"/>
      <c r="Q20" s="147"/>
      <c r="R20" s="153"/>
      <c r="S20" s="159"/>
      <c r="T20" s="160"/>
      <c r="U20" s="2"/>
      <c r="V20" s="2"/>
    </row>
    <row r="21" spans="1:22" ht="12.95" customHeight="1" x14ac:dyDescent="0.3">
      <c r="A21" s="150" t="s">
        <v>254</v>
      </c>
      <c r="B21" s="6"/>
      <c r="C21" s="6"/>
      <c r="D21" s="6"/>
      <c r="E21" s="6"/>
      <c r="F21" s="204" t="s">
        <v>269</v>
      </c>
      <c r="G21" s="198"/>
      <c r="H21" s="205"/>
      <c r="I21" s="204" t="s">
        <v>270</v>
      </c>
      <c r="J21" s="198"/>
      <c r="K21" s="205"/>
      <c r="L21" s="204" t="s">
        <v>271</v>
      </c>
      <c r="M21" s="198"/>
      <c r="N21" s="205"/>
      <c r="O21" s="245" t="s">
        <v>267</v>
      </c>
      <c r="P21" s="245"/>
      <c r="Q21" s="246"/>
      <c r="R21" s="6"/>
      <c r="S21" s="6"/>
      <c r="T21" s="149"/>
      <c r="U21" s="2"/>
      <c r="V21" s="2"/>
    </row>
    <row r="22" spans="1:22" ht="12.95" customHeight="1" x14ac:dyDescent="0.3">
      <c r="A22" s="148" t="s">
        <v>255</v>
      </c>
      <c r="B22" s="6"/>
      <c r="C22" s="6"/>
      <c r="D22" s="6"/>
      <c r="E22" s="6"/>
      <c r="F22" s="243">
        <v>149.93</v>
      </c>
      <c r="G22" s="244"/>
      <c r="H22" s="154" t="s">
        <v>253</v>
      </c>
      <c r="I22" s="243">
        <v>149.94</v>
      </c>
      <c r="J22" s="244"/>
      <c r="K22" s="154" t="s">
        <v>253</v>
      </c>
      <c r="L22" s="243">
        <v>149.93</v>
      </c>
      <c r="M22" s="244"/>
      <c r="N22" s="154" t="s">
        <v>253</v>
      </c>
      <c r="O22" s="245" t="s">
        <v>272</v>
      </c>
      <c r="P22" s="245"/>
      <c r="Q22" s="246"/>
      <c r="R22" s="250" t="s">
        <v>35</v>
      </c>
      <c r="S22" s="251"/>
      <c r="T22" s="252"/>
      <c r="U22" s="2"/>
      <c r="V22" s="2"/>
    </row>
    <row r="23" spans="1:22" ht="12.95" customHeight="1" x14ac:dyDescent="0.3">
      <c r="A23" s="148" t="s">
        <v>256</v>
      </c>
      <c r="B23" s="6"/>
      <c r="C23" s="6"/>
      <c r="D23" s="6"/>
      <c r="E23" s="6"/>
      <c r="F23" s="243">
        <v>149.93</v>
      </c>
      <c r="G23" s="244"/>
      <c r="H23" s="154" t="s">
        <v>253</v>
      </c>
      <c r="I23" s="243">
        <v>149.93</v>
      </c>
      <c r="J23" s="244"/>
      <c r="K23" s="154" t="s">
        <v>253</v>
      </c>
      <c r="L23" s="243">
        <v>149.91999999999999</v>
      </c>
      <c r="M23" s="244"/>
      <c r="N23" s="154" t="s">
        <v>253</v>
      </c>
      <c r="O23" s="245" t="s">
        <v>272</v>
      </c>
      <c r="P23" s="245"/>
      <c r="Q23" s="246"/>
      <c r="R23" s="6"/>
      <c r="S23" s="18" t="s">
        <v>273</v>
      </c>
      <c r="T23" s="158"/>
      <c r="U23" s="2"/>
      <c r="V23" s="2"/>
    </row>
    <row r="24" spans="1:22" ht="12.95" customHeight="1" x14ac:dyDescent="0.3">
      <c r="A24" s="152" t="s">
        <v>266</v>
      </c>
      <c r="B24" s="16"/>
      <c r="C24" s="16"/>
      <c r="D24" s="16"/>
      <c r="E24" s="16"/>
      <c r="F24" s="243">
        <v>149.93</v>
      </c>
      <c r="G24" s="244"/>
      <c r="H24" s="154" t="s">
        <v>253</v>
      </c>
      <c r="I24" s="243">
        <v>149.93</v>
      </c>
      <c r="J24" s="244"/>
      <c r="K24" s="154" t="s">
        <v>253</v>
      </c>
      <c r="L24" s="243">
        <v>149.93</v>
      </c>
      <c r="M24" s="244"/>
      <c r="N24" s="154" t="s">
        <v>253</v>
      </c>
      <c r="O24" s="247" t="s">
        <v>272</v>
      </c>
      <c r="P24" s="247"/>
      <c r="Q24" s="248"/>
      <c r="R24" s="16"/>
      <c r="S24" s="156"/>
      <c r="T24" s="157"/>
      <c r="U24" s="2"/>
      <c r="V24" s="2"/>
    </row>
    <row r="25" spans="1:22" ht="12.95" customHeight="1" x14ac:dyDescent="0.3">
      <c r="A25" s="152" t="s">
        <v>274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51"/>
      <c r="U25" s="2"/>
      <c r="V25" s="2"/>
    </row>
    <row r="26" spans="1:22" ht="12.9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2.95" customHeight="1" x14ac:dyDescent="0.3">
      <c r="A27" s="48" t="s">
        <v>249</v>
      </c>
      <c r="B27" s="2"/>
      <c r="C27" s="48">
        <v>5</v>
      </c>
      <c r="D27" s="2"/>
      <c r="E27" s="2"/>
      <c r="F27" s="2"/>
      <c r="G27" s="2"/>
      <c r="H27" s="2"/>
      <c r="I27" s="6"/>
      <c r="J27" s="6"/>
      <c r="K27" s="6"/>
      <c r="L27" s="6"/>
      <c r="M27" s="6"/>
      <c r="N27" s="6"/>
      <c r="O27" s="6"/>
      <c r="P27" s="2"/>
      <c r="Q27" s="2"/>
      <c r="R27" s="2"/>
      <c r="S27" s="2"/>
      <c r="T27" s="2"/>
      <c r="U27" s="2"/>
      <c r="V27" s="2"/>
    </row>
    <row r="28" spans="1:22" ht="12.95" customHeight="1" x14ac:dyDescent="0.3">
      <c r="A28" s="153" t="s">
        <v>265</v>
      </c>
      <c r="B28" s="146"/>
      <c r="C28" s="146"/>
      <c r="D28" s="146"/>
      <c r="E28" s="146"/>
      <c r="F28" s="201" t="s">
        <v>269</v>
      </c>
      <c r="G28" s="202"/>
      <c r="H28" s="202"/>
      <c r="I28" s="201" t="s">
        <v>270</v>
      </c>
      <c r="J28" s="202"/>
      <c r="K28" s="202"/>
      <c r="L28" s="249"/>
      <c r="M28" s="230"/>
      <c r="N28" s="231"/>
      <c r="O28" s="254" t="s">
        <v>267</v>
      </c>
      <c r="P28" s="254"/>
      <c r="Q28" s="255"/>
      <c r="R28" s="146"/>
      <c r="S28" s="146"/>
      <c r="T28" s="147"/>
      <c r="U28" s="2"/>
      <c r="V28" s="2"/>
    </row>
    <row r="29" spans="1:22" ht="12.95" customHeight="1" x14ac:dyDescent="0.3">
      <c r="A29" s="152"/>
      <c r="B29" s="155" t="s">
        <v>250</v>
      </c>
      <c r="C29" s="16"/>
      <c r="D29" s="16"/>
      <c r="E29" s="16"/>
      <c r="F29" s="264">
        <v>280</v>
      </c>
      <c r="G29" s="265"/>
      <c r="H29" s="6" t="s">
        <v>253</v>
      </c>
      <c r="I29" s="264">
        <v>280</v>
      </c>
      <c r="J29" s="265"/>
      <c r="K29" s="6" t="s">
        <v>253</v>
      </c>
      <c r="L29" s="242"/>
      <c r="M29" s="219"/>
      <c r="N29" s="220"/>
      <c r="O29" s="247" t="s">
        <v>252</v>
      </c>
      <c r="P29" s="247"/>
      <c r="Q29" s="248"/>
      <c r="R29" s="251" t="s">
        <v>34</v>
      </c>
      <c r="S29" s="251"/>
      <c r="T29" s="252"/>
      <c r="U29" s="2"/>
      <c r="V29" s="2"/>
    </row>
    <row r="30" spans="1:22" ht="12.95" customHeight="1" x14ac:dyDescent="0.3">
      <c r="A30" s="153" t="s">
        <v>75</v>
      </c>
      <c r="B30" s="146"/>
      <c r="C30" s="146"/>
      <c r="D30" s="146"/>
      <c r="E30" s="146"/>
      <c r="F30" s="201" t="s">
        <v>269</v>
      </c>
      <c r="G30" s="202"/>
      <c r="H30" s="202"/>
      <c r="I30" s="201" t="s">
        <v>270</v>
      </c>
      <c r="J30" s="202"/>
      <c r="K30" s="202"/>
      <c r="L30" s="201" t="s">
        <v>271</v>
      </c>
      <c r="M30" s="202"/>
      <c r="N30" s="253"/>
      <c r="O30" s="254" t="s">
        <v>267</v>
      </c>
      <c r="P30" s="254"/>
      <c r="Q30" s="255"/>
      <c r="R30" s="256" t="s">
        <v>126</v>
      </c>
      <c r="S30" s="257"/>
      <c r="T30" s="258"/>
      <c r="U30" s="2"/>
      <c r="V30" s="2"/>
    </row>
    <row r="31" spans="1:22" ht="12.95" customHeight="1" x14ac:dyDescent="0.3">
      <c r="A31" s="152"/>
      <c r="B31" s="155" t="s">
        <v>251</v>
      </c>
      <c r="C31" s="16"/>
      <c r="D31" s="16"/>
      <c r="E31" s="16"/>
      <c r="F31" s="259">
        <v>7.82</v>
      </c>
      <c r="G31" s="260"/>
      <c r="H31" s="16" t="s">
        <v>253</v>
      </c>
      <c r="I31" s="259">
        <v>7.9</v>
      </c>
      <c r="J31" s="260"/>
      <c r="K31" s="16" t="s">
        <v>253</v>
      </c>
      <c r="L31" s="259">
        <v>7.88</v>
      </c>
      <c r="M31" s="260"/>
      <c r="N31" s="151" t="s">
        <v>253</v>
      </c>
      <c r="O31" s="247" t="s">
        <v>268</v>
      </c>
      <c r="P31" s="247"/>
      <c r="Q31" s="248"/>
      <c r="R31" s="261"/>
      <c r="S31" s="262"/>
      <c r="T31" s="263"/>
      <c r="U31" s="2"/>
      <c r="V31" s="2"/>
    </row>
    <row r="32" spans="1:22" ht="12.95" customHeight="1" x14ac:dyDescent="0.3">
      <c r="A32" s="153" t="s">
        <v>16</v>
      </c>
      <c r="B32" s="146"/>
      <c r="C32" s="146"/>
      <c r="D32" s="146"/>
      <c r="E32" s="146"/>
      <c r="F32" s="153"/>
      <c r="G32" s="146"/>
      <c r="H32" s="147"/>
      <c r="I32" s="153"/>
      <c r="J32" s="146"/>
      <c r="K32" s="147"/>
      <c r="L32" s="153"/>
      <c r="M32" s="146"/>
      <c r="N32" s="147"/>
      <c r="O32" s="146"/>
      <c r="P32" s="146"/>
      <c r="Q32" s="147"/>
      <c r="R32" s="153"/>
      <c r="S32" s="159"/>
      <c r="T32" s="160"/>
      <c r="U32" s="2"/>
      <c r="V32" s="2"/>
    </row>
    <row r="33" spans="1:22" ht="12.95" customHeight="1" x14ac:dyDescent="0.3">
      <c r="A33" s="150" t="s">
        <v>254</v>
      </c>
      <c r="B33" s="6"/>
      <c r="C33" s="6"/>
      <c r="D33" s="6"/>
      <c r="E33" s="6"/>
      <c r="F33" s="204" t="s">
        <v>269</v>
      </c>
      <c r="G33" s="198"/>
      <c r="H33" s="205"/>
      <c r="I33" s="204" t="s">
        <v>270</v>
      </c>
      <c r="J33" s="198"/>
      <c r="K33" s="205"/>
      <c r="L33" s="204" t="s">
        <v>271</v>
      </c>
      <c r="M33" s="198"/>
      <c r="N33" s="205"/>
      <c r="O33" s="245" t="s">
        <v>267</v>
      </c>
      <c r="P33" s="245"/>
      <c r="Q33" s="246"/>
      <c r="R33" s="6"/>
      <c r="S33" s="6"/>
      <c r="T33" s="149"/>
      <c r="U33" s="2"/>
      <c r="V33" s="2"/>
    </row>
    <row r="34" spans="1:22" ht="12.95" customHeight="1" x14ac:dyDescent="0.3">
      <c r="A34" s="148" t="s">
        <v>255</v>
      </c>
      <c r="B34" s="6"/>
      <c r="C34" s="6"/>
      <c r="D34" s="6"/>
      <c r="E34" s="6"/>
      <c r="F34" s="243">
        <v>149.94</v>
      </c>
      <c r="G34" s="244"/>
      <c r="H34" s="154" t="s">
        <v>253</v>
      </c>
      <c r="I34" s="243">
        <v>149.93</v>
      </c>
      <c r="J34" s="244"/>
      <c r="K34" s="154" t="s">
        <v>253</v>
      </c>
      <c r="L34" s="243">
        <v>149.91999999999999</v>
      </c>
      <c r="M34" s="244"/>
      <c r="N34" s="154" t="s">
        <v>253</v>
      </c>
      <c r="O34" s="245" t="s">
        <v>272</v>
      </c>
      <c r="P34" s="245"/>
      <c r="Q34" s="246"/>
      <c r="R34" s="250" t="s">
        <v>35</v>
      </c>
      <c r="S34" s="251"/>
      <c r="T34" s="252"/>
      <c r="U34" s="2"/>
      <c r="V34" s="2"/>
    </row>
    <row r="35" spans="1:22" ht="12.95" customHeight="1" x14ac:dyDescent="0.3">
      <c r="A35" s="148" t="s">
        <v>256</v>
      </c>
      <c r="B35" s="6"/>
      <c r="C35" s="6"/>
      <c r="D35" s="6"/>
      <c r="E35" s="6"/>
      <c r="F35" s="243">
        <v>149.91999999999999</v>
      </c>
      <c r="G35" s="244"/>
      <c r="H35" s="154" t="s">
        <v>253</v>
      </c>
      <c r="I35" s="243">
        <v>149.91999999999999</v>
      </c>
      <c r="J35" s="244"/>
      <c r="K35" s="154" t="s">
        <v>253</v>
      </c>
      <c r="L35" s="243">
        <v>149.91999999999999</v>
      </c>
      <c r="M35" s="244"/>
      <c r="N35" s="154" t="s">
        <v>253</v>
      </c>
      <c r="O35" s="245" t="s">
        <v>272</v>
      </c>
      <c r="P35" s="245"/>
      <c r="Q35" s="246"/>
      <c r="R35" s="6"/>
      <c r="S35" s="18" t="s">
        <v>273</v>
      </c>
      <c r="T35" s="158"/>
      <c r="U35" s="2"/>
      <c r="V35" s="2"/>
    </row>
    <row r="36" spans="1:22" ht="12.95" customHeight="1" x14ac:dyDescent="0.3">
      <c r="A36" s="152" t="s">
        <v>266</v>
      </c>
      <c r="B36" s="16"/>
      <c r="C36" s="16"/>
      <c r="D36" s="16"/>
      <c r="E36" s="16"/>
      <c r="F36" s="243">
        <v>149.91999999999999</v>
      </c>
      <c r="G36" s="244"/>
      <c r="H36" s="154" t="s">
        <v>253</v>
      </c>
      <c r="I36" s="243">
        <v>149.91999999999999</v>
      </c>
      <c r="J36" s="244"/>
      <c r="K36" s="154" t="s">
        <v>253</v>
      </c>
      <c r="L36" s="243">
        <v>149.93</v>
      </c>
      <c r="M36" s="244"/>
      <c r="N36" s="154" t="s">
        <v>253</v>
      </c>
      <c r="O36" s="247" t="s">
        <v>272</v>
      </c>
      <c r="P36" s="247"/>
      <c r="Q36" s="248"/>
      <c r="R36" s="16"/>
      <c r="S36" s="156"/>
      <c r="T36" s="157"/>
      <c r="U36" s="2"/>
      <c r="V36" s="2"/>
    </row>
    <row r="37" spans="1:22" ht="12.95" customHeight="1" x14ac:dyDescent="0.3">
      <c r="A37" s="152" t="s">
        <v>274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51"/>
      <c r="U37" s="2"/>
      <c r="V37" s="2"/>
    </row>
    <row r="38" spans="1:22" ht="12.9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2.95" customHeight="1" x14ac:dyDescent="0.3">
      <c r="A39" s="48" t="s">
        <v>249</v>
      </c>
      <c r="B39" s="2"/>
      <c r="C39" s="48"/>
      <c r="D39" s="2"/>
      <c r="E39" s="2"/>
      <c r="F39" s="2"/>
      <c r="G39" s="2"/>
      <c r="H39" s="2"/>
      <c r="I39" s="6"/>
      <c r="J39" s="6"/>
      <c r="K39" s="6"/>
      <c r="L39" s="6"/>
      <c r="M39" s="6"/>
      <c r="N39" s="6"/>
      <c r="O39" s="6"/>
      <c r="P39" s="2"/>
      <c r="Q39" s="2"/>
      <c r="R39" s="2"/>
      <c r="S39" s="2"/>
      <c r="T39" s="2"/>
      <c r="U39" s="2"/>
      <c r="V39" s="2"/>
    </row>
    <row r="40" spans="1:22" ht="12.95" customHeight="1" x14ac:dyDescent="0.3">
      <c r="A40" s="175" t="s">
        <v>265</v>
      </c>
      <c r="B40" s="176"/>
      <c r="C40" s="176"/>
      <c r="D40" s="176"/>
      <c r="E40" s="176"/>
      <c r="F40" s="227" t="s">
        <v>269</v>
      </c>
      <c r="G40" s="228"/>
      <c r="H40" s="228"/>
      <c r="I40" s="227" t="s">
        <v>270</v>
      </c>
      <c r="J40" s="228"/>
      <c r="K40" s="228"/>
      <c r="L40" s="249"/>
      <c r="M40" s="230"/>
      <c r="N40" s="231"/>
      <c r="O40" s="230" t="s">
        <v>267</v>
      </c>
      <c r="P40" s="230"/>
      <c r="Q40" s="231"/>
      <c r="R40" s="176"/>
      <c r="S40" s="176"/>
      <c r="T40" s="177"/>
      <c r="U40" s="2"/>
      <c r="V40" s="2"/>
    </row>
    <row r="41" spans="1:22" ht="12.95" customHeight="1" x14ac:dyDescent="0.3">
      <c r="A41" s="178"/>
      <c r="B41" s="179" t="s">
        <v>250</v>
      </c>
      <c r="C41" s="180"/>
      <c r="D41" s="180"/>
      <c r="E41" s="180"/>
      <c r="F41" s="240"/>
      <c r="G41" s="241"/>
      <c r="H41" s="181" t="s">
        <v>253</v>
      </c>
      <c r="I41" s="240"/>
      <c r="J41" s="241"/>
      <c r="K41" s="181" t="s">
        <v>253</v>
      </c>
      <c r="L41" s="242"/>
      <c r="M41" s="219"/>
      <c r="N41" s="220"/>
      <c r="O41" s="217" t="s">
        <v>252</v>
      </c>
      <c r="P41" s="217"/>
      <c r="Q41" s="218"/>
      <c r="R41" s="222" t="s">
        <v>34</v>
      </c>
      <c r="S41" s="222"/>
      <c r="T41" s="223"/>
      <c r="U41" s="2"/>
      <c r="V41" s="2"/>
    </row>
    <row r="42" spans="1:22" ht="12.95" customHeight="1" x14ac:dyDescent="0.3">
      <c r="A42" s="175" t="s">
        <v>75</v>
      </c>
      <c r="B42" s="176"/>
      <c r="C42" s="176"/>
      <c r="D42" s="176"/>
      <c r="E42" s="176"/>
      <c r="F42" s="227" t="s">
        <v>269</v>
      </c>
      <c r="G42" s="228"/>
      <c r="H42" s="228"/>
      <c r="I42" s="227" t="s">
        <v>270</v>
      </c>
      <c r="J42" s="228"/>
      <c r="K42" s="228"/>
      <c r="L42" s="227" t="s">
        <v>271</v>
      </c>
      <c r="M42" s="228"/>
      <c r="N42" s="229"/>
      <c r="O42" s="230" t="s">
        <v>267</v>
      </c>
      <c r="P42" s="230"/>
      <c r="Q42" s="231"/>
      <c r="R42" s="232"/>
      <c r="S42" s="233"/>
      <c r="T42" s="234"/>
      <c r="U42" s="2"/>
      <c r="V42" s="2"/>
    </row>
    <row r="43" spans="1:22" ht="12.95" customHeight="1" x14ac:dyDescent="0.3">
      <c r="A43" s="178"/>
      <c r="B43" s="179" t="s">
        <v>251</v>
      </c>
      <c r="C43" s="180"/>
      <c r="D43" s="180"/>
      <c r="E43" s="180"/>
      <c r="F43" s="235"/>
      <c r="G43" s="236"/>
      <c r="H43" s="180" t="s">
        <v>253</v>
      </c>
      <c r="I43" s="235"/>
      <c r="J43" s="236"/>
      <c r="K43" s="180" t="s">
        <v>253</v>
      </c>
      <c r="L43" s="235"/>
      <c r="M43" s="236"/>
      <c r="N43" s="182" t="s">
        <v>253</v>
      </c>
      <c r="O43" s="217" t="s">
        <v>268</v>
      </c>
      <c r="P43" s="217"/>
      <c r="Q43" s="218"/>
      <c r="R43" s="224"/>
      <c r="S43" s="225"/>
      <c r="T43" s="226"/>
      <c r="U43" s="2"/>
      <c r="V43" s="2"/>
    </row>
    <row r="44" spans="1:22" ht="12.95" customHeight="1" x14ac:dyDescent="0.3">
      <c r="A44" s="175" t="s">
        <v>16</v>
      </c>
      <c r="B44" s="176"/>
      <c r="C44" s="176"/>
      <c r="D44" s="176"/>
      <c r="E44" s="176"/>
      <c r="F44" s="175"/>
      <c r="G44" s="176"/>
      <c r="H44" s="177"/>
      <c r="I44" s="175"/>
      <c r="J44" s="176"/>
      <c r="K44" s="177"/>
      <c r="L44" s="175"/>
      <c r="M44" s="176"/>
      <c r="N44" s="177"/>
      <c r="O44" s="176"/>
      <c r="P44" s="176"/>
      <c r="Q44" s="177"/>
      <c r="R44" s="175"/>
      <c r="S44" s="183"/>
      <c r="T44" s="184"/>
      <c r="U44" s="2"/>
      <c r="V44" s="2"/>
    </row>
    <row r="45" spans="1:22" ht="12.95" customHeight="1" x14ac:dyDescent="0.3">
      <c r="A45" s="185" t="s">
        <v>254</v>
      </c>
      <c r="B45" s="181"/>
      <c r="C45" s="181"/>
      <c r="D45" s="181"/>
      <c r="E45" s="181"/>
      <c r="F45" s="237" t="s">
        <v>269</v>
      </c>
      <c r="G45" s="238"/>
      <c r="H45" s="239"/>
      <c r="I45" s="237" t="s">
        <v>270</v>
      </c>
      <c r="J45" s="238"/>
      <c r="K45" s="239"/>
      <c r="L45" s="237" t="s">
        <v>271</v>
      </c>
      <c r="M45" s="238"/>
      <c r="N45" s="239"/>
      <c r="O45" s="219" t="s">
        <v>267</v>
      </c>
      <c r="P45" s="219"/>
      <c r="Q45" s="220"/>
      <c r="R45" s="181"/>
      <c r="S45" s="181"/>
      <c r="T45" s="186"/>
      <c r="U45" s="2"/>
      <c r="V45" s="2"/>
    </row>
    <row r="46" spans="1:22" ht="12.95" customHeight="1" x14ac:dyDescent="0.3">
      <c r="A46" s="187" t="s">
        <v>255</v>
      </c>
      <c r="B46" s="181"/>
      <c r="C46" s="181"/>
      <c r="D46" s="181"/>
      <c r="E46" s="181"/>
      <c r="F46" s="215"/>
      <c r="G46" s="216"/>
      <c r="H46" s="188" t="s">
        <v>253</v>
      </c>
      <c r="I46" s="215"/>
      <c r="J46" s="216"/>
      <c r="K46" s="188" t="s">
        <v>253</v>
      </c>
      <c r="L46" s="215"/>
      <c r="M46" s="216"/>
      <c r="N46" s="188" t="s">
        <v>253</v>
      </c>
      <c r="O46" s="219" t="s">
        <v>272</v>
      </c>
      <c r="P46" s="219"/>
      <c r="Q46" s="220"/>
      <c r="R46" s="221" t="s">
        <v>35</v>
      </c>
      <c r="S46" s="222"/>
      <c r="T46" s="223"/>
      <c r="U46" s="2"/>
      <c r="V46" s="2"/>
    </row>
    <row r="47" spans="1:22" ht="12.95" customHeight="1" x14ac:dyDescent="0.3">
      <c r="A47" s="187" t="s">
        <v>256</v>
      </c>
      <c r="B47" s="181"/>
      <c r="C47" s="181"/>
      <c r="D47" s="181"/>
      <c r="E47" s="181"/>
      <c r="F47" s="215"/>
      <c r="G47" s="216"/>
      <c r="H47" s="188" t="s">
        <v>253</v>
      </c>
      <c r="I47" s="215"/>
      <c r="J47" s="216"/>
      <c r="K47" s="188" t="s">
        <v>253</v>
      </c>
      <c r="L47" s="215"/>
      <c r="M47" s="216"/>
      <c r="N47" s="188" t="s">
        <v>253</v>
      </c>
      <c r="O47" s="219" t="s">
        <v>272</v>
      </c>
      <c r="P47" s="219"/>
      <c r="Q47" s="220"/>
      <c r="R47" s="181"/>
      <c r="S47" s="189" t="s">
        <v>273</v>
      </c>
      <c r="T47" s="190"/>
      <c r="U47" s="2"/>
      <c r="V47" s="2"/>
    </row>
    <row r="48" spans="1:22" ht="12.95" customHeight="1" x14ac:dyDescent="0.3">
      <c r="A48" s="178" t="s">
        <v>266</v>
      </c>
      <c r="B48" s="180"/>
      <c r="C48" s="180"/>
      <c r="D48" s="180"/>
      <c r="E48" s="180"/>
      <c r="F48" s="215"/>
      <c r="G48" s="216"/>
      <c r="H48" s="188" t="s">
        <v>253</v>
      </c>
      <c r="I48" s="215"/>
      <c r="J48" s="216"/>
      <c r="K48" s="188" t="s">
        <v>253</v>
      </c>
      <c r="L48" s="215"/>
      <c r="M48" s="216"/>
      <c r="N48" s="188" t="s">
        <v>253</v>
      </c>
      <c r="O48" s="217" t="s">
        <v>272</v>
      </c>
      <c r="P48" s="217"/>
      <c r="Q48" s="218"/>
      <c r="R48" s="180"/>
      <c r="S48" s="191"/>
      <c r="T48" s="192"/>
      <c r="U48" s="2"/>
      <c r="V48" s="2"/>
    </row>
    <row r="49" spans="1:22" ht="12.95" customHeight="1" x14ac:dyDescent="0.3">
      <c r="A49" s="152" t="s">
        <v>274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51"/>
      <c r="U49" s="2"/>
      <c r="V49" s="2"/>
    </row>
    <row r="50" spans="1:22" ht="12.9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2.9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2.9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2.9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2.95" customHeight="1" x14ac:dyDescent="0.3"/>
    <row r="55" spans="1:22" ht="12.95" customHeight="1" x14ac:dyDescent="0.3"/>
    <row r="56" spans="1:22" ht="12.95" customHeight="1" x14ac:dyDescent="0.3"/>
    <row r="57" spans="1:22" ht="12.95" customHeight="1" x14ac:dyDescent="0.3"/>
    <row r="58" spans="1:22" ht="12.95" customHeight="1" x14ac:dyDescent="0.3"/>
    <row r="59" spans="1:22" ht="12.95" customHeight="1" x14ac:dyDescent="0.3"/>
  </sheetData>
  <mergeCells count="116">
    <mergeCell ref="F3:I3"/>
    <mergeCell ref="R3:T3"/>
    <mergeCell ref="F4:I4"/>
    <mergeCell ref="R4:T4"/>
    <mergeCell ref="F5:I5"/>
    <mergeCell ref="R6:T6"/>
    <mergeCell ref="F7:I7"/>
    <mergeCell ref="R7:T7"/>
    <mergeCell ref="F16:H16"/>
    <mergeCell ref="I16:K16"/>
    <mergeCell ref="L16:N16"/>
    <mergeCell ref="O16:Q16"/>
    <mergeCell ref="F17:G17"/>
    <mergeCell ref="I17:J17"/>
    <mergeCell ref="L17:N17"/>
    <mergeCell ref="O17:Q17"/>
    <mergeCell ref="R17:T17"/>
    <mergeCell ref="F18:H18"/>
    <mergeCell ref="I18:K18"/>
    <mergeCell ref="L18:N18"/>
    <mergeCell ref="O18:Q18"/>
    <mergeCell ref="R18:T18"/>
    <mergeCell ref="F19:G19"/>
    <mergeCell ref="I19:J19"/>
    <mergeCell ref="L19:M19"/>
    <mergeCell ref="O19:Q19"/>
    <mergeCell ref="R19:T19"/>
    <mergeCell ref="F21:H21"/>
    <mergeCell ref="I21:K21"/>
    <mergeCell ref="L21:N21"/>
    <mergeCell ref="O21:Q21"/>
    <mergeCell ref="F22:G22"/>
    <mergeCell ref="I22:J22"/>
    <mergeCell ref="L22:M22"/>
    <mergeCell ref="O22:Q22"/>
    <mergeCell ref="R22:T22"/>
    <mergeCell ref="F23:G23"/>
    <mergeCell ref="I23:J23"/>
    <mergeCell ref="L23:M23"/>
    <mergeCell ref="O23:Q23"/>
    <mergeCell ref="F24:G24"/>
    <mergeCell ref="I24:J24"/>
    <mergeCell ref="L24:M24"/>
    <mergeCell ref="O24:Q24"/>
    <mergeCell ref="F28:H28"/>
    <mergeCell ref="I28:K28"/>
    <mergeCell ref="L28:N28"/>
    <mergeCell ref="O28:Q28"/>
    <mergeCell ref="F29:G29"/>
    <mergeCell ref="I29:J29"/>
    <mergeCell ref="L29:N29"/>
    <mergeCell ref="O29:Q29"/>
    <mergeCell ref="R34:T34"/>
    <mergeCell ref="R29:T29"/>
    <mergeCell ref="F30:H30"/>
    <mergeCell ref="I30:K30"/>
    <mergeCell ref="L30:N30"/>
    <mergeCell ref="O30:Q30"/>
    <mergeCell ref="R30:T30"/>
    <mergeCell ref="F31:G31"/>
    <mergeCell ref="I31:J31"/>
    <mergeCell ref="L31:M31"/>
    <mergeCell ref="O31:Q31"/>
    <mergeCell ref="R31:T31"/>
    <mergeCell ref="F33:H33"/>
    <mergeCell ref="I33:K33"/>
    <mergeCell ref="L33:N33"/>
    <mergeCell ref="O33:Q33"/>
    <mergeCell ref="F34:G34"/>
    <mergeCell ref="I34:J34"/>
    <mergeCell ref="L34:M34"/>
    <mergeCell ref="O34:Q34"/>
    <mergeCell ref="F45:H45"/>
    <mergeCell ref="I45:K45"/>
    <mergeCell ref="L45:N45"/>
    <mergeCell ref="O45:Q45"/>
    <mergeCell ref="F41:G41"/>
    <mergeCell ref="I41:J41"/>
    <mergeCell ref="L41:N41"/>
    <mergeCell ref="O41:Q41"/>
    <mergeCell ref="F35:G35"/>
    <mergeCell ref="I35:J35"/>
    <mergeCell ref="L35:M35"/>
    <mergeCell ref="O35:Q35"/>
    <mergeCell ref="F36:G36"/>
    <mergeCell ref="I36:J36"/>
    <mergeCell ref="L36:M36"/>
    <mergeCell ref="O36:Q36"/>
    <mergeCell ref="F40:H40"/>
    <mergeCell ref="I40:K40"/>
    <mergeCell ref="L40:N40"/>
    <mergeCell ref="O40:Q40"/>
    <mergeCell ref="R43:T43"/>
    <mergeCell ref="R41:T41"/>
    <mergeCell ref="F42:H42"/>
    <mergeCell ref="I42:K42"/>
    <mergeCell ref="L42:N42"/>
    <mergeCell ref="O42:Q42"/>
    <mergeCell ref="R42:T42"/>
    <mergeCell ref="F43:G43"/>
    <mergeCell ref="I43:J43"/>
    <mergeCell ref="L43:M43"/>
    <mergeCell ref="O43:Q43"/>
    <mergeCell ref="F48:G48"/>
    <mergeCell ref="I48:J48"/>
    <mergeCell ref="L48:M48"/>
    <mergeCell ref="O48:Q48"/>
    <mergeCell ref="F46:G46"/>
    <mergeCell ref="I46:J46"/>
    <mergeCell ref="L46:M46"/>
    <mergeCell ref="O46:Q46"/>
    <mergeCell ref="R46:T46"/>
    <mergeCell ref="F47:G47"/>
    <mergeCell ref="I47:J47"/>
    <mergeCell ref="L47:M47"/>
    <mergeCell ref="O47:Q47"/>
  </mergeCells>
  <printOptions horizontalCentered="1"/>
  <pageMargins left="0.7" right="0.7" top="0.75" bottom="0.75" header="0.3" footer="0.3"/>
  <pageSetup orientation="portrait" r:id="rId1"/>
  <headerFooter>
    <oddFooter>&amp;L&amp;A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zoomScaleNormal="100" workbookViewId="0">
      <selection activeCell="F5" sqref="F5"/>
    </sheetView>
  </sheetViews>
  <sheetFormatPr defaultRowHeight="12.75" x14ac:dyDescent="0.2"/>
  <cols>
    <col min="1" max="1" width="13.125" style="2" customWidth="1"/>
    <col min="2" max="2" width="10.875" style="2" customWidth="1"/>
    <col min="3" max="3" width="15.375" style="2" customWidth="1"/>
    <col min="4" max="4" width="6.625" style="2" customWidth="1"/>
    <col min="5" max="5" width="12.125" style="2" customWidth="1"/>
    <col min="6" max="6" width="14.125" style="2" customWidth="1"/>
    <col min="7" max="7" width="8.375" style="2" customWidth="1"/>
    <col min="8" max="8" width="12" style="2" customWidth="1"/>
    <col min="9" max="16384" width="9" style="2"/>
  </cols>
  <sheetData>
    <row r="1" spans="1:7" ht="15" x14ac:dyDescent="0.2">
      <c r="A1" s="1" t="s">
        <v>8</v>
      </c>
      <c r="C1" s="1" t="s">
        <v>157</v>
      </c>
    </row>
    <row r="3" spans="1:7" x14ac:dyDescent="0.2">
      <c r="A3" s="3" t="s">
        <v>0</v>
      </c>
      <c r="B3" s="198" t="s">
        <v>156</v>
      </c>
      <c r="C3" s="198"/>
      <c r="E3" s="3" t="s">
        <v>5</v>
      </c>
      <c r="F3" s="266">
        <v>42248</v>
      </c>
      <c r="G3" s="198"/>
    </row>
    <row r="4" spans="1:7" x14ac:dyDescent="0.2">
      <c r="A4" s="3" t="s">
        <v>1</v>
      </c>
      <c r="B4" s="199" t="s">
        <v>122</v>
      </c>
      <c r="C4" s="199"/>
      <c r="E4" s="3" t="s">
        <v>6</v>
      </c>
      <c r="F4" s="199" t="s">
        <v>353</v>
      </c>
      <c r="G4" s="199"/>
    </row>
    <row r="5" spans="1:7" x14ac:dyDescent="0.2">
      <c r="A5" s="3" t="s">
        <v>21</v>
      </c>
      <c r="B5" s="199" t="s">
        <v>331</v>
      </c>
      <c r="C5" s="199"/>
    </row>
    <row r="6" spans="1:7" x14ac:dyDescent="0.2">
      <c r="A6" s="3"/>
      <c r="B6" s="251"/>
      <c r="C6" s="251"/>
      <c r="E6" s="3" t="s">
        <v>17</v>
      </c>
      <c r="F6" s="268" t="s">
        <v>351</v>
      </c>
      <c r="G6" s="268"/>
    </row>
    <row r="7" spans="1:7" x14ac:dyDescent="0.2">
      <c r="A7" s="3"/>
      <c r="B7" s="251"/>
      <c r="C7" s="251"/>
      <c r="E7" s="3" t="s">
        <v>22</v>
      </c>
      <c r="F7" s="203" t="s">
        <v>352</v>
      </c>
      <c r="G7" s="203"/>
    </row>
    <row r="8" spans="1:7" ht="14.25" x14ac:dyDescent="0.2">
      <c r="B8" s="7" t="s">
        <v>20</v>
      </c>
      <c r="C8" s="2" t="s">
        <v>32</v>
      </c>
    </row>
    <row r="9" spans="1:7" ht="6" customHeight="1" x14ac:dyDescent="0.2">
      <c r="B9" s="7"/>
    </row>
    <row r="10" spans="1:7" ht="14.25" x14ac:dyDescent="0.2">
      <c r="B10" s="7" t="s">
        <v>23</v>
      </c>
      <c r="C10" s="2" t="s">
        <v>332</v>
      </c>
    </row>
    <row r="11" spans="1:7" ht="6" customHeight="1" x14ac:dyDescent="0.2">
      <c r="B11" s="7"/>
    </row>
    <row r="12" spans="1:7" ht="14.25" x14ac:dyDescent="0.2">
      <c r="B12" s="7" t="s">
        <v>24</v>
      </c>
    </row>
    <row r="13" spans="1:7" ht="15.75" thickBot="1" x14ac:dyDescent="0.25">
      <c r="B13" s="20"/>
    </row>
    <row r="14" spans="1:7" ht="15.75" thickBot="1" x14ac:dyDescent="0.25">
      <c r="A14" s="8"/>
      <c r="B14" s="273" t="s">
        <v>329</v>
      </c>
      <c r="C14" s="274"/>
      <c r="E14" s="273" t="s">
        <v>330</v>
      </c>
      <c r="F14" s="274"/>
    </row>
    <row r="15" spans="1:7" ht="16.5" customHeight="1" x14ac:dyDescent="0.3">
      <c r="B15" s="275" t="s">
        <v>18</v>
      </c>
      <c r="C15" s="276"/>
      <c r="E15" s="275" t="s">
        <v>18</v>
      </c>
      <c r="F15" s="276"/>
    </row>
    <row r="16" spans="1:7" x14ac:dyDescent="0.2">
      <c r="A16" s="3"/>
      <c r="B16" s="10"/>
      <c r="C16" s="11"/>
      <c r="E16" s="10"/>
      <c r="F16" s="11"/>
    </row>
    <row r="17" spans="1:6" ht="14.25" x14ac:dyDescent="0.2">
      <c r="A17" s="3"/>
      <c r="B17" s="24" t="s">
        <v>10</v>
      </c>
      <c r="C17" s="98">
        <v>149.51</v>
      </c>
      <c r="E17" s="24" t="s">
        <v>10</v>
      </c>
      <c r="F17" s="98">
        <v>149.66999999999999</v>
      </c>
    </row>
    <row r="18" spans="1:6" ht="14.25" x14ac:dyDescent="0.2">
      <c r="A18" s="3"/>
      <c r="B18" s="24" t="s">
        <v>11</v>
      </c>
      <c r="C18" s="99">
        <v>149.63999999999999</v>
      </c>
      <c r="E18" s="24" t="s">
        <v>11</v>
      </c>
      <c r="F18" s="99">
        <v>149.69</v>
      </c>
    </row>
    <row r="19" spans="1:6" ht="14.25" x14ac:dyDescent="0.2">
      <c r="A19" s="3"/>
      <c r="B19" s="24" t="s">
        <v>12</v>
      </c>
      <c r="C19" s="99">
        <v>149.66</v>
      </c>
      <c r="E19" s="24" t="s">
        <v>12</v>
      </c>
      <c r="F19" s="99">
        <v>149.63</v>
      </c>
    </row>
    <row r="20" spans="1:6" ht="14.25" x14ac:dyDescent="0.2">
      <c r="A20" s="3"/>
      <c r="B20" s="24" t="s">
        <v>13</v>
      </c>
      <c r="C20" s="99">
        <v>149.56</v>
      </c>
      <c r="E20" s="24" t="s">
        <v>13</v>
      </c>
      <c r="F20" s="99">
        <v>149.65</v>
      </c>
    </row>
    <row r="21" spans="1:6" ht="14.25" x14ac:dyDescent="0.2">
      <c r="B21" s="10"/>
      <c r="C21" s="95"/>
      <c r="E21" s="10"/>
      <c r="F21" s="95"/>
    </row>
    <row r="22" spans="1:6" ht="14.25" x14ac:dyDescent="0.2">
      <c r="B22" s="24" t="s">
        <v>14</v>
      </c>
      <c r="C22" s="97">
        <f>AVERAGE(C17:C20)</f>
        <v>149.59249999999997</v>
      </c>
      <c r="E22" s="24" t="s">
        <v>14</v>
      </c>
      <c r="F22" s="97">
        <f>AVERAGE(F17:F20)</f>
        <v>149.66</v>
      </c>
    </row>
    <row r="23" spans="1:6" x14ac:dyDescent="0.2">
      <c r="B23" s="10"/>
      <c r="C23" s="11"/>
      <c r="E23" s="10"/>
      <c r="F23" s="11"/>
    </row>
    <row r="24" spans="1:6" x14ac:dyDescent="0.2">
      <c r="B24" s="12" t="s">
        <v>15</v>
      </c>
      <c r="C24" s="15" t="s">
        <v>19</v>
      </c>
      <c r="E24" s="12" t="s">
        <v>15</v>
      </c>
      <c r="F24" s="15" t="s">
        <v>19</v>
      </c>
    </row>
    <row r="25" spans="1:6" x14ac:dyDescent="0.2">
      <c r="A25" s="3"/>
      <c r="B25" s="10"/>
      <c r="C25" s="11"/>
      <c r="E25" s="10"/>
      <c r="F25" s="11"/>
    </row>
    <row r="26" spans="1:6" ht="14.25" x14ac:dyDescent="0.2">
      <c r="A26" s="3"/>
      <c r="B26" s="24" t="s">
        <v>9</v>
      </c>
      <c r="C26" s="96" t="s">
        <v>126</v>
      </c>
      <c r="E26" s="24" t="s">
        <v>9</v>
      </c>
      <c r="F26" s="96" t="s">
        <v>126</v>
      </c>
    </row>
    <row r="27" spans="1:6" ht="13.5" thickBot="1" x14ac:dyDescent="0.25">
      <c r="B27" s="13"/>
      <c r="C27" s="14"/>
      <c r="E27" s="13"/>
      <c r="F27" s="14"/>
    </row>
    <row r="28" spans="1:6" ht="13.5" thickBot="1" x14ac:dyDescent="0.25"/>
    <row r="29" spans="1:6" ht="15" thickBot="1" x14ac:dyDescent="0.25">
      <c r="B29" s="269"/>
      <c r="C29" s="270"/>
      <c r="E29" s="269"/>
      <c r="F29" s="270"/>
    </row>
    <row r="30" spans="1:6" ht="16.5" x14ac:dyDescent="0.3">
      <c r="B30" s="271" t="s">
        <v>18</v>
      </c>
      <c r="C30" s="272"/>
      <c r="E30" s="271" t="s">
        <v>18</v>
      </c>
      <c r="F30" s="272"/>
    </row>
    <row r="31" spans="1:6" x14ac:dyDescent="0.2">
      <c r="B31" s="135"/>
      <c r="C31" s="136"/>
      <c r="D31" s="6"/>
      <c r="E31" s="135"/>
      <c r="F31" s="136"/>
    </row>
    <row r="32" spans="1:6" ht="14.25" x14ac:dyDescent="0.2">
      <c r="B32" s="137" t="s">
        <v>10</v>
      </c>
      <c r="C32" s="138"/>
      <c r="D32" s="6"/>
      <c r="E32" s="137" t="s">
        <v>10</v>
      </c>
      <c r="F32" s="138"/>
    </row>
    <row r="33" spans="2:7" ht="14.25" x14ac:dyDescent="0.2">
      <c r="B33" s="137" t="s">
        <v>11</v>
      </c>
      <c r="C33" s="174"/>
      <c r="D33" s="6"/>
      <c r="E33" s="137" t="s">
        <v>11</v>
      </c>
      <c r="F33" s="138"/>
    </row>
    <row r="34" spans="2:7" ht="14.25" x14ac:dyDescent="0.2">
      <c r="B34" s="137" t="s">
        <v>12</v>
      </c>
      <c r="C34" s="174"/>
      <c r="D34" s="6"/>
      <c r="E34" s="137" t="s">
        <v>12</v>
      </c>
      <c r="F34" s="138"/>
    </row>
    <row r="35" spans="2:7" ht="14.25" x14ac:dyDescent="0.2">
      <c r="B35" s="137" t="s">
        <v>13</v>
      </c>
      <c r="C35" s="174"/>
      <c r="E35" s="137" t="s">
        <v>13</v>
      </c>
      <c r="F35" s="138"/>
    </row>
    <row r="36" spans="2:7" ht="14.25" x14ac:dyDescent="0.2">
      <c r="B36" s="135"/>
      <c r="C36" s="139"/>
      <c r="E36" s="135"/>
      <c r="F36" s="139"/>
    </row>
    <row r="37" spans="2:7" ht="14.25" x14ac:dyDescent="0.2">
      <c r="B37" s="137" t="s">
        <v>14</v>
      </c>
      <c r="C37" s="140"/>
      <c r="E37" s="137" t="s">
        <v>14</v>
      </c>
      <c r="F37" s="140"/>
    </row>
    <row r="38" spans="2:7" x14ac:dyDescent="0.2">
      <c r="B38" s="135"/>
      <c r="C38" s="136"/>
      <c r="E38" s="135"/>
      <c r="F38" s="136"/>
    </row>
    <row r="39" spans="2:7" x14ac:dyDescent="0.2">
      <c r="B39" s="141" t="s">
        <v>15</v>
      </c>
      <c r="C39" s="142"/>
      <c r="E39" s="141" t="s">
        <v>15</v>
      </c>
      <c r="F39" s="142"/>
    </row>
    <row r="40" spans="2:7" x14ac:dyDescent="0.2">
      <c r="B40" s="135"/>
      <c r="C40" s="136"/>
      <c r="E40" s="135"/>
      <c r="F40" s="136"/>
    </row>
    <row r="41" spans="2:7" ht="14.25" x14ac:dyDescent="0.2">
      <c r="B41" s="137" t="s">
        <v>9</v>
      </c>
      <c r="C41" s="143"/>
      <c r="E41" s="137" t="s">
        <v>9</v>
      </c>
      <c r="F41" s="143"/>
    </row>
    <row r="42" spans="2:7" ht="13.5" thickBot="1" x14ac:dyDescent="0.25">
      <c r="B42" s="144"/>
      <c r="C42" s="145"/>
      <c r="E42" s="144"/>
      <c r="F42" s="145"/>
    </row>
    <row r="44" spans="2:7" ht="15" customHeight="1" x14ac:dyDescent="0.2">
      <c r="F44" s="3" t="s">
        <v>36</v>
      </c>
      <c r="G44" s="16"/>
    </row>
  </sheetData>
  <mergeCells count="17">
    <mergeCell ref="B3:C3"/>
    <mergeCell ref="F3:G3"/>
    <mergeCell ref="B4:C4"/>
    <mergeCell ref="F4:G4"/>
    <mergeCell ref="B5:C5"/>
    <mergeCell ref="B6:C6"/>
    <mergeCell ref="F6:G6"/>
    <mergeCell ref="B29:C29"/>
    <mergeCell ref="E29:F29"/>
    <mergeCell ref="B30:C30"/>
    <mergeCell ref="E30:F30"/>
    <mergeCell ref="B7:C7"/>
    <mergeCell ref="F7:G7"/>
    <mergeCell ref="B14:C14"/>
    <mergeCell ref="E14:F14"/>
    <mergeCell ref="B15:C15"/>
    <mergeCell ref="E15:F15"/>
  </mergeCell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Maint. G1</vt:lpstr>
      <vt:lpstr>Maint. G2</vt:lpstr>
      <vt:lpstr>Pine G1 Compactor</vt:lpstr>
      <vt:lpstr>Pine G2 Compactor</vt:lpstr>
      <vt:lpstr>Pine G2 - Full</vt:lpstr>
      <vt:lpstr>Pine Gyratory - Full</vt:lpstr>
      <vt:lpstr>Pine Gyratory Compactor (1)</vt:lpstr>
      <vt:lpstr>Gyratory Mold (Pine G1-G2)</vt:lpstr>
      <vt:lpstr>Pine G Bottom Plates</vt:lpstr>
      <vt:lpstr>CoreLok 1</vt:lpstr>
      <vt:lpstr>CoreLok 2</vt:lpstr>
      <vt:lpstr>CoreLok</vt:lpstr>
      <vt:lpstr>'Gyratory Mold (Pine G1-G2)'!Print_Area</vt:lpstr>
      <vt:lpstr>'Maint. G1'!Print_Area</vt:lpstr>
      <vt:lpstr>'Maint. G2'!Print_Area</vt:lpstr>
    </vt:vector>
  </TitlesOfParts>
  <Company>U of A, Fayetteville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Stacy Williams</dc:creator>
  <cp:lastModifiedBy>Mary Fleck</cp:lastModifiedBy>
  <cp:lastPrinted>2016-01-19T16:42:49Z</cp:lastPrinted>
  <dcterms:created xsi:type="dcterms:W3CDTF">2000-09-29T16:53:10Z</dcterms:created>
  <dcterms:modified xsi:type="dcterms:W3CDTF">2016-01-19T16:46:06Z</dcterms:modified>
</cp:coreProperties>
</file>