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zhangduo/Downloads/"/>
    </mc:Choice>
  </mc:AlternateContent>
  <xr:revisionPtr revIDLastSave="0" documentId="8_{FDD912EE-1CEE-674A-BFDA-7761A272FBC1}" xr6:coauthVersionLast="47" xr6:coauthVersionMax="47" xr10:uidLastSave="{00000000-0000-0000-0000-000000000000}"/>
  <bookViews>
    <workbookView xWindow="0" yWindow="500" windowWidth="25600" windowHeight="15500" activeTab="4" xr2:uid="{00000000-000D-0000-FFFF-FFFF00000000}"/>
  </bookViews>
  <sheets>
    <sheet name="Q1." sheetId="2" r:id="rId1"/>
    <sheet name="Q2." sheetId="1" r:id="rId2"/>
    <sheet name="Q3." sheetId="4" r:id="rId3"/>
    <sheet name="Q4." sheetId="3" r:id="rId4"/>
    <sheet name="Q5." sheetId="5" r:id="rId5"/>
  </sheets>
  <definedNames>
    <definedName name="_xlnm._FilterDatabase" localSheetId="4" hidden="1">'Q5.'!$A$11:$G$111</definedName>
    <definedName name="Levels">'Q2.'!$H$5:$I$10</definedName>
  </definedNames>
  <calcPr calcId="191029"/>
  <pivotCaches>
    <pivotCache cacheId="8" r:id="rId6"/>
  </pivotCaches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5" l="1"/>
  <c r="F7" i="5"/>
  <c r="F6" i="5"/>
  <c r="F5" i="5"/>
  <c r="H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9" i="4"/>
  <c r="I10" i="4"/>
  <c r="H9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D75" i="1"/>
</calcChain>
</file>

<file path=xl/sharedStrings.xml><?xml version="1.0" encoding="utf-8"?>
<sst xmlns="http://schemas.openxmlformats.org/spreadsheetml/2006/main" count="1141" uniqueCount="214">
  <si>
    <t>First_Name</t>
  </si>
  <si>
    <t>Last_Name</t>
  </si>
  <si>
    <t>Productivity(%)</t>
  </si>
  <si>
    <t>Future Salary (Per Year)</t>
  </si>
  <si>
    <t>Hours</t>
  </si>
  <si>
    <t>Department_Code</t>
  </si>
  <si>
    <t>Hank</t>
  </si>
  <si>
    <t>Aaron</t>
  </si>
  <si>
    <t>A</t>
  </si>
  <si>
    <t>Murray</t>
  </si>
  <si>
    <t>Abraham</t>
  </si>
  <si>
    <t>Spencer</t>
  </si>
  <si>
    <t>Dick</t>
  </si>
  <si>
    <t>Albert</t>
  </si>
  <si>
    <t>Eddie</t>
  </si>
  <si>
    <t>Marv</t>
  </si>
  <si>
    <t>Kim</t>
  </si>
  <si>
    <t>Alexis</t>
  </si>
  <si>
    <t>Debbie</t>
  </si>
  <si>
    <t>Allen</t>
  </si>
  <si>
    <t>Ethan</t>
  </si>
  <si>
    <t>Gracie</t>
  </si>
  <si>
    <t>Irwin</t>
  </si>
  <si>
    <t>Joan</t>
  </si>
  <si>
    <t>Karen</t>
  </si>
  <si>
    <t>M</t>
  </si>
  <si>
    <t>Marcus</t>
  </si>
  <si>
    <t>Peter</t>
  </si>
  <si>
    <t>Steve</t>
  </si>
  <si>
    <t>Tim</t>
  </si>
  <si>
    <t>Woody</t>
  </si>
  <si>
    <t>Bobby</t>
  </si>
  <si>
    <t>Allison</t>
  </si>
  <si>
    <t>Ben</t>
  </si>
  <si>
    <t>Alexander</t>
  </si>
  <si>
    <t>Jason</t>
  </si>
  <si>
    <t>William</t>
  </si>
  <si>
    <t>Tori</t>
  </si>
  <si>
    <t>Amos</t>
  </si>
  <si>
    <t>Marie</t>
  </si>
  <si>
    <t>Antoinette</t>
  </si>
  <si>
    <t>Susan</t>
  </si>
  <si>
    <t>Anton</t>
  </si>
  <si>
    <t>Tiny</t>
  </si>
  <si>
    <t>Archibald</t>
  </si>
  <si>
    <t>Benedict</t>
  </si>
  <si>
    <t>Arnold</t>
  </si>
  <si>
    <t>Tom</t>
  </si>
  <si>
    <t>MC</t>
  </si>
  <si>
    <t>Bea</t>
  </si>
  <si>
    <t>Arthur</t>
  </si>
  <si>
    <t>Chester</t>
  </si>
  <si>
    <t>Elizabeth</t>
  </si>
  <si>
    <t>Ashley</t>
  </si>
  <si>
    <t>Laura</t>
  </si>
  <si>
    <t>Klaus</t>
  </si>
  <si>
    <t>Barbie</t>
  </si>
  <si>
    <t>James</t>
  </si>
  <si>
    <t>Barrie</t>
  </si>
  <si>
    <t>Dave</t>
  </si>
  <si>
    <t>Barry</t>
  </si>
  <si>
    <t>Jeff</t>
  </si>
  <si>
    <t>Linda</t>
  </si>
  <si>
    <t>Marion</t>
  </si>
  <si>
    <t>Rick</t>
  </si>
  <si>
    <t>Freddie</t>
  </si>
  <si>
    <t>Bartholemew</t>
  </si>
  <si>
    <t>Stan</t>
  </si>
  <si>
    <t>Belinda</t>
  </si>
  <si>
    <t>Belle</t>
  </si>
  <si>
    <t>Richard</t>
  </si>
  <si>
    <t>Benjamin</t>
  </si>
  <si>
    <t>Jack</t>
  </si>
  <si>
    <t>Benny</t>
  </si>
  <si>
    <t>Crystal</t>
  </si>
  <si>
    <t>Bernard</t>
  </si>
  <si>
    <t>Bill</t>
  </si>
  <si>
    <t>Bradley</t>
  </si>
  <si>
    <t>Ed</t>
  </si>
  <si>
    <t>Omar</t>
  </si>
  <si>
    <t>George</t>
  </si>
  <si>
    <t>Brett</t>
  </si>
  <si>
    <t>Zachary</t>
  </si>
  <si>
    <t>Bryan</t>
  </si>
  <si>
    <t>Kobe</t>
  </si>
  <si>
    <t>Bryant</t>
  </si>
  <si>
    <t>Morgan</t>
  </si>
  <si>
    <t>Brittany</t>
  </si>
  <si>
    <t>Lenny</t>
  </si>
  <si>
    <t>Bruce</t>
  </si>
  <si>
    <t>Nigel</t>
  </si>
  <si>
    <t>Robert</t>
  </si>
  <si>
    <t>Jennings</t>
  </si>
  <si>
    <t>Anita</t>
  </si>
  <si>
    <t>Kirk</t>
  </si>
  <si>
    <t>Cameron</t>
  </si>
  <si>
    <t>Jim</t>
  </si>
  <si>
    <t>Carrey</t>
  </si>
  <si>
    <t>Drew</t>
  </si>
  <si>
    <t>Carey</t>
  </si>
  <si>
    <t>Mariah</t>
  </si>
  <si>
    <t>Eric</t>
  </si>
  <si>
    <t>Carmen</t>
  </si>
  <si>
    <t>Diahann</t>
  </si>
  <si>
    <t>Carroll</t>
  </si>
  <si>
    <t>Lewis</t>
  </si>
  <si>
    <t>Ray</t>
  </si>
  <si>
    <t>Charles</t>
  </si>
  <si>
    <t>Suzette</t>
  </si>
  <si>
    <t>Warren</t>
  </si>
  <si>
    <t>Christopher</t>
  </si>
  <si>
    <t>Country</t>
  </si>
  <si>
    <t>Food Expense</t>
  </si>
  <si>
    <t>Transportation</t>
  </si>
  <si>
    <t>Other Expenses</t>
  </si>
  <si>
    <t>Italy</t>
  </si>
  <si>
    <t>Spain</t>
  </si>
  <si>
    <t>Sweden</t>
  </si>
  <si>
    <t>United Kingdom</t>
  </si>
  <si>
    <t>France</t>
  </si>
  <si>
    <t>Germany</t>
  </si>
  <si>
    <t>Table 4</t>
  </si>
  <si>
    <t>Company</t>
  </si>
  <si>
    <t>Month</t>
  </si>
  <si>
    <t>Category Code</t>
  </si>
  <si>
    <t>Category</t>
  </si>
  <si>
    <t>Publication</t>
  </si>
  <si>
    <t>Publication Date</t>
  </si>
  <si>
    <t>Ed Sun</t>
  </si>
  <si>
    <t>C. Herald</t>
  </si>
  <si>
    <t>E Journal</t>
  </si>
  <si>
    <t xml:space="preserve">Globe </t>
  </si>
  <si>
    <t>Cal Sun</t>
  </si>
  <si>
    <t>Phoenix</t>
  </si>
  <si>
    <t>Gazette</t>
  </si>
  <si>
    <t>Citizen</t>
  </si>
  <si>
    <t>The Times</t>
  </si>
  <si>
    <t>Metra</t>
  </si>
  <si>
    <t>Packet</t>
  </si>
  <si>
    <t>Independent</t>
  </si>
  <si>
    <t>Chronicle</t>
  </si>
  <si>
    <t>Leader</t>
  </si>
  <si>
    <t>Free Press</t>
  </si>
  <si>
    <t>Presse</t>
  </si>
  <si>
    <t>Table 3</t>
  </si>
  <si>
    <t>Code</t>
  </si>
  <si>
    <t>Department</t>
  </si>
  <si>
    <t>Location</t>
  </si>
  <si>
    <t>Table 5</t>
  </si>
  <si>
    <t>Table 6</t>
  </si>
  <si>
    <t xml:space="preserve">Example: </t>
  </si>
  <si>
    <t>Department_Location</t>
  </si>
  <si>
    <t>Marketing</t>
  </si>
  <si>
    <t>HR</t>
  </si>
  <si>
    <t>Human Resources</t>
  </si>
  <si>
    <t>IT</t>
  </si>
  <si>
    <t>PG</t>
  </si>
  <si>
    <t>Programming</t>
  </si>
  <si>
    <t>Logistics and Distributions</t>
  </si>
  <si>
    <t>LD</t>
  </si>
  <si>
    <t>External Relations</t>
  </si>
  <si>
    <t>ER</t>
  </si>
  <si>
    <t>Research and Development</t>
  </si>
  <si>
    <t>RD</t>
  </si>
  <si>
    <t>Media and Creative</t>
  </si>
  <si>
    <t>Information Technology</t>
  </si>
  <si>
    <t>ABC</t>
  </si>
  <si>
    <t>XYZ</t>
  </si>
  <si>
    <t>Retail</t>
  </si>
  <si>
    <t>Forestry</t>
  </si>
  <si>
    <t>Construction</t>
  </si>
  <si>
    <t>Answers</t>
  </si>
  <si>
    <t>Table 1: Graph ($ in U.S.)</t>
  </si>
  <si>
    <t>Table 7</t>
  </si>
  <si>
    <t>Accounting</t>
  </si>
  <si>
    <t>Main St.</t>
  </si>
  <si>
    <t>Queen St.</t>
  </si>
  <si>
    <t>Front St.</t>
  </si>
  <si>
    <t>King St.</t>
  </si>
  <si>
    <t>James St.</t>
  </si>
  <si>
    <t>John St.</t>
  </si>
  <si>
    <t>Accounting on Main St.</t>
  </si>
  <si>
    <t>Create a bar chart that best represents the information in your pivot table using the formatting in question 1</t>
  </si>
  <si>
    <t>ii) Find the number of articles C.Herald published before 31-Aug-09</t>
  </si>
  <si>
    <t>Estimated Research Spend ($)</t>
  </si>
  <si>
    <t>iv) What was the estimated research spend for articles published by Ed Sun related to retail</t>
  </si>
  <si>
    <t>Table 2: Graph ($ in U.S.)</t>
  </si>
  <si>
    <t>Use the information provided in Table 1 to replicate the bar chart</t>
  </si>
  <si>
    <t>Use the information provided in Table 2 to replicate the pie chart</t>
  </si>
  <si>
    <t>Q2.</t>
  </si>
  <si>
    <t>Q1.</t>
  </si>
  <si>
    <t>Q4. Pivot Table and Charts</t>
  </si>
  <si>
    <t>Q5.</t>
  </si>
  <si>
    <t>Colour code the hours in Table 3 using the corresponding levels and hours in Table 4</t>
  </si>
  <si>
    <t>Use the information provided in Table 8 to answer the following questions. Do not paste special over formulas. If multiple formulas are used please show your work in separate cells.</t>
  </si>
  <si>
    <t>Table 8</t>
  </si>
  <si>
    <t>Use Table 7 to create a Pivot Table that shows the most meaningful information. Please write a brief description outlining why you chose to highlight the specific information.</t>
  </si>
  <si>
    <t>i) Find the number of Retail articles published in Globe</t>
  </si>
  <si>
    <t>Globe</t>
  </si>
  <si>
    <t>&lt;400</t>
  </si>
  <si>
    <t>400 - 599</t>
  </si>
  <si>
    <t>600 - 799</t>
  </si>
  <si>
    <t>800 - 999</t>
  </si>
  <si>
    <t>1000+</t>
  </si>
  <si>
    <t>Q3.</t>
  </si>
  <si>
    <t>iii) Number of Construction articles published in Citizen, The Times, and Ed Sun</t>
  </si>
  <si>
    <t>In Table 5, create a column named "Department_Location" to the right of "Department_Code". For each row in the "Department_Location" column, use a combination of formulas to display department and location (see example below). Do not paste special over formula.</t>
  </si>
  <si>
    <t>Department_Location2</t>
  </si>
  <si>
    <t xml:space="preserve"> on </t>
  </si>
  <si>
    <t>Row Labels</t>
  </si>
  <si>
    <t>Grand Total</t>
  </si>
  <si>
    <t>Sum of Estimated Research Spend ($)</t>
  </si>
  <si>
    <t>Column Labels</t>
  </si>
  <si>
    <t>I want to know which category is their preference for each company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</si>
</sst>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&quot;$&quot;#,##0;[Red]\-&quot;$&quot;#,##0"/>
    <numFmt numFmtId="165" formatCode="_-&quot;$&quot;* #,##0.00_-;\-&quot;$&quot;* #,##0.00_-;_-&quot;$&quot;* &quot;-&quot;??_-;_-@_-"/>
    <numFmt numFmtId="166" formatCode="_(&quot;$&quot;* #,##0.00_);_(&quot;$&quot;* \(#,##0.00\);_(&quot;$&quot;* &quot;-&quot;??_);_(@_)"/>
    <numFmt numFmtId="167" formatCode="&quot;$&quot;#,##0"/>
    <numFmt numFmtId="168" formatCode="[$-F800]dddd\,\ mmmm\ dd\,\ yyyy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sz val="10"/>
      <name val="Arial"/>
      <family val="2"/>
    </font>
    <font>
      <sz val="11"/>
      <name val="Calibri"/>
      <family val="2"/>
      <scheme val="minor"/>
    </font>
    <font>
      <sz val="9"/>
      <name val="Calibri"/>
      <family val="3"/>
      <charset val="134"/>
      <scheme val="minor"/>
    </font>
    <font>
      <sz val="11"/>
      <color theme="1"/>
      <name val="Calibri"/>
      <family val="3"/>
      <charset val="134"/>
      <scheme val="minor"/>
    </font>
    <font>
      <b/>
      <sz val="11"/>
      <color theme="1"/>
      <name val="Calibri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/>
      <bottom/>
      <diagonal/>
    </border>
    <border>
      <left/>
      <right/>
      <top style="thick">
        <color theme="0"/>
      </top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4" fillId="2" borderId="0" applyNumberFormat="0" applyBorder="0" applyAlignment="0" applyProtection="0"/>
    <xf numFmtId="0" fontId="6" fillId="0" borderId="0"/>
  </cellStyleXfs>
  <cellXfs count="65">
    <xf numFmtId="0" fontId="0" fillId="0" borderId="0" xfId="0"/>
    <xf numFmtId="0" fontId="3" fillId="0" borderId="0" xfId="0" applyFont="1"/>
    <xf numFmtId="0" fontId="3" fillId="2" borderId="1" xfId="4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7" fontId="7" fillId="0" borderId="1" xfId="1" applyNumberFormat="1" applyFont="1" applyBorder="1" applyAlignment="1">
      <alignment horizontal="center" vertical="center"/>
    </xf>
    <xf numFmtId="0" fontId="0" fillId="5" borderId="3" xfId="0" applyFill="1" applyBorder="1"/>
    <xf numFmtId="168" fontId="6" fillId="5" borderId="4" xfId="5" applyNumberFormat="1" applyFill="1" applyBorder="1" applyAlignment="1">
      <alignment vertical="top"/>
    </xf>
    <xf numFmtId="0" fontId="6" fillId="5" borderId="4" xfId="5" applyFill="1" applyBorder="1" applyAlignment="1">
      <alignment vertical="top"/>
    </xf>
    <xf numFmtId="15" fontId="6" fillId="5" borderId="4" xfId="5" applyNumberFormat="1" applyFill="1" applyBorder="1" applyAlignment="1">
      <alignment vertical="top"/>
    </xf>
    <xf numFmtId="166" fontId="6" fillId="5" borderId="4" xfId="1" applyNumberFormat="1" applyFont="1" applyFill="1" applyBorder="1" applyAlignment="1">
      <alignment horizontal="right" vertical="top"/>
    </xf>
    <xf numFmtId="0" fontId="0" fillId="4" borderId="5" xfId="0" applyFill="1" applyBorder="1"/>
    <xf numFmtId="168" fontId="6" fillId="4" borderId="6" xfId="5" applyNumberFormat="1" applyFill="1" applyBorder="1" applyAlignment="1">
      <alignment vertical="top"/>
    </xf>
    <xf numFmtId="0" fontId="6" fillId="4" borderId="6" xfId="5" applyFill="1" applyBorder="1" applyAlignment="1">
      <alignment vertical="top"/>
    </xf>
    <xf numFmtId="15" fontId="6" fillId="4" borderId="6" xfId="5" applyNumberFormat="1" applyFill="1" applyBorder="1" applyAlignment="1">
      <alignment vertical="top"/>
    </xf>
    <xf numFmtId="166" fontId="6" fillId="4" borderId="6" xfId="1" applyNumberFormat="1" applyFont="1" applyFill="1" applyBorder="1" applyAlignment="1">
      <alignment horizontal="right" vertical="top"/>
    </xf>
    <xf numFmtId="0" fontId="0" fillId="5" borderId="5" xfId="0" applyFill="1" applyBorder="1"/>
    <xf numFmtId="168" fontId="6" fillId="5" borderId="6" xfId="5" applyNumberFormat="1" applyFill="1" applyBorder="1" applyAlignment="1">
      <alignment vertical="top"/>
    </xf>
    <xf numFmtId="0" fontId="6" fillId="5" borderId="6" xfId="5" applyFill="1" applyBorder="1" applyAlignment="1">
      <alignment vertical="top"/>
    </xf>
    <xf numFmtId="15" fontId="6" fillId="5" borderId="6" xfId="5" applyNumberFormat="1" applyFill="1" applyBorder="1" applyAlignment="1">
      <alignment vertical="top"/>
    </xf>
    <xf numFmtId="166" fontId="6" fillId="5" borderId="6" xfId="1" applyNumberFormat="1" applyFont="1" applyFill="1" applyBorder="1" applyAlignment="1">
      <alignment horizontal="right" vertical="top"/>
    </xf>
    <xf numFmtId="0" fontId="2" fillId="3" borderId="0" xfId="0" applyFont="1" applyFill="1" applyAlignment="1">
      <alignment horizontal="center" vertical="center"/>
    </xf>
    <xf numFmtId="0" fontId="5" fillId="3" borderId="2" xfId="5" applyFont="1" applyFill="1" applyBorder="1" applyAlignment="1">
      <alignment horizontal="center" vertical="center"/>
    </xf>
    <xf numFmtId="49" fontId="0" fillId="0" borderId="0" xfId="0" applyNumberFormat="1"/>
    <xf numFmtId="167" fontId="0" fillId="0" borderId="0" xfId="0" applyNumberFormat="1"/>
    <xf numFmtId="1" fontId="0" fillId="0" borderId="0" xfId="0" applyNumberFormat="1"/>
    <xf numFmtId="9" fontId="0" fillId="0" borderId="0" xfId="2" applyFont="1"/>
    <xf numFmtId="0" fontId="0" fillId="0" borderId="1" xfId="0" applyBorder="1"/>
    <xf numFmtId="0" fontId="0" fillId="0" borderId="0" xfId="0" applyAlignment="1">
      <alignment horizontal="center" vertical="center"/>
    </xf>
    <xf numFmtId="49" fontId="3" fillId="0" borderId="7" xfId="0" applyNumberFormat="1" applyFont="1" applyBorder="1" applyAlignment="1">
      <alignment horizontal="center"/>
    </xf>
    <xf numFmtId="9" fontId="3" fillId="0" borderId="7" xfId="2" applyFont="1" applyBorder="1"/>
    <xf numFmtId="167" fontId="3" fillId="0" borderId="7" xfId="0" applyNumberFormat="1" applyFont="1" applyBorder="1" applyAlignment="1">
      <alignment horizontal="center"/>
    </xf>
    <xf numFmtId="1" fontId="3" fillId="0" borderId="7" xfId="0" applyNumberFormat="1" applyFont="1" applyBorder="1" applyAlignment="1">
      <alignment horizontal="center"/>
    </xf>
    <xf numFmtId="0" fontId="0" fillId="0" borderId="14" xfId="0" applyBorder="1"/>
    <xf numFmtId="0" fontId="0" fillId="0" borderId="12" xfId="0" applyBorder="1"/>
    <xf numFmtId="0" fontId="0" fillId="0" borderId="8" xfId="0" applyBorder="1"/>
    <xf numFmtId="0" fontId="0" fillId="0" borderId="9" xfId="0" applyBorder="1"/>
    <xf numFmtId="0" fontId="3" fillId="0" borderId="10" xfId="0" applyFont="1" applyBorder="1"/>
    <xf numFmtId="0" fontId="3" fillId="0" borderId="7" xfId="0" applyFont="1" applyBorder="1"/>
    <xf numFmtId="0" fontId="3" fillId="0" borderId="11" xfId="0" applyFont="1" applyBorder="1" applyAlignment="1">
      <alignment horizontal="center"/>
    </xf>
    <xf numFmtId="0" fontId="0" fillId="0" borderId="13" xfId="0" applyBorder="1"/>
    <xf numFmtId="0" fontId="3" fillId="0" borderId="15" xfId="0" applyFont="1" applyBorder="1" applyAlignment="1">
      <alignment horizontal="center"/>
    </xf>
    <xf numFmtId="166" fontId="5" fillId="3" borderId="2" xfId="1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168" fontId="0" fillId="0" borderId="0" xfId="0" applyNumberFormat="1"/>
    <xf numFmtId="165" fontId="0" fillId="0" borderId="0" xfId="1" applyFont="1"/>
    <xf numFmtId="49" fontId="9" fillId="0" borderId="0" xfId="0" applyNumberFormat="1" applyFont="1"/>
    <xf numFmtId="0" fontId="9" fillId="0" borderId="0" xfId="0" applyFont="1"/>
    <xf numFmtId="0" fontId="0" fillId="0" borderId="15" xfId="0" applyBorder="1"/>
    <xf numFmtId="0" fontId="0" fillId="0" borderId="0" xfId="0" applyAlignment="1">
      <alignment horizontal="left" vertical="top" wrapText="1"/>
    </xf>
    <xf numFmtId="0" fontId="2" fillId="3" borderId="14" xfId="0" applyFont="1" applyFill="1" applyBorder="1"/>
    <xf numFmtId="0" fontId="2" fillId="3" borderId="13" xfId="0" applyFont="1" applyFill="1" applyBorder="1"/>
    <xf numFmtId="0" fontId="0" fillId="4" borderId="14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0" xfId="0" pivotButton="1"/>
    <xf numFmtId="0" fontId="10" fillId="0" borderId="0" xfId="0" applyFont="1" applyAlignment="1">
      <alignment wrapText="1"/>
    </xf>
    <xf numFmtId="0" fontId="10" fillId="0" borderId="0" xfId="0" applyFont="1"/>
    <xf numFmtId="0" fontId="0" fillId="0" borderId="0" xfId="0" applyAlignment="1">
      <alignment horizontal="left" vertical="top" wrapText="1"/>
    </xf>
    <xf numFmtId="0" fontId="0" fillId="0" borderId="0" xfId="0" applyFill="1"/>
    <xf numFmtId="1" fontId="3" fillId="0" borderId="7" xfId="0" applyNumberFormat="1" applyFont="1" applyFill="1" applyBorder="1" applyAlignment="1">
      <alignment horizontal="center"/>
    </xf>
    <xf numFmtId="49" fontId="0" fillId="0" borderId="0" xfId="0" applyNumberFormat="1" applyFill="1"/>
    <xf numFmtId="1" fontId="0" fillId="0" borderId="0" xfId="0" applyNumberFormat="1" applyFill="1"/>
  </cellXfs>
  <cellStyles count="6">
    <cellStyle name="20% - Accent1 2" xfId="4" xr:uid="{00000000-0005-0000-0000-000000000000}"/>
    <cellStyle name="Currency" xfId="1" builtinId="4"/>
    <cellStyle name="Currency 2" xfId="3" xr:uid="{00000000-0005-0000-0000-000002000000}"/>
    <cellStyle name="Normal" xfId="0" builtinId="0"/>
    <cellStyle name="Normal 2" xfId="5" xr:uid="{00000000-0005-0000-0000-000004000000}"/>
    <cellStyle name="Percent" xfId="2" builtinId="5"/>
  </cellStyles>
  <dxfs count="41">
    <dxf>
      <font>
        <u val="none"/>
        <color theme="5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theme="6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ont>
        <u val="none"/>
        <color theme="5"/>
      </font>
    </dxf>
    <dxf>
      <font>
        <u val="none"/>
        <color theme="5"/>
      </font>
    </dxf>
    <dxf>
      <font>
        <color theme="1"/>
      </font>
      <fill>
        <patternFill>
          <bgColor theme="6"/>
        </patternFill>
      </fill>
    </dxf>
    <dxf>
      <numFmt numFmtId="1" formatCode="0"/>
      <fill>
        <patternFill patternType="none">
          <fgColor indexed="64"/>
          <bgColor auto="1"/>
        </patternFill>
      </fill>
    </dxf>
    <dxf>
      <numFmt numFmtId="30" formatCode="@"/>
      <fill>
        <patternFill patternType="none">
          <fgColor indexed="64"/>
          <bgColor auto="1"/>
        </patternFill>
      </fill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numFmt numFmtId="0" formatCode="General"/>
    </dxf>
    <dxf>
      <numFmt numFmtId="0" formatCode="General"/>
    </dxf>
    <dxf>
      <numFmt numFmtId="0" formatCode="General"/>
    </dxf>
    <dxf>
      <numFmt numFmtId="30" formatCode="@"/>
    </dxf>
    <dxf>
      <numFmt numFmtId="1" formatCode="0"/>
    </dxf>
    <dxf>
      <numFmt numFmtId="167" formatCode="&quot;$&quot;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</dxf>
    <dxf>
      <numFmt numFmtId="30" formatCode="@"/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numFmt numFmtId="30" formatCode="@"/>
    </dxf>
    <dxf>
      <numFmt numFmtId="30" formatCode="@"/>
    </dxf>
    <dxf>
      <numFmt numFmtId="167" formatCode="&quot;$&quot;#,##0"/>
    </dxf>
    <dxf>
      <numFmt numFmtId="167" formatCode="&quot;$&quot;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3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3"/>
        <charset val="134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</dxf>
    <dxf>
      <numFmt numFmtId="30" formatCode="@"/>
    </dxf>
    <dxf>
      <numFmt numFmtId="30" formatCode="@"/>
    </dxf>
    <dxf>
      <fill>
        <patternFill patternType="solid">
          <fgColor auto="1"/>
          <bgColor indexed="65"/>
        </patternFill>
      </fill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</dxfs>
  <tableStyles count="0" defaultTableStyle="TableStyleMedium2" defaultPivotStyle="PivotStyleLight16"/>
  <colors>
    <mruColors>
      <color rgb="FF99FF99"/>
      <color rgb="FF0E8C23"/>
      <color rgb="FF18E83B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Food,</a:t>
            </a:r>
            <a:r>
              <a:rPr lang="en-US" b="1" baseline="0"/>
              <a:t> Transportation, and OtherExpenses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'Q1.'!$B$4</c:f>
              <c:strCache>
                <c:ptCount val="1"/>
                <c:pt idx="0">
                  <c:v>Food Expense</c:v>
                </c:pt>
              </c:strCache>
            </c:strRef>
          </c:tx>
          <c:spPr>
            <a:solidFill>
              <a:schemeClr val="accent3">
                <a:shade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'Q1.'!$A$5:$A$10</c:f>
              <c:strCache>
                <c:ptCount val="6"/>
                <c:pt idx="0">
                  <c:v>Italy</c:v>
                </c:pt>
                <c:pt idx="1">
                  <c:v>Spain</c:v>
                </c:pt>
                <c:pt idx="2">
                  <c:v>Sweden</c:v>
                </c:pt>
                <c:pt idx="3">
                  <c:v>United Kingdom</c:v>
                </c:pt>
                <c:pt idx="4">
                  <c:v>France</c:v>
                </c:pt>
                <c:pt idx="5">
                  <c:v>Germany</c:v>
                </c:pt>
              </c:strCache>
            </c:strRef>
          </c:cat>
          <c:val>
            <c:numRef>
              <c:f>'Q1.'!$B$5:$B$10</c:f>
              <c:numCache>
                <c:formatCode>"$"#,##0;[Red]\-"$"#,##0</c:formatCode>
                <c:ptCount val="6"/>
                <c:pt idx="0">
                  <c:v>8661</c:v>
                </c:pt>
                <c:pt idx="1">
                  <c:v>8888</c:v>
                </c:pt>
                <c:pt idx="2">
                  <c:v>7803</c:v>
                </c:pt>
                <c:pt idx="3">
                  <c:v>3101</c:v>
                </c:pt>
                <c:pt idx="4">
                  <c:v>1474</c:v>
                </c:pt>
                <c:pt idx="5">
                  <c:v>2312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30-0E46-972D-78BDC799F9D8}"/>
            </c:ext>
          </c:extLst>
        </c:ser>
        <c:ser>
          <c:idx val="1"/>
          <c:order val="1"/>
          <c:tx>
            <c:strRef>
              <c:f>'Q1.'!$C$4</c:f>
              <c:strCache>
                <c:ptCount val="1"/>
                <c:pt idx="0">
                  <c:v>Transportation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'Q1.'!$A$5:$A$10</c:f>
              <c:strCache>
                <c:ptCount val="6"/>
                <c:pt idx="0">
                  <c:v>Italy</c:v>
                </c:pt>
                <c:pt idx="1">
                  <c:v>Spain</c:v>
                </c:pt>
                <c:pt idx="2">
                  <c:v>Sweden</c:v>
                </c:pt>
                <c:pt idx="3">
                  <c:v>United Kingdom</c:v>
                </c:pt>
                <c:pt idx="4">
                  <c:v>France</c:v>
                </c:pt>
                <c:pt idx="5">
                  <c:v>Germany</c:v>
                </c:pt>
              </c:strCache>
            </c:strRef>
          </c:cat>
          <c:val>
            <c:numRef>
              <c:f>'Q1.'!$C$5:$C$10</c:f>
              <c:numCache>
                <c:formatCode>"$"#,##0</c:formatCode>
                <c:ptCount val="6"/>
                <c:pt idx="0">
                  <c:v>4987.79448171897</c:v>
                </c:pt>
                <c:pt idx="1">
                  <c:v>900.69134580547325</c:v>
                </c:pt>
                <c:pt idx="2">
                  <c:v>9067.4053256348416</c:v>
                </c:pt>
                <c:pt idx="3">
                  <c:v>7238.9222890877927</c:v>
                </c:pt>
                <c:pt idx="4">
                  <c:v>4598.3299551615</c:v>
                </c:pt>
                <c:pt idx="5">
                  <c:v>2222.4363795294444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30-0E46-972D-78BDC799F9D8}"/>
            </c:ext>
          </c:extLst>
        </c:ser>
        <c:ser>
          <c:idx val="2"/>
          <c:order val="2"/>
          <c:tx>
            <c:strRef>
              <c:f>'Q1.'!$D$4</c:f>
              <c:strCache>
                <c:ptCount val="1"/>
                <c:pt idx="0">
                  <c:v>Other Expenses</c:v>
                </c:pt>
              </c:strCache>
            </c:strRef>
          </c:tx>
          <c:spPr>
            <a:solidFill>
              <a:schemeClr val="accent3">
                <a:tint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'Q1.'!$A$5:$A$10</c:f>
              <c:strCache>
                <c:ptCount val="6"/>
                <c:pt idx="0">
                  <c:v>Italy</c:v>
                </c:pt>
                <c:pt idx="1">
                  <c:v>Spain</c:v>
                </c:pt>
                <c:pt idx="2">
                  <c:v>Sweden</c:v>
                </c:pt>
                <c:pt idx="3">
                  <c:v>United Kingdom</c:v>
                </c:pt>
                <c:pt idx="4">
                  <c:v>France</c:v>
                </c:pt>
                <c:pt idx="5">
                  <c:v>Germany</c:v>
                </c:pt>
              </c:strCache>
            </c:strRef>
          </c:cat>
          <c:val>
            <c:numRef>
              <c:f>'Q1.'!$D$5:$D$10</c:f>
              <c:numCache>
                <c:formatCode>"$"#,##0;[Red]\-"$"#,##0</c:formatCode>
                <c:ptCount val="6"/>
                <c:pt idx="0">
                  <c:v>1336</c:v>
                </c:pt>
                <c:pt idx="1">
                  <c:v>4238</c:v>
                </c:pt>
                <c:pt idx="2">
                  <c:v>5152</c:v>
                </c:pt>
                <c:pt idx="3">
                  <c:v>6770</c:v>
                </c:pt>
                <c:pt idx="4">
                  <c:v>3768</c:v>
                </c:pt>
                <c:pt idx="5">
                  <c:v>5905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30-0E46-972D-78BDC799F9D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52176480"/>
        <c:axId val="1852178192"/>
      </c:barChart>
      <c:catAx>
        <c:axId val="1852176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Contries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852178192"/>
        <c:crosses val="autoZero"/>
        <c:auto val="1"/>
        <c:lblAlgn val="ctr"/>
        <c:lblOffset val="100"/>
        <c:noMultiLvlLbl val="0"/>
      </c:catAx>
      <c:valAx>
        <c:axId val="185217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Total</a:t>
                </a:r>
                <a:r>
                  <a:rPr lang="en-US" b="1" baseline="0"/>
                  <a:t> Expenses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</c:title>
        <c:numFmt formatCode="&quot;$&quot;#,##0;[Red]\-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852176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Excel-Test-1.xlsx]Q4.!PivotTable5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Spend Estimation</a:t>
            </a:r>
            <a:r>
              <a:rPr lang="en-US" baseline="0"/>
              <a:t> of </a:t>
            </a:r>
            <a:r>
              <a:rPr lang="en-US"/>
              <a:t>Categories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'Q4.'!$J$12:$J$13</c:f>
              <c:strCache>
                <c:ptCount val="1"/>
                <c:pt idx="0">
                  <c:v>Construction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'Q4.'!$I$14:$I$16</c:f>
              <c:strCache>
                <c:ptCount val="2"/>
                <c:pt idx="0">
                  <c:v>ABC</c:v>
                </c:pt>
                <c:pt idx="1">
                  <c:v>XYZ</c:v>
                </c:pt>
              </c:strCache>
            </c:strRef>
          </c:cat>
          <c:val>
            <c:numRef>
              <c:f>'Q4.'!$J$14:$J$16</c:f>
              <c:numCache>
                <c:formatCode>General</c:formatCode>
                <c:ptCount val="2"/>
                <c:pt idx="0">
                  <c:v>57729.907999999996</c:v>
                </c:pt>
                <c:pt idx="1">
                  <c:v>1389171.6719999998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EB-A842-A472-BB69EA9348EE}"/>
            </c:ext>
          </c:extLst>
        </c:ser>
        <c:ser>
          <c:idx val="1"/>
          <c:order val="1"/>
          <c:tx>
            <c:strRef>
              <c:f>'Q4.'!$K$12:$K$13</c:f>
              <c:strCache>
                <c:ptCount val="1"/>
                <c:pt idx="0">
                  <c:v>Forestry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'Q4.'!$I$14:$I$16</c:f>
              <c:strCache>
                <c:ptCount val="2"/>
                <c:pt idx="0">
                  <c:v>ABC</c:v>
                </c:pt>
                <c:pt idx="1">
                  <c:v>XYZ</c:v>
                </c:pt>
              </c:strCache>
            </c:strRef>
          </c:cat>
          <c:val>
            <c:numRef>
              <c:f>'Q4.'!$K$14:$K$16</c:f>
              <c:numCache>
                <c:formatCode>General</c:formatCode>
                <c:ptCount val="2"/>
                <c:pt idx="0">
                  <c:v>128400.48000000001</c:v>
                </c:pt>
                <c:pt idx="1">
                  <c:v>182075.092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EB-A842-A472-BB69EA9348EE}"/>
            </c:ext>
          </c:extLst>
        </c:ser>
        <c:ser>
          <c:idx val="2"/>
          <c:order val="2"/>
          <c:tx>
            <c:strRef>
              <c:f>'Q4.'!$L$12:$L$13</c:f>
              <c:strCache>
                <c:ptCount val="1"/>
                <c:pt idx="0">
                  <c:v>Retail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'Q4.'!$I$14:$I$16</c:f>
              <c:strCache>
                <c:ptCount val="2"/>
                <c:pt idx="0">
                  <c:v>ABC</c:v>
                </c:pt>
                <c:pt idx="1">
                  <c:v>XYZ</c:v>
                </c:pt>
              </c:strCache>
            </c:strRef>
          </c:cat>
          <c:val>
            <c:numRef>
              <c:f>'Q4.'!$L$14:$L$16</c:f>
              <c:numCache>
                <c:formatCode>General</c:formatCode>
                <c:ptCount val="2"/>
                <c:pt idx="0">
                  <c:v>355801.42666666664</c:v>
                </c:pt>
                <c:pt idx="1">
                  <c:v>1630888.18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DEB-A842-A472-BB69EA9348E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55321888"/>
        <c:axId val="1550295536"/>
      </c:barChart>
      <c:catAx>
        <c:axId val="1555321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550295536"/>
        <c:crosses val="autoZero"/>
        <c:auto val="1"/>
        <c:lblAlgn val="ctr"/>
        <c:lblOffset val="100"/>
        <c:noMultiLvlLbl val="0"/>
      </c:catAx>
      <c:valAx>
        <c:axId val="155029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Estiated</a:t>
                </a:r>
                <a:r>
                  <a:rPr lang="en-US" baseline="0"/>
                  <a:t> Research Spend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555321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95250</xdr:colOff>
      <xdr:row>1</xdr:row>
      <xdr:rowOff>0</xdr:rowOff>
    </xdr:from>
    <xdr:to>
      <xdr:col>14</xdr:col>
      <xdr:colOff>142875</xdr:colOff>
      <xdr:row>20</xdr:row>
      <xdr:rowOff>133350</xdr:rowOff>
    </xdr:to>
    <xdr:pic>
      <xdr:nvPicPr>
        <xdr:cNvPr id="1026" name="Picture 2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610225" y="219075"/>
          <a:ext cx="5534025" cy="375285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304799</xdr:colOff>
      <xdr:row>1</xdr:row>
      <xdr:rowOff>9524</xdr:rowOff>
    </xdr:from>
    <xdr:to>
      <xdr:col>24</xdr:col>
      <xdr:colOff>412750</xdr:colOff>
      <xdr:row>20</xdr:row>
      <xdr:rowOff>152400</xdr:rowOff>
    </xdr:to>
    <xdr:pic>
      <xdr:nvPicPr>
        <xdr:cNvPr id="1029" name="Picture 5">
          <a:extLst>
            <a:ext uri="{FF2B5EF4-FFF2-40B4-BE49-F238E27FC236}">
              <a16:creationId xmlns:a16="http://schemas.microsoft.com/office/drawing/2014/main" id="{00000000-0008-0000-0000-00000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1601449" y="193674"/>
          <a:ext cx="6203951" cy="3641726"/>
        </a:xfrm>
        <a:prstGeom prst="rect">
          <a:avLst/>
        </a:prstGeom>
        <a:noFill/>
      </xdr:spPr>
    </xdr:pic>
    <xdr:clientData/>
  </xdr:twoCellAnchor>
  <xdr:twoCellAnchor>
    <xdr:from>
      <xdr:col>0</xdr:col>
      <xdr:colOff>1060450</xdr:colOff>
      <xdr:row>22</xdr:row>
      <xdr:rowOff>12700</xdr:rowOff>
    </xdr:from>
    <xdr:to>
      <xdr:col>6</xdr:col>
      <xdr:colOff>541866</xdr:colOff>
      <xdr:row>42</xdr:row>
      <xdr:rowOff>135467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439FA0-5837-0C92-CA86-0FB10399F2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673100</xdr:colOff>
      <xdr:row>18</xdr:row>
      <xdr:rowOff>6350</xdr:rowOff>
    </xdr:from>
    <xdr:to>
      <xdr:col>12</xdr:col>
      <xdr:colOff>76200</xdr:colOff>
      <xdr:row>32</xdr:row>
      <xdr:rowOff>44450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40270D6-EC40-E84A-7953-80B0ED22A5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443.588901388888" createdVersion="8" refreshedVersion="8" minRefreshableVersion="3" recordCount="100" xr:uid="{1A6B1EBF-E511-7C4A-85D8-4ADFF2C4EE0F}">
  <cacheSource type="worksheet">
    <worksheetSource ref="A6:G106" sheet="Q4."/>
  </cacheSource>
  <cacheFields count="9">
    <cacheField name="Company" numFmtId="0">
      <sharedItems count="2">
        <s v="ABC"/>
        <s v="XYZ"/>
      </sharedItems>
    </cacheField>
    <cacheField name="Month" numFmtId="168">
      <sharedItems containsSemiMixedTypes="0" containsNonDate="0" containsDate="1" containsString="0" minDate="2009-07-01T00:00:00" maxDate="2009-08-02T00:00:00" count="2">
        <d v="2009-07-01T00:00:00"/>
        <d v="2009-08-01T00:00:00"/>
      </sharedItems>
      <fieldGroup par="8"/>
    </cacheField>
    <cacheField name="Category Code" numFmtId="168">
      <sharedItems containsNonDate="0" containsString="0" containsBlank="1"/>
    </cacheField>
    <cacheField name="Category" numFmtId="0">
      <sharedItems count="3">
        <s v="Retail"/>
        <s v="Forestry"/>
        <s v="Construction"/>
      </sharedItems>
    </cacheField>
    <cacheField name="Publication" numFmtId="0">
      <sharedItems/>
    </cacheField>
    <cacheField name="Publication Date" numFmtId="15">
      <sharedItems containsSemiMixedTypes="0" containsNonDate="0" containsDate="1" containsString="0" minDate="2009-07-02T00:00:00" maxDate="2009-08-30T00:00:00"/>
    </cacheField>
    <cacheField name="Estimated Research Spend ($)" numFmtId="166">
      <sharedItems containsSemiMixedTypes="0" containsString="0" containsNumber="1" minValue="1514.0719999999999" maxValue="195713.48"/>
    </cacheField>
    <cacheField name="Days (Month)" numFmtId="0" databaseField="0">
      <fieldGroup base="1">
        <rangePr groupBy="days" startDate="2009-07-01T00:00:00" endDate="2009-08-02T00:00:00"/>
        <groupItems count="368">
          <s v="&lt;2009/7/1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2009/8/2"/>
        </groupItems>
      </fieldGroup>
    </cacheField>
    <cacheField name="Months (Month)" numFmtId="0" databaseField="0">
      <fieldGroup base="1">
        <rangePr groupBy="months" startDate="2009-07-01T00:00:00" endDate="2009-08-02T00:00:00"/>
        <groupItems count="14">
          <s v="&lt;2009/7/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09/8/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x v="0"/>
    <x v="0"/>
    <m/>
    <x v="0"/>
    <s v="Ed Sun"/>
    <d v="2009-07-22T00:00:00"/>
    <n v="2558.3200000000002"/>
  </r>
  <r>
    <x v="0"/>
    <x v="0"/>
    <m/>
    <x v="1"/>
    <s v="C. Herald"/>
    <d v="2009-07-05T00:00:00"/>
    <n v="10458.200000000001"/>
  </r>
  <r>
    <x v="0"/>
    <x v="0"/>
    <m/>
    <x v="1"/>
    <s v="C. Herald"/>
    <d v="2009-07-17T00:00:00"/>
    <n v="12126.44"/>
  </r>
  <r>
    <x v="0"/>
    <x v="0"/>
    <m/>
    <x v="1"/>
    <s v="E Journal"/>
    <d v="2009-07-05T00:00:00"/>
    <n v="13205.72"/>
  </r>
  <r>
    <x v="0"/>
    <x v="0"/>
    <m/>
    <x v="2"/>
    <s v="Globe "/>
    <d v="2009-07-24T00:00:00"/>
    <n v="11396"/>
  </r>
  <r>
    <x v="0"/>
    <x v="0"/>
    <m/>
    <x v="0"/>
    <s v="Globe "/>
    <d v="2009-07-16T00:00:00"/>
    <n v="11396"/>
  </r>
  <r>
    <x v="0"/>
    <x v="0"/>
    <m/>
    <x v="0"/>
    <s v="Globe "/>
    <d v="2009-07-16T00:00:00"/>
    <n v="9369.4"/>
  </r>
  <r>
    <x v="0"/>
    <x v="0"/>
    <m/>
    <x v="1"/>
    <s v="Cal Sun"/>
    <d v="2009-07-02T00:00:00"/>
    <n v="6431.08"/>
  </r>
  <r>
    <x v="0"/>
    <x v="0"/>
    <m/>
    <x v="1"/>
    <s v="Ed Sun"/>
    <d v="2009-07-02T00:00:00"/>
    <n v="6399.92"/>
  </r>
  <r>
    <x v="0"/>
    <x v="0"/>
    <m/>
    <x v="1"/>
    <s v="Ed Sun"/>
    <d v="2009-07-08T00:00:00"/>
    <n v="6399.92"/>
  </r>
  <r>
    <x v="0"/>
    <x v="0"/>
    <m/>
    <x v="1"/>
    <s v="C. Herald"/>
    <d v="2009-07-03T00:00:00"/>
    <n v="12126.44"/>
  </r>
  <r>
    <x v="0"/>
    <x v="0"/>
    <m/>
    <x v="1"/>
    <s v="C. Herald"/>
    <d v="2009-07-04T00:00:00"/>
    <n v="11200.32"/>
  </r>
  <r>
    <x v="0"/>
    <x v="0"/>
    <m/>
    <x v="1"/>
    <s v="C. Herald"/>
    <d v="2009-07-07T00:00:00"/>
    <n v="10458.200000000001"/>
  </r>
  <r>
    <x v="0"/>
    <x v="0"/>
    <m/>
    <x v="1"/>
    <s v="E Journal"/>
    <d v="2009-07-02T00:00:00"/>
    <n v="13205.72"/>
  </r>
  <r>
    <x v="0"/>
    <x v="0"/>
    <m/>
    <x v="1"/>
    <s v="E Journal"/>
    <d v="2009-07-03T00:00:00"/>
    <n v="15188.2"/>
  </r>
  <r>
    <x v="1"/>
    <x v="0"/>
    <m/>
    <x v="1"/>
    <s v="Phoenix"/>
    <d v="2009-07-29T00:00:00"/>
    <n v="14874.451999999999"/>
  </r>
  <r>
    <x v="1"/>
    <x v="0"/>
    <m/>
    <x v="0"/>
    <s v="E Journal"/>
    <d v="2009-07-29T00:00:00"/>
    <n v="15687.343999999999"/>
  </r>
  <r>
    <x v="1"/>
    <x v="0"/>
    <m/>
    <x v="1"/>
    <s v="Phoenix"/>
    <d v="2009-07-29T00:00:00"/>
    <n v="16500.236000000001"/>
  </r>
  <r>
    <x v="1"/>
    <x v="0"/>
    <m/>
    <x v="2"/>
    <s v="Gazette"/>
    <d v="2009-07-31T00:00:00"/>
    <n v="17313.128000000001"/>
  </r>
  <r>
    <x v="1"/>
    <x v="0"/>
    <m/>
    <x v="2"/>
    <s v="Citizen"/>
    <d v="2009-07-31T00:00:00"/>
    <n v="18126.02"/>
  </r>
  <r>
    <x v="1"/>
    <x v="0"/>
    <m/>
    <x v="2"/>
    <s v="Gazette"/>
    <d v="2009-07-31T00:00:00"/>
    <n v="18938.912"/>
  </r>
  <r>
    <x v="1"/>
    <x v="0"/>
    <m/>
    <x v="2"/>
    <s v="Citizen"/>
    <d v="2009-07-31T00:00:00"/>
    <n v="19751.804"/>
  </r>
  <r>
    <x v="1"/>
    <x v="0"/>
    <m/>
    <x v="2"/>
    <s v="E Journal"/>
    <d v="2009-07-31T00:00:00"/>
    <n v="20564.696"/>
  </r>
  <r>
    <x v="1"/>
    <x v="0"/>
    <m/>
    <x v="2"/>
    <s v="Gazette"/>
    <d v="2009-07-31T00:00:00"/>
    <n v="21377.588"/>
  </r>
  <r>
    <x v="1"/>
    <x v="0"/>
    <m/>
    <x v="2"/>
    <s v="Citizen"/>
    <d v="2009-07-31T00:00:00"/>
    <n v="22190.48"/>
  </r>
  <r>
    <x v="1"/>
    <x v="0"/>
    <m/>
    <x v="2"/>
    <s v="The Times"/>
    <d v="2009-07-31T00:00:00"/>
    <n v="23003.371999999999"/>
  </r>
  <r>
    <x v="1"/>
    <x v="0"/>
    <m/>
    <x v="1"/>
    <s v="Cal Sun"/>
    <d v="2009-07-30T00:00:00"/>
    <n v="7030.84"/>
  </r>
  <r>
    <x v="1"/>
    <x v="0"/>
    <m/>
    <x v="1"/>
    <s v="Cal Sun"/>
    <d v="2009-07-31T00:00:00"/>
    <n v="7030.84"/>
  </r>
  <r>
    <x v="0"/>
    <x v="0"/>
    <m/>
    <x v="0"/>
    <s v="Globe "/>
    <d v="2009-08-01T00:00:00"/>
    <n v="11563.4"/>
  </r>
  <r>
    <x v="0"/>
    <x v="0"/>
    <m/>
    <x v="0"/>
    <s v="Globe "/>
    <d v="2009-08-01T00:00:00"/>
    <n v="9526.2000000000007"/>
  </r>
  <r>
    <x v="0"/>
    <x v="0"/>
    <m/>
    <x v="0"/>
    <s v="C. Herald"/>
    <d v="2009-08-19T00:00:00"/>
    <n v="9846.76"/>
  </r>
  <r>
    <x v="0"/>
    <x v="0"/>
    <m/>
    <x v="0"/>
    <s v="C. Herald"/>
    <d v="2009-08-25T00:00:00"/>
    <n v="9846.76"/>
  </r>
  <r>
    <x v="0"/>
    <x v="0"/>
    <m/>
    <x v="0"/>
    <s v="C. Herald"/>
    <d v="2009-08-28T00:00:00"/>
    <n v="11822.6"/>
  </r>
  <r>
    <x v="0"/>
    <x v="0"/>
    <m/>
    <x v="0"/>
    <s v="E Journal"/>
    <d v="2009-08-06T00:00:00"/>
    <n v="13205.72"/>
  </r>
  <r>
    <x v="1"/>
    <x v="0"/>
    <m/>
    <x v="0"/>
    <s v="Ed Sun"/>
    <d v="2009-08-19T00:00:00"/>
    <n v="8844.9920000000002"/>
  </r>
  <r>
    <x v="1"/>
    <x v="0"/>
    <m/>
    <x v="0"/>
    <s v="Cal Sun"/>
    <d v="2009-08-07T00:00:00"/>
    <n v="8111.9"/>
  </r>
  <r>
    <x v="1"/>
    <x v="0"/>
    <m/>
    <x v="0"/>
    <s v="E Journal"/>
    <d v="2009-08-05T00:00:00"/>
    <n v="7378.808"/>
  </r>
  <r>
    <x v="1"/>
    <x v="0"/>
    <m/>
    <x v="0"/>
    <s v="Ed Sun"/>
    <d v="2009-08-05T00:00:00"/>
    <n v="6645.7160000000003"/>
  </r>
  <r>
    <x v="1"/>
    <x v="0"/>
    <m/>
    <x v="0"/>
    <s v="E Journal"/>
    <d v="2009-08-07T00:00:00"/>
    <n v="72959.539999999994"/>
  </r>
  <r>
    <x v="1"/>
    <x v="0"/>
    <m/>
    <x v="0"/>
    <s v="Gazette"/>
    <d v="2009-08-07T00:00:00"/>
    <n v="80180.36"/>
  </r>
  <r>
    <x v="1"/>
    <x v="0"/>
    <m/>
    <x v="0"/>
    <s v="Citizen"/>
    <d v="2009-08-07T00:00:00"/>
    <n v="87401.18"/>
  </r>
  <r>
    <x v="1"/>
    <x v="0"/>
    <m/>
    <x v="0"/>
    <s v="The Times"/>
    <d v="2009-08-07T00:00:00"/>
    <n v="94622"/>
  </r>
  <r>
    <x v="0"/>
    <x v="1"/>
    <m/>
    <x v="1"/>
    <s v="C. Herald"/>
    <d v="2009-08-01T00:00:00"/>
    <n v="11200.32"/>
  </r>
  <r>
    <x v="0"/>
    <x v="1"/>
    <m/>
    <x v="0"/>
    <s v="E Journal"/>
    <d v="2009-08-11T00:00:00"/>
    <n v="13205.72"/>
  </r>
  <r>
    <x v="0"/>
    <x v="1"/>
    <m/>
    <x v="0"/>
    <s v="E Journal"/>
    <d v="2009-08-20T00:00:00"/>
    <n v="14896.68"/>
  </r>
  <r>
    <x v="0"/>
    <x v="1"/>
    <m/>
    <x v="0"/>
    <s v="Gazette"/>
    <d v="2009-08-13T00:00:00"/>
    <n v="11315.08"/>
  </r>
  <r>
    <x v="0"/>
    <x v="1"/>
    <m/>
    <x v="0"/>
    <s v="Gazette"/>
    <d v="2009-08-20T00:00:00"/>
    <n v="13670.04"/>
  </r>
  <r>
    <x v="0"/>
    <x v="1"/>
    <m/>
    <x v="0"/>
    <s v="Metra"/>
    <d v="2009-08-13T00:00:00"/>
    <n v="12067.2933333333"/>
  </r>
  <r>
    <x v="0"/>
    <x v="1"/>
    <m/>
    <x v="0"/>
    <s v="Metra"/>
    <d v="2009-08-19T00:00:00"/>
    <n v="11453.973333333301"/>
  </r>
  <r>
    <x v="0"/>
    <x v="1"/>
    <m/>
    <x v="0"/>
    <s v="Citizen"/>
    <d v="2009-08-06T00:00:00"/>
    <n v="13359.28"/>
  </r>
  <r>
    <x v="0"/>
    <x v="1"/>
    <m/>
    <x v="0"/>
    <s v="Citizen"/>
    <d v="2009-08-11T00:00:00"/>
    <n v="13359.28"/>
  </r>
  <r>
    <x v="0"/>
    <x v="1"/>
    <m/>
    <x v="0"/>
    <s v="Citizen"/>
    <d v="2009-08-18T00:00:00"/>
    <n v="17225.68"/>
  </r>
  <r>
    <x v="0"/>
    <x v="1"/>
    <m/>
    <x v="0"/>
    <s v="Packet"/>
    <d v="2009-08-08T00:00:00"/>
    <n v="41092.480000000003"/>
  </r>
  <r>
    <x v="0"/>
    <x v="1"/>
    <m/>
    <x v="0"/>
    <s v="Independent"/>
    <d v="2009-08-11T00:00:00"/>
    <n v="19022.68"/>
  </r>
  <r>
    <x v="0"/>
    <x v="1"/>
    <m/>
    <x v="0"/>
    <s v="Independent"/>
    <d v="2009-08-22T00:00:00"/>
    <n v="20256.080000000002"/>
  </r>
  <r>
    <x v="0"/>
    <x v="1"/>
    <m/>
    <x v="0"/>
    <s v="Globe "/>
    <d v="2009-08-11T00:00:00"/>
    <n v="11396"/>
  </r>
  <r>
    <x v="0"/>
    <x v="1"/>
    <m/>
    <x v="0"/>
    <s v="Globe "/>
    <d v="2009-08-27T00:00:00"/>
    <n v="16176.6"/>
  </r>
  <r>
    <x v="0"/>
    <x v="1"/>
    <m/>
    <x v="0"/>
    <s v="Globe "/>
    <d v="2009-08-11T00:00:00"/>
    <n v="9369.4"/>
  </r>
  <r>
    <x v="0"/>
    <x v="1"/>
    <m/>
    <x v="0"/>
    <s v="Globe "/>
    <d v="2009-08-19T00:00:00"/>
    <n v="14400"/>
  </r>
  <r>
    <x v="0"/>
    <x v="1"/>
    <m/>
    <x v="0"/>
    <s v="Globe "/>
    <d v="2009-08-27T00:00:00"/>
    <n v="14400"/>
  </r>
  <r>
    <x v="1"/>
    <x v="1"/>
    <m/>
    <x v="0"/>
    <s v="Independent"/>
    <d v="2009-08-18T00:00:00"/>
    <n v="16528.080000000002"/>
  </r>
  <r>
    <x v="0"/>
    <x v="1"/>
    <m/>
    <x v="2"/>
    <s v="C. Herald"/>
    <d v="2009-08-06T00:00:00"/>
    <n v="9958.2000000000007"/>
  </r>
  <r>
    <x v="0"/>
    <x v="1"/>
    <m/>
    <x v="2"/>
    <s v="E Journal"/>
    <d v="2009-08-05T00:00:00"/>
    <n v="12665.72"/>
  </r>
  <r>
    <x v="0"/>
    <x v="1"/>
    <m/>
    <x v="2"/>
    <s v="E Journal"/>
    <d v="2009-08-13T00:00:00"/>
    <n v="12665.72"/>
  </r>
  <r>
    <x v="0"/>
    <x v="1"/>
    <m/>
    <x v="2"/>
    <s v="Ed Sun"/>
    <d v="2009-08-06T00:00:00"/>
    <n v="11044.268"/>
  </r>
  <r>
    <x v="1"/>
    <x v="1"/>
    <m/>
    <x v="0"/>
    <s v="E Journal"/>
    <d v="2009-08-05T00:00:00"/>
    <n v="10311.175999999999"/>
  </r>
  <r>
    <x v="1"/>
    <x v="1"/>
    <m/>
    <x v="0"/>
    <s v="Ed Sun"/>
    <d v="2009-08-05T00:00:00"/>
    <n v="9578.0840000000007"/>
  </r>
  <r>
    <x v="1"/>
    <x v="1"/>
    <m/>
    <x v="1"/>
    <s v="Phoenix"/>
    <d v="2009-08-05T00:00:00"/>
    <n v="5912.6239999999998"/>
  </r>
  <r>
    <x v="1"/>
    <x v="1"/>
    <m/>
    <x v="2"/>
    <s v="Globe "/>
    <d v="2009-08-08T00:00:00"/>
    <n v="5179.5320000000002"/>
  </r>
  <r>
    <x v="1"/>
    <x v="1"/>
    <m/>
    <x v="2"/>
    <s v="Globe "/>
    <d v="2009-08-07T00:00:00"/>
    <n v="4446.4399999999996"/>
  </r>
  <r>
    <x v="1"/>
    <x v="1"/>
    <m/>
    <x v="2"/>
    <s v="Globe "/>
    <d v="2009-08-13T00:00:00"/>
    <n v="3713.348"/>
  </r>
  <r>
    <x v="1"/>
    <x v="1"/>
    <m/>
    <x v="2"/>
    <s v="Globe "/>
    <d v="2009-08-20T00:00:00"/>
    <n v="2980.2559999999999"/>
  </r>
  <r>
    <x v="1"/>
    <x v="1"/>
    <m/>
    <x v="2"/>
    <s v="Globe "/>
    <d v="2009-08-29T00:00:00"/>
    <n v="2247.1640000000002"/>
  </r>
  <r>
    <x v="1"/>
    <x v="1"/>
    <m/>
    <x v="2"/>
    <s v="Metra"/>
    <d v="2009-08-07T00:00:00"/>
    <n v="1514.0719999999999"/>
  </r>
  <r>
    <x v="1"/>
    <x v="1"/>
    <m/>
    <x v="2"/>
    <s v="Metra"/>
    <d v="2009-08-07T00:00:00"/>
    <n v="43051.6"/>
  </r>
  <r>
    <x v="1"/>
    <x v="1"/>
    <m/>
    <x v="2"/>
    <s v="Citizen"/>
    <d v="2009-08-08T00:00:00"/>
    <n v="43051.6"/>
  </r>
  <r>
    <x v="1"/>
    <x v="1"/>
    <m/>
    <x v="2"/>
    <s v="Packet"/>
    <d v="2009-08-07T00:00:00"/>
    <n v="43051.6"/>
  </r>
  <r>
    <x v="1"/>
    <x v="1"/>
    <m/>
    <x v="2"/>
    <s v="Packet"/>
    <d v="2009-08-08T00:00:00"/>
    <n v="53346.400000000001"/>
  </r>
  <r>
    <x v="1"/>
    <x v="1"/>
    <m/>
    <x v="2"/>
    <s v="Packet"/>
    <d v="2009-08-13T00:00:00"/>
    <n v="43051.6"/>
  </r>
  <r>
    <x v="1"/>
    <x v="1"/>
    <m/>
    <x v="2"/>
    <s v="E Journal"/>
    <d v="2009-08-07T00:00:00"/>
    <n v="58517.9"/>
  </r>
  <r>
    <x v="1"/>
    <x v="1"/>
    <m/>
    <x v="2"/>
    <s v="Citizen"/>
    <d v="2009-08-07T00:00:00"/>
    <n v="65738.720000000001"/>
  </r>
  <r>
    <x v="1"/>
    <x v="1"/>
    <m/>
    <x v="0"/>
    <s v="E Journal"/>
    <d v="2009-08-07T00:00:00"/>
    <n v="101842.82"/>
  </r>
  <r>
    <x v="1"/>
    <x v="1"/>
    <m/>
    <x v="0"/>
    <s v="Gazette"/>
    <d v="2009-08-07T00:00:00"/>
    <n v="109063.64"/>
  </r>
  <r>
    <x v="1"/>
    <x v="1"/>
    <m/>
    <x v="0"/>
    <s v="Citizen"/>
    <d v="2009-08-07T00:00:00"/>
    <n v="116284.46"/>
  </r>
  <r>
    <x v="1"/>
    <x v="1"/>
    <m/>
    <x v="0"/>
    <s v="The Times"/>
    <d v="2009-08-07T00:00:00"/>
    <n v="123505.28"/>
  </r>
  <r>
    <x v="1"/>
    <x v="1"/>
    <m/>
    <x v="1"/>
    <s v="Citizen"/>
    <d v="2009-08-07T00:00:00"/>
    <n v="130726.1"/>
  </r>
  <r>
    <x v="1"/>
    <x v="1"/>
    <m/>
    <x v="0"/>
    <s v="Chronicle"/>
    <d v="2009-08-07T00:00:00"/>
    <n v="137946.92000000001"/>
  </r>
  <r>
    <x v="1"/>
    <x v="1"/>
    <m/>
    <x v="0"/>
    <s v="Gazette"/>
    <d v="2009-08-07T00:00:00"/>
    <n v="145167.74"/>
  </r>
  <r>
    <x v="1"/>
    <x v="1"/>
    <m/>
    <x v="0"/>
    <s v="Leader"/>
    <d v="2009-08-06T00:00:00"/>
    <n v="152388.56"/>
  </r>
  <r>
    <x v="1"/>
    <x v="1"/>
    <m/>
    <x v="0"/>
    <s v="Citizen"/>
    <d v="2009-08-07T00:00:00"/>
    <n v="159609.38"/>
  </r>
  <r>
    <x v="1"/>
    <x v="1"/>
    <m/>
    <x v="0"/>
    <s v="Free Press"/>
    <d v="2009-08-07T00:00:00"/>
    <n v="166830.20000000001"/>
  </r>
  <r>
    <x v="1"/>
    <x v="1"/>
    <m/>
    <x v="2"/>
    <s v="Chronicle"/>
    <d v="2009-08-07T00:00:00"/>
    <n v="174051.02"/>
  </r>
  <r>
    <x v="1"/>
    <x v="1"/>
    <m/>
    <x v="2"/>
    <s v="Citizen"/>
    <d v="2009-08-07T00:00:00"/>
    <n v="181271.84"/>
  </r>
  <r>
    <x v="1"/>
    <x v="1"/>
    <m/>
    <x v="2"/>
    <s v="Chronicle"/>
    <d v="2009-08-07T00:00:00"/>
    <n v="188492.66"/>
  </r>
  <r>
    <x v="1"/>
    <x v="1"/>
    <m/>
    <x v="2"/>
    <s v="Citizen"/>
    <d v="2009-08-07T00:00:00"/>
    <n v="195713.48"/>
  </r>
  <r>
    <x v="1"/>
    <x v="1"/>
    <m/>
    <x v="2"/>
    <s v="Gazette"/>
    <d v="2009-08-07T00:00:00"/>
    <n v="18818.939999999999"/>
  </r>
  <r>
    <x v="1"/>
    <x v="1"/>
    <m/>
    <x v="2"/>
    <s v="Gazette"/>
    <d v="2009-08-08T00:00:00"/>
    <n v="26373.5"/>
  </r>
  <r>
    <x v="1"/>
    <x v="1"/>
    <m/>
    <x v="2"/>
    <s v="Gazette"/>
    <d v="2009-08-13T00:00:00"/>
    <n v="18818.939999999999"/>
  </r>
  <r>
    <x v="1"/>
    <x v="1"/>
    <m/>
    <x v="2"/>
    <s v="Gazette"/>
    <d v="2009-08-15T00:00:00"/>
    <n v="29024.26"/>
  </r>
  <r>
    <x v="1"/>
    <x v="1"/>
    <m/>
    <x v="2"/>
    <s v="Presse"/>
    <d v="2009-08-07T00:00:00"/>
    <n v="25450.7999999999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2FC63F-BD59-1C41-A6A7-82759261E9F8}" name="PivotTable5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I12:M16" firstHeaderRow="1" firstDataRow="2" firstDataCol="1"/>
  <pivotFields count="9">
    <pivotField axis="axisRow" showAll="0">
      <items count="3">
        <item x="0"/>
        <item x="1"/>
        <item t="default"/>
      </items>
    </pivotField>
    <pivotField numFmtId="168" showAll="0">
      <items count="3">
        <item x="0"/>
        <item x="1"/>
        <item t="default"/>
      </items>
    </pivotField>
    <pivotField showAll="0"/>
    <pivotField axis="axisCol" showAll="0">
      <items count="4">
        <item x="2"/>
        <item x="1"/>
        <item x="0"/>
        <item t="default"/>
      </items>
    </pivotField>
    <pivotField showAll="0"/>
    <pivotField numFmtId="15" showAll="0"/>
    <pivotField dataField="1" numFmtId="166"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0"/>
  </rowFields>
  <rowItems count="3">
    <i>
      <x/>
    </i>
    <i>
      <x v="1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dataFields count="1">
    <dataField name="Sum of Estimated Research Spend ($)" fld="6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1000000}" name="Table17" displayName="Table17" ref="A5:F75" totalsRowCount="1" headerRowBorderDxfId="40" tableBorderDxfId="39">
  <autoFilter ref="A5:F74" xr:uid="{00000000-000C-0000-FFFF-FFFF01000000}">
    <filterColumn colId="0">
      <colorFilter dxfId="38" cellColor="0"/>
    </filterColumn>
  </autoFilter>
  <sortState xmlns:xlrd2="http://schemas.microsoft.com/office/spreadsheetml/2017/richdata2" ref="A6:F74">
    <sortCondition descending="1" ref="E6:E74"/>
  </sortState>
  <tableColumns count="6">
    <tableColumn id="1" xr3:uid="{00000000-0010-0000-0100-000001000000}" name="First_Name" dataDxfId="37" totalsRowDxfId="36"/>
    <tableColumn id="2" xr3:uid="{00000000-0010-0000-0100-000002000000}" name="Last_Name" dataDxfId="35" totalsRowDxfId="34"/>
    <tableColumn id="3" xr3:uid="{00000000-0010-0000-0100-000003000000}" name="Productivity(%)" dataDxfId="33" totalsRowDxfId="32"/>
    <tableColumn id="4" xr3:uid="{00000000-0010-0000-0100-000004000000}" name="Future Salary (Per Year)" totalsRowFunction="sum" dataDxfId="31" totalsRowDxfId="30"/>
    <tableColumn id="5" xr3:uid="{00000000-0010-0000-0100-000005000000}" name="Hours" dataDxfId="10" totalsRowDxfId="9"/>
    <tableColumn id="6" xr3:uid="{00000000-0010-0000-0100-000006000000}" name="Department_Code" dataDxfId="29" totalsRowDxfId="2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Table1" displayName="Table1" ref="A8:I77" totalsRowShown="0" headerRowBorderDxfId="27" tableBorderDxfId="26">
  <tableColumns count="9">
    <tableColumn id="1" xr3:uid="{00000000-0010-0000-0200-000001000000}" name="First_Name" dataDxfId="25"/>
    <tableColumn id="2" xr3:uid="{00000000-0010-0000-0200-000002000000}" name="Last_Name" dataDxfId="24"/>
    <tableColumn id="3" xr3:uid="{00000000-0010-0000-0200-000003000000}" name="Productivity(%)" dataDxfId="23"/>
    <tableColumn id="4" xr3:uid="{00000000-0010-0000-0200-000004000000}" name="Future Salary (Per Year)" dataDxfId="22"/>
    <tableColumn id="5" xr3:uid="{00000000-0010-0000-0200-000005000000}" name="Hours" dataDxfId="21"/>
    <tableColumn id="6" xr3:uid="{00000000-0010-0000-0200-000006000000}" name="Department_Code" dataDxfId="20"/>
    <tableColumn id="7" xr3:uid="{00000000-0010-0000-0200-000007000000}" name="Department_Location" dataDxfId="19">
      <calculatedColumnFormula>VLOOKUP($F9,$K$9:$M$17,3,FALSE)</calculatedColumnFormula>
    </tableColumn>
    <tableColumn id="8" xr3:uid="{B67A2A57-A877-2B4C-8A51-A63005727CF7}" name="Department" dataDxfId="18">
      <calculatedColumnFormula>VLOOKUP(Table1[[#This Row],[Department_Code]],Table4[#All], 2,FALSE)</calculatedColumnFormula>
    </tableColumn>
    <tableColumn id="9" xr3:uid="{F70DAC87-BA3C-9A49-A6C8-3D7A9407132F}" name="Department_Location2" dataDxfId="17">
      <calculatedColumnFormula>_xlfn.CONCAT(H8,$K$19,G8)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4" displayName="Table4" ref="K8:M17" totalsRowShown="0" headerRowBorderDxfId="16" tableBorderDxfId="15" totalsRowBorderDxfId="14">
  <sortState xmlns:xlrd2="http://schemas.microsoft.com/office/spreadsheetml/2017/richdata2" ref="K9:M17">
    <sortCondition ref="K8:K17"/>
  </sortState>
  <tableColumns count="3">
    <tableColumn id="1" xr3:uid="{00000000-0010-0000-0300-000001000000}" name="Code" dataDxfId="13"/>
    <tableColumn id="2" xr3:uid="{00000000-0010-0000-0300-000002000000}" name="Department" dataDxfId="12"/>
    <tableColumn id="3" xr3:uid="{00000000-0010-0000-0300-000003000000}" name="Location" dataDxfId="1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2"/>
  <sheetViews>
    <sheetView topLeftCell="A2" zoomScale="75" workbookViewId="0">
      <selection activeCell="G29" sqref="G29"/>
    </sheetView>
  </sheetViews>
  <sheetFormatPr baseColWidth="10" defaultColWidth="8.83203125" defaultRowHeight="15" x14ac:dyDescent="0.2"/>
  <cols>
    <col min="1" max="1" width="20.83203125" customWidth="1"/>
    <col min="2" max="2" width="17" customWidth="1"/>
    <col min="3" max="3" width="17.1640625" customWidth="1"/>
    <col min="4" max="4" width="19.5" customWidth="1"/>
  </cols>
  <sheetData>
    <row r="1" spans="1:6" x14ac:dyDescent="0.2">
      <c r="A1" s="1" t="s">
        <v>190</v>
      </c>
    </row>
    <row r="2" spans="1:6" x14ac:dyDescent="0.2">
      <c r="A2" t="s">
        <v>187</v>
      </c>
    </row>
    <row r="3" spans="1:6" x14ac:dyDescent="0.2">
      <c r="A3" s="1" t="s">
        <v>172</v>
      </c>
    </row>
    <row r="4" spans="1:6" x14ac:dyDescent="0.2">
      <c r="A4" s="2" t="s">
        <v>111</v>
      </c>
      <c r="B4" s="2" t="s">
        <v>112</v>
      </c>
      <c r="C4" s="2" t="s">
        <v>113</v>
      </c>
      <c r="D4" s="2" t="s">
        <v>114</v>
      </c>
    </row>
    <row r="5" spans="1:6" x14ac:dyDescent="0.2">
      <c r="A5" s="2" t="s">
        <v>115</v>
      </c>
      <c r="B5" s="3">
        <v>8661</v>
      </c>
      <c r="C5" s="4">
        <v>4987.79448171897</v>
      </c>
      <c r="D5" s="3">
        <v>1336</v>
      </c>
    </row>
    <row r="6" spans="1:6" x14ac:dyDescent="0.2">
      <c r="A6" s="2" t="s">
        <v>116</v>
      </c>
      <c r="B6" s="3">
        <v>8888</v>
      </c>
      <c r="C6" s="4">
        <v>900.69134580547325</v>
      </c>
      <c r="D6" s="3">
        <v>4238</v>
      </c>
    </row>
    <row r="7" spans="1:6" x14ac:dyDescent="0.2">
      <c r="A7" s="2" t="s">
        <v>117</v>
      </c>
      <c r="B7" s="3">
        <v>7803</v>
      </c>
      <c r="C7" s="4">
        <v>9067.4053256348416</v>
      </c>
      <c r="D7" s="3">
        <v>5152</v>
      </c>
    </row>
    <row r="8" spans="1:6" x14ac:dyDescent="0.2">
      <c r="A8" s="2" t="s">
        <v>118</v>
      </c>
      <c r="B8" s="3">
        <v>3101</v>
      </c>
      <c r="C8" s="4">
        <v>7238.9222890877927</v>
      </c>
      <c r="D8" s="3">
        <v>6770</v>
      </c>
    </row>
    <row r="9" spans="1:6" x14ac:dyDescent="0.2">
      <c r="A9" s="2" t="s">
        <v>119</v>
      </c>
      <c r="B9" s="3">
        <v>1474</v>
      </c>
      <c r="C9" s="4">
        <v>4598.3299551615</v>
      </c>
      <c r="D9" s="3">
        <v>3768</v>
      </c>
    </row>
    <row r="10" spans="1:6" x14ac:dyDescent="0.2">
      <c r="A10" s="2" t="s">
        <v>120</v>
      </c>
      <c r="B10" s="3">
        <v>2312</v>
      </c>
      <c r="C10" s="4">
        <v>2222.4363795294444</v>
      </c>
      <c r="D10" s="3">
        <v>5905</v>
      </c>
    </row>
    <row r="11" spans="1:6" x14ac:dyDescent="0.2">
      <c r="F11" s="1"/>
    </row>
    <row r="12" spans="1:6" x14ac:dyDescent="0.2">
      <c r="A12" t="s">
        <v>188</v>
      </c>
    </row>
    <row r="13" spans="1:6" x14ac:dyDescent="0.2">
      <c r="A13" s="1" t="s">
        <v>186</v>
      </c>
    </row>
    <row r="14" spans="1:6" x14ac:dyDescent="0.2">
      <c r="A14" s="2" t="s">
        <v>111</v>
      </c>
      <c r="B14" s="2" t="s">
        <v>112</v>
      </c>
      <c r="C14" s="2" t="s">
        <v>113</v>
      </c>
      <c r="D14" s="2" t="s">
        <v>114</v>
      </c>
    </row>
    <row r="15" spans="1:6" x14ac:dyDescent="0.2">
      <c r="A15" s="2" t="s">
        <v>115</v>
      </c>
      <c r="B15" s="3">
        <v>7843</v>
      </c>
      <c r="C15" s="4">
        <v>5766</v>
      </c>
      <c r="D15" s="3">
        <v>2442</v>
      </c>
    </row>
    <row r="16" spans="1:6" x14ac:dyDescent="0.2">
      <c r="A16" s="2" t="s">
        <v>116</v>
      </c>
      <c r="B16" s="3">
        <v>9002</v>
      </c>
      <c r="C16" s="4">
        <v>1011</v>
      </c>
      <c r="D16" s="3">
        <v>5506</v>
      </c>
    </row>
    <row r="17" spans="1:6" x14ac:dyDescent="0.2">
      <c r="A17" s="2" t="s">
        <v>117</v>
      </c>
      <c r="B17" s="3">
        <v>5098</v>
      </c>
      <c r="C17" s="4">
        <v>7625</v>
      </c>
      <c r="D17" s="3">
        <v>6920</v>
      </c>
    </row>
    <row r="18" spans="1:6" x14ac:dyDescent="0.2">
      <c r="A18" s="2" t="s">
        <v>118</v>
      </c>
      <c r="B18" s="3">
        <v>4402</v>
      </c>
      <c r="C18" s="4">
        <v>8992</v>
      </c>
      <c r="D18" s="3">
        <v>3067</v>
      </c>
    </row>
    <row r="19" spans="1:6" x14ac:dyDescent="0.2">
      <c r="A19" s="2" t="s">
        <v>119</v>
      </c>
      <c r="B19" s="3">
        <v>2256</v>
      </c>
      <c r="C19" s="4">
        <v>6211</v>
      </c>
      <c r="D19" s="3">
        <v>6033</v>
      </c>
    </row>
    <row r="20" spans="1:6" x14ac:dyDescent="0.2">
      <c r="A20" s="2" t="s">
        <v>120</v>
      </c>
      <c r="B20" s="3">
        <v>1929</v>
      </c>
      <c r="C20" s="4">
        <v>2986</v>
      </c>
      <c r="D20" s="3">
        <v>5155</v>
      </c>
    </row>
    <row r="30" spans="1:6" x14ac:dyDescent="0.2">
      <c r="F30" s="1"/>
    </row>
    <row r="32" spans="1:6" x14ac:dyDescent="0.2">
      <c r="F32" s="1"/>
    </row>
  </sheetData>
  <phoneticPr fontId="8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75"/>
  <sheetViews>
    <sheetView zoomScale="63" workbookViewId="0">
      <selection activeCell="K61" sqref="K61"/>
    </sheetView>
  </sheetViews>
  <sheetFormatPr baseColWidth="10" defaultColWidth="8.83203125" defaultRowHeight="15" x14ac:dyDescent="0.2"/>
  <cols>
    <col min="1" max="1" width="17.1640625" customWidth="1"/>
    <col min="2" max="2" width="17.83203125" customWidth="1"/>
    <col min="3" max="3" width="16.83203125" customWidth="1"/>
    <col min="4" max="4" width="27.1640625" customWidth="1"/>
    <col min="5" max="5" width="15.1640625" style="61" customWidth="1"/>
    <col min="6" max="6" width="23.5" customWidth="1"/>
  </cols>
  <sheetData>
    <row r="1" spans="1:9" x14ac:dyDescent="0.2">
      <c r="A1" s="1" t="s">
        <v>189</v>
      </c>
    </row>
    <row r="2" spans="1:9" x14ac:dyDescent="0.2">
      <c r="A2" t="s">
        <v>193</v>
      </c>
    </row>
    <row r="4" spans="1:9" x14ac:dyDescent="0.2">
      <c r="A4" s="1" t="s">
        <v>144</v>
      </c>
      <c r="H4" s="1" t="s">
        <v>121</v>
      </c>
    </row>
    <row r="5" spans="1:9" x14ac:dyDescent="0.2">
      <c r="A5" s="28" t="s">
        <v>0</v>
      </c>
      <c r="B5" s="28" t="s">
        <v>1</v>
      </c>
      <c r="C5" s="29" t="s">
        <v>2</v>
      </c>
      <c r="D5" s="30" t="s">
        <v>3</v>
      </c>
      <c r="E5" s="62" t="s">
        <v>4</v>
      </c>
      <c r="F5" s="28" t="s">
        <v>5</v>
      </c>
      <c r="H5" s="49"/>
      <c r="I5" s="50" t="s">
        <v>4</v>
      </c>
    </row>
    <row r="6" spans="1:9" x14ac:dyDescent="0.2">
      <c r="A6" s="22" t="s">
        <v>80</v>
      </c>
      <c r="B6" s="22" t="s">
        <v>81</v>
      </c>
      <c r="C6" s="25">
        <v>0.76183772841667596</v>
      </c>
      <c r="D6" s="23">
        <v>538000</v>
      </c>
      <c r="E6" s="63">
        <v>1156</v>
      </c>
      <c r="F6" s="22" t="s">
        <v>159</v>
      </c>
      <c r="H6" s="51">
        <v>0</v>
      </c>
      <c r="I6" s="52" t="s">
        <v>199</v>
      </c>
    </row>
    <row r="7" spans="1:9" x14ac:dyDescent="0.2">
      <c r="A7" s="22" t="s">
        <v>37</v>
      </c>
      <c r="B7" s="22" t="s">
        <v>38</v>
      </c>
      <c r="C7" s="25">
        <v>0.60599999999999998</v>
      </c>
      <c r="D7" s="23">
        <v>763000</v>
      </c>
      <c r="E7" s="63">
        <v>1006</v>
      </c>
      <c r="F7" s="22" t="s">
        <v>153</v>
      </c>
      <c r="H7" s="53">
        <v>1</v>
      </c>
      <c r="I7" s="54" t="s">
        <v>200</v>
      </c>
    </row>
    <row r="8" spans="1:9" x14ac:dyDescent="0.2">
      <c r="A8" s="22" t="s">
        <v>39</v>
      </c>
      <c r="B8" s="22" t="s">
        <v>40</v>
      </c>
      <c r="C8" s="25">
        <v>0.72499999999999998</v>
      </c>
      <c r="D8" s="23">
        <v>924000</v>
      </c>
      <c r="E8" s="63">
        <v>963</v>
      </c>
      <c r="F8" s="22" t="s">
        <v>153</v>
      </c>
      <c r="H8" s="51">
        <v>2</v>
      </c>
      <c r="I8" s="52" t="s">
        <v>201</v>
      </c>
    </row>
    <row r="9" spans="1:9" x14ac:dyDescent="0.2">
      <c r="A9" s="22" t="s">
        <v>51</v>
      </c>
      <c r="B9" s="22" t="s">
        <v>19</v>
      </c>
      <c r="C9" s="25">
        <v>0.79</v>
      </c>
      <c r="D9" s="23">
        <v>706000</v>
      </c>
      <c r="E9" s="63">
        <v>953</v>
      </c>
      <c r="F9" s="22" t="s">
        <v>48</v>
      </c>
      <c r="H9" s="53">
        <v>3</v>
      </c>
      <c r="I9" s="54" t="s">
        <v>202</v>
      </c>
    </row>
    <row r="10" spans="1:9" x14ac:dyDescent="0.2">
      <c r="A10" s="22" t="s">
        <v>67</v>
      </c>
      <c r="B10" s="22" t="s">
        <v>68</v>
      </c>
      <c r="C10" s="25">
        <v>0.75927114563956699</v>
      </c>
      <c r="D10" s="23">
        <v>912000</v>
      </c>
      <c r="E10" s="63">
        <v>951</v>
      </c>
      <c r="F10" s="22" t="s">
        <v>156</v>
      </c>
      <c r="H10" s="55">
        <v>4</v>
      </c>
      <c r="I10" s="56" t="s">
        <v>203</v>
      </c>
    </row>
    <row r="11" spans="1:9" x14ac:dyDescent="0.2">
      <c r="A11" s="22" t="s">
        <v>49</v>
      </c>
      <c r="B11" s="22" t="s">
        <v>50</v>
      </c>
      <c r="C11" s="25">
        <v>0.75900000000000001</v>
      </c>
      <c r="D11" s="23">
        <v>797000</v>
      </c>
      <c r="E11" s="63">
        <v>865</v>
      </c>
      <c r="F11" s="22" t="s">
        <v>48</v>
      </c>
    </row>
    <row r="12" spans="1:9" x14ac:dyDescent="0.2">
      <c r="A12" s="22" t="s">
        <v>36</v>
      </c>
      <c r="B12" s="22" t="s">
        <v>34</v>
      </c>
      <c r="C12" s="25">
        <v>0.78600000000000003</v>
      </c>
      <c r="D12" s="23">
        <v>713000</v>
      </c>
      <c r="E12" s="63">
        <v>856</v>
      </c>
      <c r="F12" s="22" t="s">
        <v>153</v>
      </c>
    </row>
    <row r="13" spans="1:9" x14ac:dyDescent="0.2">
      <c r="A13" s="22" t="s">
        <v>21</v>
      </c>
      <c r="B13" s="22" t="s">
        <v>19</v>
      </c>
      <c r="C13" s="25">
        <v>0.72499999999999998</v>
      </c>
      <c r="D13" s="23">
        <v>801000</v>
      </c>
      <c r="E13" s="63">
        <v>852</v>
      </c>
      <c r="F13" s="22" t="s">
        <v>8</v>
      </c>
    </row>
    <row r="14" spans="1:9" x14ac:dyDescent="0.2">
      <c r="A14" s="22" t="s">
        <v>61</v>
      </c>
      <c r="B14" s="22" t="s">
        <v>60</v>
      </c>
      <c r="C14" s="25">
        <v>0.72499999999999998</v>
      </c>
      <c r="D14" s="23">
        <v>915000</v>
      </c>
      <c r="E14" s="63">
        <v>852</v>
      </c>
      <c r="F14" s="22" t="s">
        <v>156</v>
      </c>
    </row>
    <row r="15" spans="1:9" x14ac:dyDescent="0.2">
      <c r="A15" s="22" t="s">
        <v>47</v>
      </c>
      <c r="B15" s="22" t="s">
        <v>46</v>
      </c>
      <c r="C15" s="25">
        <v>0.72499999999999998</v>
      </c>
      <c r="D15" s="23">
        <v>662000</v>
      </c>
      <c r="E15" s="63">
        <v>846</v>
      </c>
      <c r="F15" s="22" t="s">
        <v>48</v>
      </c>
    </row>
    <row r="16" spans="1:9" x14ac:dyDescent="0.2">
      <c r="A16" s="22" t="s">
        <v>26</v>
      </c>
      <c r="B16" s="22" t="s">
        <v>19</v>
      </c>
      <c r="C16" s="25">
        <v>0.55600000000000005</v>
      </c>
      <c r="D16" s="23">
        <v>829000</v>
      </c>
      <c r="E16" s="63">
        <v>842</v>
      </c>
      <c r="F16" s="22" t="s">
        <v>25</v>
      </c>
    </row>
    <row r="17" spans="1:6" x14ac:dyDescent="0.2">
      <c r="A17" s="22" t="s">
        <v>93</v>
      </c>
      <c r="B17" s="22" t="s">
        <v>85</v>
      </c>
      <c r="C17" s="25">
        <v>0.76440431119378505</v>
      </c>
      <c r="D17" s="23">
        <v>623000</v>
      </c>
      <c r="E17" s="63">
        <v>789</v>
      </c>
      <c r="F17" s="22" t="s">
        <v>163</v>
      </c>
    </row>
    <row r="18" spans="1:6" x14ac:dyDescent="0.2">
      <c r="A18" s="22" t="s">
        <v>54</v>
      </c>
      <c r="B18" s="22" t="s">
        <v>53</v>
      </c>
      <c r="C18" s="25">
        <v>0.55600000000000005</v>
      </c>
      <c r="D18" s="23">
        <v>660000</v>
      </c>
      <c r="E18" s="63">
        <v>756</v>
      </c>
      <c r="F18" s="22" t="s">
        <v>48</v>
      </c>
    </row>
    <row r="19" spans="1:6" x14ac:dyDescent="0.2">
      <c r="A19" s="22" t="s">
        <v>22</v>
      </c>
      <c r="B19" s="22" t="s">
        <v>19</v>
      </c>
      <c r="C19" s="25">
        <v>0.75900000000000001</v>
      </c>
      <c r="D19" s="23">
        <v>580000</v>
      </c>
      <c r="E19" s="63">
        <v>753</v>
      </c>
      <c r="F19" s="22" t="s">
        <v>8</v>
      </c>
    </row>
    <row r="20" spans="1:6" x14ac:dyDescent="0.2">
      <c r="A20" s="22" t="s">
        <v>41</v>
      </c>
      <c r="B20" s="22" t="s">
        <v>42</v>
      </c>
      <c r="C20" s="25">
        <v>0.79600000000000004</v>
      </c>
      <c r="D20" s="23">
        <v>910000</v>
      </c>
      <c r="E20" s="63">
        <v>753</v>
      </c>
      <c r="F20" s="22" t="s">
        <v>153</v>
      </c>
    </row>
    <row r="21" spans="1:6" x14ac:dyDescent="0.2">
      <c r="A21" s="22" t="s">
        <v>65</v>
      </c>
      <c r="B21" s="22" t="s">
        <v>66</v>
      </c>
      <c r="C21" s="25">
        <v>0.75895032279242802</v>
      </c>
      <c r="D21" s="23">
        <v>510000</v>
      </c>
      <c r="E21" s="63">
        <v>753</v>
      </c>
      <c r="F21" s="22" t="s">
        <v>156</v>
      </c>
    </row>
    <row r="22" spans="1:6" x14ac:dyDescent="0.2">
      <c r="A22" s="22" t="s">
        <v>74</v>
      </c>
      <c r="B22" s="22" t="s">
        <v>75</v>
      </c>
      <c r="C22" s="25">
        <v>0.76055443702812198</v>
      </c>
      <c r="D22" s="23">
        <v>689000</v>
      </c>
      <c r="E22" s="63">
        <v>753</v>
      </c>
      <c r="F22" s="22" t="s">
        <v>159</v>
      </c>
    </row>
    <row r="23" spans="1:6" x14ac:dyDescent="0.2">
      <c r="A23" s="22" t="s">
        <v>36</v>
      </c>
      <c r="B23" s="22" t="s">
        <v>110</v>
      </c>
      <c r="C23" s="25">
        <v>0.65893999999999997</v>
      </c>
      <c r="D23" s="23">
        <v>888000</v>
      </c>
      <c r="E23" s="63">
        <v>700</v>
      </c>
      <c r="F23" s="22" t="s">
        <v>163</v>
      </c>
    </row>
    <row r="24" spans="1:6" x14ac:dyDescent="0.2">
      <c r="A24" s="22" t="s">
        <v>109</v>
      </c>
      <c r="B24" s="22" t="s">
        <v>110</v>
      </c>
      <c r="C24" s="25">
        <v>0.76761253966517196</v>
      </c>
      <c r="D24" s="23">
        <v>946000</v>
      </c>
      <c r="E24" s="63">
        <v>666</v>
      </c>
      <c r="F24" s="22" t="s">
        <v>163</v>
      </c>
    </row>
    <row r="25" spans="1:6" x14ac:dyDescent="0.2">
      <c r="A25" s="22" t="s">
        <v>20</v>
      </c>
      <c r="B25" s="22" t="s">
        <v>19</v>
      </c>
      <c r="C25" s="25">
        <v>0.96899999999999997</v>
      </c>
      <c r="D25" s="23">
        <v>561000</v>
      </c>
      <c r="E25" s="63">
        <v>654</v>
      </c>
      <c r="F25" s="22" t="s">
        <v>8</v>
      </c>
    </row>
    <row r="26" spans="1:6" x14ac:dyDescent="0.2">
      <c r="A26" s="22" t="s">
        <v>35</v>
      </c>
      <c r="B26" s="22" t="s">
        <v>34</v>
      </c>
      <c r="C26" s="25">
        <v>0.75900000000000001</v>
      </c>
      <c r="D26" s="23">
        <v>803000</v>
      </c>
      <c r="E26" s="63">
        <v>654</v>
      </c>
      <c r="F26" s="22" t="s">
        <v>153</v>
      </c>
    </row>
    <row r="27" spans="1:6" x14ac:dyDescent="0.2">
      <c r="A27" s="22" t="s">
        <v>62</v>
      </c>
      <c r="B27" s="22" t="s">
        <v>60</v>
      </c>
      <c r="C27" s="25">
        <v>0.74</v>
      </c>
      <c r="D27" s="23">
        <v>797000</v>
      </c>
      <c r="E27" s="63">
        <v>654</v>
      </c>
      <c r="F27" s="22" t="s">
        <v>156</v>
      </c>
    </row>
    <row r="28" spans="1:6" x14ac:dyDescent="0.2">
      <c r="A28" s="22" t="s">
        <v>76</v>
      </c>
      <c r="B28" s="22" t="s">
        <v>77</v>
      </c>
      <c r="C28" s="25">
        <v>0.76087525987525995</v>
      </c>
      <c r="D28" s="23">
        <v>583000</v>
      </c>
      <c r="E28" s="63">
        <v>654</v>
      </c>
      <c r="F28" s="22" t="s">
        <v>159</v>
      </c>
    </row>
    <row r="29" spans="1:6" x14ac:dyDescent="0.2">
      <c r="A29" s="22" t="s">
        <v>91</v>
      </c>
      <c r="B29" s="22" t="s">
        <v>89</v>
      </c>
      <c r="C29" s="25">
        <v>0.763762665499508</v>
      </c>
      <c r="D29" s="23">
        <v>692000</v>
      </c>
      <c r="E29" s="63">
        <v>652</v>
      </c>
      <c r="F29" s="22" t="s">
        <v>155</v>
      </c>
    </row>
    <row r="30" spans="1:6" x14ac:dyDescent="0.2">
      <c r="A30" s="22" t="s">
        <v>6</v>
      </c>
      <c r="B30" s="22" t="s">
        <v>7</v>
      </c>
      <c r="C30" s="25">
        <v>0.68899999999999995</v>
      </c>
      <c r="D30" s="23">
        <v>661000</v>
      </c>
      <c r="E30" s="63">
        <v>600</v>
      </c>
      <c r="F30" s="22" t="s">
        <v>8</v>
      </c>
    </row>
    <row r="31" spans="1:6" x14ac:dyDescent="0.2">
      <c r="A31" s="22" t="s">
        <v>9</v>
      </c>
      <c r="B31" s="22" t="s">
        <v>10</v>
      </c>
      <c r="C31" s="25">
        <v>0.75900000000000001</v>
      </c>
      <c r="D31" s="23">
        <v>646000</v>
      </c>
      <c r="E31" s="63">
        <v>596</v>
      </c>
      <c r="F31" s="22" t="s">
        <v>8</v>
      </c>
    </row>
    <row r="32" spans="1:6" x14ac:dyDescent="0.2">
      <c r="A32" s="22" t="s">
        <v>108</v>
      </c>
      <c r="B32" s="22" t="s">
        <v>107</v>
      </c>
      <c r="C32" s="25">
        <v>0.76729171681803299</v>
      </c>
      <c r="D32" s="23">
        <v>809000</v>
      </c>
      <c r="E32" s="63">
        <v>555</v>
      </c>
      <c r="F32" s="22" t="s">
        <v>163</v>
      </c>
    </row>
    <row r="33" spans="1:6" x14ac:dyDescent="0.2">
      <c r="A33" s="22" t="s">
        <v>63</v>
      </c>
      <c r="B33" s="22" t="s">
        <v>60</v>
      </c>
      <c r="C33" s="25">
        <v>0.75830867709815097</v>
      </c>
      <c r="D33" s="23">
        <v>540000</v>
      </c>
      <c r="E33" s="63">
        <v>489</v>
      </c>
      <c r="F33" s="22" t="s">
        <v>156</v>
      </c>
    </row>
    <row r="34" spans="1:6" x14ac:dyDescent="0.2">
      <c r="A34" s="22" t="s">
        <v>88</v>
      </c>
      <c r="B34" s="22" t="s">
        <v>89</v>
      </c>
      <c r="C34" s="25">
        <v>0.76312101980523095</v>
      </c>
      <c r="D34" s="23">
        <v>655000</v>
      </c>
      <c r="E34" s="63">
        <v>489</v>
      </c>
      <c r="F34" s="22" t="s">
        <v>155</v>
      </c>
    </row>
    <row r="35" spans="1:6" x14ac:dyDescent="0.2">
      <c r="A35" s="22" t="s">
        <v>52</v>
      </c>
      <c r="B35" s="22" t="s">
        <v>53</v>
      </c>
      <c r="C35" s="25">
        <v>0.68899999999999995</v>
      </c>
      <c r="D35" s="23">
        <v>991000</v>
      </c>
      <c r="E35" s="63">
        <v>458</v>
      </c>
      <c r="F35" s="22" t="s">
        <v>48</v>
      </c>
    </row>
    <row r="36" spans="1:6" x14ac:dyDescent="0.2">
      <c r="A36" s="22" t="s">
        <v>11</v>
      </c>
      <c r="B36" s="22" t="s">
        <v>10</v>
      </c>
      <c r="C36" s="25">
        <v>0.78600000000000003</v>
      </c>
      <c r="D36" s="23">
        <v>838000</v>
      </c>
      <c r="E36" s="63">
        <v>456</v>
      </c>
      <c r="F36" s="22" t="s">
        <v>8</v>
      </c>
    </row>
    <row r="37" spans="1:6" x14ac:dyDescent="0.2">
      <c r="A37" s="22" t="s">
        <v>18</v>
      </c>
      <c r="B37" s="22" t="s">
        <v>19</v>
      </c>
      <c r="C37" s="25">
        <v>0.80600000000000005</v>
      </c>
      <c r="D37" s="23">
        <v>893000</v>
      </c>
      <c r="E37" s="63">
        <v>456</v>
      </c>
      <c r="F37" s="22" t="s">
        <v>8</v>
      </c>
    </row>
    <row r="38" spans="1:6" x14ac:dyDescent="0.2">
      <c r="A38" s="22" t="s">
        <v>27</v>
      </c>
      <c r="B38" s="22" t="s">
        <v>19</v>
      </c>
      <c r="C38" s="25">
        <v>0.69499999999999995</v>
      </c>
      <c r="D38" s="23">
        <v>585000</v>
      </c>
      <c r="E38" s="63">
        <v>456</v>
      </c>
      <c r="F38" s="22" t="s">
        <v>25</v>
      </c>
    </row>
    <row r="39" spans="1:6" x14ac:dyDescent="0.2">
      <c r="A39" s="22" t="s">
        <v>30</v>
      </c>
      <c r="B39" s="22" t="s">
        <v>19</v>
      </c>
      <c r="C39" s="25">
        <v>0.72499999999999998</v>
      </c>
      <c r="D39" s="23">
        <v>749000</v>
      </c>
      <c r="E39" s="63">
        <v>456</v>
      </c>
      <c r="F39" s="22" t="s">
        <v>161</v>
      </c>
    </row>
    <row r="40" spans="1:6" x14ac:dyDescent="0.2">
      <c r="A40" s="22" t="s">
        <v>43</v>
      </c>
      <c r="B40" s="22" t="s">
        <v>44</v>
      </c>
      <c r="C40" s="25">
        <v>0.75900000000000001</v>
      </c>
      <c r="D40" s="23">
        <v>576000</v>
      </c>
      <c r="E40" s="63">
        <v>456</v>
      </c>
      <c r="F40" s="22" t="s">
        <v>153</v>
      </c>
    </row>
    <row r="41" spans="1:6" x14ac:dyDescent="0.2">
      <c r="A41" s="22" t="s">
        <v>13</v>
      </c>
      <c r="B41" s="22" t="s">
        <v>69</v>
      </c>
      <c r="C41" s="25">
        <v>0.75959196848670596</v>
      </c>
      <c r="D41" s="23">
        <v>737000</v>
      </c>
      <c r="E41" s="63">
        <v>456</v>
      </c>
      <c r="F41" s="22" t="s">
        <v>156</v>
      </c>
    </row>
    <row r="42" spans="1:6" x14ac:dyDescent="0.2">
      <c r="A42" s="22" t="s">
        <v>94</v>
      </c>
      <c r="B42" s="22" t="s">
        <v>95</v>
      </c>
      <c r="C42" s="25">
        <v>0.76472513404092402</v>
      </c>
      <c r="D42" s="23">
        <v>965000</v>
      </c>
      <c r="E42" s="63">
        <v>456</v>
      </c>
      <c r="F42" s="22" t="s">
        <v>163</v>
      </c>
    </row>
    <row r="43" spans="1:6" x14ac:dyDescent="0.2">
      <c r="A43" s="22" t="s">
        <v>106</v>
      </c>
      <c r="B43" s="22" t="s">
        <v>107</v>
      </c>
      <c r="C43" s="25">
        <v>0.76697089397089402</v>
      </c>
      <c r="D43" s="23">
        <v>560000</v>
      </c>
      <c r="E43" s="63">
        <v>444</v>
      </c>
      <c r="F43" s="22" t="s">
        <v>163</v>
      </c>
    </row>
    <row r="44" spans="1:6" x14ac:dyDescent="0.2">
      <c r="A44" s="22" t="s">
        <v>24</v>
      </c>
      <c r="B44" s="22" t="s">
        <v>19</v>
      </c>
      <c r="C44" s="25">
        <v>0.68899999999999995</v>
      </c>
      <c r="D44" s="23">
        <v>644000</v>
      </c>
      <c r="E44" s="63">
        <v>426</v>
      </c>
      <c r="F44" s="22" t="s">
        <v>25</v>
      </c>
    </row>
    <row r="45" spans="1:6" x14ac:dyDescent="0.2">
      <c r="A45" s="22" t="s">
        <v>86</v>
      </c>
      <c r="B45" s="22" t="s">
        <v>87</v>
      </c>
      <c r="C45" s="25">
        <v>0.76280019695809198</v>
      </c>
      <c r="D45" s="23">
        <v>852000</v>
      </c>
      <c r="E45" s="63">
        <v>426</v>
      </c>
      <c r="F45" s="22" t="s">
        <v>155</v>
      </c>
    </row>
    <row r="46" spans="1:6" x14ac:dyDescent="0.2">
      <c r="A46" s="22" t="s">
        <v>36</v>
      </c>
      <c r="B46" s="22" t="s">
        <v>92</v>
      </c>
      <c r="C46" s="25">
        <v>0.76408348834664697</v>
      </c>
      <c r="D46" s="23">
        <v>759000</v>
      </c>
      <c r="E46" s="63">
        <v>426</v>
      </c>
      <c r="F46" s="22" t="s">
        <v>155</v>
      </c>
    </row>
    <row r="47" spans="1:6" x14ac:dyDescent="0.2">
      <c r="A47" s="22" t="s">
        <v>84</v>
      </c>
      <c r="B47" s="22" t="s">
        <v>85</v>
      </c>
      <c r="C47" s="25">
        <v>0.76247937411095301</v>
      </c>
      <c r="D47" s="23">
        <v>652000</v>
      </c>
      <c r="E47" s="63">
        <v>423</v>
      </c>
      <c r="F47" s="22" t="s">
        <v>159</v>
      </c>
    </row>
    <row r="48" spans="1:6" x14ac:dyDescent="0.2">
      <c r="A48" s="22" t="s">
        <v>90</v>
      </c>
      <c r="B48" s="22" t="s">
        <v>89</v>
      </c>
      <c r="C48" s="25">
        <v>0.76344184265236903</v>
      </c>
      <c r="D48" s="23">
        <v>795000</v>
      </c>
      <c r="E48" s="63">
        <v>423</v>
      </c>
      <c r="F48" s="22" t="s">
        <v>155</v>
      </c>
    </row>
    <row r="49" spans="1:6" x14ac:dyDescent="0.2">
      <c r="A49" s="22" t="s">
        <v>59</v>
      </c>
      <c r="B49" s="22" t="s">
        <v>60</v>
      </c>
      <c r="C49" s="25">
        <v>0.95599999999999996</v>
      </c>
      <c r="D49" s="23">
        <v>870000</v>
      </c>
      <c r="E49" s="63">
        <v>415</v>
      </c>
      <c r="F49" s="22" t="s">
        <v>156</v>
      </c>
    </row>
    <row r="50" spans="1:6" x14ac:dyDescent="0.2">
      <c r="A50" s="22" t="s">
        <v>16</v>
      </c>
      <c r="B50" s="22" t="s">
        <v>17</v>
      </c>
      <c r="C50" s="25">
        <v>0.75900000000000001</v>
      </c>
      <c r="D50" s="23">
        <v>546000</v>
      </c>
      <c r="E50" s="63">
        <v>352</v>
      </c>
      <c r="F50" s="22" t="s">
        <v>8</v>
      </c>
    </row>
    <row r="51" spans="1:6" x14ac:dyDescent="0.2">
      <c r="A51" s="22" t="s">
        <v>105</v>
      </c>
      <c r="B51" s="22" t="s">
        <v>104</v>
      </c>
      <c r="C51" s="25">
        <v>0.76665007112375605</v>
      </c>
      <c r="D51" s="23">
        <v>938000</v>
      </c>
      <c r="E51" s="63">
        <v>333</v>
      </c>
      <c r="F51" s="22" t="s">
        <v>163</v>
      </c>
    </row>
    <row r="52" spans="1:6" x14ac:dyDescent="0.2">
      <c r="A52" s="22" t="s">
        <v>57</v>
      </c>
      <c r="B52" s="22" t="s">
        <v>58</v>
      </c>
      <c r="C52" s="25">
        <v>0.75900000000000001</v>
      </c>
      <c r="D52" s="23">
        <v>826000</v>
      </c>
      <c r="E52" s="63">
        <v>321</v>
      </c>
      <c r="F52" s="22" t="s">
        <v>156</v>
      </c>
    </row>
    <row r="53" spans="1:6" x14ac:dyDescent="0.2">
      <c r="A53" s="22" t="s">
        <v>15</v>
      </c>
      <c r="B53" s="22" t="s">
        <v>13</v>
      </c>
      <c r="C53" s="25">
        <v>0.79600000000000004</v>
      </c>
      <c r="D53" s="23">
        <v>658000</v>
      </c>
      <c r="E53" s="63">
        <v>256</v>
      </c>
      <c r="F53" s="22" t="s">
        <v>8</v>
      </c>
    </row>
    <row r="54" spans="1:6" x14ac:dyDescent="0.2">
      <c r="A54" s="22" t="s">
        <v>101</v>
      </c>
      <c r="B54" s="22" t="s">
        <v>102</v>
      </c>
      <c r="C54" s="25">
        <v>0.766008425429478</v>
      </c>
      <c r="D54" s="23">
        <v>669000</v>
      </c>
      <c r="E54" s="63">
        <v>165</v>
      </c>
      <c r="F54" s="22" t="s">
        <v>163</v>
      </c>
    </row>
    <row r="55" spans="1:6" x14ac:dyDescent="0.2">
      <c r="A55" s="22" t="s">
        <v>29</v>
      </c>
      <c r="B55" s="22" t="s">
        <v>19</v>
      </c>
      <c r="C55" s="25">
        <v>0.95599999999999996</v>
      </c>
      <c r="D55" s="23">
        <v>764000</v>
      </c>
      <c r="E55" s="63">
        <v>159</v>
      </c>
      <c r="F55" s="22" t="s">
        <v>161</v>
      </c>
    </row>
    <row r="56" spans="1:6" x14ac:dyDescent="0.2">
      <c r="A56" s="22" t="s">
        <v>78</v>
      </c>
      <c r="B56" s="22" t="s">
        <v>77</v>
      </c>
      <c r="C56" s="25">
        <v>0.76119608272239903</v>
      </c>
      <c r="D56" s="23">
        <v>647000</v>
      </c>
      <c r="E56" s="63">
        <v>159</v>
      </c>
      <c r="F56" s="22" t="s">
        <v>159</v>
      </c>
    </row>
    <row r="57" spans="1:6" x14ac:dyDescent="0.2">
      <c r="A57" s="22" t="s">
        <v>31</v>
      </c>
      <c r="B57" s="22" t="s">
        <v>32</v>
      </c>
      <c r="C57" s="25">
        <v>0.74</v>
      </c>
      <c r="D57" s="23">
        <v>836000</v>
      </c>
      <c r="E57" s="63">
        <v>158</v>
      </c>
      <c r="F57" s="22" t="s">
        <v>153</v>
      </c>
    </row>
    <row r="58" spans="1:6" x14ac:dyDescent="0.2">
      <c r="A58" s="22" t="s">
        <v>23</v>
      </c>
      <c r="B58" s="22" t="s">
        <v>19</v>
      </c>
      <c r="C58" s="25">
        <v>0.79</v>
      </c>
      <c r="D58" s="23">
        <v>731000</v>
      </c>
      <c r="E58" s="63">
        <v>156</v>
      </c>
      <c r="F58" s="22" t="s">
        <v>8</v>
      </c>
    </row>
    <row r="59" spans="1:6" x14ac:dyDescent="0.2">
      <c r="A59" s="22" t="s">
        <v>72</v>
      </c>
      <c r="B59" s="22" t="s">
        <v>73</v>
      </c>
      <c r="C59" s="25">
        <v>0.76023361418098301</v>
      </c>
      <c r="D59" s="23">
        <v>849000</v>
      </c>
      <c r="E59" s="63">
        <v>156</v>
      </c>
      <c r="F59" s="22" t="s">
        <v>159</v>
      </c>
    </row>
    <row r="60" spans="1:6" x14ac:dyDescent="0.2">
      <c r="A60" s="22" t="s">
        <v>79</v>
      </c>
      <c r="B60" s="22" t="s">
        <v>77</v>
      </c>
      <c r="C60" s="25">
        <v>0.76151690556953699</v>
      </c>
      <c r="D60" s="23">
        <v>501000</v>
      </c>
      <c r="E60" s="63">
        <v>156</v>
      </c>
      <c r="F60" s="22" t="s">
        <v>159</v>
      </c>
    </row>
    <row r="61" spans="1:6" x14ac:dyDescent="0.2">
      <c r="A61" s="22" t="s">
        <v>14</v>
      </c>
      <c r="B61" s="22" t="s">
        <v>13</v>
      </c>
      <c r="C61" s="25">
        <v>0.72499999999999998</v>
      </c>
      <c r="D61" s="23">
        <v>948000</v>
      </c>
      <c r="E61" s="63">
        <v>148</v>
      </c>
      <c r="F61" s="22" t="s">
        <v>8</v>
      </c>
    </row>
    <row r="62" spans="1:6" x14ac:dyDescent="0.2">
      <c r="A62" s="22" t="s">
        <v>33</v>
      </c>
      <c r="B62" s="22" t="s">
        <v>34</v>
      </c>
      <c r="C62" s="25">
        <v>0.68899999999999995</v>
      </c>
      <c r="D62" s="23">
        <v>519000</v>
      </c>
      <c r="E62" s="63">
        <v>148</v>
      </c>
      <c r="F62" s="22" t="s">
        <v>153</v>
      </c>
    </row>
    <row r="63" spans="1:6" x14ac:dyDescent="0.2">
      <c r="A63" s="22" t="s">
        <v>103</v>
      </c>
      <c r="B63" s="22" t="s">
        <v>104</v>
      </c>
      <c r="C63" s="25">
        <v>0.76632924827661697</v>
      </c>
      <c r="D63" s="23">
        <v>846000</v>
      </c>
      <c r="E63" s="63">
        <v>148</v>
      </c>
      <c r="F63" s="22" t="s">
        <v>163</v>
      </c>
    </row>
    <row r="64" spans="1:6" x14ac:dyDescent="0.2">
      <c r="A64" s="22" t="s">
        <v>64</v>
      </c>
      <c r="B64" s="22" t="s">
        <v>60</v>
      </c>
      <c r="C64" s="25">
        <v>0.75862949994529005</v>
      </c>
      <c r="D64" s="23">
        <v>700000</v>
      </c>
      <c r="E64" s="63">
        <v>145</v>
      </c>
      <c r="F64" s="22" t="s">
        <v>156</v>
      </c>
    </row>
    <row r="65" spans="1:6" x14ac:dyDescent="0.2">
      <c r="A65" s="22" t="s">
        <v>100</v>
      </c>
      <c r="B65" s="22" t="s">
        <v>99</v>
      </c>
      <c r="C65" s="25">
        <v>0.76568760258234003</v>
      </c>
      <c r="D65" s="23">
        <v>552000</v>
      </c>
      <c r="E65" s="63">
        <v>145</v>
      </c>
      <c r="F65" s="22" t="s">
        <v>163</v>
      </c>
    </row>
    <row r="66" spans="1:6" x14ac:dyDescent="0.2">
      <c r="A66" s="22" t="s">
        <v>14</v>
      </c>
      <c r="B66" s="22" t="s">
        <v>46</v>
      </c>
      <c r="C66" s="25">
        <v>0.96899999999999997</v>
      </c>
      <c r="D66" s="23">
        <v>546000</v>
      </c>
      <c r="E66" s="63">
        <v>126</v>
      </c>
      <c r="F66" s="22" t="s">
        <v>153</v>
      </c>
    </row>
    <row r="67" spans="1:6" x14ac:dyDescent="0.2">
      <c r="A67" s="22" t="s">
        <v>12</v>
      </c>
      <c r="B67" s="22" t="s">
        <v>13</v>
      </c>
      <c r="C67" s="25">
        <v>0.60599999999999998</v>
      </c>
      <c r="D67" s="23">
        <v>502000</v>
      </c>
      <c r="E67" s="63">
        <v>125</v>
      </c>
      <c r="F67" s="22" t="s">
        <v>8</v>
      </c>
    </row>
    <row r="68" spans="1:6" x14ac:dyDescent="0.2">
      <c r="A68" s="22" t="s">
        <v>96</v>
      </c>
      <c r="B68" s="22" t="s">
        <v>97</v>
      </c>
      <c r="C68" s="25">
        <v>0.76504595688806198</v>
      </c>
      <c r="D68" s="23">
        <v>838000</v>
      </c>
      <c r="E68" s="63">
        <v>125</v>
      </c>
      <c r="F68" s="22" t="s">
        <v>163</v>
      </c>
    </row>
    <row r="69" spans="1:6" x14ac:dyDescent="0.2">
      <c r="A69" s="22" t="s">
        <v>98</v>
      </c>
      <c r="B69" s="22" t="s">
        <v>99</v>
      </c>
      <c r="C69" s="25">
        <v>0.76536677973520095</v>
      </c>
      <c r="D69" s="23">
        <v>613000</v>
      </c>
      <c r="E69" s="63">
        <v>125</v>
      </c>
      <c r="F69" s="22" t="s">
        <v>163</v>
      </c>
    </row>
    <row r="70" spans="1:6" x14ac:dyDescent="0.2">
      <c r="A70" s="22" t="s">
        <v>45</v>
      </c>
      <c r="B70" s="22" t="s">
        <v>46</v>
      </c>
      <c r="C70" s="25">
        <v>0.80600000000000005</v>
      </c>
      <c r="D70" s="23">
        <v>622000</v>
      </c>
      <c r="E70" s="63">
        <v>124</v>
      </c>
      <c r="F70" s="22" t="s">
        <v>153</v>
      </c>
    </row>
    <row r="71" spans="1:6" x14ac:dyDescent="0.2">
      <c r="A71" s="22" t="s">
        <v>55</v>
      </c>
      <c r="B71" s="22" t="s">
        <v>56</v>
      </c>
      <c r="C71" s="25">
        <v>0.69499999999999995</v>
      </c>
      <c r="D71" s="23">
        <v>976000</v>
      </c>
      <c r="E71" s="63">
        <v>123</v>
      </c>
      <c r="F71" s="22" t="s">
        <v>48</v>
      </c>
    </row>
    <row r="72" spans="1:6" x14ac:dyDescent="0.2">
      <c r="A72" s="22" t="s">
        <v>70</v>
      </c>
      <c r="B72" s="22" t="s">
        <v>71</v>
      </c>
      <c r="C72" s="25">
        <v>0.75991279133384404</v>
      </c>
      <c r="D72" s="23">
        <v>921000</v>
      </c>
      <c r="E72" s="63">
        <v>123</v>
      </c>
      <c r="F72" s="22" t="s">
        <v>159</v>
      </c>
    </row>
    <row r="73" spans="1:6" x14ac:dyDescent="0.2">
      <c r="A73" s="22" t="s">
        <v>28</v>
      </c>
      <c r="B73" s="22" t="s">
        <v>19</v>
      </c>
      <c r="C73" s="25">
        <v>0.75900000000000001</v>
      </c>
      <c r="D73" s="23">
        <v>623000</v>
      </c>
      <c r="E73" s="63">
        <v>102</v>
      </c>
      <c r="F73" s="22" t="s">
        <v>25</v>
      </c>
    </row>
    <row r="74" spans="1:6" x14ac:dyDescent="0.2">
      <c r="A74" s="22" t="s">
        <v>82</v>
      </c>
      <c r="B74" s="22" t="s">
        <v>83</v>
      </c>
      <c r="C74" s="25">
        <v>0.76215855126381504</v>
      </c>
      <c r="D74" s="23">
        <v>704000</v>
      </c>
      <c r="E74" s="63">
        <v>100</v>
      </c>
      <c r="F74" s="22" t="s">
        <v>159</v>
      </c>
    </row>
    <row r="75" spans="1:6" x14ac:dyDescent="0.2">
      <c r="A75" s="22"/>
      <c r="B75" s="45"/>
      <c r="C75" s="46"/>
      <c r="D75" s="23">
        <f>SUBTOTAL(109,Table17[Future Salary (Per Year)])</f>
        <v>50454000</v>
      </c>
      <c r="E75" s="64"/>
      <c r="F75" s="22"/>
    </row>
  </sheetData>
  <phoneticPr fontId="8" type="noConversion"/>
  <conditionalFormatting sqref="K5">
    <cfRule type="colorScale" priority="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O8">
    <cfRule type="cellIs" dxfId="6" priority="7" operator="lessThan">
      <formula>400</formula>
    </cfRule>
  </conditionalFormatting>
  <conditionalFormatting sqref="E6:E74">
    <cfRule type="cellIs" dxfId="2" priority="5" operator="lessThan">
      <formula>400</formula>
    </cfRule>
    <cfRule type="cellIs" dxfId="3" priority="4" operator="between">
      <formula>400</formula>
      <formula>599</formula>
    </cfRule>
    <cfRule type="cellIs" dxfId="4" priority="3" operator="between">
      <formula>600</formula>
      <formula>799</formula>
    </cfRule>
    <cfRule type="cellIs" dxfId="5" priority="2" operator="between">
      <formula>800</formula>
      <formula>999</formula>
    </cfRule>
    <cfRule type="cellIs" dxfId="1" priority="1" operator="greaterThanOrEqual">
      <formula>1000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77"/>
  <sheetViews>
    <sheetView topLeftCell="C1" workbookViewId="0">
      <selection activeCell="H9" sqref="H9:H10"/>
    </sheetView>
  </sheetViews>
  <sheetFormatPr baseColWidth="10" defaultColWidth="8.83203125" defaultRowHeight="15" x14ac:dyDescent="0.2"/>
  <cols>
    <col min="1" max="1" width="16.83203125" customWidth="1"/>
    <col min="2" max="2" width="17.5" customWidth="1"/>
    <col min="3" max="3" width="25.5" customWidth="1"/>
    <col min="4" max="4" width="25.83203125" customWidth="1"/>
    <col min="5" max="5" width="13" customWidth="1"/>
    <col min="6" max="6" width="22.1640625" customWidth="1"/>
    <col min="7" max="7" width="24.5" bestFit="1" customWidth="1"/>
    <col min="8" max="9" width="24.5" customWidth="1"/>
    <col min="12" max="12" width="25.83203125" customWidth="1"/>
    <col min="13" max="13" width="12.5" bestFit="1" customWidth="1"/>
  </cols>
  <sheetData>
    <row r="1" spans="1:13" x14ac:dyDescent="0.2">
      <c r="A1" s="1" t="s">
        <v>204</v>
      </c>
    </row>
    <row r="2" spans="1:13" ht="45" customHeight="1" x14ac:dyDescent="0.2">
      <c r="A2" s="60" t="s">
        <v>206</v>
      </c>
      <c r="B2" s="60"/>
      <c r="C2" s="60"/>
      <c r="D2" s="60"/>
      <c r="E2" s="60"/>
      <c r="F2" s="60"/>
      <c r="G2" s="60"/>
      <c r="H2" s="48"/>
      <c r="I2" s="48"/>
    </row>
    <row r="4" spans="1:13" x14ac:dyDescent="0.2">
      <c r="A4" s="1" t="s">
        <v>150</v>
      </c>
      <c r="B4" s="27" t="s">
        <v>5</v>
      </c>
      <c r="C4" s="27" t="s">
        <v>151</v>
      </c>
    </row>
    <row r="5" spans="1:13" x14ac:dyDescent="0.2">
      <c r="B5" s="27" t="s">
        <v>8</v>
      </c>
      <c r="C5" s="27" t="s">
        <v>181</v>
      </c>
      <c r="L5" s="1"/>
    </row>
    <row r="7" spans="1:13" x14ac:dyDescent="0.2">
      <c r="A7" s="1" t="s">
        <v>148</v>
      </c>
      <c r="K7" s="1" t="s">
        <v>149</v>
      </c>
    </row>
    <row r="8" spans="1:13" x14ac:dyDescent="0.2">
      <c r="A8" s="28" t="s">
        <v>0</v>
      </c>
      <c r="B8" s="28" t="s">
        <v>1</v>
      </c>
      <c r="C8" s="29" t="s">
        <v>2</v>
      </c>
      <c r="D8" s="30" t="s">
        <v>3</v>
      </c>
      <c r="E8" s="31" t="s">
        <v>4</v>
      </c>
      <c r="F8" s="28" t="s">
        <v>5</v>
      </c>
      <c r="G8" s="47" t="s">
        <v>151</v>
      </c>
      <c r="H8" s="47" t="s">
        <v>146</v>
      </c>
      <c r="I8" s="27" t="s">
        <v>207</v>
      </c>
      <c r="K8" s="36" t="s">
        <v>145</v>
      </c>
      <c r="L8" s="37" t="s">
        <v>146</v>
      </c>
      <c r="M8" s="38" t="s">
        <v>147</v>
      </c>
    </row>
    <row r="9" spans="1:13" x14ac:dyDescent="0.2">
      <c r="A9" s="22" t="s">
        <v>6</v>
      </c>
      <c r="B9" s="22" t="s">
        <v>7</v>
      </c>
      <c r="C9" s="25">
        <v>0.68899999999999995</v>
      </c>
      <c r="D9" s="23">
        <v>661000</v>
      </c>
      <c r="E9" s="24">
        <v>600</v>
      </c>
      <c r="F9" s="22" t="s">
        <v>8</v>
      </c>
      <c r="G9" t="str">
        <f t="shared" ref="G9:G40" si="0">VLOOKUP($F9,$K$9:$M$17,3,FALSE)</f>
        <v>Main St.</v>
      </c>
      <c r="H9" t="str">
        <f>VLOOKUP(Table1[[#This Row],[Department_Code]],Table4[#All], 2,FALSE)</f>
        <v>Accounting</v>
      </c>
      <c r="I9" t="str">
        <f t="shared" ref="I9:I72" si="1">_xlfn.CONCAT(H8,$K$19,G8)</f>
        <v>Department on Department_Location</v>
      </c>
      <c r="K9" s="34" t="s">
        <v>8</v>
      </c>
      <c r="L9" s="26" t="s">
        <v>174</v>
      </c>
      <c r="M9" s="35" t="s">
        <v>175</v>
      </c>
    </row>
    <row r="10" spans="1:13" x14ac:dyDescent="0.2">
      <c r="A10" s="22" t="s">
        <v>9</v>
      </c>
      <c r="B10" s="22" t="s">
        <v>10</v>
      </c>
      <c r="C10" s="25">
        <v>0.75900000000000001</v>
      </c>
      <c r="D10" s="23">
        <v>646000</v>
      </c>
      <c r="E10" s="24">
        <v>596</v>
      </c>
      <c r="F10" s="22" t="s">
        <v>8</v>
      </c>
      <c r="G10" t="str">
        <f t="shared" si="0"/>
        <v>Main St.</v>
      </c>
      <c r="H10" t="str">
        <f>VLOOKUP(Table1[[#This Row],[Department_Code]],Table4[#All], 2,FALSE)</f>
        <v>Accounting</v>
      </c>
      <c r="I10" t="str">
        <f t="shared" si="1"/>
        <v>Accounting on Main St.</v>
      </c>
      <c r="K10" s="34" t="s">
        <v>161</v>
      </c>
      <c r="L10" s="26" t="s">
        <v>160</v>
      </c>
      <c r="M10" s="35" t="s">
        <v>176</v>
      </c>
    </row>
    <row r="11" spans="1:13" x14ac:dyDescent="0.2">
      <c r="A11" s="22" t="s">
        <v>11</v>
      </c>
      <c r="B11" s="22" t="s">
        <v>10</v>
      </c>
      <c r="C11" s="25">
        <v>0.78600000000000003</v>
      </c>
      <c r="D11" s="23">
        <v>838000</v>
      </c>
      <c r="E11" s="24">
        <v>456</v>
      </c>
      <c r="F11" s="22" t="s">
        <v>8</v>
      </c>
      <c r="G11" t="str">
        <f t="shared" si="0"/>
        <v>Main St.</v>
      </c>
      <c r="H11" t="str">
        <f>VLOOKUP(Table1[[#This Row],[Department_Code]],Table4[#All], 2,FALSE)</f>
        <v>Accounting</v>
      </c>
      <c r="I11" t="str">
        <f>_xlfn.CONCAT(H10,$K$19,G10)</f>
        <v>Accounting on Main St.</v>
      </c>
      <c r="K11" s="34" t="s">
        <v>153</v>
      </c>
      <c r="L11" s="26" t="s">
        <v>154</v>
      </c>
      <c r="M11" s="35" t="s">
        <v>177</v>
      </c>
    </row>
    <row r="12" spans="1:13" x14ac:dyDescent="0.2">
      <c r="A12" s="22" t="s">
        <v>12</v>
      </c>
      <c r="B12" s="22" t="s">
        <v>13</v>
      </c>
      <c r="C12" s="25">
        <v>0.60599999999999998</v>
      </c>
      <c r="D12" s="23">
        <v>502000</v>
      </c>
      <c r="E12" s="24">
        <v>125</v>
      </c>
      <c r="F12" s="22" t="s">
        <v>8</v>
      </c>
      <c r="G12" t="str">
        <f t="shared" si="0"/>
        <v>Main St.</v>
      </c>
      <c r="H12" t="str">
        <f>VLOOKUP(Table1[[#This Row],[Department_Code]],Table4[#All], 2,FALSE)</f>
        <v>Accounting</v>
      </c>
      <c r="I12" t="str">
        <f t="shared" si="1"/>
        <v>Accounting on Main St.</v>
      </c>
      <c r="K12" s="34" t="s">
        <v>155</v>
      </c>
      <c r="L12" s="26" t="s">
        <v>165</v>
      </c>
      <c r="M12" s="35" t="s">
        <v>175</v>
      </c>
    </row>
    <row r="13" spans="1:13" x14ac:dyDescent="0.2">
      <c r="A13" s="22" t="s">
        <v>14</v>
      </c>
      <c r="B13" s="22" t="s">
        <v>13</v>
      </c>
      <c r="C13" s="25">
        <v>0.72499999999999998</v>
      </c>
      <c r="D13" s="23">
        <v>948000</v>
      </c>
      <c r="E13" s="24">
        <v>148</v>
      </c>
      <c r="F13" s="22" t="s">
        <v>8</v>
      </c>
      <c r="G13" t="str">
        <f t="shared" si="0"/>
        <v>Main St.</v>
      </c>
      <c r="H13" t="str">
        <f>VLOOKUP(Table1[[#This Row],[Department_Code]],Table4[#All], 2,FALSE)</f>
        <v>Accounting</v>
      </c>
      <c r="I13" t="str">
        <f t="shared" si="1"/>
        <v>Accounting on Main St.</v>
      </c>
      <c r="K13" s="34" t="s">
        <v>159</v>
      </c>
      <c r="L13" s="26" t="s">
        <v>158</v>
      </c>
      <c r="M13" s="35" t="s">
        <v>178</v>
      </c>
    </row>
    <row r="14" spans="1:13" x14ac:dyDescent="0.2">
      <c r="A14" s="22" t="s">
        <v>15</v>
      </c>
      <c r="B14" s="22" t="s">
        <v>13</v>
      </c>
      <c r="C14" s="25">
        <v>0.79600000000000004</v>
      </c>
      <c r="D14" s="23">
        <v>658000</v>
      </c>
      <c r="E14" s="24">
        <v>256</v>
      </c>
      <c r="F14" s="22" t="s">
        <v>8</v>
      </c>
      <c r="G14" t="str">
        <f t="shared" si="0"/>
        <v>Main St.</v>
      </c>
      <c r="H14" t="str">
        <f>VLOOKUP(Table1[[#This Row],[Department_Code]],Table4[#All], 2,FALSE)</f>
        <v>Accounting</v>
      </c>
      <c r="I14" t="str">
        <f t="shared" si="1"/>
        <v>Accounting on Main St.</v>
      </c>
      <c r="K14" s="34" t="s">
        <v>25</v>
      </c>
      <c r="L14" s="26" t="s">
        <v>152</v>
      </c>
      <c r="M14" s="35" t="s">
        <v>177</v>
      </c>
    </row>
    <row r="15" spans="1:13" x14ac:dyDescent="0.2">
      <c r="A15" s="22" t="s">
        <v>16</v>
      </c>
      <c r="B15" s="22" t="s">
        <v>17</v>
      </c>
      <c r="C15" s="25">
        <v>0.75900000000000001</v>
      </c>
      <c r="D15" s="23">
        <v>546000</v>
      </c>
      <c r="E15" s="24">
        <v>352</v>
      </c>
      <c r="F15" s="22" t="s">
        <v>8</v>
      </c>
      <c r="G15" t="str">
        <f t="shared" si="0"/>
        <v>Main St.</v>
      </c>
      <c r="H15" t="str">
        <f>VLOOKUP(Table1[[#This Row],[Department_Code]],Table4[#All], 2,FALSE)</f>
        <v>Accounting</v>
      </c>
      <c r="I15" t="str">
        <f t="shared" si="1"/>
        <v>Accounting on Main St.</v>
      </c>
      <c r="K15" s="34" t="s">
        <v>48</v>
      </c>
      <c r="L15" s="26" t="s">
        <v>164</v>
      </c>
      <c r="M15" s="35" t="s">
        <v>179</v>
      </c>
    </row>
    <row r="16" spans="1:13" x14ac:dyDescent="0.2">
      <c r="A16" s="22" t="s">
        <v>18</v>
      </c>
      <c r="B16" s="22" t="s">
        <v>19</v>
      </c>
      <c r="C16" s="25">
        <v>0.80600000000000005</v>
      </c>
      <c r="D16" s="23">
        <v>893000</v>
      </c>
      <c r="E16" s="24">
        <v>456</v>
      </c>
      <c r="F16" s="22" t="s">
        <v>8</v>
      </c>
      <c r="G16" t="str">
        <f t="shared" si="0"/>
        <v>Main St.</v>
      </c>
      <c r="H16" t="str">
        <f>VLOOKUP(Table1[[#This Row],[Department_Code]],Table4[#All], 2,FALSE)</f>
        <v>Accounting</v>
      </c>
      <c r="I16" t="str">
        <f t="shared" si="1"/>
        <v>Accounting on Main St.</v>
      </c>
      <c r="K16" s="34" t="s">
        <v>156</v>
      </c>
      <c r="L16" s="26" t="s">
        <v>157</v>
      </c>
      <c r="M16" s="35" t="s">
        <v>176</v>
      </c>
    </row>
    <row r="17" spans="1:13" x14ac:dyDescent="0.2">
      <c r="A17" s="22" t="s">
        <v>20</v>
      </c>
      <c r="B17" s="22" t="s">
        <v>19</v>
      </c>
      <c r="C17" s="25">
        <v>0.96899999999999997</v>
      </c>
      <c r="D17" s="23">
        <v>561000</v>
      </c>
      <c r="E17" s="24">
        <v>654</v>
      </c>
      <c r="F17" s="22" t="s">
        <v>8</v>
      </c>
      <c r="G17" t="str">
        <f t="shared" si="0"/>
        <v>Main St.</v>
      </c>
      <c r="H17" t="str">
        <f>VLOOKUP(Table1[[#This Row],[Department_Code]],Table4[#All], 2,FALSE)</f>
        <v>Accounting</v>
      </c>
      <c r="I17" t="str">
        <f t="shared" si="1"/>
        <v>Accounting on Main St.</v>
      </c>
      <c r="K17" s="33" t="s">
        <v>163</v>
      </c>
      <c r="L17" s="39" t="s">
        <v>162</v>
      </c>
      <c r="M17" s="32" t="s">
        <v>180</v>
      </c>
    </row>
    <row r="18" spans="1:13" x14ac:dyDescent="0.2">
      <c r="A18" s="22" t="s">
        <v>21</v>
      </c>
      <c r="B18" s="22" t="s">
        <v>19</v>
      </c>
      <c r="C18" s="25">
        <v>0.72499999999999998</v>
      </c>
      <c r="D18" s="23">
        <v>801000</v>
      </c>
      <c r="E18" s="24">
        <v>852</v>
      </c>
      <c r="F18" s="22" t="s">
        <v>8</v>
      </c>
      <c r="G18" t="str">
        <f t="shared" si="0"/>
        <v>Main St.</v>
      </c>
      <c r="H18" t="str">
        <f>VLOOKUP(Table1[[#This Row],[Department_Code]],Table4[#All], 2,FALSE)</f>
        <v>Accounting</v>
      </c>
      <c r="I18" t="str">
        <f t="shared" si="1"/>
        <v>Accounting on Main St.</v>
      </c>
    </row>
    <row r="19" spans="1:13" x14ac:dyDescent="0.2">
      <c r="A19" s="22" t="s">
        <v>22</v>
      </c>
      <c r="B19" s="22" t="s">
        <v>19</v>
      </c>
      <c r="C19" s="25">
        <v>0.75900000000000001</v>
      </c>
      <c r="D19" s="23">
        <v>580000</v>
      </c>
      <c r="E19" s="24">
        <v>753</v>
      </c>
      <c r="F19" s="22" t="s">
        <v>8</v>
      </c>
      <c r="G19" t="str">
        <f t="shared" si="0"/>
        <v>Main St.</v>
      </c>
      <c r="H19" t="str">
        <f>VLOOKUP(Table1[[#This Row],[Department_Code]],Table4[#All], 2,FALSE)</f>
        <v>Accounting</v>
      </c>
      <c r="I19" t="str">
        <f t="shared" si="1"/>
        <v>Accounting on Main St.</v>
      </c>
      <c r="K19" t="s">
        <v>208</v>
      </c>
    </row>
    <row r="20" spans="1:13" x14ac:dyDescent="0.2">
      <c r="A20" s="22" t="s">
        <v>23</v>
      </c>
      <c r="B20" s="22" t="s">
        <v>19</v>
      </c>
      <c r="C20" s="25">
        <v>0.79</v>
      </c>
      <c r="D20" s="23">
        <v>731000</v>
      </c>
      <c r="E20" s="24">
        <v>156</v>
      </c>
      <c r="F20" s="22" t="s">
        <v>8</v>
      </c>
      <c r="G20" t="str">
        <f t="shared" si="0"/>
        <v>Main St.</v>
      </c>
      <c r="H20" t="str">
        <f>VLOOKUP(Table1[[#This Row],[Department_Code]],Table4[#All], 2,FALSE)</f>
        <v>Accounting</v>
      </c>
      <c r="I20" t="str">
        <f t="shared" si="1"/>
        <v>Accounting on Main St.</v>
      </c>
    </row>
    <row r="21" spans="1:13" x14ac:dyDescent="0.2">
      <c r="A21" s="22" t="s">
        <v>24</v>
      </c>
      <c r="B21" s="22" t="s">
        <v>19</v>
      </c>
      <c r="C21" s="25">
        <v>0.68899999999999995</v>
      </c>
      <c r="D21" s="23">
        <v>644000</v>
      </c>
      <c r="E21" s="24">
        <v>426</v>
      </c>
      <c r="F21" s="22" t="s">
        <v>25</v>
      </c>
      <c r="G21" t="str">
        <f t="shared" si="0"/>
        <v>Front St.</v>
      </c>
      <c r="H21" t="str">
        <f>VLOOKUP(Table1[[#This Row],[Department_Code]],Table4[#All], 2,FALSE)</f>
        <v>Marketing</v>
      </c>
      <c r="I21" t="str">
        <f t="shared" si="1"/>
        <v>Accounting on Main St.</v>
      </c>
    </row>
    <row r="22" spans="1:13" x14ac:dyDescent="0.2">
      <c r="A22" s="22" t="s">
        <v>26</v>
      </c>
      <c r="B22" s="22" t="s">
        <v>19</v>
      </c>
      <c r="C22" s="25">
        <v>0.55600000000000005</v>
      </c>
      <c r="D22" s="23">
        <v>829000</v>
      </c>
      <c r="E22" s="24">
        <v>842</v>
      </c>
      <c r="F22" s="22" t="s">
        <v>25</v>
      </c>
      <c r="G22" t="str">
        <f t="shared" si="0"/>
        <v>Front St.</v>
      </c>
      <c r="H22" t="str">
        <f>VLOOKUP(Table1[[#This Row],[Department_Code]],Table4[#All], 2,FALSE)</f>
        <v>Marketing</v>
      </c>
      <c r="I22" t="str">
        <f t="shared" si="1"/>
        <v>Marketing on Front St.</v>
      </c>
    </row>
    <row r="23" spans="1:13" x14ac:dyDescent="0.2">
      <c r="A23" s="22" t="s">
        <v>27</v>
      </c>
      <c r="B23" s="22" t="s">
        <v>19</v>
      </c>
      <c r="C23" s="25">
        <v>0.69499999999999995</v>
      </c>
      <c r="D23" s="23">
        <v>585000</v>
      </c>
      <c r="E23" s="24">
        <v>456</v>
      </c>
      <c r="F23" s="22" t="s">
        <v>25</v>
      </c>
      <c r="G23" t="str">
        <f t="shared" si="0"/>
        <v>Front St.</v>
      </c>
      <c r="H23" t="str">
        <f>VLOOKUP(Table1[[#This Row],[Department_Code]],Table4[#All], 2,FALSE)</f>
        <v>Marketing</v>
      </c>
      <c r="I23" t="str">
        <f t="shared" si="1"/>
        <v>Marketing on Front St.</v>
      </c>
    </row>
    <row r="24" spans="1:13" x14ac:dyDescent="0.2">
      <c r="A24" s="22" t="s">
        <v>28</v>
      </c>
      <c r="B24" s="22" t="s">
        <v>19</v>
      </c>
      <c r="C24" s="25">
        <v>0.75900000000000001</v>
      </c>
      <c r="D24" s="23">
        <v>623000</v>
      </c>
      <c r="E24" s="24">
        <v>102</v>
      </c>
      <c r="F24" s="22" t="s">
        <v>25</v>
      </c>
      <c r="G24" t="str">
        <f t="shared" si="0"/>
        <v>Front St.</v>
      </c>
      <c r="H24" t="str">
        <f>VLOOKUP(Table1[[#This Row],[Department_Code]],Table4[#All], 2,FALSE)</f>
        <v>Marketing</v>
      </c>
      <c r="I24" t="str">
        <f t="shared" si="1"/>
        <v>Marketing on Front St.</v>
      </c>
    </row>
    <row r="25" spans="1:13" x14ac:dyDescent="0.2">
      <c r="A25" s="22" t="s">
        <v>29</v>
      </c>
      <c r="B25" s="22" t="s">
        <v>19</v>
      </c>
      <c r="C25" s="25">
        <v>0.95599999999999996</v>
      </c>
      <c r="D25" s="23">
        <v>764000</v>
      </c>
      <c r="E25" s="24">
        <v>159</v>
      </c>
      <c r="F25" s="22" t="s">
        <v>161</v>
      </c>
      <c r="G25" t="str">
        <f t="shared" si="0"/>
        <v>Queen St.</v>
      </c>
      <c r="H25" t="str">
        <f>VLOOKUP(Table1[[#This Row],[Department_Code]],Table4[#All], 2,FALSE)</f>
        <v>External Relations</v>
      </c>
      <c r="I25" t="str">
        <f t="shared" si="1"/>
        <v>Marketing on Front St.</v>
      </c>
    </row>
    <row r="26" spans="1:13" x14ac:dyDescent="0.2">
      <c r="A26" s="22" t="s">
        <v>30</v>
      </c>
      <c r="B26" s="22" t="s">
        <v>19</v>
      </c>
      <c r="C26" s="25">
        <v>0.72499999999999998</v>
      </c>
      <c r="D26" s="23">
        <v>749000</v>
      </c>
      <c r="E26" s="24">
        <v>456</v>
      </c>
      <c r="F26" s="22" t="s">
        <v>161</v>
      </c>
      <c r="G26" t="str">
        <f t="shared" si="0"/>
        <v>Queen St.</v>
      </c>
      <c r="H26" t="str">
        <f>VLOOKUP(Table1[[#This Row],[Department_Code]],Table4[#All], 2,FALSE)</f>
        <v>External Relations</v>
      </c>
      <c r="I26" t="str">
        <f t="shared" si="1"/>
        <v>External Relations on Queen St.</v>
      </c>
    </row>
    <row r="27" spans="1:13" x14ac:dyDescent="0.2">
      <c r="A27" s="22" t="s">
        <v>31</v>
      </c>
      <c r="B27" s="22" t="s">
        <v>32</v>
      </c>
      <c r="C27" s="25">
        <v>0.74</v>
      </c>
      <c r="D27" s="23">
        <v>836000</v>
      </c>
      <c r="E27" s="24">
        <v>158</v>
      </c>
      <c r="F27" s="22" t="s">
        <v>153</v>
      </c>
      <c r="G27" t="str">
        <f t="shared" si="0"/>
        <v>Front St.</v>
      </c>
      <c r="H27" t="str">
        <f>VLOOKUP(Table1[[#This Row],[Department_Code]],Table4[#All], 2,FALSE)</f>
        <v>Human Resources</v>
      </c>
      <c r="I27" t="str">
        <f t="shared" si="1"/>
        <v>External Relations on Queen St.</v>
      </c>
    </row>
    <row r="28" spans="1:13" x14ac:dyDescent="0.2">
      <c r="A28" s="22" t="s">
        <v>33</v>
      </c>
      <c r="B28" s="22" t="s">
        <v>34</v>
      </c>
      <c r="C28" s="25">
        <v>0.68899999999999995</v>
      </c>
      <c r="D28" s="23">
        <v>519000</v>
      </c>
      <c r="E28" s="24">
        <v>148</v>
      </c>
      <c r="F28" s="22" t="s">
        <v>153</v>
      </c>
      <c r="G28" t="str">
        <f t="shared" si="0"/>
        <v>Front St.</v>
      </c>
      <c r="H28" t="str">
        <f>VLOOKUP(Table1[[#This Row],[Department_Code]],Table4[#All], 2,FALSE)</f>
        <v>Human Resources</v>
      </c>
      <c r="I28" t="str">
        <f t="shared" si="1"/>
        <v>Human Resources on Front St.</v>
      </c>
    </row>
    <row r="29" spans="1:13" x14ac:dyDescent="0.2">
      <c r="A29" s="22" t="s">
        <v>35</v>
      </c>
      <c r="B29" s="22" t="s">
        <v>34</v>
      </c>
      <c r="C29" s="25">
        <v>0.75900000000000001</v>
      </c>
      <c r="D29" s="23">
        <v>803000</v>
      </c>
      <c r="E29" s="24">
        <v>654</v>
      </c>
      <c r="F29" s="22" t="s">
        <v>153</v>
      </c>
      <c r="G29" t="str">
        <f t="shared" si="0"/>
        <v>Front St.</v>
      </c>
      <c r="H29" t="str">
        <f>VLOOKUP(Table1[[#This Row],[Department_Code]],Table4[#All], 2,FALSE)</f>
        <v>Human Resources</v>
      </c>
      <c r="I29" t="str">
        <f t="shared" si="1"/>
        <v>Human Resources on Front St.</v>
      </c>
    </row>
    <row r="30" spans="1:13" x14ac:dyDescent="0.2">
      <c r="A30" s="22" t="s">
        <v>36</v>
      </c>
      <c r="B30" s="22" t="s">
        <v>34</v>
      </c>
      <c r="C30" s="25">
        <v>0.78600000000000003</v>
      </c>
      <c r="D30" s="23">
        <v>713000</v>
      </c>
      <c r="E30" s="24">
        <v>856</v>
      </c>
      <c r="F30" s="22" t="s">
        <v>153</v>
      </c>
      <c r="G30" t="str">
        <f t="shared" si="0"/>
        <v>Front St.</v>
      </c>
      <c r="H30" t="str">
        <f>VLOOKUP(Table1[[#This Row],[Department_Code]],Table4[#All], 2,FALSE)</f>
        <v>Human Resources</v>
      </c>
      <c r="I30" t="str">
        <f t="shared" si="1"/>
        <v>Human Resources on Front St.</v>
      </c>
    </row>
    <row r="31" spans="1:13" x14ac:dyDescent="0.2">
      <c r="A31" s="22" t="s">
        <v>37</v>
      </c>
      <c r="B31" s="22" t="s">
        <v>38</v>
      </c>
      <c r="C31" s="25">
        <v>0.60599999999999998</v>
      </c>
      <c r="D31" s="23">
        <v>763000</v>
      </c>
      <c r="E31" s="24">
        <v>1006</v>
      </c>
      <c r="F31" s="22" t="s">
        <v>153</v>
      </c>
      <c r="G31" t="str">
        <f t="shared" si="0"/>
        <v>Front St.</v>
      </c>
      <c r="H31" t="str">
        <f>VLOOKUP(Table1[[#This Row],[Department_Code]],Table4[#All], 2,FALSE)</f>
        <v>Human Resources</v>
      </c>
      <c r="I31" t="str">
        <f t="shared" si="1"/>
        <v>Human Resources on Front St.</v>
      </c>
    </row>
    <row r="32" spans="1:13" x14ac:dyDescent="0.2">
      <c r="A32" s="22" t="s">
        <v>39</v>
      </c>
      <c r="B32" s="22" t="s">
        <v>40</v>
      </c>
      <c r="C32" s="25">
        <v>0.72499999999999998</v>
      </c>
      <c r="D32" s="23">
        <v>924000</v>
      </c>
      <c r="E32" s="24">
        <v>963</v>
      </c>
      <c r="F32" s="22" t="s">
        <v>153</v>
      </c>
      <c r="G32" t="str">
        <f t="shared" si="0"/>
        <v>Front St.</v>
      </c>
      <c r="H32" t="str">
        <f>VLOOKUP(Table1[[#This Row],[Department_Code]],Table4[#All], 2,FALSE)</f>
        <v>Human Resources</v>
      </c>
      <c r="I32" t="str">
        <f t="shared" si="1"/>
        <v>Human Resources on Front St.</v>
      </c>
    </row>
    <row r="33" spans="1:9" x14ac:dyDescent="0.2">
      <c r="A33" s="22" t="s">
        <v>41</v>
      </c>
      <c r="B33" s="22" t="s">
        <v>42</v>
      </c>
      <c r="C33" s="25">
        <v>0.79600000000000004</v>
      </c>
      <c r="D33" s="23">
        <v>910000</v>
      </c>
      <c r="E33" s="24">
        <v>753</v>
      </c>
      <c r="F33" s="22" t="s">
        <v>153</v>
      </c>
      <c r="G33" t="str">
        <f t="shared" si="0"/>
        <v>Front St.</v>
      </c>
      <c r="H33" t="str">
        <f>VLOOKUP(Table1[[#This Row],[Department_Code]],Table4[#All], 2,FALSE)</f>
        <v>Human Resources</v>
      </c>
      <c r="I33" t="str">
        <f t="shared" si="1"/>
        <v>Human Resources on Front St.</v>
      </c>
    </row>
    <row r="34" spans="1:9" x14ac:dyDescent="0.2">
      <c r="A34" s="22" t="s">
        <v>43</v>
      </c>
      <c r="B34" s="22" t="s">
        <v>44</v>
      </c>
      <c r="C34" s="25">
        <v>0.75900000000000001</v>
      </c>
      <c r="D34" s="23">
        <v>576000</v>
      </c>
      <c r="E34" s="24">
        <v>456</v>
      </c>
      <c r="F34" s="22" t="s">
        <v>153</v>
      </c>
      <c r="G34" t="str">
        <f t="shared" si="0"/>
        <v>Front St.</v>
      </c>
      <c r="H34" t="str">
        <f>VLOOKUP(Table1[[#This Row],[Department_Code]],Table4[#All], 2,FALSE)</f>
        <v>Human Resources</v>
      </c>
      <c r="I34" t="str">
        <f t="shared" si="1"/>
        <v>Human Resources on Front St.</v>
      </c>
    </row>
    <row r="35" spans="1:9" x14ac:dyDescent="0.2">
      <c r="A35" s="22" t="s">
        <v>45</v>
      </c>
      <c r="B35" s="22" t="s">
        <v>46</v>
      </c>
      <c r="C35" s="25">
        <v>0.80600000000000005</v>
      </c>
      <c r="D35" s="23">
        <v>622000</v>
      </c>
      <c r="E35" s="24">
        <v>124</v>
      </c>
      <c r="F35" s="22" t="s">
        <v>153</v>
      </c>
      <c r="G35" t="str">
        <f t="shared" si="0"/>
        <v>Front St.</v>
      </c>
      <c r="H35" t="str">
        <f>VLOOKUP(Table1[[#This Row],[Department_Code]],Table4[#All], 2,FALSE)</f>
        <v>Human Resources</v>
      </c>
      <c r="I35" t="str">
        <f t="shared" si="1"/>
        <v>Human Resources on Front St.</v>
      </c>
    </row>
    <row r="36" spans="1:9" x14ac:dyDescent="0.2">
      <c r="A36" s="22" t="s">
        <v>14</v>
      </c>
      <c r="B36" s="22" t="s">
        <v>46</v>
      </c>
      <c r="C36" s="25">
        <v>0.96899999999999997</v>
      </c>
      <c r="D36" s="23">
        <v>546000</v>
      </c>
      <c r="E36" s="24">
        <v>126</v>
      </c>
      <c r="F36" s="22" t="s">
        <v>153</v>
      </c>
      <c r="G36" t="str">
        <f t="shared" si="0"/>
        <v>Front St.</v>
      </c>
      <c r="H36" t="str">
        <f>VLOOKUP(Table1[[#This Row],[Department_Code]],Table4[#All], 2,FALSE)</f>
        <v>Human Resources</v>
      </c>
      <c r="I36" t="str">
        <f t="shared" si="1"/>
        <v>Human Resources on Front St.</v>
      </c>
    </row>
    <row r="37" spans="1:9" x14ac:dyDescent="0.2">
      <c r="A37" s="22" t="s">
        <v>47</v>
      </c>
      <c r="B37" s="22" t="s">
        <v>46</v>
      </c>
      <c r="C37" s="25">
        <v>0.72499999999999998</v>
      </c>
      <c r="D37" s="23">
        <v>662000</v>
      </c>
      <c r="E37" s="24">
        <v>846</v>
      </c>
      <c r="F37" s="22" t="s">
        <v>48</v>
      </c>
      <c r="G37" t="str">
        <f t="shared" si="0"/>
        <v>James St.</v>
      </c>
      <c r="H37" t="str">
        <f>VLOOKUP(Table1[[#This Row],[Department_Code]],Table4[#All], 2,FALSE)</f>
        <v>Media and Creative</v>
      </c>
      <c r="I37" t="str">
        <f t="shared" si="1"/>
        <v>Human Resources on Front St.</v>
      </c>
    </row>
    <row r="38" spans="1:9" x14ac:dyDescent="0.2">
      <c r="A38" s="22" t="s">
        <v>49</v>
      </c>
      <c r="B38" s="22" t="s">
        <v>50</v>
      </c>
      <c r="C38" s="25">
        <v>0.75900000000000001</v>
      </c>
      <c r="D38" s="23">
        <v>797000</v>
      </c>
      <c r="E38" s="24">
        <v>865</v>
      </c>
      <c r="F38" s="22" t="s">
        <v>48</v>
      </c>
      <c r="G38" t="str">
        <f t="shared" si="0"/>
        <v>James St.</v>
      </c>
      <c r="H38" t="str">
        <f>VLOOKUP(Table1[[#This Row],[Department_Code]],Table4[#All], 2,FALSE)</f>
        <v>Media and Creative</v>
      </c>
      <c r="I38" t="str">
        <f t="shared" si="1"/>
        <v>Media and Creative on James St.</v>
      </c>
    </row>
    <row r="39" spans="1:9" x14ac:dyDescent="0.2">
      <c r="A39" s="22" t="s">
        <v>51</v>
      </c>
      <c r="B39" s="22" t="s">
        <v>19</v>
      </c>
      <c r="C39" s="25">
        <v>0.79</v>
      </c>
      <c r="D39" s="23">
        <v>706000</v>
      </c>
      <c r="E39" s="24">
        <v>953</v>
      </c>
      <c r="F39" s="22" t="s">
        <v>48</v>
      </c>
      <c r="G39" t="str">
        <f t="shared" si="0"/>
        <v>James St.</v>
      </c>
      <c r="H39" t="str">
        <f>VLOOKUP(Table1[[#This Row],[Department_Code]],Table4[#All], 2,FALSE)</f>
        <v>Media and Creative</v>
      </c>
      <c r="I39" t="str">
        <f t="shared" si="1"/>
        <v>Media and Creative on James St.</v>
      </c>
    </row>
    <row r="40" spans="1:9" x14ac:dyDescent="0.2">
      <c r="A40" s="22" t="s">
        <v>52</v>
      </c>
      <c r="B40" s="22" t="s">
        <v>53</v>
      </c>
      <c r="C40" s="25">
        <v>0.68899999999999995</v>
      </c>
      <c r="D40" s="23">
        <v>991000</v>
      </c>
      <c r="E40" s="24">
        <v>458</v>
      </c>
      <c r="F40" s="22" t="s">
        <v>48</v>
      </c>
      <c r="G40" t="str">
        <f t="shared" si="0"/>
        <v>James St.</v>
      </c>
      <c r="H40" t="str">
        <f>VLOOKUP(Table1[[#This Row],[Department_Code]],Table4[#All], 2,FALSE)</f>
        <v>Media and Creative</v>
      </c>
      <c r="I40" t="str">
        <f t="shared" si="1"/>
        <v>Media and Creative on James St.</v>
      </c>
    </row>
    <row r="41" spans="1:9" x14ac:dyDescent="0.2">
      <c r="A41" s="22" t="s">
        <v>54</v>
      </c>
      <c r="B41" s="22" t="s">
        <v>53</v>
      </c>
      <c r="C41" s="25">
        <v>0.55600000000000005</v>
      </c>
      <c r="D41" s="23">
        <v>660000</v>
      </c>
      <c r="E41" s="24">
        <v>756</v>
      </c>
      <c r="F41" s="22" t="s">
        <v>48</v>
      </c>
      <c r="G41" t="str">
        <f t="shared" ref="G41:G77" si="2">VLOOKUP($F41,$K$9:$M$17,3,FALSE)</f>
        <v>James St.</v>
      </c>
      <c r="H41" t="str">
        <f>VLOOKUP(Table1[[#This Row],[Department_Code]],Table4[#All], 2,FALSE)</f>
        <v>Media and Creative</v>
      </c>
      <c r="I41" t="str">
        <f t="shared" si="1"/>
        <v>Media and Creative on James St.</v>
      </c>
    </row>
    <row r="42" spans="1:9" x14ac:dyDescent="0.2">
      <c r="A42" s="22" t="s">
        <v>55</v>
      </c>
      <c r="B42" s="22" t="s">
        <v>56</v>
      </c>
      <c r="C42" s="25">
        <v>0.69499999999999995</v>
      </c>
      <c r="D42" s="23">
        <v>976000</v>
      </c>
      <c r="E42" s="24">
        <v>123</v>
      </c>
      <c r="F42" s="22" t="s">
        <v>48</v>
      </c>
      <c r="G42" t="str">
        <f t="shared" si="2"/>
        <v>James St.</v>
      </c>
      <c r="H42" t="str">
        <f>VLOOKUP(Table1[[#This Row],[Department_Code]],Table4[#All], 2,FALSE)</f>
        <v>Media and Creative</v>
      </c>
      <c r="I42" t="str">
        <f t="shared" si="1"/>
        <v>Media and Creative on James St.</v>
      </c>
    </row>
    <row r="43" spans="1:9" x14ac:dyDescent="0.2">
      <c r="A43" s="22" t="s">
        <v>57</v>
      </c>
      <c r="B43" s="22" t="s">
        <v>58</v>
      </c>
      <c r="C43" s="25">
        <v>0.75900000000000001</v>
      </c>
      <c r="D43" s="23">
        <v>826000</v>
      </c>
      <c r="E43" s="24">
        <v>321</v>
      </c>
      <c r="F43" s="22" t="s">
        <v>156</v>
      </c>
      <c r="G43" t="str">
        <f t="shared" si="2"/>
        <v>Queen St.</v>
      </c>
      <c r="H43" t="str">
        <f>VLOOKUP(Table1[[#This Row],[Department_Code]],Table4[#All], 2,FALSE)</f>
        <v>Programming</v>
      </c>
      <c r="I43" t="str">
        <f t="shared" si="1"/>
        <v>Media and Creative on James St.</v>
      </c>
    </row>
    <row r="44" spans="1:9" x14ac:dyDescent="0.2">
      <c r="A44" s="22" t="s">
        <v>59</v>
      </c>
      <c r="B44" s="22" t="s">
        <v>60</v>
      </c>
      <c r="C44" s="25">
        <v>0.95599999999999996</v>
      </c>
      <c r="D44" s="23">
        <v>870000</v>
      </c>
      <c r="E44" s="24">
        <v>415</v>
      </c>
      <c r="F44" s="22" t="s">
        <v>156</v>
      </c>
      <c r="G44" t="str">
        <f t="shared" si="2"/>
        <v>Queen St.</v>
      </c>
      <c r="H44" t="str">
        <f>VLOOKUP(Table1[[#This Row],[Department_Code]],Table4[#All], 2,FALSE)</f>
        <v>Programming</v>
      </c>
      <c r="I44" t="str">
        <f t="shared" si="1"/>
        <v>Programming on Queen St.</v>
      </c>
    </row>
    <row r="45" spans="1:9" x14ac:dyDescent="0.2">
      <c r="A45" s="22" t="s">
        <v>61</v>
      </c>
      <c r="B45" s="22" t="s">
        <v>60</v>
      </c>
      <c r="C45" s="25">
        <v>0.72499999999999998</v>
      </c>
      <c r="D45" s="23">
        <v>915000</v>
      </c>
      <c r="E45" s="24">
        <v>852</v>
      </c>
      <c r="F45" s="22" t="s">
        <v>156</v>
      </c>
      <c r="G45" t="str">
        <f t="shared" si="2"/>
        <v>Queen St.</v>
      </c>
      <c r="H45" t="str">
        <f>VLOOKUP(Table1[[#This Row],[Department_Code]],Table4[#All], 2,FALSE)</f>
        <v>Programming</v>
      </c>
      <c r="I45" t="str">
        <f t="shared" si="1"/>
        <v>Programming on Queen St.</v>
      </c>
    </row>
    <row r="46" spans="1:9" x14ac:dyDescent="0.2">
      <c r="A46" s="22" t="s">
        <v>62</v>
      </c>
      <c r="B46" s="22" t="s">
        <v>60</v>
      </c>
      <c r="C46" s="25">
        <v>0.74</v>
      </c>
      <c r="D46" s="23">
        <v>797000</v>
      </c>
      <c r="E46" s="24">
        <v>654</v>
      </c>
      <c r="F46" s="22" t="s">
        <v>156</v>
      </c>
      <c r="G46" t="str">
        <f t="shared" si="2"/>
        <v>Queen St.</v>
      </c>
      <c r="H46" t="str">
        <f>VLOOKUP(Table1[[#This Row],[Department_Code]],Table4[#All], 2,FALSE)</f>
        <v>Programming</v>
      </c>
      <c r="I46" t="str">
        <f t="shared" si="1"/>
        <v>Programming on Queen St.</v>
      </c>
    </row>
    <row r="47" spans="1:9" x14ac:dyDescent="0.2">
      <c r="A47" s="22" t="s">
        <v>63</v>
      </c>
      <c r="B47" s="22" t="s">
        <v>60</v>
      </c>
      <c r="C47" s="25">
        <v>0.75830867709815097</v>
      </c>
      <c r="D47" s="23">
        <v>540000</v>
      </c>
      <c r="E47" s="24">
        <v>489</v>
      </c>
      <c r="F47" s="22" t="s">
        <v>156</v>
      </c>
      <c r="G47" t="str">
        <f t="shared" si="2"/>
        <v>Queen St.</v>
      </c>
      <c r="H47" t="str">
        <f>VLOOKUP(Table1[[#This Row],[Department_Code]],Table4[#All], 2,FALSE)</f>
        <v>Programming</v>
      </c>
      <c r="I47" t="str">
        <f t="shared" si="1"/>
        <v>Programming on Queen St.</v>
      </c>
    </row>
    <row r="48" spans="1:9" x14ac:dyDescent="0.2">
      <c r="A48" s="22" t="s">
        <v>64</v>
      </c>
      <c r="B48" s="22" t="s">
        <v>60</v>
      </c>
      <c r="C48" s="25">
        <v>0.75862949994529005</v>
      </c>
      <c r="D48" s="23">
        <v>700000</v>
      </c>
      <c r="E48" s="24">
        <v>145</v>
      </c>
      <c r="F48" s="22" t="s">
        <v>156</v>
      </c>
      <c r="G48" t="str">
        <f t="shared" si="2"/>
        <v>Queen St.</v>
      </c>
      <c r="H48" t="str">
        <f>VLOOKUP(Table1[[#This Row],[Department_Code]],Table4[#All], 2,FALSE)</f>
        <v>Programming</v>
      </c>
      <c r="I48" t="str">
        <f t="shared" si="1"/>
        <v>Programming on Queen St.</v>
      </c>
    </row>
    <row r="49" spans="1:9" x14ac:dyDescent="0.2">
      <c r="A49" s="22" t="s">
        <v>65</v>
      </c>
      <c r="B49" s="22" t="s">
        <v>66</v>
      </c>
      <c r="C49" s="25">
        <v>0.75895032279242802</v>
      </c>
      <c r="D49" s="23">
        <v>510000</v>
      </c>
      <c r="E49" s="24">
        <v>753</v>
      </c>
      <c r="F49" s="22" t="s">
        <v>156</v>
      </c>
      <c r="G49" t="str">
        <f t="shared" si="2"/>
        <v>Queen St.</v>
      </c>
      <c r="H49" t="str">
        <f>VLOOKUP(Table1[[#This Row],[Department_Code]],Table4[#All], 2,FALSE)</f>
        <v>Programming</v>
      </c>
      <c r="I49" t="str">
        <f t="shared" si="1"/>
        <v>Programming on Queen St.</v>
      </c>
    </row>
    <row r="50" spans="1:9" x14ac:dyDescent="0.2">
      <c r="A50" s="22" t="s">
        <v>67</v>
      </c>
      <c r="B50" s="22" t="s">
        <v>68</v>
      </c>
      <c r="C50" s="25">
        <v>0.75927114563956699</v>
      </c>
      <c r="D50" s="23">
        <v>912000</v>
      </c>
      <c r="E50" s="24">
        <v>951</v>
      </c>
      <c r="F50" s="22" t="s">
        <v>156</v>
      </c>
      <c r="G50" t="str">
        <f t="shared" si="2"/>
        <v>Queen St.</v>
      </c>
      <c r="H50" t="str">
        <f>VLOOKUP(Table1[[#This Row],[Department_Code]],Table4[#All], 2,FALSE)</f>
        <v>Programming</v>
      </c>
      <c r="I50" t="str">
        <f t="shared" si="1"/>
        <v>Programming on Queen St.</v>
      </c>
    </row>
    <row r="51" spans="1:9" x14ac:dyDescent="0.2">
      <c r="A51" s="22" t="s">
        <v>13</v>
      </c>
      <c r="B51" s="22" t="s">
        <v>69</v>
      </c>
      <c r="C51" s="25">
        <v>0.75959196848670596</v>
      </c>
      <c r="D51" s="23">
        <v>737000</v>
      </c>
      <c r="E51" s="24">
        <v>456</v>
      </c>
      <c r="F51" s="22" t="s">
        <v>156</v>
      </c>
      <c r="G51" t="str">
        <f t="shared" si="2"/>
        <v>Queen St.</v>
      </c>
      <c r="H51" t="str">
        <f>VLOOKUP(Table1[[#This Row],[Department_Code]],Table4[#All], 2,FALSE)</f>
        <v>Programming</v>
      </c>
      <c r="I51" t="str">
        <f t="shared" si="1"/>
        <v>Programming on Queen St.</v>
      </c>
    </row>
    <row r="52" spans="1:9" x14ac:dyDescent="0.2">
      <c r="A52" s="22" t="s">
        <v>70</v>
      </c>
      <c r="B52" s="22" t="s">
        <v>71</v>
      </c>
      <c r="C52" s="25">
        <v>0.75991279133384404</v>
      </c>
      <c r="D52" s="23">
        <v>921000</v>
      </c>
      <c r="E52" s="24">
        <v>123</v>
      </c>
      <c r="F52" s="22" t="s">
        <v>159</v>
      </c>
      <c r="G52" t="str">
        <f t="shared" si="2"/>
        <v>King St.</v>
      </c>
      <c r="H52" t="str">
        <f>VLOOKUP(Table1[[#This Row],[Department_Code]],Table4[#All], 2,FALSE)</f>
        <v>Logistics and Distributions</v>
      </c>
      <c r="I52" t="str">
        <f t="shared" si="1"/>
        <v>Programming on Queen St.</v>
      </c>
    </row>
    <row r="53" spans="1:9" x14ac:dyDescent="0.2">
      <c r="A53" s="22" t="s">
        <v>72</v>
      </c>
      <c r="B53" s="22" t="s">
        <v>73</v>
      </c>
      <c r="C53" s="25">
        <v>0.76023361418098301</v>
      </c>
      <c r="D53" s="23">
        <v>849000</v>
      </c>
      <c r="E53" s="24">
        <v>156</v>
      </c>
      <c r="F53" s="22" t="s">
        <v>159</v>
      </c>
      <c r="G53" t="str">
        <f t="shared" si="2"/>
        <v>King St.</v>
      </c>
      <c r="H53" t="str">
        <f>VLOOKUP(Table1[[#This Row],[Department_Code]],Table4[#All], 2,FALSE)</f>
        <v>Logistics and Distributions</v>
      </c>
      <c r="I53" t="str">
        <f t="shared" si="1"/>
        <v>Logistics and Distributions on King St.</v>
      </c>
    </row>
    <row r="54" spans="1:9" x14ac:dyDescent="0.2">
      <c r="A54" s="22" t="s">
        <v>74</v>
      </c>
      <c r="B54" s="22" t="s">
        <v>75</v>
      </c>
      <c r="C54" s="25">
        <v>0.76055443702812198</v>
      </c>
      <c r="D54" s="23">
        <v>689000</v>
      </c>
      <c r="E54" s="24">
        <v>753</v>
      </c>
      <c r="F54" s="22" t="s">
        <v>159</v>
      </c>
      <c r="G54" t="str">
        <f t="shared" si="2"/>
        <v>King St.</v>
      </c>
      <c r="H54" t="str">
        <f>VLOOKUP(Table1[[#This Row],[Department_Code]],Table4[#All], 2,FALSE)</f>
        <v>Logistics and Distributions</v>
      </c>
      <c r="I54" t="str">
        <f t="shared" si="1"/>
        <v>Logistics and Distributions on King St.</v>
      </c>
    </row>
    <row r="55" spans="1:9" x14ac:dyDescent="0.2">
      <c r="A55" s="22" t="s">
        <v>76</v>
      </c>
      <c r="B55" s="22" t="s">
        <v>77</v>
      </c>
      <c r="C55" s="25">
        <v>0.76087525987525995</v>
      </c>
      <c r="D55" s="23">
        <v>583000</v>
      </c>
      <c r="E55" s="24">
        <v>654</v>
      </c>
      <c r="F55" s="22" t="s">
        <v>159</v>
      </c>
      <c r="G55" t="str">
        <f t="shared" si="2"/>
        <v>King St.</v>
      </c>
      <c r="H55" t="str">
        <f>VLOOKUP(Table1[[#This Row],[Department_Code]],Table4[#All], 2,FALSE)</f>
        <v>Logistics and Distributions</v>
      </c>
      <c r="I55" t="str">
        <f t="shared" si="1"/>
        <v>Logistics and Distributions on King St.</v>
      </c>
    </row>
    <row r="56" spans="1:9" x14ac:dyDescent="0.2">
      <c r="A56" s="22" t="s">
        <v>78</v>
      </c>
      <c r="B56" s="22" t="s">
        <v>77</v>
      </c>
      <c r="C56" s="25">
        <v>0.76119608272239903</v>
      </c>
      <c r="D56" s="23">
        <v>647000</v>
      </c>
      <c r="E56" s="24">
        <v>159</v>
      </c>
      <c r="F56" s="22" t="s">
        <v>159</v>
      </c>
      <c r="G56" t="str">
        <f t="shared" si="2"/>
        <v>King St.</v>
      </c>
      <c r="H56" t="str">
        <f>VLOOKUP(Table1[[#This Row],[Department_Code]],Table4[#All], 2,FALSE)</f>
        <v>Logistics and Distributions</v>
      </c>
      <c r="I56" t="str">
        <f t="shared" si="1"/>
        <v>Logistics and Distributions on King St.</v>
      </c>
    </row>
    <row r="57" spans="1:9" x14ac:dyDescent="0.2">
      <c r="A57" s="22" t="s">
        <v>79</v>
      </c>
      <c r="B57" s="22" t="s">
        <v>77</v>
      </c>
      <c r="C57" s="25">
        <v>0.76151690556953699</v>
      </c>
      <c r="D57" s="23">
        <v>501000</v>
      </c>
      <c r="E57" s="24">
        <v>156</v>
      </c>
      <c r="F57" s="22" t="s">
        <v>159</v>
      </c>
      <c r="G57" t="str">
        <f t="shared" si="2"/>
        <v>King St.</v>
      </c>
      <c r="H57" t="str">
        <f>VLOOKUP(Table1[[#This Row],[Department_Code]],Table4[#All], 2,FALSE)</f>
        <v>Logistics and Distributions</v>
      </c>
      <c r="I57" t="str">
        <f t="shared" si="1"/>
        <v>Logistics and Distributions on King St.</v>
      </c>
    </row>
    <row r="58" spans="1:9" x14ac:dyDescent="0.2">
      <c r="A58" s="22" t="s">
        <v>80</v>
      </c>
      <c r="B58" s="22" t="s">
        <v>81</v>
      </c>
      <c r="C58" s="25">
        <v>0.76183772841667596</v>
      </c>
      <c r="D58" s="23">
        <v>538000</v>
      </c>
      <c r="E58" s="24">
        <v>1156</v>
      </c>
      <c r="F58" s="22" t="s">
        <v>159</v>
      </c>
      <c r="G58" t="str">
        <f t="shared" si="2"/>
        <v>King St.</v>
      </c>
      <c r="H58" t="str">
        <f>VLOOKUP(Table1[[#This Row],[Department_Code]],Table4[#All], 2,FALSE)</f>
        <v>Logistics and Distributions</v>
      </c>
      <c r="I58" t="str">
        <f t="shared" si="1"/>
        <v>Logistics and Distributions on King St.</v>
      </c>
    </row>
    <row r="59" spans="1:9" x14ac:dyDescent="0.2">
      <c r="A59" s="22" t="s">
        <v>82</v>
      </c>
      <c r="B59" s="22" t="s">
        <v>83</v>
      </c>
      <c r="C59" s="25">
        <v>0.76215855126381504</v>
      </c>
      <c r="D59" s="23">
        <v>704000</v>
      </c>
      <c r="E59" s="24">
        <v>100</v>
      </c>
      <c r="F59" s="22" t="s">
        <v>159</v>
      </c>
      <c r="G59" t="str">
        <f t="shared" si="2"/>
        <v>King St.</v>
      </c>
      <c r="H59" t="str">
        <f>VLOOKUP(Table1[[#This Row],[Department_Code]],Table4[#All], 2,FALSE)</f>
        <v>Logistics and Distributions</v>
      </c>
      <c r="I59" t="str">
        <f t="shared" si="1"/>
        <v>Logistics and Distributions on King St.</v>
      </c>
    </row>
    <row r="60" spans="1:9" x14ac:dyDescent="0.2">
      <c r="A60" s="22" t="s">
        <v>84</v>
      </c>
      <c r="B60" s="22" t="s">
        <v>85</v>
      </c>
      <c r="C60" s="25">
        <v>0.76247937411095301</v>
      </c>
      <c r="D60" s="23">
        <v>652000</v>
      </c>
      <c r="E60" s="24">
        <v>423</v>
      </c>
      <c r="F60" s="22" t="s">
        <v>159</v>
      </c>
      <c r="G60" t="str">
        <f t="shared" si="2"/>
        <v>King St.</v>
      </c>
      <c r="H60" t="str">
        <f>VLOOKUP(Table1[[#This Row],[Department_Code]],Table4[#All], 2,FALSE)</f>
        <v>Logistics and Distributions</v>
      </c>
      <c r="I60" t="str">
        <f t="shared" si="1"/>
        <v>Logistics and Distributions on King St.</v>
      </c>
    </row>
    <row r="61" spans="1:9" x14ac:dyDescent="0.2">
      <c r="A61" s="22" t="s">
        <v>86</v>
      </c>
      <c r="B61" s="22" t="s">
        <v>87</v>
      </c>
      <c r="C61" s="25">
        <v>0.76280019695809198</v>
      </c>
      <c r="D61" s="23">
        <v>852000</v>
      </c>
      <c r="E61" s="24">
        <v>426</v>
      </c>
      <c r="F61" s="22" t="s">
        <v>155</v>
      </c>
      <c r="G61" t="str">
        <f t="shared" si="2"/>
        <v>Main St.</v>
      </c>
      <c r="H61" t="str">
        <f>VLOOKUP(Table1[[#This Row],[Department_Code]],Table4[#All], 2,FALSE)</f>
        <v>Information Technology</v>
      </c>
      <c r="I61" t="str">
        <f t="shared" si="1"/>
        <v>Logistics and Distributions on King St.</v>
      </c>
    </row>
    <row r="62" spans="1:9" x14ac:dyDescent="0.2">
      <c r="A62" s="22" t="s">
        <v>88</v>
      </c>
      <c r="B62" s="22" t="s">
        <v>89</v>
      </c>
      <c r="C62" s="25">
        <v>0.76312101980523095</v>
      </c>
      <c r="D62" s="23">
        <v>655000</v>
      </c>
      <c r="E62" s="24">
        <v>489</v>
      </c>
      <c r="F62" s="22" t="s">
        <v>155</v>
      </c>
      <c r="G62" t="str">
        <f t="shared" si="2"/>
        <v>Main St.</v>
      </c>
      <c r="H62" t="str">
        <f>VLOOKUP(Table1[[#This Row],[Department_Code]],Table4[#All], 2,FALSE)</f>
        <v>Information Technology</v>
      </c>
      <c r="I62" t="str">
        <f t="shared" si="1"/>
        <v>Information Technology on Main St.</v>
      </c>
    </row>
    <row r="63" spans="1:9" x14ac:dyDescent="0.2">
      <c r="A63" s="22" t="s">
        <v>90</v>
      </c>
      <c r="B63" s="22" t="s">
        <v>89</v>
      </c>
      <c r="C63" s="25">
        <v>0.76344184265236903</v>
      </c>
      <c r="D63" s="23">
        <v>795000</v>
      </c>
      <c r="E63" s="24">
        <v>423</v>
      </c>
      <c r="F63" s="22" t="s">
        <v>155</v>
      </c>
      <c r="G63" t="str">
        <f t="shared" si="2"/>
        <v>Main St.</v>
      </c>
      <c r="H63" t="str">
        <f>VLOOKUP(Table1[[#This Row],[Department_Code]],Table4[#All], 2,FALSE)</f>
        <v>Information Technology</v>
      </c>
      <c r="I63" t="str">
        <f t="shared" si="1"/>
        <v>Information Technology on Main St.</v>
      </c>
    </row>
    <row r="64" spans="1:9" x14ac:dyDescent="0.2">
      <c r="A64" s="22" t="s">
        <v>91</v>
      </c>
      <c r="B64" s="22" t="s">
        <v>89</v>
      </c>
      <c r="C64" s="25">
        <v>0.763762665499508</v>
      </c>
      <c r="D64" s="23">
        <v>692000</v>
      </c>
      <c r="E64" s="24">
        <v>652</v>
      </c>
      <c r="F64" s="22" t="s">
        <v>155</v>
      </c>
      <c r="G64" t="str">
        <f t="shared" si="2"/>
        <v>Main St.</v>
      </c>
      <c r="H64" t="str">
        <f>VLOOKUP(Table1[[#This Row],[Department_Code]],Table4[#All], 2,FALSE)</f>
        <v>Information Technology</v>
      </c>
      <c r="I64" t="str">
        <f t="shared" si="1"/>
        <v>Information Technology on Main St.</v>
      </c>
    </row>
    <row r="65" spans="1:9" x14ac:dyDescent="0.2">
      <c r="A65" s="22" t="s">
        <v>36</v>
      </c>
      <c r="B65" s="22" t="s">
        <v>92</v>
      </c>
      <c r="C65" s="25">
        <v>0.76408348834664697</v>
      </c>
      <c r="D65" s="23">
        <v>759000</v>
      </c>
      <c r="E65" s="24">
        <v>426</v>
      </c>
      <c r="F65" s="22" t="s">
        <v>155</v>
      </c>
      <c r="G65" t="str">
        <f t="shared" si="2"/>
        <v>Main St.</v>
      </c>
      <c r="H65" t="str">
        <f>VLOOKUP(Table1[[#This Row],[Department_Code]],Table4[#All], 2,FALSE)</f>
        <v>Information Technology</v>
      </c>
      <c r="I65" t="str">
        <f t="shared" si="1"/>
        <v>Information Technology on Main St.</v>
      </c>
    </row>
    <row r="66" spans="1:9" x14ac:dyDescent="0.2">
      <c r="A66" s="22" t="s">
        <v>93</v>
      </c>
      <c r="B66" s="22" t="s">
        <v>85</v>
      </c>
      <c r="C66" s="25">
        <v>0.76440431119378505</v>
      </c>
      <c r="D66" s="23">
        <v>623000</v>
      </c>
      <c r="E66" s="24">
        <v>789</v>
      </c>
      <c r="F66" s="22" t="s">
        <v>163</v>
      </c>
      <c r="G66" t="str">
        <f t="shared" si="2"/>
        <v>John St.</v>
      </c>
      <c r="H66" t="str">
        <f>VLOOKUP(Table1[[#This Row],[Department_Code]],Table4[#All], 2,FALSE)</f>
        <v>Research and Development</v>
      </c>
      <c r="I66" t="str">
        <f t="shared" si="1"/>
        <v>Information Technology on Main St.</v>
      </c>
    </row>
    <row r="67" spans="1:9" x14ac:dyDescent="0.2">
      <c r="A67" s="22" t="s">
        <v>94</v>
      </c>
      <c r="B67" s="22" t="s">
        <v>95</v>
      </c>
      <c r="C67" s="25">
        <v>0.76472513404092402</v>
      </c>
      <c r="D67" s="23">
        <v>965000</v>
      </c>
      <c r="E67" s="24">
        <v>456</v>
      </c>
      <c r="F67" s="22" t="s">
        <v>163</v>
      </c>
      <c r="G67" t="str">
        <f t="shared" si="2"/>
        <v>John St.</v>
      </c>
      <c r="H67" t="str">
        <f>VLOOKUP(Table1[[#This Row],[Department_Code]],Table4[#All], 2,FALSE)</f>
        <v>Research and Development</v>
      </c>
      <c r="I67" t="str">
        <f t="shared" si="1"/>
        <v>Research and Development on John St.</v>
      </c>
    </row>
    <row r="68" spans="1:9" x14ac:dyDescent="0.2">
      <c r="A68" s="22" t="s">
        <v>96</v>
      </c>
      <c r="B68" s="22" t="s">
        <v>97</v>
      </c>
      <c r="C68" s="25">
        <v>0.76504595688806198</v>
      </c>
      <c r="D68" s="23">
        <v>838000</v>
      </c>
      <c r="E68" s="24">
        <v>125</v>
      </c>
      <c r="F68" s="22" t="s">
        <v>163</v>
      </c>
      <c r="G68" t="str">
        <f t="shared" si="2"/>
        <v>John St.</v>
      </c>
      <c r="H68" t="str">
        <f>VLOOKUP(Table1[[#This Row],[Department_Code]],Table4[#All], 2,FALSE)</f>
        <v>Research and Development</v>
      </c>
      <c r="I68" t="str">
        <f t="shared" si="1"/>
        <v>Research and Development on John St.</v>
      </c>
    </row>
    <row r="69" spans="1:9" x14ac:dyDescent="0.2">
      <c r="A69" s="22" t="s">
        <v>98</v>
      </c>
      <c r="B69" s="22" t="s">
        <v>99</v>
      </c>
      <c r="C69" s="25">
        <v>0.76536677973520095</v>
      </c>
      <c r="D69" s="23">
        <v>613000</v>
      </c>
      <c r="E69" s="24">
        <v>125</v>
      </c>
      <c r="F69" s="22" t="s">
        <v>163</v>
      </c>
      <c r="G69" t="str">
        <f t="shared" si="2"/>
        <v>John St.</v>
      </c>
      <c r="H69" t="str">
        <f>VLOOKUP(Table1[[#This Row],[Department_Code]],Table4[#All], 2,FALSE)</f>
        <v>Research and Development</v>
      </c>
      <c r="I69" t="str">
        <f t="shared" si="1"/>
        <v>Research and Development on John St.</v>
      </c>
    </row>
    <row r="70" spans="1:9" x14ac:dyDescent="0.2">
      <c r="A70" s="22" t="s">
        <v>100</v>
      </c>
      <c r="B70" s="22" t="s">
        <v>99</v>
      </c>
      <c r="C70" s="25">
        <v>0.76568760258234003</v>
      </c>
      <c r="D70" s="23">
        <v>552000</v>
      </c>
      <c r="E70" s="24">
        <v>145</v>
      </c>
      <c r="F70" s="22" t="s">
        <v>163</v>
      </c>
      <c r="G70" t="str">
        <f t="shared" si="2"/>
        <v>John St.</v>
      </c>
      <c r="H70" t="str">
        <f>VLOOKUP(Table1[[#This Row],[Department_Code]],Table4[#All], 2,FALSE)</f>
        <v>Research and Development</v>
      </c>
      <c r="I70" t="str">
        <f t="shared" si="1"/>
        <v>Research and Development on John St.</v>
      </c>
    </row>
    <row r="71" spans="1:9" x14ac:dyDescent="0.2">
      <c r="A71" s="22" t="s">
        <v>101</v>
      </c>
      <c r="B71" s="22" t="s">
        <v>102</v>
      </c>
      <c r="C71" s="25">
        <v>0.766008425429478</v>
      </c>
      <c r="D71" s="23">
        <v>669000</v>
      </c>
      <c r="E71" s="24">
        <v>165</v>
      </c>
      <c r="F71" s="22" t="s">
        <v>163</v>
      </c>
      <c r="G71" t="str">
        <f t="shared" si="2"/>
        <v>John St.</v>
      </c>
      <c r="H71" t="str">
        <f>VLOOKUP(Table1[[#This Row],[Department_Code]],Table4[#All], 2,FALSE)</f>
        <v>Research and Development</v>
      </c>
      <c r="I71" t="str">
        <f t="shared" si="1"/>
        <v>Research and Development on John St.</v>
      </c>
    </row>
    <row r="72" spans="1:9" x14ac:dyDescent="0.2">
      <c r="A72" s="22" t="s">
        <v>103</v>
      </c>
      <c r="B72" s="22" t="s">
        <v>104</v>
      </c>
      <c r="C72" s="25">
        <v>0.76632924827661697</v>
      </c>
      <c r="D72" s="23">
        <v>846000</v>
      </c>
      <c r="E72" s="24">
        <v>148</v>
      </c>
      <c r="F72" s="22" t="s">
        <v>163</v>
      </c>
      <c r="G72" t="str">
        <f t="shared" si="2"/>
        <v>John St.</v>
      </c>
      <c r="H72" t="str">
        <f>VLOOKUP(Table1[[#This Row],[Department_Code]],Table4[#All], 2,FALSE)</f>
        <v>Research and Development</v>
      </c>
      <c r="I72" t="str">
        <f t="shared" si="1"/>
        <v>Research and Development on John St.</v>
      </c>
    </row>
    <row r="73" spans="1:9" x14ac:dyDescent="0.2">
      <c r="A73" s="22" t="s">
        <v>105</v>
      </c>
      <c r="B73" s="22" t="s">
        <v>104</v>
      </c>
      <c r="C73" s="25">
        <v>0.76665007112375605</v>
      </c>
      <c r="D73" s="23">
        <v>938000</v>
      </c>
      <c r="E73" s="24">
        <v>333</v>
      </c>
      <c r="F73" s="22" t="s">
        <v>163</v>
      </c>
      <c r="G73" t="str">
        <f t="shared" si="2"/>
        <v>John St.</v>
      </c>
      <c r="H73" t="str">
        <f>VLOOKUP(Table1[[#This Row],[Department_Code]],Table4[#All], 2,FALSE)</f>
        <v>Research and Development</v>
      </c>
      <c r="I73" t="str">
        <f>_xlfn.CONCAT(H72,$K$19,G72)</f>
        <v>Research and Development on John St.</v>
      </c>
    </row>
    <row r="74" spans="1:9" x14ac:dyDescent="0.2">
      <c r="A74" s="22" t="s">
        <v>106</v>
      </c>
      <c r="B74" s="22" t="s">
        <v>107</v>
      </c>
      <c r="C74" s="25">
        <v>0.76697089397089402</v>
      </c>
      <c r="D74" s="23">
        <v>560000</v>
      </c>
      <c r="E74" s="24">
        <v>444</v>
      </c>
      <c r="F74" s="22" t="s">
        <v>163</v>
      </c>
      <c r="G74" t="str">
        <f t="shared" si="2"/>
        <v>John St.</v>
      </c>
      <c r="H74" t="str">
        <f>VLOOKUP(Table1[[#This Row],[Department_Code]],Table4[#All], 2,FALSE)</f>
        <v>Research and Development</v>
      </c>
      <c r="I74" t="str">
        <f>_xlfn.CONCAT(H73,$K$19,G73)</f>
        <v>Research and Development on John St.</v>
      </c>
    </row>
    <row r="75" spans="1:9" x14ac:dyDescent="0.2">
      <c r="A75" s="22" t="s">
        <v>108</v>
      </c>
      <c r="B75" s="22" t="s">
        <v>107</v>
      </c>
      <c r="C75" s="25">
        <v>0.76729171681803299</v>
      </c>
      <c r="D75" s="23">
        <v>809000</v>
      </c>
      <c r="E75" s="24">
        <v>555</v>
      </c>
      <c r="F75" s="22" t="s">
        <v>163</v>
      </c>
      <c r="G75" t="str">
        <f t="shared" si="2"/>
        <v>John St.</v>
      </c>
      <c r="H75" t="str">
        <f>VLOOKUP(Table1[[#This Row],[Department_Code]],Table4[#All], 2,FALSE)</f>
        <v>Research and Development</v>
      </c>
      <c r="I75" t="str">
        <f>_xlfn.CONCAT(H74,$K$19,G74)</f>
        <v>Research and Development on John St.</v>
      </c>
    </row>
    <row r="76" spans="1:9" x14ac:dyDescent="0.2">
      <c r="A76" s="22" t="s">
        <v>109</v>
      </c>
      <c r="B76" s="22" t="s">
        <v>110</v>
      </c>
      <c r="C76" s="25">
        <v>0.76761253966517196</v>
      </c>
      <c r="D76" s="23">
        <v>946000</v>
      </c>
      <c r="E76" s="24">
        <v>666</v>
      </c>
      <c r="F76" s="22" t="s">
        <v>163</v>
      </c>
      <c r="G76" t="str">
        <f t="shared" si="2"/>
        <v>John St.</v>
      </c>
      <c r="H76" t="str">
        <f>VLOOKUP(Table1[[#This Row],[Department_Code]],Table4[#All], 2,FALSE)</f>
        <v>Research and Development</v>
      </c>
      <c r="I76" t="str">
        <f>_xlfn.CONCAT(H75,$K$19,G75)</f>
        <v>Research and Development on John St.</v>
      </c>
    </row>
    <row r="77" spans="1:9" x14ac:dyDescent="0.2">
      <c r="A77" s="22" t="s">
        <v>36</v>
      </c>
      <c r="B77" s="22" t="s">
        <v>110</v>
      </c>
      <c r="C77" s="25">
        <v>0.65893999999999997</v>
      </c>
      <c r="D77" s="23">
        <v>888000</v>
      </c>
      <c r="E77" s="24">
        <v>700</v>
      </c>
      <c r="F77" s="22" t="s">
        <v>163</v>
      </c>
      <c r="G77" t="str">
        <f t="shared" si="2"/>
        <v>John St.</v>
      </c>
      <c r="H77" t="str">
        <f>VLOOKUP(Table1[[#This Row],[Department_Code]],Table4[#All], 2,FALSE)</f>
        <v>Research and Development</v>
      </c>
      <c r="I77" t="str">
        <f>_xlfn.CONCAT(H76,$K$19,G76)</f>
        <v>Research and Development on John St.</v>
      </c>
    </row>
  </sheetData>
  <mergeCells count="1">
    <mergeCell ref="A2:G2"/>
  </mergeCells>
  <phoneticPr fontId="8" type="noConversion"/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06"/>
  <sheetViews>
    <sheetView topLeftCell="C3" zoomScale="85" workbookViewId="0">
      <selection activeCell="K36" sqref="K36"/>
    </sheetView>
  </sheetViews>
  <sheetFormatPr baseColWidth="10" defaultColWidth="8.83203125" defaultRowHeight="15" x14ac:dyDescent="0.2"/>
  <cols>
    <col min="1" max="1" width="15" customWidth="1"/>
    <col min="2" max="2" width="23.5" bestFit="1" customWidth="1"/>
    <col min="3" max="3" width="14.5" bestFit="1" customWidth="1"/>
    <col min="4" max="4" width="27.1640625" bestFit="1" customWidth="1"/>
    <col min="5" max="5" width="11.1640625" bestFit="1" customWidth="1"/>
    <col min="6" max="6" width="16.1640625" bestFit="1" customWidth="1"/>
    <col min="7" max="7" width="20.5" bestFit="1" customWidth="1"/>
    <col min="9" max="9" width="29.6640625" bestFit="1" customWidth="1"/>
    <col min="10" max="10" width="14.83203125" bestFit="1" customWidth="1"/>
    <col min="11" max="11" width="11.1640625" bestFit="1" customWidth="1"/>
    <col min="12" max="13" width="12.1640625" bestFit="1" customWidth="1"/>
    <col min="14" max="14" width="19.1640625" bestFit="1" customWidth="1"/>
    <col min="15" max="15" width="34" bestFit="1" customWidth="1"/>
    <col min="16" max="16" width="12" customWidth="1"/>
  </cols>
  <sheetData>
    <row r="1" spans="1:14" x14ac:dyDescent="0.2">
      <c r="A1" s="1" t="s">
        <v>191</v>
      </c>
    </row>
    <row r="2" spans="1:14" x14ac:dyDescent="0.2">
      <c r="A2" t="s">
        <v>196</v>
      </c>
    </row>
    <row r="3" spans="1:14" x14ac:dyDescent="0.2">
      <c r="A3" t="s">
        <v>182</v>
      </c>
    </row>
    <row r="4" spans="1:14" x14ac:dyDescent="0.2">
      <c r="A4" s="1"/>
    </row>
    <row r="5" spans="1:14" x14ac:dyDescent="0.2">
      <c r="A5" s="1" t="s">
        <v>173</v>
      </c>
    </row>
    <row r="6" spans="1:14" ht="29" thickBot="1" x14ac:dyDescent="0.25">
      <c r="A6" s="20" t="s">
        <v>122</v>
      </c>
      <c r="B6" s="21" t="s">
        <v>123</v>
      </c>
      <c r="C6" s="21" t="s">
        <v>124</v>
      </c>
      <c r="D6" s="21" t="s">
        <v>125</v>
      </c>
      <c r="E6" s="21" t="s">
        <v>126</v>
      </c>
      <c r="F6" s="21" t="s">
        <v>127</v>
      </c>
      <c r="G6" s="41" t="s">
        <v>184</v>
      </c>
    </row>
    <row r="7" spans="1:14" ht="16" thickTop="1" x14ac:dyDescent="0.2">
      <c r="A7" s="5" t="s">
        <v>166</v>
      </c>
      <c r="B7" s="6">
        <v>39995</v>
      </c>
      <c r="C7" s="6"/>
      <c r="D7" s="7" t="s">
        <v>168</v>
      </c>
      <c r="E7" s="7" t="s">
        <v>128</v>
      </c>
      <c r="F7" s="8">
        <v>40016</v>
      </c>
      <c r="G7" s="9">
        <v>2558.3200000000002</v>
      </c>
    </row>
    <row r="8" spans="1:14" ht="16" thickBot="1" x14ac:dyDescent="0.25">
      <c r="A8" s="10" t="s">
        <v>166</v>
      </c>
      <c r="B8" s="11">
        <v>39995</v>
      </c>
      <c r="C8" s="11"/>
      <c r="D8" s="12" t="s">
        <v>169</v>
      </c>
      <c r="E8" s="12" t="s">
        <v>129</v>
      </c>
      <c r="F8" s="13">
        <v>39999</v>
      </c>
      <c r="G8" s="14">
        <v>10458.200000000001</v>
      </c>
      <c r="I8" s="58"/>
      <c r="J8" s="59"/>
      <c r="K8" s="59"/>
      <c r="L8" s="59"/>
      <c r="M8" s="43"/>
      <c r="N8" s="43"/>
    </row>
    <row r="9" spans="1:14" ht="16" thickTop="1" x14ac:dyDescent="0.2">
      <c r="A9" s="5" t="s">
        <v>166</v>
      </c>
      <c r="B9" s="16">
        <v>39995</v>
      </c>
      <c r="C9" s="16"/>
      <c r="D9" s="17" t="s">
        <v>169</v>
      </c>
      <c r="E9" s="17" t="s">
        <v>129</v>
      </c>
      <c r="F9" s="18">
        <v>40011</v>
      </c>
      <c r="G9" s="19">
        <v>12126.44</v>
      </c>
      <c r="I9" s="59"/>
      <c r="J9" s="59"/>
      <c r="K9" s="59"/>
      <c r="L9" s="59"/>
    </row>
    <row r="10" spans="1:14" ht="16" thickBot="1" x14ac:dyDescent="0.25">
      <c r="A10" s="10" t="s">
        <v>166</v>
      </c>
      <c r="B10" s="11">
        <v>39995</v>
      </c>
      <c r="C10" s="11"/>
      <c r="D10" s="12" t="s">
        <v>169</v>
      </c>
      <c r="E10" s="12" t="s">
        <v>130</v>
      </c>
      <c r="F10" s="13">
        <v>39999</v>
      </c>
      <c r="G10" s="14">
        <v>13205.72</v>
      </c>
      <c r="I10" s="59" t="s">
        <v>213</v>
      </c>
      <c r="J10" s="59"/>
      <c r="K10" s="59"/>
      <c r="L10" s="59"/>
    </row>
    <row r="11" spans="1:14" ht="16" thickTop="1" x14ac:dyDescent="0.2">
      <c r="A11" s="5" t="s">
        <v>166</v>
      </c>
      <c r="B11" s="16">
        <v>39995</v>
      </c>
      <c r="C11" s="16"/>
      <c r="D11" s="17" t="s">
        <v>170</v>
      </c>
      <c r="E11" s="17" t="s">
        <v>131</v>
      </c>
      <c r="F11" s="18">
        <v>40018</v>
      </c>
      <c r="G11" s="19">
        <v>11396</v>
      </c>
      <c r="I11" s="59"/>
      <c r="J11" s="59"/>
      <c r="K11" s="59"/>
      <c r="L11" s="59"/>
    </row>
    <row r="12" spans="1:14" ht="16" thickBot="1" x14ac:dyDescent="0.25">
      <c r="A12" s="10" t="s">
        <v>166</v>
      </c>
      <c r="B12" s="11">
        <v>39995</v>
      </c>
      <c r="C12" s="11"/>
      <c r="D12" s="12" t="s">
        <v>168</v>
      </c>
      <c r="E12" s="12" t="s">
        <v>131</v>
      </c>
      <c r="F12" s="13">
        <v>40010</v>
      </c>
      <c r="G12" s="14">
        <v>11396</v>
      </c>
      <c r="I12" s="57" t="s">
        <v>211</v>
      </c>
      <c r="J12" s="57" t="s">
        <v>212</v>
      </c>
    </row>
    <row r="13" spans="1:14" ht="16" thickTop="1" x14ac:dyDescent="0.2">
      <c r="A13" s="5" t="s">
        <v>166</v>
      </c>
      <c r="B13" s="16">
        <v>39995</v>
      </c>
      <c r="C13" s="16"/>
      <c r="D13" s="17" t="s">
        <v>168</v>
      </c>
      <c r="E13" s="17" t="s">
        <v>131</v>
      </c>
      <c r="F13" s="18">
        <v>40010</v>
      </c>
      <c r="G13" s="19">
        <v>9369.4</v>
      </c>
      <c r="I13" s="57" t="s">
        <v>209</v>
      </c>
      <c r="J13" t="s">
        <v>170</v>
      </c>
      <c r="K13" t="s">
        <v>169</v>
      </c>
      <c r="L13" t="s">
        <v>168</v>
      </c>
      <c r="M13" t="s">
        <v>210</v>
      </c>
    </row>
    <row r="14" spans="1:14" ht="16" thickBot="1" x14ac:dyDescent="0.25">
      <c r="A14" s="10" t="s">
        <v>166</v>
      </c>
      <c r="B14" s="11">
        <v>39995</v>
      </c>
      <c r="C14" s="11"/>
      <c r="D14" s="12" t="s">
        <v>169</v>
      </c>
      <c r="E14" s="12" t="s">
        <v>132</v>
      </c>
      <c r="F14" s="13">
        <v>39996</v>
      </c>
      <c r="G14" s="14">
        <v>6431.08</v>
      </c>
      <c r="I14" s="42" t="s">
        <v>166</v>
      </c>
      <c r="J14">
        <v>57729.907999999996</v>
      </c>
      <c r="K14">
        <v>128400.48000000001</v>
      </c>
      <c r="L14">
        <v>355801.42666666664</v>
      </c>
      <c r="M14">
        <v>541931.81466666667</v>
      </c>
    </row>
    <row r="15" spans="1:14" ht="16" thickTop="1" x14ac:dyDescent="0.2">
      <c r="A15" s="5" t="s">
        <v>166</v>
      </c>
      <c r="B15" s="16">
        <v>39995</v>
      </c>
      <c r="C15" s="16"/>
      <c r="D15" s="17" t="s">
        <v>169</v>
      </c>
      <c r="E15" s="17" t="s">
        <v>128</v>
      </c>
      <c r="F15" s="18">
        <v>39996</v>
      </c>
      <c r="G15" s="19">
        <v>6399.92</v>
      </c>
      <c r="I15" s="42" t="s">
        <v>167</v>
      </c>
      <c r="J15">
        <v>1389171.6719999998</v>
      </c>
      <c r="K15">
        <v>182075.092</v>
      </c>
      <c r="L15">
        <v>1630888.18</v>
      </c>
      <c r="M15">
        <v>3202134.9439999997</v>
      </c>
    </row>
    <row r="16" spans="1:14" ht="16" thickBot="1" x14ac:dyDescent="0.25">
      <c r="A16" s="10" t="s">
        <v>166</v>
      </c>
      <c r="B16" s="11">
        <v>39995</v>
      </c>
      <c r="C16" s="11"/>
      <c r="D16" s="12" t="s">
        <v>169</v>
      </c>
      <c r="E16" s="12" t="s">
        <v>128</v>
      </c>
      <c r="F16" s="13">
        <v>40002</v>
      </c>
      <c r="G16" s="14">
        <v>6399.92</v>
      </c>
      <c r="I16" s="42" t="s">
        <v>210</v>
      </c>
      <c r="J16">
        <v>1446901.5799999998</v>
      </c>
      <c r="K16">
        <v>310475.57200000004</v>
      </c>
      <c r="L16">
        <v>1986689.6066666665</v>
      </c>
      <c r="M16">
        <v>3744066.7586666662</v>
      </c>
    </row>
    <row r="17" spans="1:7" ht="16" thickTop="1" x14ac:dyDescent="0.2">
      <c r="A17" s="5" t="s">
        <v>166</v>
      </c>
      <c r="B17" s="16">
        <v>39995</v>
      </c>
      <c r="C17" s="16"/>
      <c r="D17" s="17" t="s">
        <v>169</v>
      </c>
      <c r="E17" s="17" t="s">
        <v>129</v>
      </c>
      <c r="F17" s="18">
        <v>39997</v>
      </c>
      <c r="G17" s="19">
        <v>12126.44</v>
      </c>
    </row>
    <row r="18" spans="1:7" ht="16" thickBot="1" x14ac:dyDescent="0.25">
      <c r="A18" s="10" t="s">
        <v>166</v>
      </c>
      <c r="B18" s="11">
        <v>39995</v>
      </c>
      <c r="C18" s="11"/>
      <c r="D18" s="12" t="s">
        <v>169</v>
      </c>
      <c r="E18" s="12" t="s">
        <v>129</v>
      </c>
      <c r="F18" s="13">
        <v>39998</v>
      </c>
      <c r="G18" s="14">
        <v>11200.32</v>
      </c>
    </row>
    <row r="19" spans="1:7" ht="16" thickTop="1" x14ac:dyDescent="0.2">
      <c r="A19" s="5" t="s">
        <v>166</v>
      </c>
      <c r="B19" s="16">
        <v>39995</v>
      </c>
      <c r="C19" s="16"/>
      <c r="D19" s="17" t="s">
        <v>169</v>
      </c>
      <c r="E19" s="17" t="s">
        <v>129</v>
      </c>
      <c r="F19" s="18">
        <v>40001</v>
      </c>
      <c r="G19" s="19">
        <v>10458.200000000001</v>
      </c>
    </row>
    <row r="20" spans="1:7" ht="16" thickBot="1" x14ac:dyDescent="0.25">
      <c r="A20" s="10" t="s">
        <v>166</v>
      </c>
      <c r="B20" s="11">
        <v>39995</v>
      </c>
      <c r="C20" s="11"/>
      <c r="D20" s="12" t="s">
        <v>169</v>
      </c>
      <c r="E20" s="12" t="s">
        <v>130</v>
      </c>
      <c r="F20" s="13">
        <v>39996</v>
      </c>
      <c r="G20" s="14">
        <v>13205.72</v>
      </c>
    </row>
    <row r="21" spans="1:7" ht="16" thickTop="1" x14ac:dyDescent="0.2">
      <c r="A21" s="5" t="s">
        <v>166</v>
      </c>
      <c r="B21" s="16">
        <v>39995</v>
      </c>
      <c r="C21" s="16"/>
      <c r="D21" s="17" t="s">
        <v>169</v>
      </c>
      <c r="E21" s="17" t="s">
        <v>130</v>
      </c>
      <c r="F21" s="18">
        <v>39997</v>
      </c>
      <c r="G21" s="19">
        <v>15188.2</v>
      </c>
    </row>
    <row r="22" spans="1:7" x14ac:dyDescent="0.2">
      <c r="A22" s="10" t="s">
        <v>167</v>
      </c>
      <c r="B22" s="11">
        <v>39995</v>
      </c>
      <c r="C22" s="11"/>
      <c r="D22" s="12" t="s">
        <v>169</v>
      </c>
      <c r="E22" s="12" t="s">
        <v>133</v>
      </c>
      <c r="F22" s="13">
        <v>40023</v>
      </c>
      <c r="G22" s="14">
        <v>14874.451999999999</v>
      </c>
    </row>
    <row r="23" spans="1:7" x14ac:dyDescent="0.2">
      <c r="A23" s="15" t="s">
        <v>167</v>
      </c>
      <c r="B23" s="16">
        <v>39995</v>
      </c>
      <c r="C23" s="16"/>
      <c r="D23" s="17" t="s">
        <v>168</v>
      </c>
      <c r="E23" s="17" t="s">
        <v>130</v>
      </c>
      <c r="F23" s="18">
        <v>40023</v>
      </c>
      <c r="G23" s="19">
        <v>15687.343999999999</v>
      </c>
    </row>
    <row r="24" spans="1:7" x14ac:dyDescent="0.2">
      <c r="A24" s="10" t="s">
        <v>167</v>
      </c>
      <c r="B24" s="11">
        <v>39995</v>
      </c>
      <c r="C24" s="11"/>
      <c r="D24" s="12" t="s">
        <v>169</v>
      </c>
      <c r="E24" s="12" t="s">
        <v>133</v>
      </c>
      <c r="F24" s="13">
        <v>40023</v>
      </c>
      <c r="G24" s="14">
        <v>16500.236000000001</v>
      </c>
    </row>
    <row r="25" spans="1:7" x14ac:dyDescent="0.2">
      <c r="A25" s="15" t="s">
        <v>167</v>
      </c>
      <c r="B25" s="16">
        <v>39995</v>
      </c>
      <c r="C25" s="16"/>
      <c r="D25" s="17" t="s">
        <v>170</v>
      </c>
      <c r="E25" s="17" t="s">
        <v>134</v>
      </c>
      <c r="F25" s="18">
        <v>40025</v>
      </c>
      <c r="G25" s="19">
        <v>17313.128000000001</v>
      </c>
    </row>
    <row r="26" spans="1:7" x14ac:dyDescent="0.2">
      <c r="A26" s="10" t="s">
        <v>167</v>
      </c>
      <c r="B26" s="11">
        <v>39995</v>
      </c>
      <c r="C26" s="11"/>
      <c r="D26" s="12" t="s">
        <v>170</v>
      </c>
      <c r="E26" s="12" t="s">
        <v>135</v>
      </c>
      <c r="F26" s="13">
        <v>40025</v>
      </c>
      <c r="G26" s="14">
        <v>18126.02</v>
      </c>
    </row>
    <row r="27" spans="1:7" x14ac:dyDescent="0.2">
      <c r="A27" s="15" t="s">
        <v>167</v>
      </c>
      <c r="B27" s="16">
        <v>39995</v>
      </c>
      <c r="C27" s="16"/>
      <c r="D27" s="17" t="s">
        <v>170</v>
      </c>
      <c r="E27" s="17" t="s">
        <v>134</v>
      </c>
      <c r="F27" s="18">
        <v>40025</v>
      </c>
      <c r="G27" s="19">
        <v>18938.912</v>
      </c>
    </row>
    <row r="28" spans="1:7" x14ac:dyDescent="0.2">
      <c r="A28" s="10" t="s">
        <v>167</v>
      </c>
      <c r="B28" s="11">
        <v>39995</v>
      </c>
      <c r="C28" s="11"/>
      <c r="D28" s="12" t="s">
        <v>170</v>
      </c>
      <c r="E28" s="12" t="s">
        <v>135</v>
      </c>
      <c r="F28" s="13">
        <v>40025</v>
      </c>
      <c r="G28" s="14">
        <v>19751.804</v>
      </c>
    </row>
    <row r="29" spans="1:7" x14ac:dyDescent="0.2">
      <c r="A29" s="15" t="s">
        <v>167</v>
      </c>
      <c r="B29" s="16">
        <v>39995</v>
      </c>
      <c r="C29" s="16"/>
      <c r="D29" s="17" t="s">
        <v>170</v>
      </c>
      <c r="E29" s="17" t="s">
        <v>130</v>
      </c>
      <c r="F29" s="18">
        <v>40025</v>
      </c>
      <c r="G29" s="19">
        <v>20564.696</v>
      </c>
    </row>
    <row r="30" spans="1:7" x14ac:dyDescent="0.2">
      <c r="A30" s="10" t="s">
        <v>167</v>
      </c>
      <c r="B30" s="11">
        <v>39995</v>
      </c>
      <c r="C30" s="11"/>
      <c r="D30" s="12" t="s">
        <v>170</v>
      </c>
      <c r="E30" s="12" t="s">
        <v>134</v>
      </c>
      <c r="F30" s="13">
        <v>40025</v>
      </c>
      <c r="G30" s="14">
        <v>21377.588</v>
      </c>
    </row>
    <row r="31" spans="1:7" x14ac:dyDescent="0.2">
      <c r="A31" s="15" t="s">
        <v>167</v>
      </c>
      <c r="B31" s="16">
        <v>39995</v>
      </c>
      <c r="C31" s="16"/>
      <c r="D31" s="17" t="s">
        <v>170</v>
      </c>
      <c r="E31" s="17" t="s">
        <v>135</v>
      </c>
      <c r="F31" s="18">
        <v>40025</v>
      </c>
      <c r="G31" s="19">
        <v>22190.48</v>
      </c>
    </row>
    <row r="32" spans="1:7" x14ac:dyDescent="0.2">
      <c r="A32" s="10" t="s">
        <v>167</v>
      </c>
      <c r="B32" s="11">
        <v>39995</v>
      </c>
      <c r="C32" s="11"/>
      <c r="D32" s="12" t="s">
        <v>170</v>
      </c>
      <c r="E32" s="12" t="s">
        <v>136</v>
      </c>
      <c r="F32" s="13">
        <v>40025</v>
      </c>
      <c r="G32" s="14">
        <v>23003.371999999999</v>
      </c>
    </row>
    <row r="33" spans="1:7" x14ac:dyDescent="0.2">
      <c r="A33" s="15" t="s">
        <v>167</v>
      </c>
      <c r="B33" s="16">
        <v>39995</v>
      </c>
      <c r="C33" s="16"/>
      <c r="D33" s="17" t="s">
        <v>169</v>
      </c>
      <c r="E33" s="17" t="s">
        <v>132</v>
      </c>
      <c r="F33" s="18">
        <v>40024</v>
      </c>
      <c r="G33" s="19">
        <v>7030.84</v>
      </c>
    </row>
    <row r="34" spans="1:7" x14ac:dyDescent="0.2">
      <c r="A34" s="10" t="s">
        <v>167</v>
      </c>
      <c r="B34" s="11">
        <v>39995</v>
      </c>
      <c r="C34" s="11"/>
      <c r="D34" s="12" t="s">
        <v>169</v>
      </c>
      <c r="E34" s="12" t="s">
        <v>132</v>
      </c>
      <c r="F34" s="13">
        <v>40025</v>
      </c>
      <c r="G34" s="14">
        <v>7030.84</v>
      </c>
    </row>
    <row r="35" spans="1:7" x14ac:dyDescent="0.2">
      <c r="A35" s="15" t="s">
        <v>166</v>
      </c>
      <c r="B35" s="16">
        <v>39995</v>
      </c>
      <c r="C35" s="16"/>
      <c r="D35" s="17" t="s">
        <v>168</v>
      </c>
      <c r="E35" s="17" t="s">
        <v>131</v>
      </c>
      <c r="F35" s="18">
        <v>40026</v>
      </c>
      <c r="G35" s="19">
        <v>11563.4</v>
      </c>
    </row>
    <row r="36" spans="1:7" x14ac:dyDescent="0.2">
      <c r="A36" s="10" t="s">
        <v>166</v>
      </c>
      <c r="B36" s="11">
        <v>39995</v>
      </c>
      <c r="C36" s="11"/>
      <c r="D36" s="12" t="s">
        <v>168</v>
      </c>
      <c r="E36" s="12" t="s">
        <v>131</v>
      </c>
      <c r="F36" s="13">
        <v>40026</v>
      </c>
      <c r="G36" s="14">
        <v>9526.2000000000007</v>
      </c>
    </row>
    <row r="37" spans="1:7" x14ac:dyDescent="0.2">
      <c r="A37" s="15" t="s">
        <v>166</v>
      </c>
      <c r="B37" s="16">
        <v>39995</v>
      </c>
      <c r="C37" s="16"/>
      <c r="D37" s="17" t="s">
        <v>168</v>
      </c>
      <c r="E37" s="17" t="s">
        <v>129</v>
      </c>
      <c r="F37" s="18">
        <v>40044</v>
      </c>
      <c r="G37" s="19">
        <v>9846.76</v>
      </c>
    </row>
    <row r="38" spans="1:7" x14ac:dyDescent="0.2">
      <c r="A38" s="10" t="s">
        <v>166</v>
      </c>
      <c r="B38" s="11">
        <v>39995</v>
      </c>
      <c r="C38" s="11"/>
      <c r="D38" s="12" t="s">
        <v>168</v>
      </c>
      <c r="E38" s="12" t="s">
        <v>129</v>
      </c>
      <c r="F38" s="13">
        <v>40050</v>
      </c>
      <c r="G38" s="14">
        <v>9846.76</v>
      </c>
    </row>
    <row r="39" spans="1:7" x14ac:dyDescent="0.2">
      <c r="A39" s="15" t="s">
        <v>166</v>
      </c>
      <c r="B39" s="16">
        <v>39995</v>
      </c>
      <c r="C39" s="16"/>
      <c r="D39" s="17" t="s">
        <v>168</v>
      </c>
      <c r="E39" s="17" t="s">
        <v>129</v>
      </c>
      <c r="F39" s="18">
        <v>40053</v>
      </c>
      <c r="G39" s="19">
        <v>11822.6</v>
      </c>
    </row>
    <row r="40" spans="1:7" x14ac:dyDescent="0.2">
      <c r="A40" s="10" t="s">
        <v>166</v>
      </c>
      <c r="B40" s="11">
        <v>39995</v>
      </c>
      <c r="C40" s="11"/>
      <c r="D40" s="12" t="s">
        <v>168</v>
      </c>
      <c r="E40" s="12" t="s">
        <v>130</v>
      </c>
      <c r="F40" s="13">
        <v>40031</v>
      </c>
      <c r="G40" s="14">
        <v>13205.72</v>
      </c>
    </row>
    <row r="41" spans="1:7" x14ac:dyDescent="0.2">
      <c r="A41" s="15" t="s">
        <v>167</v>
      </c>
      <c r="B41" s="16">
        <v>39995</v>
      </c>
      <c r="C41" s="16"/>
      <c r="D41" s="17" t="s">
        <v>168</v>
      </c>
      <c r="E41" s="17" t="s">
        <v>128</v>
      </c>
      <c r="F41" s="18">
        <v>40044</v>
      </c>
      <c r="G41" s="19">
        <v>8844.9920000000002</v>
      </c>
    </row>
    <row r="42" spans="1:7" x14ac:dyDescent="0.2">
      <c r="A42" s="10" t="s">
        <v>167</v>
      </c>
      <c r="B42" s="11">
        <v>39995</v>
      </c>
      <c r="C42" s="11"/>
      <c r="D42" s="12" t="s">
        <v>168</v>
      </c>
      <c r="E42" s="12" t="s">
        <v>132</v>
      </c>
      <c r="F42" s="13">
        <v>40032</v>
      </c>
      <c r="G42" s="14">
        <v>8111.9</v>
      </c>
    </row>
    <row r="43" spans="1:7" x14ac:dyDescent="0.2">
      <c r="A43" s="15" t="s">
        <v>167</v>
      </c>
      <c r="B43" s="16">
        <v>39995</v>
      </c>
      <c r="C43" s="16"/>
      <c r="D43" s="17" t="s">
        <v>168</v>
      </c>
      <c r="E43" s="17" t="s">
        <v>130</v>
      </c>
      <c r="F43" s="18">
        <v>40030</v>
      </c>
      <c r="G43" s="19">
        <v>7378.808</v>
      </c>
    </row>
    <row r="44" spans="1:7" x14ac:dyDescent="0.2">
      <c r="A44" s="10" t="s">
        <v>167</v>
      </c>
      <c r="B44" s="11">
        <v>39995</v>
      </c>
      <c r="C44" s="11"/>
      <c r="D44" s="12" t="s">
        <v>168</v>
      </c>
      <c r="E44" s="12" t="s">
        <v>128</v>
      </c>
      <c r="F44" s="13">
        <v>40030</v>
      </c>
      <c r="G44" s="14">
        <v>6645.7160000000003</v>
      </c>
    </row>
    <row r="45" spans="1:7" x14ac:dyDescent="0.2">
      <c r="A45" s="15" t="s">
        <v>167</v>
      </c>
      <c r="B45" s="16">
        <v>39995</v>
      </c>
      <c r="C45" s="16"/>
      <c r="D45" s="17" t="s">
        <v>168</v>
      </c>
      <c r="E45" s="17" t="s">
        <v>130</v>
      </c>
      <c r="F45" s="18">
        <v>40032</v>
      </c>
      <c r="G45" s="19">
        <v>72959.539999999994</v>
      </c>
    </row>
    <row r="46" spans="1:7" x14ac:dyDescent="0.2">
      <c r="A46" s="10" t="s">
        <v>167</v>
      </c>
      <c r="B46" s="11">
        <v>39995</v>
      </c>
      <c r="C46" s="11"/>
      <c r="D46" s="12" t="s">
        <v>168</v>
      </c>
      <c r="E46" s="12" t="s">
        <v>134</v>
      </c>
      <c r="F46" s="13">
        <v>40032</v>
      </c>
      <c r="G46" s="14">
        <v>80180.36</v>
      </c>
    </row>
    <row r="47" spans="1:7" x14ac:dyDescent="0.2">
      <c r="A47" s="15" t="s">
        <v>167</v>
      </c>
      <c r="B47" s="16">
        <v>39995</v>
      </c>
      <c r="C47" s="16"/>
      <c r="D47" s="17" t="s">
        <v>168</v>
      </c>
      <c r="E47" s="17" t="s">
        <v>135</v>
      </c>
      <c r="F47" s="18">
        <v>40032</v>
      </c>
      <c r="G47" s="19">
        <v>87401.18</v>
      </c>
    </row>
    <row r="48" spans="1:7" x14ac:dyDescent="0.2">
      <c r="A48" s="10" t="s">
        <v>167</v>
      </c>
      <c r="B48" s="11">
        <v>39995</v>
      </c>
      <c r="C48" s="11"/>
      <c r="D48" s="12" t="s">
        <v>168</v>
      </c>
      <c r="E48" s="12" t="s">
        <v>136</v>
      </c>
      <c r="F48" s="13">
        <v>40032</v>
      </c>
      <c r="G48" s="14">
        <v>94622</v>
      </c>
    </row>
    <row r="49" spans="1:7" x14ac:dyDescent="0.2">
      <c r="A49" s="15" t="s">
        <v>166</v>
      </c>
      <c r="B49" s="16">
        <v>40026</v>
      </c>
      <c r="C49" s="16"/>
      <c r="D49" s="17" t="s">
        <v>169</v>
      </c>
      <c r="E49" s="17" t="s">
        <v>129</v>
      </c>
      <c r="F49" s="18">
        <v>40026</v>
      </c>
      <c r="G49" s="19">
        <v>11200.32</v>
      </c>
    </row>
    <row r="50" spans="1:7" x14ac:dyDescent="0.2">
      <c r="A50" s="10" t="s">
        <v>166</v>
      </c>
      <c r="B50" s="11">
        <v>40026</v>
      </c>
      <c r="C50" s="11"/>
      <c r="D50" s="12" t="s">
        <v>168</v>
      </c>
      <c r="E50" s="12" t="s">
        <v>130</v>
      </c>
      <c r="F50" s="13">
        <v>40036</v>
      </c>
      <c r="G50" s="14">
        <v>13205.72</v>
      </c>
    </row>
    <row r="51" spans="1:7" x14ac:dyDescent="0.2">
      <c r="A51" s="15" t="s">
        <v>166</v>
      </c>
      <c r="B51" s="16">
        <v>40026</v>
      </c>
      <c r="C51" s="16"/>
      <c r="D51" s="17" t="s">
        <v>168</v>
      </c>
      <c r="E51" s="17" t="s">
        <v>130</v>
      </c>
      <c r="F51" s="18">
        <v>40045</v>
      </c>
      <c r="G51" s="19">
        <v>14896.68</v>
      </c>
    </row>
    <row r="52" spans="1:7" x14ac:dyDescent="0.2">
      <c r="A52" s="10" t="s">
        <v>166</v>
      </c>
      <c r="B52" s="11">
        <v>40026</v>
      </c>
      <c r="C52" s="11"/>
      <c r="D52" s="12" t="s">
        <v>168</v>
      </c>
      <c r="E52" s="12" t="s">
        <v>134</v>
      </c>
      <c r="F52" s="13">
        <v>40038</v>
      </c>
      <c r="G52" s="14">
        <v>11315.08</v>
      </c>
    </row>
    <row r="53" spans="1:7" x14ac:dyDescent="0.2">
      <c r="A53" s="15" t="s">
        <v>166</v>
      </c>
      <c r="B53" s="16">
        <v>40026</v>
      </c>
      <c r="C53" s="16"/>
      <c r="D53" s="17" t="s">
        <v>168</v>
      </c>
      <c r="E53" s="17" t="s">
        <v>134</v>
      </c>
      <c r="F53" s="18">
        <v>40045</v>
      </c>
      <c r="G53" s="19">
        <v>13670.04</v>
      </c>
    </row>
    <row r="54" spans="1:7" x14ac:dyDescent="0.2">
      <c r="A54" s="10" t="s">
        <v>166</v>
      </c>
      <c r="B54" s="11">
        <v>40026</v>
      </c>
      <c r="C54" s="11"/>
      <c r="D54" s="12" t="s">
        <v>168</v>
      </c>
      <c r="E54" s="12" t="s">
        <v>137</v>
      </c>
      <c r="F54" s="13">
        <v>40038</v>
      </c>
      <c r="G54" s="14">
        <v>12067.2933333333</v>
      </c>
    </row>
    <row r="55" spans="1:7" x14ac:dyDescent="0.2">
      <c r="A55" s="15" t="s">
        <v>166</v>
      </c>
      <c r="B55" s="16">
        <v>40026</v>
      </c>
      <c r="C55" s="16"/>
      <c r="D55" s="17" t="s">
        <v>168</v>
      </c>
      <c r="E55" s="17" t="s">
        <v>137</v>
      </c>
      <c r="F55" s="18">
        <v>40044</v>
      </c>
      <c r="G55" s="19">
        <v>11453.973333333301</v>
      </c>
    </row>
    <row r="56" spans="1:7" x14ac:dyDescent="0.2">
      <c r="A56" s="10" t="s">
        <v>166</v>
      </c>
      <c r="B56" s="11">
        <v>40026</v>
      </c>
      <c r="C56" s="11"/>
      <c r="D56" s="12" t="s">
        <v>168</v>
      </c>
      <c r="E56" s="12" t="s">
        <v>135</v>
      </c>
      <c r="F56" s="13">
        <v>40031</v>
      </c>
      <c r="G56" s="14">
        <v>13359.28</v>
      </c>
    </row>
    <row r="57" spans="1:7" x14ac:dyDescent="0.2">
      <c r="A57" s="15" t="s">
        <v>166</v>
      </c>
      <c r="B57" s="16">
        <v>40026</v>
      </c>
      <c r="C57" s="16"/>
      <c r="D57" s="17" t="s">
        <v>168</v>
      </c>
      <c r="E57" s="17" t="s">
        <v>135</v>
      </c>
      <c r="F57" s="18">
        <v>40036</v>
      </c>
      <c r="G57" s="19">
        <v>13359.28</v>
      </c>
    </row>
    <row r="58" spans="1:7" x14ac:dyDescent="0.2">
      <c r="A58" s="10" t="s">
        <v>166</v>
      </c>
      <c r="B58" s="11">
        <v>40026</v>
      </c>
      <c r="C58" s="11"/>
      <c r="D58" s="12" t="s">
        <v>168</v>
      </c>
      <c r="E58" s="12" t="s">
        <v>135</v>
      </c>
      <c r="F58" s="13">
        <v>40043</v>
      </c>
      <c r="G58" s="14">
        <v>17225.68</v>
      </c>
    </row>
    <row r="59" spans="1:7" x14ac:dyDescent="0.2">
      <c r="A59" s="15" t="s">
        <v>166</v>
      </c>
      <c r="B59" s="16">
        <v>40026</v>
      </c>
      <c r="C59" s="16"/>
      <c r="D59" s="17" t="s">
        <v>168</v>
      </c>
      <c r="E59" s="17" t="s">
        <v>138</v>
      </c>
      <c r="F59" s="18">
        <v>40033</v>
      </c>
      <c r="G59" s="19">
        <v>41092.480000000003</v>
      </c>
    </row>
    <row r="60" spans="1:7" x14ac:dyDescent="0.2">
      <c r="A60" s="10" t="s">
        <v>166</v>
      </c>
      <c r="B60" s="11">
        <v>40026</v>
      </c>
      <c r="C60" s="11"/>
      <c r="D60" s="12" t="s">
        <v>168</v>
      </c>
      <c r="E60" s="12" t="s">
        <v>139</v>
      </c>
      <c r="F60" s="13">
        <v>40036</v>
      </c>
      <c r="G60" s="14">
        <v>19022.68</v>
      </c>
    </row>
    <row r="61" spans="1:7" x14ac:dyDescent="0.2">
      <c r="A61" s="15" t="s">
        <v>166</v>
      </c>
      <c r="B61" s="16">
        <v>40026</v>
      </c>
      <c r="C61" s="16"/>
      <c r="D61" s="17" t="s">
        <v>168</v>
      </c>
      <c r="E61" s="17" t="s">
        <v>139</v>
      </c>
      <c r="F61" s="18">
        <v>40047</v>
      </c>
      <c r="G61" s="19">
        <v>20256.080000000002</v>
      </c>
    </row>
    <row r="62" spans="1:7" x14ac:dyDescent="0.2">
      <c r="A62" s="10" t="s">
        <v>166</v>
      </c>
      <c r="B62" s="11">
        <v>40026</v>
      </c>
      <c r="C62" s="11"/>
      <c r="D62" s="12" t="s">
        <v>168</v>
      </c>
      <c r="E62" s="12" t="s">
        <v>131</v>
      </c>
      <c r="F62" s="13">
        <v>40036</v>
      </c>
      <c r="G62" s="14">
        <v>11396</v>
      </c>
    </row>
    <row r="63" spans="1:7" x14ac:dyDescent="0.2">
      <c r="A63" s="15" t="s">
        <v>166</v>
      </c>
      <c r="B63" s="16">
        <v>40026</v>
      </c>
      <c r="C63" s="16"/>
      <c r="D63" s="17" t="s">
        <v>168</v>
      </c>
      <c r="E63" s="17" t="s">
        <v>131</v>
      </c>
      <c r="F63" s="18">
        <v>40052</v>
      </c>
      <c r="G63" s="19">
        <v>16176.6</v>
      </c>
    </row>
    <row r="64" spans="1:7" x14ac:dyDescent="0.2">
      <c r="A64" s="10" t="s">
        <v>166</v>
      </c>
      <c r="B64" s="11">
        <v>40026</v>
      </c>
      <c r="C64" s="11"/>
      <c r="D64" s="12" t="s">
        <v>168</v>
      </c>
      <c r="E64" s="12" t="s">
        <v>131</v>
      </c>
      <c r="F64" s="13">
        <v>40036</v>
      </c>
      <c r="G64" s="14">
        <v>9369.4</v>
      </c>
    </row>
    <row r="65" spans="1:7" x14ac:dyDescent="0.2">
      <c r="A65" s="15" t="s">
        <v>166</v>
      </c>
      <c r="B65" s="16">
        <v>40026</v>
      </c>
      <c r="C65" s="16"/>
      <c r="D65" s="17" t="s">
        <v>168</v>
      </c>
      <c r="E65" s="17" t="s">
        <v>131</v>
      </c>
      <c r="F65" s="18">
        <v>40044</v>
      </c>
      <c r="G65" s="19">
        <v>14400</v>
      </c>
    </row>
    <row r="66" spans="1:7" x14ac:dyDescent="0.2">
      <c r="A66" s="10" t="s">
        <v>166</v>
      </c>
      <c r="B66" s="11">
        <v>40026</v>
      </c>
      <c r="C66" s="11"/>
      <c r="D66" s="12" t="s">
        <v>168</v>
      </c>
      <c r="E66" s="12" t="s">
        <v>131</v>
      </c>
      <c r="F66" s="13">
        <v>40052</v>
      </c>
      <c r="G66" s="14">
        <v>14400</v>
      </c>
    </row>
    <row r="67" spans="1:7" x14ac:dyDescent="0.2">
      <c r="A67" s="15" t="s">
        <v>167</v>
      </c>
      <c r="B67" s="16">
        <v>40026</v>
      </c>
      <c r="C67" s="16"/>
      <c r="D67" s="17" t="s">
        <v>168</v>
      </c>
      <c r="E67" s="17" t="s">
        <v>139</v>
      </c>
      <c r="F67" s="18">
        <v>40043</v>
      </c>
      <c r="G67" s="19">
        <v>16528.080000000002</v>
      </c>
    </row>
    <row r="68" spans="1:7" x14ac:dyDescent="0.2">
      <c r="A68" s="10" t="s">
        <v>166</v>
      </c>
      <c r="B68" s="11">
        <v>40026</v>
      </c>
      <c r="C68" s="11"/>
      <c r="D68" s="12" t="s">
        <v>170</v>
      </c>
      <c r="E68" s="12" t="s">
        <v>129</v>
      </c>
      <c r="F68" s="13">
        <v>40031</v>
      </c>
      <c r="G68" s="14">
        <v>9958.2000000000007</v>
      </c>
    </row>
    <row r="69" spans="1:7" x14ac:dyDescent="0.2">
      <c r="A69" s="15" t="s">
        <v>166</v>
      </c>
      <c r="B69" s="16">
        <v>40026</v>
      </c>
      <c r="C69" s="16"/>
      <c r="D69" s="17" t="s">
        <v>170</v>
      </c>
      <c r="E69" s="17" t="s">
        <v>130</v>
      </c>
      <c r="F69" s="18">
        <v>40030</v>
      </c>
      <c r="G69" s="19">
        <v>12665.72</v>
      </c>
    </row>
    <row r="70" spans="1:7" x14ac:dyDescent="0.2">
      <c r="A70" s="10" t="s">
        <v>166</v>
      </c>
      <c r="B70" s="11">
        <v>40026</v>
      </c>
      <c r="C70" s="11"/>
      <c r="D70" s="12" t="s">
        <v>170</v>
      </c>
      <c r="E70" s="12" t="s">
        <v>130</v>
      </c>
      <c r="F70" s="13">
        <v>40038</v>
      </c>
      <c r="G70" s="14">
        <v>12665.72</v>
      </c>
    </row>
    <row r="71" spans="1:7" x14ac:dyDescent="0.2">
      <c r="A71" s="15" t="s">
        <v>166</v>
      </c>
      <c r="B71" s="16">
        <v>40026</v>
      </c>
      <c r="C71" s="16"/>
      <c r="D71" s="17" t="s">
        <v>170</v>
      </c>
      <c r="E71" s="17" t="s">
        <v>128</v>
      </c>
      <c r="F71" s="18">
        <v>40031</v>
      </c>
      <c r="G71" s="19">
        <v>11044.268</v>
      </c>
    </row>
    <row r="72" spans="1:7" x14ac:dyDescent="0.2">
      <c r="A72" s="10" t="s">
        <v>167</v>
      </c>
      <c r="B72" s="11">
        <v>40026</v>
      </c>
      <c r="C72" s="11"/>
      <c r="D72" s="12" t="s">
        <v>168</v>
      </c>
      <c r="E72" s="12" t="s">
        <v>130</v>
      </c>
      <c r="F72" s="13">
        <v>40030</v>
      </c>
      <c r="G72" s="14">
        <v>10311.175999999999</v>
      </c>
    </row>
    <row r="73" spans="1:7" x14ac:dyDescent="0.2">
      <c r="A73" s="15" t="s">
        <v>167</v>
      </c>
      <c r="B73" s="16">
        <v>40026</v>
      </c>
      <c r="C73" s="16"/>
      <c r="D73" s="17" t="s">
        <v>168</v>
      </c>
      <c r="E73" s="17" t="s">
        <v>128</v>
      </c>
      <c r="F73" s="18">
        <v>40030</v>
      </c>
      <c r="G73" s="19">
        <v>9578.0840000000007</v>
      </c>
    </row>
    <row r="74" spans="1:7" x14ac:dyDescent="0.2">
      <c r="A74" s="10" t="s">
        <v>167</v>
      </c>
      <c r="B74" s="11">
        <v>40026</v>
      </c>
      <c r="C74" s="11"/>
      <c r="D74" s="12" t="s">
        <v>169</v>
      </c>
      <c r="E74" s="12" t="s">
        <v>133</v>
      </c>
      <c r="F74" s="13">
        <v>40030</v>
      </c>
      <c r="G74" s="14">
        <v>5912.6239999999998</v>
      </c>
    </row>
    <row r="75" spans="1:7" x14ac:dyDescent="0.2">
      <c r="A75" s="15" t="s">
        <v>167</v>
      </c>
      <c r="B75" s="16">
        <v>40026</v>
      </c>
      <c r="C75" s="16"/>
      <c r="D75" s="17" t="s">
        <v>170</v>
      </c>
      <c r="E75" s="17" t="s">
        <v>131</v>
      </c>
      <c r="F75" s="18">
        <v>40033</v>
      </c>
      <c r="G75" s="19">
        <v>5179.5320000000002</v>
      </c>
    </row>
    <row r="76" spans="1:7" x14ac:dyDescent="0.2">
      <c r="A76" s="10" t="s">
        <v>167</v>
      </c>
      <c r="B76" s="11">
        <v>40026</v>
      </c>
      <c r="C76" s="11"/>
      <c r="D76" s="12" t="s">
        <v>170</v>
      </c>
      <c r="E76" s="12" t="s">
        <v>131</v>
      </c>
      <c r="F76" s="13">
        <v>40032</v>
      </c>
      <c r="G76" s="14">
        <v>4446.4399999999996</v>
      </c>
    </row>
    <row r="77" spans="1:7" x14ac:dyDescent="0.2">
      <c r="A77" s="15" t="s">
        <v>167</v>
      </c>
      <c r="B77" s="16">
        <v>40026</v>
      </c>
      <c r="C77" s="16"/>
      <c r="D77" s="17" t="s">
        <v>170</v>
      </c>
      <c r="E77" s="17" t="s">
        <v>131</v>
      </c>
      <c r="F77" s="18">
        <v>40038</v>
      </c>
      <c r="G77" s="19">
        <v>3713.348</v>
      </c>
    </row>
    <row r="78" spans="1:7" x14ac:dyDescent="0.2">
      <c r="A78" s="10" t="s">
        <v>167</v>
      </c>
      <c r="B78" s="11">
        <v>40026</v>
      </c>
      <c r="C78" s="11"/>
      <c r="D78" s="12" t="s">
        <v>170</v>
      </c>
      <c r="E78" s="12" t="s">
        <v>131</v>
      </c>
      <c r="F78" s="13">
        <v>40045</v>
      </c>
      <c r="G78" s="14">
        <v>2980.2559999999999</v>
      </c>
    </row>
    <row r="79" spans="1:7" x14ac:dyDescent="0.2">
      <c r="A79" s="15" t="s">
        <v>167</v>
      </c>
      <c r="B79" s="16">
        <v>40026</v>
      </c>
      <c r="C79" s="16"/>
      <c r="D79" s="17" t="s">
        <v>170</v>
      </c>
      <c r="E79" s="17" t="s">
        <v>131</v>
      </c>
      <c r="F79" s="18">
        <v>40054</v>
      </c>
      <c r="G79" s="19">
        <v>2247.1640000000002</v>
      </c>
    </row>
    <row r="80" spans="1:7" x14ac:dyDescent="0.2">
      <c r="A80" s="10" t="s">
        <v>167</v>
      </c>
      <c r="B80" s="11">
        <v>40026</v>
      </c>
      <c r="C80" s="11"/>
      <c r="D80" s="12" t="s">
        <v>170</v>
      </c>
      <c r="E80" s="12" t="s">
        <v>137</v>
      </c>
      <c r="F80" s="13">
        <v>40032</v>
      </c>
      <c r="G80" s="14">
        <v>1514.0719999999999</v>
      </c>
    </row>
    <row r="81" spans="1:7" x14ac:dyDescent="0.2">
      <c r="A81" s="15" t="s">
        <v>167</v>
      </c>
      <c r="B81" s="16">
        <v>40026</v>
      </c>
      <c r="C81" s="16"/>
      <c r="D81" s="17" t="s">
        <v>170</v>
      </c>
      <c r="E81" s="17" t="s">
        <v>137</v>
      </c>
      <c r="F81" s="18">
        <v>40032</v>
      </c>
      <c r="G81" s="19">
        <v>43051.6</v>
      </c>
    </row>
    <row r="82" spans="1:7" x14ac:dyDescent="0.2">
      <c r="A82" s="10" t="s">
        <v>167</v>
      </c>
      <c r="B82" s="11">
        <v>40026</v>
      </c>
      <c r="C82" s="11"/>
      <c r="D82" s="12" t="s">
        <v>170</v>
      </c>
      <c r="E82" s="12" t="s">
        <v>135</v>
      </c>
      <c r="F82" s="13">
        <v>40033</v>
      </c>
      <c r="G82" s="14">
        <v>43051.6</v>
      </c>
    </row>
    <row r="83" spans="1:7" x14ac:dyDescent="0.2">
      <c r="A83" s="15" t="s">
        <v>167</v>
      </c>
      <c r="B83" s="16">
        <v>40026</v>
      </c>
      <c r="C83" s="16"/>
      <c r="D83" s="17" t="s">
        <v>170</v>
      </c>
      <c r="E83" s="17" t="s">
        <v>138</v>
      </c>
      <c r="F83" s="18">
        <v>40032</v>
      </c>
      <c r="G83" s="19">
        <v>43051.6</v>
      </c>
    </row>
    <row r="84" spans="1:7" x14ac:dyDescent="0.2">
      <c r="A84" s="10" t="s">
        <v>167</v>
      </c>
      <c r="B84" s="11">
        <v>40026</v>
      </c>
      <c r="C84" s="11"/>
      <c r="D84" s="12" t="s">
        <v>170</v>
      </c>
      <c r="E84" s="12" t="s">
        <v>138</v>
      </c>
      <c r="F84" s="13">
        <v>40033</v>
      </c>
      <c r="G84" s="14">
        <v>53346.400000000001</v>
      </c>
    </row>
    <row r="85" spans="1:7" x14ac:dyDescent="0.2">
      <c r="A85" s="15" t="s">
        <v>167</v>
      </c>
      <c r="B85" s="16">
        <v>40026</v>
      </c>
      <c r="C85" s="16"/>
      <c r="D85" s="17" t="s">
        <v>170</v>
      </c>
      <c r="E85" s="17" t="s">
        <v>138</v>
      </c>
      <c r="F85" s="18">
        <v>40038</v>
      </c>
      <c r="G85" s="19">
        <v>43051.6</v>
      </c>
    </row>
    <row r="86" spans="1:7" x14ac:dyDescent="0.2">
      <c r="A86" s="10" t="s">
        <v>167</v>
      </c>
      <c r="B86" s="11">
        <v>40026</v>
      </c>
      <c r="C86" s="11"/>
      <c r="D86" s="12" t="s">
        <v>170</v>
      </c>
      <c r="E86" s="12" t="s">
        <v>130</v>
      </c>
      <c r="F86" s="13">
        <v>40032</v>
      </c>
      <c r="G86" s="14">
        <v>58517.9</v>
      </c>
    </row>
    <row r="87" spans="1:7" x14ac:dyDescent="0.2">
      <c r="A87" s="15" t="s">
        <v>167</v>
      </c>
      <c r="B87" s="16">
        <v>40026</v>
      </c>
      <c r="C87" s="16"/>
      <c r="D87" s="17" t="s">
        <v>170</v>
      </c>
      <c r="E87" s="17" t="s">
        <v>135</v>
      </c>
      <c r="F87" s="18">
        <v>40032</v>
      </c>
      <c r="G87" s="19">
        <v>65738.720000000001</v>
      </c>
    </row>
    <row r="88" spans="1:7" x14ac:dyDescent="0.2">
      <c r="A88" s="10" t="s">
        <v>167</v>
      </c>
      <c r="B88" s="11">
        <v>40026</v>
      </c>
      <c r="C88" s="11"/>
      <c r="D88" s="12" t="s">
        <v>168</v>
      </c>
      <c r="E88" s="12" t="s">
        <v>130</v>
      </c>
      <c r="F88" s="13">
        <v>40032</v>
      </c>
      <c r="G88" s="14">
        <v>101842.82</v>
      </c>
    </row>
    <row r="89" spans="1:7" x14ac:dyDescent="0.2">
      <c r="A89" s="15" t="s">
        <v>167</v>
      </c>
      <c r="B89" s="16">
        <v>40026</v>
      </c>
      <c r="C89" s="16"/>
      <c r="D89" s="17" t="s">
        <v>168</v>
      </c>
      <c r="E89" s="17" t="s">
        <v>134</v>
      </c>
      <c r="F89" s="18">
        <v>40032</v>
      </c>
      <c r="G89" s="19">
        <v>109063.64</v>
      </c>
    </row>
    <row r="90" spans="1:7" x14ac:dyDescent="0.2">
      <c r="A90" s="10" t="s">
        <v>167</v>
      </c>
      <c r="B90" s="11">
        <v>40026</v>
      </c>
      <c r="C90" s="11"/>
      <c r="D90" s="12" t="s">
        <v>168</v>
      </c>
      <c r="E90" s="12" t="s">
        <v>135</v>
      </c>
      <c r="F90" s="13">
        <v>40032</v>
      </c>
      <c r="G90" s="14">
        <v>116284.46</v>
      </c>
    </row>
    <row r="91" spans="1:7" x14ac:dyDescent="0.2">
      <c r="A91" s="15" t="s">
        <v>167</v>
      </c>
      <c r="B91" s="16">
        <v>40026</v>
      </c>
      <c r="C91" s="16"/>
      <c r="D91" s="17" t="s">
        <v>168</v>
      </c>
      <c r="E91" s="17" t="s">
        <v>136</v>
      </c>
      <c r="F91" s="18">
        <v>40032</v>
      </c>
      <c r="G91" s="19">
        <v>123505.28</v>
      </c>
    </row>
    <row r="92" spans="1:7" x14ac:dyDescent="0.2">
      <c r="A92" s="10" t="s">
        <v>167</v>
      </c>
      <c r="B92" s="11">
        <v>40026</v>
      </c>
      <c r="C92" s="11"/>
      <c r="D92" s="12" t="s">
        <v>169</v>
      </c>
      <c r="E92" s="12" t="s">
        <v>135</v>
      </c>
      <c r="F92" s="13">
        <v>40032</v>
      </c>
      <c r="G92" s="14">
        <v>130726.1</v>
      </c>
    </row>
    <row r="93" spans="1:7" x14ac:dyDescent="0.2">
      <c r="A93" s="15" t="s">
        <v>167</v>
      </c>
      <c r="B93" s="16">
        <v>40026</v>
      </c>
      <c r="C93" s="16"/>
      <c r="D93" s="17" t="s">
        <v>168</v>
      </c>
      <c r="E93" s="17" t="s">
        <v>140</v>
      </c>
      <c r="F93" s="18">
        <v>40032</v>
      </c>
      <c r="G93" s="19">
        <v>137946.92000000001</v>
      </c>
    </row>
    <row r="94" spans="1:7" x14ac:dyDescent="0.2">
      <c r="A94" s="10" t="s">
        <v>167</v>
      </c>
      <c r="B94" s="11">
        <v>40026</v>
      </c>
      <c r="C94" s="11"/>
      <c r="D94" s="12" t="s">
        <v>168</v>
      </c>
      <c r="E94" s="12" t="s">
        <v>134</v>
      </c>
      <c r="F94" s="13">
        <v>40032</v>
      </c>
      <c r="G94" s="14">
        <v>145167.74</v>
      </c>
    </row>
    <row r="95" spans="1:7" x14ac:dyDescent="0.2">
      <c r="A95" s="15" t="s">
        <v>167</v>
      </c>
      <c r="B95" s="16">
        <v>40026</v>
      </c>
      <c r="C95" s="16"/>
      <c r="D95" s="17" t="s">
        <v>168</v>
      </c>
      <c r="E95" s="17" t="s">
        <v>141</v>
      </c>
      <c r="F95" s="18">
        <v>40031</v>
      </c>
      <c r="G95" s="19">
        <v>152388.56</v>
      </c>
    </row>
    <row r="96" spans="1:7" x14ac:dyDescent="0.2">
      <c r="A96" s="10" t="s">
        <v>167</v>
      </c>
      <c r="B96" s="11">
        <v>40026</v>
      </c>
      <c r="C96" s="11"/>
      <c r="D96" s="12" t="s">
        <v>168</v>
      </c>
      <c r="E96" s="12" t="s">
        <v>135</v>
      </c>
      <c r="F96" s="13">
        <v>40032</v>
      </c>
      <c r="G96" s="14">
        <v>159609.38</v>
      </c>
    </row>
    <row r="97" spans="1:7" x14ac:dyDescent="0.2">
      <c r="A97" s="15" t="s">
        <v>167</v>
      </c>
      <c r="B97" s="16">
        <v>40026</v>
      </c>
      <c r="C97" s="16"/>
      <c r="D97" s="17" t="s">
        <v>168</v>
      </c>
      <c r="E97" s="17" t="s">
        <v>142</v>
      </c>
      <c r="F97" s="18">
        <v>40032</v>
      </c>
      <c r="G97" s="19">
        <v>166830.20000000001</v>
      </c>
    </row>
    <row r="98" spans="1:7" x14ac:dyDescent="0.2">
      <c r="A98" s="10" t="s">
        <v>167</v>
      </c>
      <c r="B98" s="11">
        <v>40026</v>
      </c>
      <c r="C98" s="11"/>
      <c r="D98" s="12" t="s">
        <v>170</v>
      </c>
      <c r="E98" s="12" t="s">
        <v>140</v>
      </c>
      <c r="F98" s="13">
        <v>40032</v>
      </c>
      <c r="G98" s="14">
        <v>174051.02</v>
      </c>
    </row>
    <row r="99" spans="1:7" x14ac:dyDescent="0.2">
      <c r="A99" s="15" t="s">
        <v>167</v>
      </c>
      <c r="B99" s="16">
        <v>40026</v>
      </c>
      <c r="C99" s="16"/>
      <c r="D99" s="17" t="s">
        <v>170</v>
      </c>
      <c r="E99" s="17" t="s">
        <v>135</v>
      </c>
      <c r="F99" s="18">
        <v>40032</v>
      </c>
      <c r="G99" s="19">
        <v>181271.84</v>
      </c>
    </row>
    <row r="100" spans="1:7" x14ac:dyDescent="0.2">
      <c r="A100" s="10" t="s">
        <v>167</v>
      </c>
      <c r="B100" s="11">
        <v>40026</v>
      </c>
      <c r="C100" s="11"/>
      <c r="D100" s="12" t="s">
        <v>170</v>
      </c>
      <c r="E100" s="12" t="s">
        <v>140</v>
      </c>
      <c r="F100" s="13">
        <v>40032</v>
      </c>
      <c r="G100" s="14">
        <v>188492.66</v>
      </c>
    </row>
    <row r="101" spans="1:7" x14ac:dyDescent="0.2">
      <c r="A101" s="15" t="s">
        <v>167</v>
      </c>
      <c r="B101" s="16">
        <v>40026</v>
      </c>
      <c r="C101" s="16"/>
      <c r="D101" s="17" t="s">
        <v>170</v>
      </c>
      <c r="E101" s="17" t="s">
        <v>135</v>
      </c>
      <c r="F101" s="18">
        <v>40032</v>
      </c>
      <c r="G101" s="19">
        <v>195713.48</v>
      </c>
    </row>
    <row r="102" spans="1:7" x14ac:dyDescent="0.2">
      <c r="A102" s="10" t="s">
        <v>167</v>
      </c>
      <c r="B102" s="11">
        <v>40026</v>
      </c>
      <c r="C102" s="11"/>
      <c r="D102" s="12" t="s">
        <v>170</v>
      </c>
      <c r="E102" s="12" t="s">
        <v>134</v>
      </c>
      <c r="F102" s="13">
        <v>40032</v>
      </c>
      <c r="G102" s="14">
        <v>18818.939999999999</v>
      </c>
    </row>
    <row r="103" spans="1:7" x14ac:dyDescent="0.2">
      <c r="A103" s="15" t="s">
        <v>167</v>
      </c>
      <c r="B103" s="16">
        <v>40026</v>
      </c>
      <c r="C103" s="16"/>
      <c r="D103" s="17" t="s">
        <v>170</v>
      </c>
      <c r="E103" s="17" t="s">
        <v>134</v>
      </c>
      <c r="F103" s="18">
        <v>40033</v>
      </c>
      <c r="G103" s="19">
        <v>26373.5</v>
      </c>
    </row>
    <row r="104" spans="1:7" x14ac:dyDescent="0.2">
      <c r="A104" s="10" t="s">
        <v>167</v>
      </c>
      <c r="B104" s="11">
        <v>40026</v>
      </c>
      <c r="C104" s="11"/>
      <c r="D104" s="12" t="s">
        <v>170</v>
      </c>
      <c r="E104" s="12" t="s">
        <v>134</v>
      </c>
      <c r="F104" s="13">
        <v>40038</v>
      </c>
      <c r="G104" s="14">
        <v>18818.939999999999</v>
      </c>
    </row>
    <row r="105" spans="1:7" x14ac:dyDescent="0.2">
      <c r="A105" s="15" t="s">
        <v>167</v>
      </c>
      <c r="B105" s="16">
        <v>40026</v>
      </c>
      <c r="C105" s="16"/>
      <c r="D105" s="17" t="s">
        <v>170</v>
      </c>
      <c r="E105" s="17" t="s">
        <v>134</v>
      </c>
      <c r="F105" s="18">
        <v>40040</v>
      </c>
      <c r="G105" s="19">
        <v>29024.26</v>
      </c>
    </row>
    <row r="106" spans="1:7" x14ac:dyDescent="0.2">
      <c r="A106" s="10" t="s">
        <v>167</v>
      </c>
      <c r="B106" s="11">
        <v>40026</v>
      </c>
      <c r="C106" s="11"/>
      <c r="D106" s="12" t="s">
        <v>170</v>
      </c>
      <c r="E106" s="12" t="s">
        <v>143</v>
      </c>
      <c r="F106" s="13">
        <v>40032</v>
      </c>
      <c r="G106" s="14">
        <v>25450.799999999999</v>
      </c>
    </row>
  </sheetData>
  <phoneticPr fontId="8" type="noConversion"/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11"/>
  <sheetViews>
    <sheetView tabSelected="1" topLeftCell="A47" workbookViewId="0">
      <selection activeCell="F9" sqref="F9"/>
    </sheetView>
  </sheetViews>
  <sheetFormatPr baseColWidth="10" defaultColWidth="9.1640625" defaultRowHeight="15" x14ac:dyDescent="0.2"/>
  <cols>
    <col min="1" max="1" width="15" customWidth="1"/>
    <col min="2" max="2" width="23.5" bestFit="1" customWidth="1"/>
    <col min="3" max="3" width="14.5" bestFit="1" customWidth="1"/>
    <col min="4" max="4" width="10.5" bestFit="1" customWidth="1"/>
    <col min="5" max="5" width="28.5" customWidth="1"/>
    <col min="6" max="6" width="16.1640625" bestFit="1" customWidth="1"/>
    <col min="7" max="7" width="20.5" bestFit="1" customWidth="1"/>
    <col min="8" max="8" width="5.1640625" customWidth="1"/>
    <col min="9" max="9" width="14.1640625" customWidth="1"/>
    <col min="10" max="10" width="4.83203125" customWidth="1"/>
    <col min="12" max="12" width="133.1640625" customWidth="1"/>
  </cols>
  <sheetData>
    <row r="1" spans="1:9" x14ac:dyDescent="0.2">
      <c r="A1" s="1" t="s">
        <v>192</v>
      </c>
    </row>
    <row r="2" spans="1:9" x14ac:dyDescent="0.2">
      <c r="A2" t="s">
        <v>194</v>
      </c>
    </row>
    <row r="4" spans="1:9" x14ac:dyDescent="0.2">
      <c r="F4" s="40" t="s">
        <v>171</v>
      </c>
    </row>
    <row r="5" spans="1:9" x14ac:dyDescent="0.2">
      <c r="A5" t="s">
        <v>197</v>
      </c>
      <c r="F5">
        <f>COUNTIFS(E12:E111, "Globe", D12:D111, "Retail")</f>
        <v>9</v>
      </c>
    </row>
    <row r="6" spans="1:9" x14ac:dyDescent="0.2">
      <c r="A6" t="s">
        <v>183</v>
      </c>
      <c r="F6">
        <f>COUNTIF(E11:E111, "C. Herald")</f>
        <v>10</v>
      </c>
    </row>
    <row r="7" spans="1:9" x14ac:dyDescent="0.2">
      <c r="A7" t="s">
        <v>205</v>
      </c>
      <c r="F7">
        <f>COUNTIFS(E11:E111, "Citizen", D11:D111, "Construction")+COUNTIFS(E11:E111, "The Times", D11:D111, "Construction")+COUNTIFS(E11:E111, "Ed Sun", D11:D111, "Construction")</f>
        <v>9</v>
      </c>
    </row>
    <row r="8" spans="1:9" x14ac:dyDescent="0.2">
      <c r="A8" t="s">
        <v>185</v>
      </c>
      <c r="F8" s="44">
        <f>SUMIFS(G11:G111,E11:E111, "Ed Sun", D11:D111, "Retail")</f>
        <v>27627.112000000001</v>
      </c>
    </row>
    <row r="10" spans="1:9" x14ac:dyDescent="0.2">
      <c r="A10" s="1" t="s">
        <v>195</v>
      </c>
    </row>
    <row r="11" spans="1:9" ht="18.75" customHeight="1" thickBot="1" x14ac:dyDescent="0.25">
      <c r="A11" s="20" t="s">
        <v>122</v>
      </c>
      <c r="B11" s="21" t="s">
        <v>123</v>
      </c>
      <c r="C11" s="21" t="s">
        <v>124</v>
      </c>
      <c r="D11" s="21" t="s">
        <v>125</v>
      </c>
      <c r="E11" s="21" t="s">
        <v>126</v>
      </c>
      <c r="F11" s="21" t="s">
        <v>127</v>
      </c>
      <c r="G11" s="41" t="s">
        <v>184</v>
      </c>
    </row>
    <row r="12" spans="1:9" ht="16" thickTop="1" x14ac:dyDescent="0.2">
      <c r="A12" s="5" t="s">
        <v>166</v>
      </c>
      <c r="B12" s="6">
        <v>39995</v>
      </c>
      <c r="C12" s="6"/>
      <c r="D12" s="7" t="s">
        <v>168</v>
      </c>
      <c r="E12" s="7" t="s">
        <v>128</v>
      </c>
      <c r="F12" s="8">
        <v>40016</v>
      </c>
      <c r="G12" s="9">
        <v>2558.3200000000002</v>
      </c>
      <c r="I12" s="42"/>
    </row>
    <row r="13" spans="1:9" ht="16" thickBot="1" x14ac:dyDescent="0.25">
      <c r="A13" s="10" t="s">
        <v>166</v>
      </c>
      <c r="B13" s="11">
        <v>39995</v>
      </c>
      <c r="C13" s="11"/>
      <c r="D13" s="12" t="s">
        <v>169</v>
      </c>
      <c r="E13" s="12" t="s">
        <v>129</v>
      </c>
      <c r="F13" s="13">
        <v>39999</v>
      </c>
      <c r="G13" s="14">
        <v>10458.200000000001</v>
      </c>
      <c r="I13" s="42"/>
    </row>
    <row r="14" spans="1:9" ht="16" thickTop="1" x14ac:dyDescent="0.2">
      <c r="A14" s="5" t="s">
        <v>166</v>
      </c>
      <c r="B14" s="16">
        <v>39995</v>
      </c>
      <c r="C14" s="16"/>
      <c r="D14" s="17" t="s">
        <v>169</v>
      </c>
      <c r="E14" s="17" t="s">
        <v>129</v>
      </c>
      <c r="F14" s="18">
        <v>40011</v>
      </c>
      <c r="G14" s="19">
        <v>12126.44</v>
      </c>
      <c r="I14" s="42"/>
    </row>
    <row r="15" spans="1:9" ht="16" thickBot="1" x14ac:dyDescent="0.25">
      <c r="A15" s="10" t="s">
        <v>166</v>
      </c>
      <c r="B15" s="11">
        <v>39995</v>
      </c>
      <c r="C15" s="11"/>
      <c r="D15" s="12" t="s">
        <v>169</v>
      </c>
      <c r="E15" s="12" t="s">
        <v>130</v>
      </c>
      <c r="F15" s="13">
        <v>39999</v>
      </c>
      <c r="G15" s="14">
        <v>13205.72</v>
      </c>
      <c r="I15" s="42"/>
    </row>
    <row r="16" spans="1:9" ht="16" thickTop="1" x14ac:dyDescent="0.2">
      <c r="A16" s="5" t="s">
        <v>166</v>
      </c>
      <c r="B16" s="16">
        <v>39995</v>
      </c>
      <c r="C16" s="16"/>
      <c r="D16" s="17" t="s">
        <v>170</v>
      </c>
      <c r="E16" s="17" t="s">
        <v>198</v>
      </c>
      <c r="F16" s="18">
        <v>40018</v>
      </c>
      <c r="G16" s="19">
        <v>11396</v>
      </c>
    </row>
    <row r="17" spans="1:7" ht="16" thickBot="1" x14ac:dyDescent="0.25">
      <c r="A17" s="10" t="s">
        <v>166</v>
      </c>
      <c r="B17" s="11">
        <v>39995</v>
      </c>
      <c r="C17" s="11"/>
      <c r="D17" s="12" t="s">
        <v>168</v>
      </c>
      <c r="E17" s="12" t="s">
        <v>198</v>
      </c>
      <c r="F17" s="13">
        <v>40010</v>
      </c>
      <c r="G17" s="14">
        <v>11396</v>
      </c>
    </row>
    <row r="18" spans="1:7" ht="16" thickTop="1" x14ac:dyDescent="0.2">
      <c r="A18" s="5" t="s">
        <v>166</v>
      </c>
      <c r="B18" s="16">
        <v>39995</v>
      </c>
      <c r="C18" s="16"/>
      <c r="D18" s="17" t="s">
        <v>168</v>
      </c>
      <c r="E18" s="17" t="s">
        <v>198</v>
      </c>
      <c r="F18" s="18">
        <v>40010</v>
      </c>
      <c r="G18" s="19">
        <v>9369.4</v>
      </c>
    </row>
    <row r="19" spans="1:7" ht="16" thickBot="1" x14ac:dyDescent="0.25">
      <c r="A19" s="10" t="s">
        <v>166</v>
      </c>
      <c r="B19" s="11">
        <v>39995</v>
      </c>
      <c r="C19" s="11"/>
      <c r="D19" s="12" t="s">
        <v>169</v>
      </c>
      <c r="E19" s="12" t="s">
        <v>132</v>
      </c>
      <c r="F19" s="13">
        <v>39996</v>
      </c>
      <c r="G19" s="14">
        <v>6431.08</v>
      </c>
    </row>
    <row r="20" spans="1:7" ht="16" thickTop="1" x14ac:dyDescent="0.2">
      <c r="A20" s="5" t="s">
        <v>166</v>
      </c>
      <c r="B20" s="16">
        <v>39995</v>
      </c>
      <c r="C20" s="16"/>
      <c r="D20" s="17" t="s">
        <v>169</v>
      </c>
      <c r="E20" s="17" t="s">
        <v>128</v>
      </c>
      <c r="F20" s="18">
        <v>39996</v>
      </c>
      <c r="G20" s="19">
        <v>6399.92</v>
      </c>
    </row>
    <row r="21" spans="1:7" ht="16" thickBot="1" x14ac:dyDescent="0.25">
      <c r="A21" s="10" t="s">
        <v>166</v>
      </c>
      <c r="B21" s="11">
        <v>39995</v>
      </c>
      <c r="C21" s="11"/>
      <c r="D21" s="12" t="s">
        <v>169</v>
      </c>
      <c r="E21" s="12" t="s">
        <v>128</v>
      </c>
      <c r="F21" s="13">
        <v>40002</v>
      </c>
      <c r="G21" s="14">
        <v>6399.92</v>
      </c>
    </row>
    <row r="22" spans="1:7" ht="16" thickTop="1" x14ac:dyDescent="0.2">
      <c r="A22" s="5" t="s">
        <v>166</v>
      </c>
      <c r="B22" s="16">
        <v>39995</v>
      </c>
      <c r="C22" s="16"/>
      <c r="D22" s="17" t="s">
        <v>169</v>
      </c>
      <c r="E22" s="17" t="s">
        <v>129</v>
      </c>
      <c r="F22" s="18">
        <v>39997</v>
      </c>
      <c r="G22" s="19">
        <v>12126.44</v>
      </c>
    </row>
    <row r="23" spans="1:7" ht="16" thickBot="1" x14ac:dyDescent="0.25">
      <c r="A23" s="10" t="s">
        <v>166</v>
      </c>
      <c r="B23" s="11">
        <v>39995</v>
      </c>
      <c r="C23" s="11"/>
      <c r="D23" s="12" t="s">
        <v>169</v>
      </c>
      <c r="E23" s="12" t="s">
        <v>129</v>
      </c>
      <c r="F23" s="13">
        <v>39998</v>
      </c>
      <c r="G23" s="14">
        <v>11200.32</v>
      </c>
    </row>
    <row r="24" spans="1:7" ht="16" thickTop="1" x14ac:dyDescent="0.2">
      <c r="A24" s="5" t="s">
        <v>166</v>
      </c>
      <c r="B24" s="16">
        <v>39995</v>
      </c>
      <c r="C24" s="16"/>
      <c r="D24" s="17" t="s">
        <v>169</v>
      </c>
      <c r="E24" s="17" t="s">
        <v>129</v>
      </c>
      <c r="F24" s="18">
        <v>40001</v>
      </c>
      <c r="G24" s="19">
        <v>10458.200000000001</v>
      </c>
    </row>
    <row r="25" spans="1:7" ht="16" thickBot="1" x14ac:dyDescent="0.25">
      <c r="A25" s="10" t="s">
        <v>166</v>
      </c>
      <c r="B25" s="11">
        <v>39995</v>
      </c>
      <c r="C25" s="11"/>
      <c r="D25" s="12" t="s">
        <v>169</v>
      </c>
      <c r="E25" s="12" t="s">
        <v>130</v>
      </c>
      <c r="F25" s="13">
        <v>39996</v>
      </c>
      <c r="G25" s="14">
        <v>13205.72</v>
      </c>
    </row>
    <row r="26" spans="1:7" ht="16" thickTop="1" x14ac:dyDescent="0.2">
      <c r="A26" s="5" t="s">
        <v>166</v>
      </c>
      <c r="B26" s="16">
        <v>39995</v>
      </c>
      <c r="C26" s="16"/>
      <c r="D26" s="17" t="s">
        <v>169</v>
      </c>
      <c r="E26" s="17" t="s">
        <v>130</v>
      </c>
      <c r="F26" s="18">
        <v>39997</v>
      </c>
      <c r="G26" s="19">
        <v>15188.2</v>
      </c>
    </row>
    <row r="27" spans="1:7" x14ac:dyDescent="0.2">
      <c r="A27" s="10" t="s">
        <v>167</v>
      </c>
      <c r="B27" s="11">
        <v>39995</v>
      </c>
      <c r="C27" s="11"/>
      <c r="D27" s="12" t="s">
        <v>169</v>
      </c>
      <c r="E27" s="12" t="s">
        <v>133</v>
      </c>
      <c r="F27" s="13">
        <v>40023</v>
      </c>
      <c r="G27" s="14">
        <v>14874.451999999999</v>
      </c>
    </row>
    <row r="28" spans="1:7" x14ac:dyDescent="0.2">
      <c r="A28" s="15" t="s">
        <v>167</v>
      </c>
      <c r="B28" s="16">
        <v>39995</v>
      </c>
      <c r="C28" s="16"/>
      <c r="D28" s="17" t="s">
        <v>168</v>
      </c>
      <c r="E28" s="17" t="s">
        <v>130</v>
      </c>
      <c r="F28" s="18">
        <v>40023</v>
      </c>
      <c r="G28" s="19">
        <v>15687.343999999999</v>
      </c>
    </row>
    <row r="29" spans="1:7" x14ac:dyDescent="0.2">
      <c r="A29" s="10" t="s">
        <v>167</v>
      </c>
      <c r="B29" s="11">
        <v>39995</v>
      </c>
      <c r="C29" s="11"/>
      <c r="D29" s="12" t="s">
        <v>169</v>
      </c>
      <c r="E29" s="12" t="s">
        <v>133</v>
      </c>
      <c r="F29" s="13">
        <v>40023</v>
      </c>
      <c r="G29" s="14">
        <v>16500.236000000001</v>
      </c>
    </row>
    <row r="30" spans="1:7" x14ac:dyDescent="0.2">
      <c r="A30" s="15" t="s">
        <v>167</v>
      </c>
      <c r="B30" s="16">
        <v>39995</v>
      </c>
      <c r="C30" s="16"/>
      <c r="D30" s="17" t="s">
        <v>170</v>
      </c>
      <c r="E30" s="17" t="s">
        <v>134</v>
      </c>
      <c r="F30" s="18">
        <v>40025</v>
      </c>
      <c r="G30" s="19">
        <v>17313.128000000001</v>
      </c>
    </row>
    <row r="31" spans="1:7" x14ac:dyDescent="0.2">
      <c r="A31" s="10" t="s">
        <v>167</v>
      </c>
      <c r="B31" s="11">
        <v>39995</v>
      </c>
      <c r="C31" s="11"/>
      <c r="D31" s="12" t="s">
        <v>170</v>
      </c>
      <c r="E31" s="12" t="s">
        <v>135</v>
      </c>
      <c r="F31" s="13">
        <v>40025</v>
      </c>
      <c r="G31" s="14">
        <v>18126.02</v>
      </c>
    </row>
    <row r="32" spans="1:7" x14ac:dyDescent="0.2">
      <c r="A32" s="15" t="s">
        <v>167</v>
      </c>
      <c r="B32" s="16">
        <v>39995</v>
      </c>
      <c r="C32" s="16"/>
      <c r="D32" s="17" t="s">
        <v>170</v>
      </c>
      <c r="E32" s="17" t="s">
        <v>134</v>
      </c>
      <c r="F32" s="18">
        <v>40025</v>
      </c>
      <c r="G32" s="19">
        <v>18938.912</v>
      </c>
    </row>
    <row r="33" spans="1:7" x14ac:dyDescent="0.2">
      <c r="A33" s="10" t="s">
        <v>167</v>
      </c>
      <c r="B33" s="11">
        <v>39995</v>
      </c>
      <c r="C33" s="11"/>
      <c r="D33" s="12" t="s">
        <v>170</v>
      </c>
      <c r="E33" s="12" t="s">
        <v>135</v>
      </c>
      <c r="F33" s="13">
        <v>40025</v>
      </c>
      <c r="G33" s="14">
        <v>19751.804</v>
      </c>
    </row>
    <row r="34" spans="1:7" x14ac:dyDescent="0.2">
      <c r="A34" s="15" t="s">
        <v>167</v>
      </c>
      <c r="B34" s="16">
        <v>39995</v>
      </c>
      <c r="C34" s="16"/>
      <c r="D34" s="17" t="s">
        <v>170</v>
      </c>
      <c r="E34" s="17" t="s">
        <v>130</v>
      </c>
      <c r="F34" s="18">
        <v>40025</v>
      </c>
      <c r="G34" s="19">
        <v>20564.696</v>
      </c>
    </row>
    <row r="35" spans="1:7" x14ac:dyDescent="0.2">
      <c r="A35" s="10" t="s">
        <v>167</v>
      </c>
      <c r="B35" s="11">
        <v>39995</v>
      </c>
      <c r="C35" s="11"/>
      <c r="D35" s="12" t="s">
        <v>170</v>
      </c>
      <c r="E35" s="12" t="s">
        <v>134</v>
      </c>
      <c r="F35" s="13">
        <v>40025</v>
      </c>
      <c r="G35" s="14">
        <v>21377.588</v>
      </c>
    </row>
    <row r="36" spans="1:7" x14ac:dyDescent="0.2">
      <c r="A36" s="15" t="s">
        <v>167</v>
      </c>
      <c r="B36" s="16">
        <v>39995</v>
      </c>
      <c r="C36" s="16"/>
      <c r="D36" s="17" t="s">
        <v>170</v>
      </c>
      <c r="E36" s="17" t="s">
        <v>135</v>
      </c>
      <c r="F36" s="18">
        <v>40025</v>
      </c>
      <c r="G36" s="19">
        <v>22190.48</v>
      </c>
    </row>
    <row r="37" spans="1:7" x14ac:dyDescent="0.2">
      <c r="A37" s="10" t="s">
        <v>167</v>
      </c>
      <c r="B37" s="11">
        <v>39995</v>
      </c>
      <c r="C37" s="11"/>
      <c r="D37" s="12" t="s">
        <v>170</v>
      </c>
      <c r="E37" s="12" t="s">
        <v>136</v>
      </c>
      <c r="F37" s="13">
        <v>40025</v>
      </c>
      <c r="G37" s="14">
        <v>23003.371999999999</v>
      </c>
    </row>
    <row r="38" spans="1:7" x14ac:dyDescent="0.2">
      <c r="A38" s="15" t="s">
        <v>167</v>
      </c>
      <c r="B38" s="16">
        <v>39995</v>
      </c>
      <c r="C38" s="16"/>
      <c r="D38" s="17" t="s">
        <v>169</v>
      </c>
      <c r="E38" s="17" t="s">
        <v>132</v>
      </c>
      <c r="F38" s="18">
        <v>40024</v>
      </c>
      <c r="G38" s="19">
        <v>7030.84</v>
      </c>
    </row>
    <row r="39" spans="1:7" x14ac:dyDescent="0.2">
      <c r="A39" s="10" t="s">
        <v>167</v>
      </c>
      <c r="B39" s="11">
        <v>39995</v>
      </c>
      <c r="C39" s="11"/>
      <c r="D39" s="12" t="s">
        <v>169</v>
      </c>
      <c r="E39" s="12" t="s">
        <v>132</v>
      </c>
      <c r="F39" s="13">
        <v>40025</v>
      </c>
      <c r="G39" s="14">
        <v>7030.84</v>
      </c>
    </row>
    <row r="40" spans="1:7" x14ac:dyDescent="0.2">
      <c r="A40" s="15" t="s">
        <v>166</v>
      </c>
      <c r="B40" s="16">
        <v>39995</v>
      </c>
      <c r="C40" s="16"/>
      <c r="D40" s="17" t="s">
        <v>168</v>
      </c>
      <c r="E40" s="17" t="s">
        <v>198</v>
      </c>
      <c r="F40" s="18">
        <v>40026</v>
      </c>
      <c r="G40" s="19">
        <v>11563.4</v>
      </c>
    </row>
    <row r="41" spans="1:7" x14ac:dyDescent="0.2">
      <c r="A41" s="10" t="s">
        <v>166</v>
      </c>
      <c r="B41" s="11">
        <v>39995</v>
      </c>
      <c r="C41" s="11"/>
      <c r="D41" s="12" t="s">
        <v>168</v>
      </c>
      <c r="E41" s="12" t="s">
        <v>198</v>
      </c>
      <c r="F41" s="13">
        <v>40026</v>
      </c>
      <c r="G41" s="14">
        <v>9526.2000000000007</v>
      </c>
    </row>
    <row r="42" spans="1:7" x14ac:dyDescent="0.2">
      <c r="A42" s="15" t="s">
        <v>166</v>
      </c>
      <c r="B42" s="16">
        <v>39995</v>
      </c>
      <c r="C42" s="16"/>
      <c r="D42" s="17" t="s">
        <v>168</v>
      </c>
      <c r="E42" s="17" t="s">
        <v>129</v>
      </c>
      <c r="F42" s="18">
        <v>40044</v>
      </c>
      <c r="G42" s="19">
        <v>9846.76</v>
      </c>
    </row>
    <row r="43" spans="1:7" x14ac:dyDescent="0.2">
      <c r="A43" s="10" t="s">
        <v>166</v>
      </c>
      <c r="B43" s="11">
        <v>39995</v>
      </c>
      <c r="C43" s="11"/>
      <c r="D43" s="12" t="s">
        <v>168</v>
      </c>
      <c r="E43" s="12" t="s">
        <v>129</v>
      </c>
      <c r="F43" s="13">
        <v>40050</v>
      </c>
      <c r="G43" s="14">
        <v>9846.76</v>
      </c>
    </row>
    <row r="44" spans="1:7" x14ac:dyDescent="0.2">
      <c r="A44" s="15" t="s">
        <v>166</v>
      </c>
      <c r="B44" s="16">
        <v>39995</v>
      </c>
      <c r="C44" s="16"/>
      <c r="D44" s="17" t="s">
        <v>168</v>
      </c>
      <c r="E44" s="17" t="s">
        <v>129</v>
      </c>
      <c r="F44" s="18">
        <v>40053</v>
      </c>
      <c r="G44" s="19">
        <v>11822.6</v>
      </c>
    </row>
    <row r="45" spans="1:7" x14ac:dyDescent="0.2">
      <c r="A45" s="10" t="s">
        <v>166</v>
      </c>
      <c r="B45" s="11">
        <v>39995</v>
      </c>
      <c r="C45" s="11"/>
      <c r="D45" s="12" t="s">
        <v>168</v>
      </c>
      <c r="E45" s="12" t="s">
        <v>130</v>
      </c>
      <c r="F45" s="13">
        <v>40031</v>
      </c>
      <c r="G45" s="14">
        <v>13205.72</v>
      </c>
    </row>
    <row r="46" spans="1:7" x14ac:dyDescent="0.2">
      <c r="A46" s="15" t="s">
        <v>167</v>
      </c>
      <c r="B46" s="16">
        <v>39995</v>
      </c>
      <c r="C46" s="16"/>
      <c r="D46" s="17" t="s">
        <v>168</v>
      </c>
      <c r="E46" s="17" t="s">
        <v>128</v>
      </c>
      <c r="F46" s="18">
        <v>40044</v>
      </c>
      <c r="G46" s="19">
        <v>8844.9920000000002</v>
      </c>
    </row>
    <row r="47" spans="1:7" x14ac:dyDescent="0.2">
      <c r="A47" s="10" t="s">
        <v>167</v>
      </c>
      <c r="B47" s="11">
        <v>39995</v>
      </c>
      <c r="C47" s="11"/>
      <c r="D47" s="12" t="s">
        <v>168</v>
      </c>
      <c r="E47" s="12" t="s">
        <v>132</v>
      </c>
      <c r="F47" s="13">
        <v>40032</v>
      </c>
      <c r="G47" s="14">
        <v>8111.9</v>
      </c>
    </row>
    <row r="48" spans="1:7" x14ac:dyDescent="0.2">
      <c r="A48" s="15" t="s">
        <v>167</v>
      </c>
      <c r="B48" s="16">
        <v>39995</v>
      </c>
      <c r="C48" s="16"/>
      <c r="D48" s="17" t="s">
        <v>168</v>
      </c>
      <c r="E48" s="17" t="s">
        <v>130</v>
      </c>
      <c r="F48" s="18">
        <v>40030</v>
      </c>
      <c r="G48" s="19">
        <v>7378.808</v>
      </c>
    </row>
    <row r="49" spans="1:7" x14ac:dyDescent="0.2">
      <c r="A49" s="10" t="s">
        <v>167</v>
      </c>
      <c r="B49" s="11">
        <v>39995</v>
      </c>
      <c r="C49" s="11"/>
      <c r="D49" s="12" t="s">
        <v>168</v>
      </c>
      <c r="E49" s="12" t="s">
        <v>128</v>
      </c>
      <c r="F49" s="13">
        <v>40030</v>
      </c>
      <c r="G49" s="14">
        <v>6645.7160000000003</v>
      </c>
    </row>
    <row r="50" spans="1:7" x14ac:dyDescent="0.2">
      <c r="A50" s="15" t="s">
        <v>167</v>
      </c>
      <c r="B50" s="16">
        <v>39995</v>
      </c>
      <c r="C50" s="16"/>
      <c r="D50" s="17" t="s">
        <v>168</v>
      </c>
      <c r="E50" s="17" t="s">
        <v>130</v>
      </c>
      <c r="F50" s="18">
        <v>40032</v>
      </c>
      <c r="G50" s="19">
        <v>72959.539999999994</v>
      </c>
    </row>
    <row r="51" spans="1:7" x14ac:dyDescent="0.2">
      <c r="A51" s="10" t="s">
        <v>167</v>
      </c>
      <c r="B51" s="11">
        <v>39995</v>
      </c>
      <c r="C51" s="11"/>
      <c r="D51" s="12" t="s">
        <v>168</v>
      </c>
      <c r="E51" s="12" t="s">
        <v>134</v>
      </c>
      <c r="F51" s="13">
        <v>40032</v>
      </c>
      <c r="G51" s="14">
        <v>80180.36</v>
      </c>
    </row>
    <row r="52" spans="1:7" x14ac:dyDescent="0.2">
      <c r="A52" s="15" t="s">
        <v>167</v>
      </c>
      <c r="B52" s="16">
        <v>39995</v>
      </c>
      <c r="C52" s="16"/>
      <c r="D52" s="17" t="s">
        <v>168</v>
      </c>
      <c r="E52" s="17" t="s">
        <v>135</v>
      </c>
      <c r="F52" s="18">
        <v>40032</v>
      </c>
      <c r="G52" s="19">
        <v>87401.18</v>
      </c>
    </row>
    <row r="53" spans="1:7" x14ac:dyDescent="0.2">
      <c r="A53" s="10" t="s">
        <v>167</v>
      </c>
      <c r="B53" s="11">
        <v>39995</v>
      </c>
      <c r="C53" s="11"/>
      <c r="D53" s="12" t="s">
        <v>168</v>
      </c>
      <c r="E53" s="12" t="s">
        <v>136</v>
      </c>
      <c r="F53" s="13">
        <v>40032</v>
      </c>
      <c r="G53" s="14">
        <v>94622</v>
      </c>
    </row>
    <row r="54" spans="1:7" x14ac:dyDescent="0.2">
      <c r="A54" s="15" t="s">
        <v>166</v>
      </c>
      <c r="B54" s="16">
        <v>40026</v>
      </c>
      <c r="C54" s="16"/>
      <c r="D54" s="17" t="s">
        <v>169</v>
      </c>
      <c r="E54" s="17" t="s">
        <v>129</v>
      </c>
      <c r="F54" s="18">
        <v>40026</v>
      </c>
      <c r="G54" s="19">
        <v>11200.32</v>
      </c>
    </row>
    <row r="55" spans="1:7" x14ac:dyDescent="0.2">
      <c r="A55" s="10" t="s">
        <v>166</v>
      </c>
      <c r="B55" s="11">
        <v>40026</v>
      </c>
      <c r="C55" s="11"/>
      <c r="D55" s="12" t="s">
        <v>168</v>
      </c>
      <c r="E55" s="12" t="s">
        <v>130</v>
      </c>
      <c r="F55" s="13">
        <v>40036</v>
      </c>
      <c r="G55" s="14">
        <v>13205.72</v>
      </c>
    </row>
    <row r="56" spans="1:7" x14ac:dyDescent="0.2">
      <c r="A56" s="15" t="s">
        <v>166</v>
      </c>
      <c r="B56" s="16">
        <v>40026</v>
      </c>
      <c r="C56" s="16"/>
      <c r="D56" s="17" t="s">
        <v>168</v>
      </c>
      <c r="E56" s="17" t="s">
        <v>130</v>
      </c>
      <c r="F56" s="18">
        <v>40045</v>
      </c>
      <c r="G56" s="19">
        <v>14896.68</v>
      </c>
    </row>
    <row r="57" spans="1:7" x14ac:dyDescent="0.2">
      <c r="A57" s="10" t="s">
        <v>166</v>
      </c>
      <c r="B57" s="11">
        <v>40026</v>
      </c>
      <c r="C57" s="11"/>
      <c r="D57" s="12" t="s">
        <v>168</v>
      </c>
      <c r="E57" s="12" t="s">
        <v>134</v>
      </c>
      <c r="F57" s="13">
        <v>40038</v>
      </c>
      <c r="G57" s="14">
        <v>11315.08</v>
      </c>
    </row>
    <row r="58" spans="1:7" x14ac:dyDescent="0.2">
      <c r="A58" s="15" t="s">
        <v>166</v>
      </c>
      <c r="B58" s="16">
        <v>40026</v>
      </c>
      <c r="C58" s="16"/>
      <c r="D58" s="17" t="s">
        <v>168</v>
      </c>
      <c r="E58" s="17" t="s">
        <v>134</v>
      </c>
      <c r="F58" s="18">
        <v>40045</v>
      </c>
      <c r="G58" s="19">
        <v>13670.04</v>
      </c>
    </row>
    <row r="59" spans="1:7" x14ac:dyDescent="0.2">
      <c r="A59" s="10" t="s">
        <v>166</v>
      </c>
      <c r="B59" s="11">
        <v>40026</v>
      </c>
      <c r="C59" s="11"/>
      <c r="D59" s="12" t="s">
        <v>168</v>
      </c>
      <c r="E59" s="12" t="s">
        <v>137</v>
      </c>
      <c r="F59" s="13">
        <v>40038</v>
      </c>
      <c r="G59" s="14">
        <v>12067.2933333333</v>
      </c>
    </row>
    <row r="60" spans="1:7" x14ac:dyDescent="0.2">
      <c r="A60" s="15" t="s">
        <v>166</v>
      </c>
      <c r="B60" s="16">
        <v>40026</v>
      </c>
      <c r="C60" s="16"/>
      <c r="D60" s="17" t="s">
        <v>168</v>
      </c>
      <c r="E60" s="17" t="s">
        <v>137</v>
      </c>
      <c r="F60" s="18">
        <v>40044</v>
      </c>
      <c r="G60" s="19">
        <v>11453.973333333301</v>
      </c>
    </row>
    <row r="61" spans="1:7" x14ac:dyDescent="0.2">
      <c r="A61" s="10" t="s">
        <v>166</v>
      </c>
      <c r="B61" s="11">
        <v>40026</v>
      </c>
      <c r="C61" s="11"/>
      <c r="D61" s="12" t="s">
        <v>168</v>
      </c>
      <c r="E61" s="12" t="s">
        <v>135</v>
      </c>
      <c r="F61" s="13">
        <v>40031</v>
      </c>
      <c r="G61" s="14">
        <v>13359.28</v>
      </c>
    </row>
    <row r="62" spans="1:7" x14ac:dyDescent="0.2">
      <c r="A62" s="15" t="s">
        <v>166</v>
      </c>
      <c r="B62" s="16">
        <v>40026</v>
      </c>
      <c r="C62" s="16"/>
      <c r="D62" s="17" t="s">
        <v>168</v>
      </c>
      <c r="E62" s="17" t="s">
        <v>135</v>
      </c>
      <c r="F62" s="18">
        <v>40036</v>
      </c>
      <c r="G62" s="19">
        <v>13359.28</v>
      </c>
    </row>
    <row r="63" spans="1:7" x14ac:dyDescent="0.2">
      <c r="A63" s="10" t="s">
        <v>166</v>
      </c>
      <c r="B63" s="11">
        <v>40026</v>
      </c>
      <c r="C63" s="11"/>
      <c r="D63" s="12" t="s">
        <v>168</v>
      </c>
      <c r="E63" s="12" t="s">
        <v>135</v>
      </c>
      <c r="F63" s="13">
        <v>40043</v>
      </c>
      <c r="G63" s="14">
        <v>17225.68</v>
      </c>
    </row>
    <row r="64" spans="1:7" x14ac:dyDescent="0.2">
      <c r="A64" s="15" t="s">
        <v>166</v>
      </c>
      <c r="B64" s="16">
        <v>40026</v>
      </c>
      <c r="C64" s="16"/>
      <c r="D64" s="17" t="s">
        <v>168</v>
      </c>
      <c r="E64" s="17" t="s">
        <v>138</v>
      </c>
      <c r="F64" s="18">
        <v>40033</v>
      </c>
      <c r="G64" s="19">
        <v>41092.480000000003</v>
      </c>
    </row>
    <row r="65" spans="1:7" x14ac:dyDescent="0.2">
      <c r="A65" s="10" t="s">
        <v>166</v>
      </c>
      <c r="B65" s="11">
        <v>40026</v>
      </c>
      <c r="C65" s="11"/>
      <c r="D65" s="12" t="s">
        <v>168</v>
      </c>
      <c r="E65" s="12" t="s">
        <v>139</v>
      </c>
      <c r="F65" s="13">
        <v>40036</v>
      </c>
      <c r="G65" s="14">
        <v>19022.68</v>
      </c>
    </row>
    <row r="66" spans="1:7" x14ac:dyDescent="0.2">
      <c r="A66" s="15" t="s">
        <v>166</v>
      </c>
      <c r="B66" s="16">
        <v>40026</v>
      </c>
      <c r="C66" s="16"/>
      <c r="D66" s="17" t="s">
        <v>168</v>
      </c>
      <c r="E66" s="17" t="s">
        <v>139</v>
      </c>
      <c r="F66" s="18">
        <v>40047</v>
      </c>
      <c r="G66" s="19">
        <v>20256.080000000002</v>
      </c>
    </row>
    <row r="67" spans="1:7" x14ac:dyDescent="0.2">
      <c r="A67" s="10" t="s">
        <v>166</v>
      </c>
      <c r="B67" s="11">
        <v>40026</v>
      </c>
      <c r="C67" s="11"/>
      <c r="D67" s="12" t="s">
        <v>168</v>
      </c>
      <c r="E67" s="12" t="s">
        <v>198</v>
      </c>
      <c r="F67" s="13">
        <v>40036</v>
      </c>
      <c r="G67" s="14">
        <v>11396</v>
      </c>
    </row>
    <row r="68" spans="1:7" x14ac:dyDescent="0.2">
      <c r="A68" s="15" t="s">
        <v>166</v>
      </c>
      <c r="B68" s="16">
        <v>40026</v>
      </c>
      <c r="C68" s="16"/>
      <c r="D68" s="17" t="s">
        <v>168</v>
      </c>
      <c r="E68" s="17" t="s">
        <v>198</v>
      </c>
      <c r="F68" s="18">
        <v>40052</v>
      </c>
      <c r="G68" s="19">
        <v>16176.6</v>
      </c>
    </row>
    <row r="69" spans="1:7" x14ac:dyDescent="0.2">
      <c r="A69" s="10" t="s">
        <v>166</v>
      </c>
      <c r="B69" s="11">
        <v>40026</v>
      </c>
      <c r="C69" s="11"/>
      <c r="D69" s="12" t="s">
        <v>168</v>
      </c>
      <c r="E69" s="12" t="s">
        <v>198</v>
      </c>
      <c r="F69" s="13">
        <v>40036</v>
      </c>
      <c r="G69" s="14">
        <v>9369.4</v>
      </c>
    </row>
    <row r="70" spans="1:7" x14ac:dyDescent="0.2">
      <c r="A70" s="15" t="s">
        <v>166</v>
      </c>
      <c r="B70" s="16">
        <v>40026</v>
      </c>
      <c r="C70" s="16"/>
      <c r="D70" s="17" t="s">
        <v>168</v>
      </c>
      <c r="E70" s="17" t="s">
        <v>198</v>
      </c>
      <c r="F70" s="18">
        <v>40044</v>
      </c>
      <c r="G70" s="19">
        <v>14400</v>
      </c>
    </row>
    <row r="71" spans="1:7" x14ac:dyDescent="0.2">
      <c r="A71" s="10" t="s">
        <v>166</v>
      </c>
      <c r="B71" s="11">
        <v>40026</v>
      </c>
      <c r="C71" s="11"/>
      <c r="D71" s="12" t="s">
        <v>168</v>
      </c>
      <c r="E71" s="12" t="s">
        <v>198</v>
      </c>
      <c r="F71" s="13">
        <v>40052</v>
      </c>
      <c r="G71" s="14">
        <v>14400</v>
      </c>
    </row>
    <row r="72" spans="1:7" x14ac:dyDescent="0.2">
      <c r="A72" s="15" t="s">
        <v>167</v>
      </c>
      <c r="B72" s="16">
        <v>40026</v>
      </c>
      <c r="C72" s="16"/>
      <c r="D72" s="17" t="s">
        <v>168</v>
      </c>
      <c r="E72" s="17" t="s">
        <v>139</v>
      </c>
      <c r="F72" s="18">
        <v>40043</v>
      </c>
      <c r="G72" s="19">
        <v>16528.080000000002</v>
      </c>
    </row>
    <row r="73" spans="1:7" x14ac:dyDescent="0.2">
      <c r="A73" s="10" t="s">
        <v>166</v>
      </c>
      <c r="B73" s="11">
        <v>40026</v>
      </c>
      <c r="C73" s="11"/>
      <c r="D73" s="12" t="s">
        <v>170</v>
      </c>
      <c r="E73" s="12" t="s">
        <v>129</v>
      </c>
      <c r="F73" s="13">
        <v>40031</v>
      </c>
      <c r="G73" s="14">
        <v>9958.2000000000007</v>
      </c>
    </row>
    <row r="74" spans="1:7" x14ac:dyDescent="0.2">
      <c r="A74" s="15" t="s">
        <v>166</v>
      </c>
      <c r="B74" s="16">
        <v>40026</v>
      </c>
      <c r="C74" s="16"/>
      <c r="D74" s="17" t="s">
        <v>170</v>
      </c>
      <c r="E74" s="17" t="s">
        <v>130</v>
      </c>
      <c r="F74" s="18">
        <v>40030</v>
      </c>
      <c r="G74" s="19">
        <v>12665.72</v>
      </c>
    </row>
    <row r="75" spans="1:7" x14ac:dyDescent="0.2">
      <c r="A75" s="10" t="s">
        <v>166</v>
      </c>
      <c r="B75" s="11">
        <v>40026</v>
      </c>
      <c r="C75" s="11"/>
      <c r="D75" s="12" t="s">
        <v>170</v>
      </c>
      <c r="E75" s="12" t="s">
        <v>130</v>
      </c>
      <c r="F75" s="13">
        <v>40038</v>
      </c>
      <c r="G75" s="14">
        <v>12665.72</v>
      </c>
    </row>
    <row r="76" spans="1:7" x14ac:dyDescent="0.2">
      <c r="A76" s="15" t="s">
        <v>166</v>
      </c>
      <c r="B76" s="16">
        <v>40026</v>
      </c>
      <c r="C76" s="16"/>
      <c r="D76" s="17" t="s">
        <v>170</v>
      </c>
      <c r="E76" s="17" t="s">
        <v>128</v>
      </c>
      <c r="F76" s="18">
        <v>40031</v>
      </c>
      <c r="G76" s="19">
        <v>11044.268</v>
      </c>
    </row>
    <row r="77" spans="1:7" x14ac:dyDescent="0.2">
      <c r="A77" s="10" t="s">
        <v>167</v>
      </c>
      <c r="B77" s="11">
        <v>40026</v>
      </c>
      <c r="C77" s="11"/>
      <c r="D77" s="12" t="s">
        <v>168</v>
      </c>
      <c r="E77" s="12" t="s">
        <v>130</v>
      </c>
      <c r="F77" s="13">
        <v>40030</v>
      </c>
      <c r="G77" s="14">
        <v>10311.175999999999</v>
      </c>
    </row>
    <row r="78" spans="1:7" x14ac:dyDescent="0.2">
      <c r="A78" s="15" t="s">
        <v>167</v>
      </c>
      <c r="B78" s="16">
        <v>40026</v>
      </c>
      <c r="C78" s="16"/>
      <c r="D78" s="17" t="s">
        <v>168</v>
      </c>
      <c r="E78" s="17" t="s">
        <v>128</v>
      </c>
      <c r="F78" s="18">
        <v>40030</v>
      </c>
      <c r="G78" s="19">
        <v>9578.0840000000007</v>
      </c>
    </row>
    <row r="79" spans="1:7" x14ac:dyDescent="0.2">
      <c r="A79" s="10" t="s">
        <v>167</v>
      </c>
      <c r="B79" s="11">
        <v>40026</v>
      </c>
      <c r="C79" s="11"/>
      <c r="D79" s="12" t="s">
        <v>169</v>
      </c>
      <c r="E79" s="12" t="s">
        <v>133</v>
      </c>
      <c r="F79" s="13">
        <v>40030</v>
      </c>
      <c r="G79" s="14">
        <v>5912.6239999999998</v>
      </c>
    </row>
    <row r="80" spans="1:7" x14ac:dyDescent="0.2">
      <c r="A80" s="15" t="s">
        <v>167</v>
      </c>
      <c r="B80" s="16">
        <v>40026</v>
      </c>
      <c r="C80" s="16"/>
      <c r="D80" s="17" t="s">
        <v>170</v>
      </c>
      <c r="E80" s="17" t="s">
        <v>198</v>
      </c>
      <c r="F80" s="18">
        <v>40033</v>
      </c>
      <c r="G80" s="19">
        <v>5179.5320000000002</v>
      </c>
    </row>
    <row r="81" spans="1:7" x14ac:dyDescent="0.2">
      <c r="A81" s="10" t="s">
        <v>167</v>
      </c>
      <c r="B81" s="11">
        <v>40026</v>
      </c>
      <c r="C81" s="11"/>
      <c r="D81" s="12" t="s">
        <v>170</v>
      </c>
      <c r="E81" s="12" t="s">
        <v>198</v>
      </c>
      <c r="F81" s="13">
        <v>40032</v>
      </c>
      <c r="G81" s="14">
        <v>4446.4399999999996</v>
      </c>
    </row>
    <row r="82" spans="1:7" x14ac:dyDescent="0.2">
      <c r="A82" s="15" t="s">
        <v>167</v>
      </c>
      <c r="B82" s="16">
        <v>40026</v>
      </c>
      <c r="C82" s="16"/>
      <c r="D82" s="17" t="s">
        <v>170</v>
      </c>
      <c r="E82" s="17" t="s">
        <v>198</v>
      </c>
      <c r="F82" s="18">
        <v>40038</v>
      </c>
      <c r="G82" s="19">
        <v>3713.348</v>
      </c>
    </row>
    <row r="83" spans="1:7" x14ac:dyDescent="0.2">
      <c r="A83" s="10" t="s">
        <v>167</v>
      </c>
      <c r="B83" s="11">
        <v>40026</v>
      </c>
      <c r="C83" s="11"/>
      <c r="D83" s="12" t="s">
        <v>170</v>
      </c>
      <c r="E83" s="12" t="s">
        <v>198</v>
      </c>
      <c r="F83" s="13">
        <v>40045</v>
      </c>
      <c r="G83" s="14">
        <v>2980.2559999999999</v>
      </c>
    </row>
    <row r="84" spans="1:7" x14ac:dyDescent="0.2">
      <c r="A84" s="15" t="s">
        <v>167</v>
      </c>
      <c r="B84" s="16">
        <v>40026</v>
      </c>
      <c r="C84" s="16"/>
      <c r="D84" s="17" t="s">
        <v>170</v>
      </c>
      <c r="E84" s="17" t="s">
        <v>198</v>
      </c>
      <c r="F84" s="18">
        <v>40054</v>
      </c>
      <c r="G84" s="19">
        <v>2247.1640000000002</v>
      </c>
    </row>
    <row r="85" spans="1:7" x14ac:dyDescent="0.2">
      <c r="A85" s="10" t="s">
        <v>167</v>
      </c>
      <c r="B85" s="11">
        <v>40026</v>
      </c>
      <c r="C85" s="11"/>
      <c r="D85" s="12" t="s">
        <v>170</v>
      </c>
      <c r="E85" s="12" t="s">
        <v>137</v>
      </c>
      <c r="F85" s="13">
        <v>40032</v>
      </c>
      <c r="G85" s="14">
        <v>1514.0719999999999</v>
      </c>
    </row>
    <row r="86" spans="1:7" x14ac:dyDescent="0.2">
      <c r="A86" s="15" t="s">
        <v>167</v>
      </c>
      <c r="B86" s="16">
        <v>40026</v>
      </c>
      <c r="C86" s="16"/>
      <c r="D86" s="17" t="s">
        <v>170</v>
      </c>
      <c r="E86" s="17" t="s">
        <v>137</v>
      </c>
      <c r="F86" s="18">
        <v>40032</v>
      </c>
      <c r="G86" s="19">
        <v>43051.6</v>
      </c>
    </row>
    <row r="87" spans="1:7" x14ac:dyDescent="0.2">
      <c r="A87" s="10" t="s">
        <v>167</v>
      </c>
      <c r="B87" s="11">
        <v>40026</v>
      </c>
      <c r="C87" s="11"/>
      <c r="D87" s="12" t="s">
        <v>170</v>
      </c>
      <c r="E87" s="12" t="s">
        <v>135</v>
      </c>
      <c r="F87" s="13">
        <v>40033</v>
      </c>
      <c r="G87" s="14">
        <v>43051.6</v>
      </c>
    </row>
    <row r="88" spans="1:7" x14ac:dyDescent="0.2">
      <c r="A88" s="15" t="s">
        <v>167</v>
      </c>
      <c r="B88" s="16">
        <v>40026</v>
      </c>
      <c r="C88" s="16"/>
      <c r="D88" s="17" t="s">
        <v>170</v>
      </c>
      <c r="E88" s="17" t="s">
        <v>138</v>
      </c>
      <c r="F88" s="18">
        <v>40032</v>
      </c>
      <c r="G88" s="19">
        <v>43051.6</v>
      </c>
    </row>
    <row r="89" spans="1:7" x14ac:dyDescent="0.2">
      <c r="A89" s="10" t="s">
        <v>167</v>
      </c>
      <c r="B89" s="11">
        <v>40026</v>
      </c>
      <c r="C89" s="11"/>
      <c r="D89" s="12" t="s">
        <v>170</v>
      </c>
      <c r="E89" s="12" t="s">
        <v>138</v>
      </c>
      <c r="F89" s="13">
        <v>40033</v>
      </c>
      <c r="G89" s="14">
        <v>53346.400000000001</v>
      </c>
    </row>
    <row r="90" spans="1:7" x14ac:dyDescent="0.2">
      <c r="A90" s="15" t="s">
        <v>167</v>
      </c>
      <c r="B90" s="16">
        <v>40026</v>
      </c>
      <c r="C90" s="16"/>
      <c r="D90" s="17" t="s">
        <v>170</v>
      </c>
      <c r="E90" s="17" t="s">
        <v>138</v>
      </c>
      <c r="F90" s="18">
        <v>40038</v>
      </c>
      <c r="G90" s="19">
        <v>43051.6</v>
      </c>
    </row>
    <row r="91" spans="1:7" x14ac:dyDescent="0.2">
      <c r="A91" s="10" t="s">
        <v>167</v>
      </c>
      <c r="B91" s="11">
        <v>40026</v>
      </c>
      <c r="C91" s="11"/>
      <c r="D91" s="12" t="s">
        <v>170</v>
      </c>
      <c r="E91" s="12" t="s">
        <v>130</v>
      </c>
      <c r="F91" s="13">
        <v>40032</v>
      </c>
      <c r="G91" s="14">
        <v>58517.9</v>
      </c>
    </row>
    <row r="92" spans="1:7" x14ac:dyDescent="0.2">
      <c r="A92" s="15" t="s">
        <v>167</v>
      </c>
      <c r="B92" s="16">
        <v>40026</v>
      </c>
      <c r="C92" s="16"/>
      <c r="D92" s="17" t="s">
        <v>170</v>
      </c>
      <c r="E92" s="17" t="s">
        <v>135</v>
      </c>
      <c r="F92" s="18">
        <v>40032</v>
      </c>
      <c r="G92" s="19">
        <v>65738.720000000001</v>
      </c>
    </row>
    <row r="93" spans="1:7" x14ac:dyDescent="0.2">
      <c r="A93" s="10" t="s">
        <v>167</v>
      </c>
      <c r="B93" s="11">
        <v>40026</v>
      </c>
      <c r="C93" s="11"/>
      <c r="D93" s="12" t="s">
        <v>168</v>
      </c>
      <c r="E93" s="12" t="s">
        <v>130</v>
      </c>
      <c r="F93" s="13">
        <v>40032</v>
      </c>
      <c r="G93" s="14">
        <v>101842.82</v>
      </c>
    </row>
    <row r="94" spans="1:7" x14ac:dyDescent="0.2">
      <c r="A94" s="15" t="s">
        <v>167</v>
      </c>
      <c r="B94" s="16">
        <v>40026</v>
      </c>
      <c r="C94" s="16"/>
      <c r="D94" s="17" t="s">
        <v>168</v>
      </c>
      <c r="E94" s="17" t="s">
        <v>134</v>
      </c>
      <c r="F94" s="18">
        <v>40032</v>
      </c>
      <c r="G94" s="19">
        <v>109063.64</v>
      </c>
    </row>
    <row r="95" spans="1:7" x14ac:dyDescent="0.2">
      <c r="A95" s="10" t="s">
        <v>167</v>
      </c>
      <c r="B95" s="11">
        <v>40026</v>
      </c>
      <c r="C95" s="11"/>
      <c r="D95" s="12" t="s">
        <v>168</v>
      </c>
      <c r="E95" s="12" t="s">
        <v>135</v>
      </c>
      <c r="F95" s="13">
        <v>40032</v>
      </c>
      <c r="G95" s="14">
        <v>116284.46</v>
      </c>
    </row>
    <row r="96" spans="1:7" x14ac:dyDescent="0.2">
      <c r="A96" s="15" t="s">
        <v>167</v>
      </c>
      <c r="B96" s="16">
        <v>40026</v>
      </c>
      <c r="C96" s="16"/>
      <c r="D96" s="17" t="s">
        <v>168</v>
      </c>
      <c r="E96" s="17" t="s">
        <v>136</v>
      </c>
      <c r="F96" s="18">
        <v>40032</v>
      </c>
      <c r="G96" s="19">
        <v>123505.28</v>
      </c>
    </row>
    <row r="97" spans="1:7" x14ac:dyDescent="0.2">
      <c r="A97" s="10" t="s">
        <v>167</v>
      </c>
      <c r="B97" s="11">
        <v>40026</v>
      </c>
      <c r="C97" s="11"/>
      <c r="D97" s="12" t="s">
        <v>169</v>
      </c>
      <c r="E97" s="12" t="s">
        <v>135</v>
      </c>
      <c r="F97" s="13">
        <v>40032</v>
      </c>
      <c r="G97" s="14">
        <v>130726.1</v>
      </c>
    </row>
    <row r="98" spans="1:7" x14ac:dyDescent="0.2">
      <c r="A98" s="15" t="s">
        <v>167</v>
      </c>
      <c r="B98" s="16">
        <v>40026</v>
      </c>
      <c r="C98" s="16"/>
      <c r="D98" s="17" t="s">
        <v>168</v>
      </c>
      <c r="E98" s="17" t="s">
        <v>140</v>
      </c>
      <c r="F98" s="18">
        <v>40032</v>
      </c>
      <c r="G98" s="19">
        <v>137946.92000000001</v>
      </c>
    </row>
    <row r="99" spans="1:7" x14ac:dyDescent="0.2">
      <c r="A99" s="10" t="s">
        <v>167</v>
      </c>
      <c r="B99" s="11">
        <v>40026</v>
      </c>
      <c r="C99" s="11"/>
      <c r="D99" s="12" t="s">
        <v>168</v>
      </c>
      <c r="E99" s="12" t="s">
        <v>134</v>
      </c>
      <c r="F99" s="13">
        <v>40032</v>
      </c>
      <c r="G99" s="14">
        <v>145167.74</v>
      </c>
    </row>
    <row r="100" spans="1:7" x14ac:dyDescent="0.2">
      <c r="A100" s="15" t="s">
        <v>167</v>
      </c>
      <c r="B100" s="16">
        <v>40026</v>
      </c>
      <c r="C100" s="16"/>
      <c r="D100" s="17" t="s">
        <v>168</v>
      </c>
      <c r="E100" s="17" t="s">
        <v>141</v>
      </c>
      <c r="F100" s="18">
        <v>40031</v>
      </c>
      <c r="G100" s="19">
        <v>152388.56</v>
      </c>
    </row>
    <row r="101" spans="1:7" x14ac:dyDescent="0.2">
      <c r="A101" s="10" t="s">
        <v>167</v>
      </c>
      <c r="B101" s="11">
        <v>40026</v>
      </c>
      <c r="C101" s="11"/>
      <c r="D101" s="12" t="s">
        <v>168</v>
      </c>
      <c r="E101" s="12" t="s">
        <v>135</v>
      </c>
      <c r="F101" s="13">
        <v>40032</v>
      </c>
      <c r="G101" s="14">
        <v>159609.38</v>
      </c>
    </row>
    <row r="102" spans="1:7" x14ac:dyDescent="0.2">
      <c r="A102" s="15" t="s">
        <v>167</v>
      </c>
      <c r="B102" s="16">
        <v>40026</v>
      </c>
      <c r="C102" s="16"/>
      <c r="D102" s="17" t="s">
        <v>168</v>
      </c>
      <c r="E102" s="17" t="s">
        <v>142</v>
      </c>
      <c r="F102" s="18">
        <v>40032</v>
      </c>
      <c r="G102" s="19">
        <v>166830.20000000001</v>
      </c>
    </row>
    <row r="103" spans="1:7" x14ac:dyDescent="0.2">
      <c r="A103" s="10" t="s">
        <v>167</v>
      </c>
      <c r="B103" s="11">
        <v>40026</v>
      </c>
      <c r="C103" s="11"/>
      <c r="D103" s="12" t="s">
        <v>170</v>
      </c>
      <c r="E103" s="12" t="s">
        <v>140</v>
      </c>
      <c r="F103" s="13">
        <v>40032</v>
      </c>
      <c r="G103" s="14">
        <v>174051.02</v>
      </c>
    </row>
    <row r="104" spans="1:7" x14ac:dyDescent="0.2">
      <c r="A104" s="15" t="s">
        <v>167</v>
      </c>
      <c r="B104" s="16">
        <v>40026</v>
      </c>
      <c r="C104" s="16"/>
      <c r="D104" s="17" t="s">
        <v>170</v>
      </c>
      <c r="E104" s="17" t="s">
        <v>135</v>
      </c>
      <c r="F104" s="18">
        <v>40032</v>
      </c>
      <c r="G104" s="19">
        <v>181271.84</v>
      </c>
    </row>
    <row r="105" spans="1:7" x14ac:dyDescent="0.2">
      <c r="A105" s="10" t="s">
        <v>167</v>
      </c>
      <c r="B105" s="11">
        <v>40026</v>
      </c>
      <c r="C105" s="11"/>
      <c r="D105" s="12" t="s">
        <v>170</v>
      </c>
      <c r="E105" s="12" t="s">
        <v>140</v>
      </c>
      <c r="F105" s="13">
        <v>40032</v>
      </c>
      <c r="G105" s="14">
        <v>188492.66</v>
      </c>
    </row>
    <row r="106" spans="1:7" x14ac:dyDescent="0.2">
      <c r="A106" s="15" t="s">
        <v>167</v>
      </c>
      <c r="B106" s="16">
        <v>40026</v>
      </c>
      <c r="C106" s="16"/>
      <c r="D106" s="17" t="s">
        <v>170</v>
      </c>
      <c r="E106" s="17" t="s">
        <v>135</v>
      </c>
      <c r="F106" s="18">
        <v>40032</v>
      </c>
      <c r="G106" s="19">
        <v>195713.48</v>
      </c>
    </row>
    <row r="107" spans="1:7" x14ac:dyDescent="0.2">
      <c r="A107" s="10" t="s">
        <v>167</v>
      </c>
      <c r="B107" s="11">
        <v>40026</v>
      </c>
      <c r="C107" s="11"/>
      <c r="D107" s="12" t="s">
        <v>170</v>
      </c>
      <c r="E107" s="12" t="s">
        <v>134</v>
      </c>
      <c r="F107" s="13">
        <v>40032</v>
      </c>
      <c r="G107" s="14">
        <v>18818.939999999999</v>
      </c>
    </row>
    <row r="108" spans="1:7" x14ac:dyDescent="0.2">
      <c r="A108" s="15" t="s">
        <v>167</v>
      </c>
      <c r="B108" s="16">
        <v>40026</v>
      </c>
      <c r="C108" s="16"/>
      <c r="D108" s="17" t="s">
        <v>170</v>
      </c>
      <c r="E108" s="17" t="s">
        <v>134</v>
      </c>
      <c r="F108" s="18">
        <v>40033</v>
      </c>
      <c r="G108" s="19">
        <v>26373.5</v>
      </c>
    </row>
    <row r="109" spans="1:7" x14ac:dyDescent="0.2">
      <c r="A109" s="10" t="s">
        <v>167</v>
      </c>
      <c r="B109" s="11">
        <v>40026</v>
      </c>
      <c r="C109" s="11"/>
      <c r="D109" s="12" t="s">
        <v>170</v>
      </c>
      <c r="E109" s="12" t="s">
        <v>134</v>
      </c>
      <c r="F109" s="13">
        <v>40038</v>
      </c>
      <c r="G109" s="14">
        <v>18818.939999999999</v>
      </c>
    </row>
    <row r="110" spans="1:7" x14ac:dyDescent="0.2">
      <c r="A110" s="15" t="s">
        <v>167</v>
      </c>
      <c r="B110" s="16">
        <v>40026</v>
      </c>
      <c r="C110" s="16"/>
      <c r="D110" s="17" t="s">
        <v>170</v>
      </c>
      <c r="E110" s="17" t="s">
        <v>134</v>
      </c>
      <c r="F110" s="18">
        <v>40040</v>
      </c>
      <c r="G110" s="19">
        <v>29024.26</v>
      </c>
    </row>
    <row r="111" spans="1:7" x14ac:dyDescent="0.2">
      <c r="A111" s="10" t="s">
        <v>167</v>
      </c>
      <c r="B111" s="11">
        <v>40026</v>
      </c>
      <c r="C111" s="11"/>
      <c r="D111" s="12" t="s">
        <v>170</v>
      </c>
      <c r="E111" s="12" t="s">
        <v>143</v>
      </c>
      <c r="F111" s="13">
        <v>40032</v>
      </c>
      <c r="G111" s="14">
        <v>25450.799999999999</v>
      </c>
    </row>
  </sheetData>
  <phoneticPr fontId="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Q1.</vt:lpstr>
      <vt:lpstr>Q2.</vt:lpstr>
      <vt:lpstr>Q3.</vt:lpstr>
      <vt:lpstr>Q4.</vt:lpstr>
      <vt:lpstr>Q5.</vt:lpstr>
      <vt:lpstr>Levels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Duo Zhang</cp:lastModifiedBy>
  <dcterms:created xsi:type="dcterms:W3CDTF">2014-04-14T16:02:57Z</dcterms:created>
  <dcterms:modified xsi:type="dcterms:W3CDTF">2024-06-05T16:11:21Z</dcterms:modified>
</cp:coreProperties>
</file>