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20131\Tuan04\"/>
    </mc:Choice>
  </mc:AlternateContent>
  <xr:revisionPtr revIDLastSave="0" documentId="13_ncr:1_{4C23B019-7E63-43CA-AF13-7C530DA012FC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D19" i="1" l="1"/>
  <c r="D18" i="1"/>
  <c r="D16" i="1"/>
  <c r="D15" i="1"/>
  <c r="D17" i="1" s="1"/>
  <c r="R5" i="1"/>
  <c r="R6" i="1"/>
  <c r="R7" i="1"/>
  <c r="R8" i="1"/>
  <c r="R9" i="1"/>
  <c r="R10" i="1"/>
  <c r="R11" i="1"/>
  <c r="R12" i="1"/>
  <c r="R13" i="1"/>
  <c r="R4" i="1"/>
  <c r="Q5" i="1"/>
  <c r="Q6" i="1"/>
  <c r="Q7" i="1"/>
  <c r="Q8" i="1"/>
  <c r="Q9" i="1"/>
  <c r="Q10" i="1"/>
  <c r="Q11" i="1"/>
  <c r="Q12" i="1"/>
  <c r="Q13" i="1"/>
  <c r="Q4" i="1"/>
  <c r="P5" i="1"/>
  <c r="P6" i="1"/>
  <c r="P7" i="1"/>
  <c r="P8" i="1"/>
  <c r="P9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<sst xmlns="http://schemas.openxmlformats.org/spreadsheetml/2006/main" count="45" uniqueCount="45">
  <si>
    <t>STT</t>
  </si>
  <si>
    <t>Tính:</t>
  </si>
  <si>
    <t>QUẢN LÝ HỌC SINH</t>
  </si>
  <si>
    <t>Mã HS</t>
  </si>
  <si>
    <t>Họ Tên</t>
  </si>
  <si>
    <t>Ngày sinh</t>
  </si>
  <si>
    <t>Điểm</t>
  </si>
  <si>
    <t>Ngành</t>
  </si>
  <si>
    <t>Phái</t>
  </si>
  <si>
    <t>Khoá</t>
  </si>
  <si>
    <t>Lớp</t>
  </si>
  <si>
    <t>Ngày</t>
  </si>
  <si>
    <t>Tháng</t>
  </si>
  <si>
    <t>Năm</t>
  </si>
  <si>
    <t>Ngày kết hợp</t>
  </si>
  <si>
    <t>Tuổi</t>
  </si>
  <si>
    <t>Điểm chẵn</t>
  </si>
  <si>
    <t>Điểm lẻ</t>
  </si>
  <si>
    <t>Điểm tròn</t>
  </si>
  <si>
    <t>Xếp hạng</t>
  </si>
  <si>
    <t>CSFK901</t>
  </si>
  <si>
    <t>Mỹ Tâm</t>
  </si>
  <si>
    <t>CSMK702</t>
  </si>
  <si>
    <t>Đàm Vĩnh Hưng</t>
  </si>
  <si>
    <t>CSMK603</t>
  </si>
  <si>
    <t>Lam Trường</t>
  </si>
  <si>
    <t>CSFK904</t>
  </si>
  <si>
    <t>Mắt Ngọc</t>
  </si>
  <si>
    <t>HKFK805</t>
  </si>
  <si>
    <t>Thanh Thảo</t>
  </si>
  <si>
    <t>HKMK701</t>
  </si>
  <si>
    <t>Nguyên Vũ</t>
  </si>
  <si>
    <t>CLMK602</t>
  </si>
  <si>
    <t>Ưng Hoàng Phúc</t>
  </si>
  <si>
    <t>CLFK803</t>
  </si>
  <si>
    <t>Lý Hải</t>
  </si>
  <si>
    <t>CSMK404</t>
  </si>
  <si>
    <t>Jimmy Nguyễn</t>
  </si>
  <si>
    <t>HKMK505</t>
  </si>
  <si>
    <t>Hoài Linh</t>
  </si>
  <si>
    <t>Tổng thí sinh :</t>
  </si>
  <si>
    <t>Tổng điểm :</t>
  </si>
  <si>
    <t>Điểm trung bình :</t>
  </si>
  <si>
    <t>Điểm lớn nhất :</t>
  </si>
  <si>
    <t>Điểm nhỏ nhất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</si>
</sst>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dd/mm/yyyy"/>
    <numFmt numFmtId="167" formatCode="0\ &quot;Thí sinh&quot;"/>
    <numFmt numFmtId="168" formatCode="0.00\ &quot;Điểm&quot;"/>
    <numFmt numFmtId="169" formatCode="yyyy/mm/dd"/>
  </numFmts>
  <fonts count="7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i/>
      <u/>
      <sz val="12"/>
      <name val="Times New Roman"/>
      <family val="1"/>
    </font>
    <font>
      <b/>
      <sz val="12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/>
    <xf numFmtId="0" fontId="1" fillId="0" borderId="0" xfId="0" applyFont="1"/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1" fillId="0" borderId="4" xfId="0" applyFont="1" applyBorder="1"/>
    <xf numFmtId="0" fontId="1" fillId="0" borderId="5" xfId="0" applyFont="1" applyBorder="1"/>
    <xf numFmtId="165" fontId="1" fillId="0" borderId="5" xfId="0" applyNumberFormat="1" applyFont="1" applyBorder="1"/>
    <xf numFmtId="2" fontId="1" fillId="0" borderId="5" xfId="0" applyNumberFormat="1" applyFont="1" applyBorder="1"/>
    <xf numFmtId="164" fontId="1" fillId="0" borderId="5" xfId="0" applyNumberFormat="1" applyFont="1" applyBorder="1"/>
    <xf numFmtId="1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5" xfId="0" applyFont="1" applyBorder="1"/>
    <xf numFmtId="0" fontId="3" fillId="0" borderId="5" xfId="0" applyFont="1" applyBorder="1"/>
    <xf numFmtId="167" fontId="1" fillId="0" borderId="5" xfId="0" applyNumberFormat="1" applyFont="1" applyBorder="1"/>
    <xf numFmtId="0" fontId="5" fillId="0" borderId="5" xfId="0" applyFont="1" applyBorder="1"/>
    <xf numFmtId="0" fontId="5" fillId="0" borderId="6" xfId="0" applyFont="1" applyBorder="1"/>
    <xf numFmtId="168" fontId="1" fillId="0" borderId="5" xfId="0" applyNumberFormat="1" applyFont="1" applyBorder="1"/>
    <xf numFmtId="0" fontId="3" fillId="0" borderId="8" xfId="0" applyFont="1" applyBorder="1"/>
    <xf numFmtId="168" fontId="1" fillId="0" borderId="8" xfId="0" applyNumberFormat="1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0" xfId="0" applyFont="1" applyAlignment="1">
      <alignment horizontal="center"/>
    </xf>
    <xf numFmtId="169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N3" sqref="N3"/>
    </sheetView>
  </sheetViews>
  <sheetFormatPr defaultRowHeight="15" x14ac:dyDescent="0.25"/>
  <cols>
    <col min="1" max="1" width="4.42578125" style="1" bestFit="1" customWidth="1"/>
    <col min="2" max="2" width="10.5703125" style="1" bestFit="1" customWidth="1"/>
    <col min="3" max="3" width="16.5703125" style="1" bestFit="1" customWidth="1"/>
    <col min="4" max="4" width="12.85546875" style="1" customWidth="1"/>
    <col min="5" max="5" width="5.42578125" style="1" bestFit="1" customWidth="1"/>
    <col min="6" max="9" width="9.140625" style="1"/>
    <col min="10" max="10" width="5.28515625" style="1" bestFit="1" customWidth="1"/>
    <col min="11" max="11" width="6.28515625" style="1" bestFit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0" style="1" bestFit="1" customWidth="1"/>
    <col min="16" max="16" width="7.5703125" style="1" bestFit="1" customWidth="1"/>
    <col min="17" max="17" width="9.5703125" style="1" bestFit="1" customWidth="1"/>
    <col min="18" max="16384" width="9.140625" style="1"/>
  </cols>
  <sheetData>
    <row r="1" spans="1:18" ht="22.5" x14ac:dyDescent="0.3">
      <c r="A1" s="25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6.5" thickTop="1" thickBot="1" x14ac:dyDescent="0.3">
      <c r="A3" s="3" t="s">
        <v>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5" t="s">
        <v>19</v>
      </c>
    </row>
    <row r="4" spans="1:18" ht="16.5" thickBot="1" x14ac:dyDescent="0.3">
      <c r="A4" s="6">
        <v>1</v>
      </c>
      <c r="B4" s="7" t="s">
        <v>20</v>
      </c>
      <c r="C4" s="7" t="s">
        <v>21</v>
      </c>
      <c r="D4" s="8">
        <v>29792</v>
      </c>
      <c r="E4" s="9">
        <v>8</v>
      </c>
      <c r="F4" s="7" t="str">
        <f>LEFT(B4,2)</f>
        <v>CS</v>
      </c>
      <c r="G4" s="7" t="str">
        <f>IF(MID(B4,3,1) = "F", "Nữ", "Nam")</f>
        <v>Nữ</v>
      </c>
      <c r="H4" s="7" t="str">
        <f>MID(B4,4,2)</f>
        <v>K9</v>
      </c>
      <c r="I4" s="7" t="str">
        <f>RIGHT(B4,2)</f>
        <v>01</v>
      </c>
      <c r="J4" s="7">
        <f>DAY(D4)</f>
        <v>25</v>
      </c>
      <c r="K4" s="10">
        <f>MONTH(D4)</f>
        <v>7</v>
      </c>
      <c r="L4" s="7">
        <f>YEAR(D4)</f>
        <v>1981</v>
      </c>
      <c r="M4" s="26">
        <f>DATE(L4,K4,J4)</f>
        <v>29792</v>
      </c>
      <c r="N4" s="11">
        <f ca="1">(YEAR(NOW())-YEAR(D4))</f>
        <v>39</v>
      </c>
      <c r="O4" s="7">
        <f>INT(E4)</f>
        <v>8</v>
      </c>
      <c r="P4" s="7">
        <f>E4-O4</f>
        <v>0</v>
      </c>
      <c r="Q4" s="7">
        <f>ROUND(E4,0)</f>
        <v>8</v>
      </c>
      <c r="R4" s="12">
        <f>RANK(E4,$E$4:$E$13)</f>
        <v>5</v>
      </c>
    </row>
    <row r="5" spans="1:18" ht="16.5" thickBot="1" x14ac:dyDescent="0.3">
      <c r="A5" s="6">
        <v>2</v>
      </c>
      <c r="B5" s="7" t="s">
        <v>22</v>
      </c>
      <c r="C5" s="7" t="s">
        <v>23</v>
      </c>
      <c r="D5" s="8">
        <v>28659</v>
      </c>
      <c r="E5" s="9">
        <v>7.75</v>
      </c>
      <c r="F5" s="7" t="str">
        <f t="shared" ref="F5:F13" si="0">LEFT(B5,2)</f>
        <v>CS</v>
      </c>
      <c r="G5" s="7" t="str">
        <f t="shared" ref="G5:G13" si="1">IF(MID(B5,3,1) = "F", "Nữ", "Nam")</f>
        <v>Nam</v>
      </c>
      <c r="H5" s="7" t="str">
        <f t="shared" ref="H5:H13" si="2">MID(B5,4,2)</f>
        <v>K7</v>
      </c>
      <c r="I5" s="7" t="str">
        <f t="shared" ref="I5:I13" si="3">RIGHT(B5,2)</f>
        <v>02</v>
      </c>
      <c r="J5" s="7">
        <f t="shared" ref="J5:J13" si="4">DAY(D5)</f>
        <v>18</v>
      </c>
      <c r="K5" s="10">
        <f t="shared" ref="K5:K13" si="5">MONTH(D5)</f>
        <v>6</v>
      </c>
      <c r="L5" s="7">
        <f t="shared" ref="L5:L13" si="6">YEAR(D5)</f>
        <v>1978</v>
      </c>
      <c r="M5" s="26">
        <f t="shared" ref="M5:M13" si="7">DATE(L5,K5,J5)</f>
        <v>28659</v>
      </c>
      <c r="N5" s="11">
        <f t="shared" ref="N5:N13" ca="1" si="8">(YEAR(NOW())-YEAR(D5))</f>
        <v>42</v>
      </c>
      <c r="O5" s="7">
        <f t="shared" ref="O5:O13" si="9">INT(E5)</f>
        <v>7</v>
      </c>
      <c r="P5" s="7">
        <f t="shared" ref="P5:P13" si="10">E5-O5</f>
        <v>0.75</v>
      </c>
      <c r="Q5" s="7">
        <f t="shared" ref="Q5:Q13" si="11">ROUND(E5,0)</f>
        <v>8</v>
      </c>
      <c r="R5" s="12">
        <f t="shared" ref="R5:R13" si="12">RANK(E5,$E$4:$E$13)</f>
        <v>6</v>
      </c>
    </row>
    <row r="6" spans="1:18" ht="16.5" thickBot="1" x14ac:dyDescent="0.3">
      <c r="A6" s="6">
        <v>3</v>
      </c>
      <c r="B6" s="7" t="s">
        <v>24</v>
      </c>
      <c r="C6" s="7" t="s">
        <v>25</v>
      </c>
      <c r="D6" s="8">
        <v>27810</v>
      </c>
      <c r="E6" s="9">
        <v>9</v>
      </c>
      <c r="F6" s="7" t="str">
        <f t="shared" si="0"/>
        <v>CS</v>
      </c>
      <c r="G6" s="7" t="str">
        <f t="shared" si="1"/>
        <v>Nam</v>
      </c>
      <c r="H6" s="7" t="str">
        <f t="shared" si="2"/>
        <v>K6</v>
      </c>
      <c r="I6" s="7" t="str">
        <f t="shared" si="3"/>
        <v>03</v>
      </c>
      <c r="J6" s="7">
        <f t="shared" si="4"/>
        <v>20</v>
      </c>
      <c r="K6" s="10">
        <f t="shared" si="5"/>
        <v>2</v>
      </c>
      <c r="L6" s="7">
        <f t="shared" si="6"/>
        <v>1976</v>
      </c>
      <c r="M6" s="26">
        <f t="shared" si="7"/>
        <v>27810</v>
      </c>
      <c r="N6" s="11">
        <f t="shared" ca="1" si="8"/>
        <v>44</v>
      </c>
      <c r="O6" s="7">
        <f t="shared" si="9"/>
        <v>9</v>
      </c>
      <c r="P6" s="7">
        <f t="shared" si="10"/>
        <v>0</v>
      </c>
      <c r="Q6" s="7">
        <f t="shared" si="11"/>
        <v>9</v>
      </c>
      <c r="R6" s="12">
        <f t="shared" si="12"/>
        <v>2</v>
      </c>
    </row>
    <row r="7" spans="1:18" ht="16.5" thickBot="1" x14ac:dyDescent="0.3">
      <c r="A7" s="6">
        <v>4</v>
      </c>
      <c r="B7" s="7" t="s">
        <v>26</v>
      </c>
      <c r="C7" s="7" t="s">
        <v>27</v>
      </c>
      <c r="D7" s="8">
        <v>30178</v>
      </c>
      <c r="E7" s="9">
        <v>8.25</v>
      </c>
      <c r="F7" s="7" t="str">
        <f t="shared" si="0"/>
        <v>CS</v>
      </c>
      <c r="G7" s="7" t="str">
        <f t="shared" si="1"/>
        <v>Nữ</v>
      </c>
      <c r="H7" s="7" t="str">
        <f t="shared" si="2"/>
        <v>K9</v>
      </c>
      <c r="I7" s="7" t="str">
        <f t="shared" si="3"/>
        <v>04</v>
      </c>
      <c r="J7" s="7">
        <f t="shared" si="4"/>
        <v>15</v>
      </c>
      <c r="K7" s="10">
        <f t="shared" si="5"/>
        <v>8</v>
      </c>
      <c r="L7" s="7">
        <f t="shared" si="6"/>
        <v>1982</v>
      </c>
      <c r="M7" s="26">
        <f t="shared" si="7"/>
        <v>30178</v>
      </c>
      <c r="N7" s="11">
        <f t="shared" ca="1" si="8"/>
        <v>38</v>
      </c>
      <c r="O7" s="7">
        <f t="shared" si="9"/>
        <v>8</v>
      </c>
      <c r="P7" s="7">
        <f t="shared" si="10"/>
        <v>0.25</v>
      </c>
      <c r="Q7" s="7">
        <f t="shared" si="11"/>
        <v>8</v>
      </c>
      <c r="R7" s="12">
        <f t="shared" si="12"/>
        <v>4</v>
      </c>
    </row>
    <row r="8" spans="1:18" ht="16.5" thickBot="1" x14ac:dyDescent="0.3">
      <c r="A8" s="6">
        <v>5</v>
      </c>
      <c r="B8" s="7" t="s">
        <v>28</v>
      </c>
      <c r="C8" s="7" t="s">
        <v>29</v>
      </c>
      <c r="D8" s="8">
        <v>29485</v>
      </c>
      <c r="E8" s="9">
        <v>7</v>
      </c>
      <c r="F8" s="7" t="str">
        <f t="shared" si="0"/>
        <v>HK</v>
      </c>
      <c r="G8" s="7" t="str">
        <f t="shared" si="1"/>
        <v>Nữ</v>
      </c>
      <c r="H8" s="7" t="str">
        <f t="shared" si="2"/>
        <v>K8</v>
      </c>
      <c r="I8" s="7" t="str">
        <f t="shared" si="3"/>
        <v>05</v>
      </c>
      <c r="J8" s="7">
        <f t="shared" si="4"/>
        <v>21</v>
      </c>
      <c r="K8" s="10">
        <f t="shared" si="5"/>
        <v>9</v>
      </c>
      <c r="L8" s="7">
        <f t="shared" si="6"/>
        <v>1980</v>
      </c>
      <c r="M8" s="26">
        <f t="shared" si="7"/>
        <v>29485</v>
      </c>
      <c r="N8" s="11">
        <f t="shared" ca="1" si="8"/>
        <v>40</v>
      </c>
      <c r="O8" s="7">
        <f t="shared" si="9"/>
        <v>7</v>
      </c>
      <c r="P8" s="7">
        <f t="shared" si="10"/>
        <v>0</v>
      </c>
      <c r="Q8" s="7">
        <f t="shared" si="11"/>
        <v>7</v>
      </c>
      <c r="R8" s="12">
        <f t="shared" si="12"/>
        <v>8</v>
      </c>
    </row>
    <row r="9" spans="1:18" ht="16.5" thickBot="1" x14ac:dyDescent="0.3">
      <c r="A9" s="6">
        <v>6</v>
      </c>
      <c r="B9" s="7" t="s">
        <v>30</v>
      </c>
      <c r="C9" s="7" t="s">
        <v>31</v>
      </c>
      <c r="D9" s="8">
        <v>28229</v>
      </c>
      <c r="E9" s="9">
        <v>7</v>
      </c>
      <c r="F9" s="7" t="str">
        <f t="shared" si="0"/>
        <v>HK</v>
      </c>
      <c r="G9" s="7" t="str">
        <f t="shared" si="1"/>
        <v>Nam</v>
      </c>
      <c r="H9" s="7" t="str">
        <f t="shared" si="2"/>
        <v>K7</v>
      </c>
      <c r="I9" s="7" t="str">
        <f t="shared" si="3"/>
        <v>01</v>
      </c>
      <c r="J9" s="7">
        <f t="shared" si="4"/>
        <v>14</v>
      </c>
      <c r="K9" s="10">
        <f t="shared" si="5"/>
        <v>4</v>
      </c>
      <c r="L9" s="7">
        <f t="shared" si="6"/>
        <v>1977</v>
      </c>
      <c r="M9" s="26">
        <f t="shared" si="7"/>
        <v>28229</v>
      </c>
      <c r="N9" s="11">
        <f t="shared" ca="1" si="8"/>
        <v>43</v>
      </c>
      <c r="O9" s="7">
        <f t="shared" si="9"/>
        <v>7</v>
      </c>
      <c r="P9" s="7">
        <f t="shared" si="10"/>
        <v>0</v>
      </c>
      <c r="Q9" s="7">
        <f t="shared" si="11"/>
        <v>7</v>
      </c>
      <c r="R9" s="12">
        <f t="shared" si="12"/>
        <v>8</v>
      </c>
    </row>
    <row r="10" spans="1:18" ht="16.5" thickBot="1" x14ac:dyDescent="0.3">
      <c r="A10" s="6">
        <v>7</v>
      </c>
      <c r="B10" s="7" t="s">
        <v>32</v>
      </c>
      <c r="C10" s="7" t="s">
        <v>33</v>
      </c>
      <c r="D10" s="8">
        <v>28512</v>
      </c>
      <c r="E10" s="9">
        <v>6.5</v>
      </c>
      <c r="F10" s="7" t="str">
        <f t="shared" si="0"/>
        <v>CL</v>
      </c>
      <c r="G10" s="7" t="str">
        <f t="shared" si="1"/>
        <v>Nam</v>
      </c>
      <c r="H10" s="7" t="str">
        <f t="shared" si="2"/>
        <v>K6</v>
      </c>
      <c r="I10" s="7" t="str">
        <f t="shared" si="3"/>
        <v>02</v>
      </c>
      <c r="J10" s="7">
        <f t="shared" si="4"/>
        <v>22</v>
      </c>
      <c r="K10" s="10">
        <f t="shared" si="5"/>
        <v>1</v>
      </c>
      <c r="L10" s="7">
        <f t="shared" si="6"/>
        <v>1978</v>
      </c>
      <c r="M10" s="26">
        <f t="shared" si="7"/>
        <v>28512</v>
      </c>
      <c r="N10" s="11">
        <f t="shared" ca="1" si="8"/>
        <v>42</v>
      </c>
      <c r="O10" s="7">
        <f t="shared" si="9"/>
        <v>6</v>
      </c>
      <c r="P10" s="7">
        <f t="shared" si="10"/>
        <v>0.5</v>
      </c>
      <c r="Q10" s="7">
        <f t="shared" si="11"/>
        <v>7</v>
      </c>
      <c r="R10" s="12">
        <f t="shared" si="12"/>
        <v>10</v>
      </c>
    </row>
    <row r="11" spans="1:18" ht="16.5" thickBot="1" x14ac:dyDescent="0.3">
      <c r="A11" s="6">
        <v>8</v>
      </c>
      <c r="B11" s="7" t="s">
        <v>34</v>
      </c>
      <c r="C11" s="7" t="s">
        <v>35</v>
      </c>
      <c r="D11" s="8">
        <v>27469</v>
      </c>
      <c r="E11" s="9">
        <v>7.5</v>
      </c>
      <c r="F11" s="7" t="str">
        <f t="shared" si="0"/>
        <v>CL</v>
      </c>
      <c r="G11" s="7" t="str">
        <f t="shared" si="1"/>
        <v>Nữ</v>
      </c>
      <c r="H11" s="7" t="str">
        <f t="shared" si="2"/>
        <v>K8</v>
      </c>
      <c r="I11" s="7" t="str">
        <f t="shared" si="3"/>
        <v>03</v>
      </c>
      <c r="J11" s="7">
        <f t="shared" si="4"/>
        <v>16</v>
      </c>
      <c r="K11" s="10">
        <f t="shared" si="5"/>
        <v>3</v>
      </c>
      <c r="L11" s="7">
        <f t="shared" si="6"/>
        <v>1975</v>
      </c>
      <c r="M11" s="26">
        <f t="shared" si="7"/>
        <v>27469</v>
      </c>
      <c r="N11" s="11">
        <f t="shared" ca="1" si="8"/>
        <v>45</v>
      </c>
      <c r="O11" s="7">
        <f t="shared" si="9"/>
        <v>7</v>
      </c>
      <c r="P11" s="7">
        <f t="shared" si="10"/>
        <v>0.5</v>
      </c>
      <c r="Q11" s="7">
        <f t="shared" si="11"/>
        <v>8</v>
      </c>
      <c r="R11" s="12">
        <f t="shared" si="12"/>
        <v>7</v>
      </c>
    </row>
    <row r="12" spans="1:18" ht="16.5" thickBot="1" x14ac:dyDescent="0.3">
      <c r="A12" s="6">
        <v>9</v>
      </c>
      <c r="B12" s="7" t="s">
        <v>36</v>
      </c>
      <c r="C12" s="7" t="s">
        <v>37</v>
      </c>
      <c r="D12" s="8">
        <v>23859</v>
      </c>
      <c r="E12" s="9">
        <v>9.75</v>
      </c>
      <c r="F12" s="7" t="str">
        <f t="shared" si="0"/>
        <v>CS</v>
      </c>
      <c r="G12" s="7" t="str">
        <f t="shared" si="1"/>
        <v>Nam</v>
      </c>
      <c r="H12" s="7" t="str">
        <f t="shared" si="2"/>
        <v>K4</v>
      </c>
      <c r="I12" s="7" t="str">
        <f t="shared" si="3"/>
        <v>04</v>
      </c>
      <c r="J12" s="7">
        <f t="shared" si="4"/>
        <v>27</v>
      </c>
      <c r="K12" s="10">
        <f t="shared" si="5"/>
        <v>4</v>
      </c>
      <c r="L12" s="7">
        <f t="shared" si="6"/>
        <v>1965</v>
      </c>
      <c r="M12" s="26">
        <f t="shared" si="7"/>
        <v>23859</v>
      </c>
      <c r="N12" s="11">
        <f t="shared" ca="1" si="8"/>
        <v>55</v>
      </c>
      <c r="O12" s="7">
        <f t="shared" si="9"/>
        <v>9</v>
      </c>
      <c r="P12" s="7">
        <f t="shared" si="10"/>
        <v>0.75</v>
      </c>
      <c r="Q12" s="7">
        <f t="shared" si="11"/>
        <v>10</v>
      </c>
      <c r="R12" s="12">
        <f t="shared" si="12"/>
        <v>1</v>
      </c>
    </row>
    <row r="13" spans="1:18" ht="16.5" thickBot="1" x14ac:dyDescent="0.3">
      <c r="A13" s="6">
        <v>10</v>
      </c>
      <c r="B13" s="7" t="s">
        <v>38</v>
      </c>
      <c r="C13" s="7" t="s">
        <v>39</v>
      </c>
      <c r="D13" s="8">
        <v>27300</v>
      </c>
      <c r="E13" s="9">
        <v>8.75</v>
      </c>
      <c r="F13" s="7" t="str">
        <f t="shared" si="0"/>
        <v>HK</v>
      </c>
      <c r="G13" s="7" t="str">
        <f t="shared" si="1"/>
        <v>Nam</v>
      </c>
      <c r="H13" s="7" t="str">
        <f t="shared" si="2"/>
        <v>K5</v>
      </c>
      <c r="I13" s="7" t="str">
        <f t="shared" si="3"/>
        <v>05</v>
      </c>
      <c r="J13" s="7">
        <f t="shared" si="4"/>
        <v>28</v>
      </c>
      <c r="K13" s="10">
        <f t="shared" si="5"/>
        <v>9</v>
      </c>
      <c r="L13" s="7">
        <f t="shared" si="6"/>
        <v>1974</v>
      </c>
      <c r="M13" s="26">
        <f t="shared" si="7"/>
        <v>27300</v>
      </c>
      <c r="N13" s="11">
        <f t="shared" ca="1" si="8"/>
        <v>46</v>
      </c>
      <c r="O13" s="7">
        <f t="shared" si="9"/>
        <v>8</v>
      </c>
      <c r="P13" s="7">
        <f t="shared" si="10"/>
        <v>0.75</v>
      </c>
      <c r="Q13" s="7">
        <f t="shared" si="11"/>
        <v>9</v>
      </c>
      <c r="R13" s="12">
        <f t="shared" si="12"/>
        <v>3</v>
      </c>
    </row>
    <row r="14" spans="1:18" ht="16.5" thickBo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2"/>
    </row>
    <row r="15" spans="1:18" ht="16.5" thickBot="1" x14ac:dyDescent="0.3">
      <c r="A15" s="6"/>
      <c r="B15" s="15" t="s">
        <v>1</v>
      </c>
      <c r="C15" s="16" t="s">
        <v>40</v>
      </c>
      <c r="D15" s="17">
        <f>COUNT(A4:A13)</f>
        <v>10</v>
      </c>
      <c r="E15" s="7"/>
      <c r="F15" s="7"/>
      <c r="G15" s="7"/>
      <c r="H15" s="7"/>
      <c r="I15" s="18"/>
      <c r="J15" s="18"/>
      <c r="K15" s="18"/>
      <c r="L15" s="18"/>
      <c r="M15" s="18"/>
      <c r="N15" s="18"/>
      <c r="O15" s="18"/>
      <c r="P15" s="18"/>
      <c r="Q15" s="18"/>
      <c r="R15" s="19"/>
    </row>
    <row r="16" spans="1:18" ht="16.5" thickBot="1" x14ac:dyDescent="0.3">
      <c r="A16" s="6"/>
      <c r="B16" s="7"/>
      <c r="C16" s="16" t="s">
        <v>41</v>
      </c>
      <c r="D16" s="20">
        <f>SUM(E4:E13)</f>
        <v>79.5</v>
      </c>
      <c r="E16" s="7"/>
      <c r="F16" s="7"/>
      <c r="G16" s="7"/>
      <c r="H16" s="7"/>
      <c r="I16" s="18"/>
      <c r="J16" s="18"/>
      <c r="K16" s="18"/>
      <c r="L16" s="18"/>
      <c r="M16" s="18"/>
      <c r="N16" s="18"/>
      <c r="O16" s="18"/>
      <c r="P16" s="18"/>
      <c r="Q16" s="18"/>
      <c r="R16" s="19"/>
    </row>
    <row r="17" spans="1:18" ht="16.5" thickBot="1" x14ac:dyDescent="0.3">
      <c r="A17" s="6"/>
      <c r="B17" s="7"/>
      <c r="C17" s="16" t="s">
        <v>42</v>
      </c>
      <c r="D17" s="7">
        <f>D16/D15</f>
        <v>7.95</v>
      </c>
      <c r="E17" s="7"/>
      <c r="F17" s="7"/>
      <c r="G17" s="7"/>
      <c r="H17" s="7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ht="16.5" thickBot="1" x14ac:dyDescent="0.3">
      <c r="A18" s="6"/>
      <c r="B18" s="7"/>
      <c r="C18" s="16" t="s">
        <v>43</v>
      </c>
      <c r="D18" s="20">
        <f>MAX(E4:E13)</f>
        <v>9.75</v>
      </c>
      <c r="E18" s="7"/>
      <c r="F18" s="7"/>
      <c r="G18" s="7"/>
      <c r="H18" s="7"/>
      <c r="I18" s="18"/>
      <c r="J18" s="18"/>
      <c r="K18" s="18"/>
      <c r="L18" s="18"/>
      <c r="M18" s="18"/>
      <c r="N18" s="18"/>
      <c r="O18" s="18"/>
      <c r="P18" s="18"/>
      <c r="Q18" s="18"/>
      <c r="R18" s="19"/>
    </row>
    <row r="19" spans="1:18" ht="16.5" thickBot="1" x14ac:dyDescent="0.3">
      <c r="A19" s="13"/>
      <c r="B19" s="14"/>
      <c r="C19" s="21" t="s">
        <v>44</v>
      </c>
      <c r="D19" s="22">
        <f>MIN(E4:E13)</f>
        <v>6.5</v>
      </c>
      <c r="E19" s="14"/>
      <c r="F19" s="14"/>
      <c r="G19" s="14"/>
      <c r="H19" s="14"/>
      <c r="I19" s="23"/>
      <c r="J19" s="23"/>
      <c r="K19" s="23"/>
      <c r="L19" s="23"/>
      <c r="M19" s="23"/>
      <c r="N19" s="23"/>
      <c r="O19" s="23"/>
      <c r="P19" s="23"/>
      <c r="Q19" s="23"/>
      <c r="R19" s="24"/>
    </row>
    <row r="20" spans="1:18" ht="15.75" thickTop="1" x14ac:dyDescent="0.25"/>
  </sheetData>
  <mergeCells count="1">
    <mergeCell ref="A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sv</cp:lastModifiedBy>
  <dcterms:created xsi:type="dcterms:W3CDTF">2009-04-26T16:36:06Z</dcterms:created>
  <dcterms:modified xsi:type="dcterms:W3CDTF">2020-11-25T08:55:16Z</dcterms:modified>
</cp:coreProperties>
</file>