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20131\Tuan04\20120131_Tuan04\"/>
    </mc:Choice>
  </mc:AlternateContent>
  <xr:revisionPtr revIDLastSave="0" documentId="13_ncr:1_{4DD714E1-9C39-480E-9FDA-1C67F00F4BD2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K28" i="1" l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7" i="1"/>
  <c r="I28" i="1"/>
  <c r="I19" i="1"/>
  <c r="I20" i="1"/>
  <c r="I21" i="1"/>
  <c r="I22" i="1"/>
  <c r="I23" i="1"/>
  <c r="I24" i="1"/>
  <c r="I25" i="1"/>
  <c r="I26" i="1"/>
  <c r="I27" i="1"/>
  <c r="I18" i="1"/>
  <c r="I8" i="1"/>
  <c r="I9" i="1"/>
  <c r="I10" i="1"/>
  <c r="I11" i="1"/>
  <c r="I12" i="1"/>
  <c r="I13" i="1"/>
  <c r="I14" i="1"/>
  <c r="I15" i="1"/>
  <c r="I16" i="1"/>
  <c r="I7" i="1"/>
  <c r="H19" i="1"/>
  <c r="H20" i="1"/>
  <c r="H21" i="1"/>
  <c r="H22" i="1"/>
  <c r="H23" i="1"/>
  <c r="H24" i="1"/>
  <c r="H25" i="1"/>
  <c r="H26" i="1"/>
  <c r="H27" i="1"/>
  <c r="H18" i="1"/>
  <c r="H8" i="1"/>
  <c r="H9" i="1"/>
  <c r="H10" i="1"/>
  <c r="H11" i="1"/>
  <c r="H12" i="1"/>
  <c r="H13" i="1"/>
  <c r="H14" i="1"/>
  <c r="H15" i="1"/>
  <c r="H16" i="1"/>
  <c r="H7" i="1"/>
  <c r="F19" i="1"/>
  <c r="F20" i="1"/>
  <c r="F21" i="1"/>
  <c r="F22" i="1"/>
  <c r="F23" i="1"/>
  <c r="F24" i="1"/>
  <c r="F25" i="1"/>
  <c r="F26" i="1"/>
  <c r="F27" i="1"/>
  <c r="F18" i="1"/>
  <c r="F8" i="1"/>
  <c r="F9" i="1"/>
  <c r="F10" i="1"/>
  <c r="F11" i="1"/>
  <c r="F12" i="1"/>
  <c r="F13" i="1"/>
  <c r="F14" i="1"/>
  <c r="F15" i="1"/>
  <c r="F16" i="1"/>
  <c r="F7" i="1"/>
  <c r="E28" i="1"/>
  <c r="G28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7" i="1"/>
  <c r="J28" i="1" l="1"/>
  <c r="F28" i="1"/>
  <c r="H28" i="1" s="1"/>
</calcChain>
</file>

<file path=xl/sharedStrings.xml><?xml version="1.0" encoding="utf-8"?>
<sst xmlns="http://schemas.openxmlformats.org/spreadsheetml/2006/main" count="59" uniqueCount="46">
  <si>
    <t>STT</t>
  </si>
  <si>
    <t>LCB</t>
  </si>
  <si>
    <t>GD</t>
  </si>
  <si>
    <t xml:space="preserve">MINH </t>
  </si>
  <si>
    <t>PG</t>
  </si>
  <si>
    <t>TP</t>
  </si>
  <si>
    <t>KT</t>
  </si>
  <si>
    <t>PP</t>
  </si>
  <si>
    <t xml:space="preserve"> DANH </t>
  </si>
  <si>
    <t>NV</t>
  </si>
  <si>
    <t>TX</t>
  </si>
  <si>
    <t>QUANG</t>
  </si>
  <si>
    <t>KHANH</t>
  </si>
  <si>
    <t>SINH</t>
  </si>
  <si>
    <t>LAI</t>
  </si>
  <si>
    <t xml:space="preserve">BẢNG LƯƠNG CÔNG NHÂN XÍ NGHIỆP ĐÔNG ĐÔNG </t>
  </si>
  <si>
    <t>THÁNG 2/2004</t>
  </si>
  <si>
    <t>TỶ GIÁ:</t>
  </si>
  <si>
    <t>QUỸ LG:</t>
  </si>
  <si>
    <t>HỆ SỐ:</t>
  </si>
  <si>
    <t>HỌ TÊN</t>
  </si>
  <si>
    <t>CVỤ</t>
  </si>
  <si>
    <t>NGÀY</t>
  </si>
  <si>
    <t>PHỤ CẤP</t>
  </si>
  <si>
    <t>LƯƠNG</t>
  </si>
  <si>
    <t>THƯỞNG</t>
  </si>
  <si>
    <t>TẠM ỨNG</t>
  </si>
  <si>
    <t>CÒN LẠI</t>
  </si>
  <si>
    <t>TỶ LỆ</t>
  </si>
  <si>
    <t>PHÒNG KẾ HOẠCH</t>
  </si>
  <si>
    <t xml:space="preserve">YẾN </t>
  </si>
  <si>
    <t xml:space="preserve">THÀNH </t>
  </si>
  <si>
    <t>CÔNG</t>
  </si>
  <si>
    <t xml:space="preserve"> NGỌC</t>
  </si>
  <si>
    <t>LỘC</t>
  </si>
  <si>
    <t xml:space="preserve">TOÀN </t>
  </si>
  <si>
    <t>KIÊN</t>
  </si>
  <si>
    <t>PHÒNG KINH DOANH</t>
  </si>
  <si>
    <t>THÔNG</t>
  </si>
  <si>
    <t>THẢO</t>
  </si>
  <si>
    <t>ÁNH</t>
  </si>
  <si>
    <t>HỒNG</t>
  </si>
  <si>
    <t>HIỆP</t>
  </si>
  <si>
    <t>BẢO</t>
  </si>
  <si>
    <t>MIÊN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</si>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</sst>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%&quot;"/>
  </numFmts>
  <fonts count="6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3" fillId="0" borderId="1" xfId="0" applyNumberFormat="1" applyFont="1" applyBorder="1" applyAlignment="1">
      <alignment horizontal="right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164" fontId="3" fillId="0" borderId="7" xfId="0" applyNumberFormat="1" applyFont="1" applyBorder="1" applyAlignment="1">
      <alignment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4" workbookViewId="0">
      <selection activeCell="K7" sqref="K7"/>
    </sheetView>
  </sheetViews>
  <sheetFormatPr defaultRowHeight="15" x14ac:dyDescent="0.25"/>
  <cols>
    <col min="1" max="1" width="4.5703125" bestFit="1" customWidth="1"/>
    <col min="2" max="2" width="9.140625" bestFit="1" customWidth="1"/>
    <col min="3" max="3" width="5.140625" bestFit="1" customWidth="1"/>
    <col min="4" max="5" width="9.28515625" bestFit="1" customWidth="1"/>
    <col min="6" max="6" width="8.5703125" customWidth="1"/>
    <col min="7" max="7" width="7.85546875" bestFit="1" customWidth="1"/>
    <col min="8" max="8" width="9.42578125" bestFit="1" customWidth="1"/>
    <col min="9" max="9" width="12.28515625" customWidth="1"/>
    <col min="10" max="10" width="10.140625" customWidth="1"/>
    <col min="11" max="11" width="10" bestFit="1" customWidth="1"/>
  </cols>
  <sheetData>
    <row r="1" spans="1:11" ht="22.5" x14ac:dyDescent="0.25">
      <c r="A1" s="23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8.75" x14ac:dyDescent="0.25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9.25" thickBot="1" x14ac:dyDescent="0.3">
      <c r="A4" s="1"/>
      <c r="B4" s="1"/>
      <c r="C4" s="1"/>
      <c r="D4" s="1"/>
      <c r="E4" s="1"/>
      <c r="F4" s="2" t="s">
        <v>17</v>
      </c>
      <c r="G4" s="3">
        <v>120</v>
      </c>
      <c r="H4" s="4" t="s">
        <v>18</v>
      </c>
      <c r="I4" s="5">
        <v>8000000</v>
      </c>
      <c r="J4" s="2" t="s">
        <v>19</v>
      </c>
      <c r="K4" s="3">
        <v>30</v>
      </c>
    </row>
    <row r="5" spans="1:11" ht="30" thickTop="1" thickBot="1" x14ac:dyDescent="0.3">
      <c r="A5" s="6" t="s">
        <v>0</v>
      </c>
      <c r="B5" s="7" t="s">
        <v>20</v>
      </c>
      <c r="C5" s="8" t="s">
        <v>21</v>
      </c>
      <c r="D5" s="8" t="s">
        <v>1</v>
      </c>
      <c r="E5" s="8" t="s">
        <v>22</v>
      </c>
      <c r="F5" s="7" t="s">
        <v>23</v>
      </c>
      <c r="G5" s="8" t="s">
        <v>24</v>
      </c>
      <c r="H5" s="8" t="s">
        <v>25</v>
      </c>
      <c r="I5" s="7" t="s">
        <v>26</v>
      </c>
      <c r="J5" s="7" t="s">
        <v>27</v>
      </c>
      <c r="K5" s="9" t="s">
        <v>28</v>
      </c>
    </row>
    <row r="6" spans="1:11" ht="15.75" thickBot="1" x14ac:dyDescent="0.3">
      <c r="A6" s="10" t="s">
        <v>29</v>
      </c>
      <c r="B6" s="11"/>
      <c r="C6" s="11"/>
      <c r="D6" s="11"/>
      <c r="E6" s="11"/>
      <c r="F6" s="11"/>
      <c r="G6" s="11"/>
      <c r="H6" s="11"/>
      <c r="I6" s="11"/>
      <c r="J6" s="11"/>
      <c r="K6" s="12"/>
    </row>
    <row r="7" spans="1:11" ht="15.75" thickBot="1" x14ac:dyDescent="0.3">
      <c r="A7" s="13">
        <v>1</v>
      </c>
      <c r="B7" s="14" t="s">
        <v>30</v>
      </c>
      <c r="C7" s="14" t="s">
        <v>2</v>
      </c>
      <c r="D7" s="15">
        <v>30</v>
      </c>
      <c r="E7" s="15">
        <v>24</v>
      </c>
      <c r="F7" s="14">
        <f>$K$4*IF(C7 = "GD", 5000, IF(OR(C7 = "PG", C7 = "TP"), 4000, IF(OR(C7 = "KT", C7="PP"), 3000, 1200)))</f>
        <v>150000</v>
      </c>
      <c r="G7" s="14">
        <f>D7*E7*$G$4</f>
        <v>86400</v>
      </c>
      <c r="H7" s="14">
        <f>ROUND(($H$28/$E$28)*E7,0)</f>
        <v>259603</v>
      </c>
      <c r="I7" s="14">
        <f>ROUND(0.6*(F7+G7+H7),-3)</f>
        <v>298000</v>
      </c>
      <c r="J7" s="14">
        <f>F7+G7+H7-I7</f>
        <v>198003</v>
      </c>
      <c r="K7" s="16">
        <f>ROUND((G7+F7+H7)/$I$4,5)*100</f>
        <v>6.2</v>
      </c>
    </row>
    <row r="8" spans="1:11" ht="15.75" thickBot="1" x14ac:dyDescent="0.3">
      <c r="A8" s="13">
        <v>2</v>
      </c>
      <c r="B8" s="14" t="s">
        <v>3</v>
      </c>
      <c r="C8" s="14" t="s">
        <v>4</v>
      </c>
      <c r="D8" s="15">
        <v>25</v>
      </c>
      <c r="E8" s="15">
        <v>20</v>
      </c>
      <c r="F8" s="14">
        <f t="shared" ref="F8:F16" si="0">$K$4*IF(C8 = "GD", 5000, IF(OR(C8 = "PG", C8 = "TP"), 4000, IF(OR(C8 = "KT", C8="PP"), 3000, 1200)))</f>
        <v>120000</v>
      </c>
      <c r="G8" s="14">
        <f t="shared" ref="G8:G27" si="1">D8*E8*$G$4</f>
        <v>60000</v>
      </c>
      <c r="H8" s="14">
        <f t="shared" ref="H8:H16" si="2">ROUND(($H$28/$E$28)*E8,0)</f>
        <v>216336</v>
      </c>
      <c r="I8" s="14">
        <f t="shared" ref="I8:I16" si="3">ROUND(0.6*(F8+G8+H8),-3)</f>
        <v>238000</v>
      </c>
      <c r="J8" s="14">
        <f t="shared" ref="J8:J27" si="4">F8+G8+H8-I8</f>
        <v>158336</v>
      </c>
      <c r="K8" s="16">
        <f t="shared" ref="K8:K28" si="5">ROUND((G8+F8+H8)/$I$4,5)*100</f>
        <v>4.9539999999999997</v>
      </c>
    </row>
    <row r="9" spans="1:11" ht="15.75" thickBot="1" x14ac:dyDescent="0.3">
      <c r="A9" s="13">
        <v>3</v>
      </c>
      <c r="B9" s="14" t="s">
        <v>31</v>
      </c>
      <c r="C9" s="14" t="s">
        <v>5</v>
      </c>
      <c r="D9" s="15">
        <v>30</v>
      </c>
      <c r="E9" s="15">
        <v>24</v>
      </c>
      <c r="F9" s="14">
        <f t="shared" si="0"/>
        <v>120000</v>
      </c>
      <c r="G9" s="14">
        <f t="shared" si="1"/>
        <v>86400</v>
      </c>
      <c r="H9" s="14">
        <f t="shared" si="2"/>
        <v>259603</v>
      </c>
      <c r="I9" s="14">
        <f t="shared" si="3"/>
        <v>280000</v>
      </c>
      <c r="J9" s="14">
        <f t="shared" si="4"/>
        <v>186003</v>
      </c>
      <c r="K9" s="16">
        <f t="shared" si="5"/>
        <v>5.8250000000000002</v>
      </c>
    </row>
    <row r="10" spans="1:11" ht="15.75" thickBot="1" x14ac:dyDescent="0.3">
      <c r="A10" s="13">
        <v>4</v>
      </c>
      <c r="B10" s="14" t="s">
        <v>32</v>
      </c>
      <c r="C10" s="14" t="s">
        <v>6</v>
      </c>
      <c r="D10" s="15">
        <v>26</v>
      </c>
      <c r="E10" s="15">
        <v>24</v>
      </c>
      <c r="F10" s="14">
        <f t="shared" si="0"/>
        <v>90000</v>
      </c>
      <c r="G10" s="14">
        <f t="shared" si="1"/>
        <v>74880</v>
      </c>
      <c r="H10" s="14">
        <f t="shared" si="2"/>
        <v>259603</v>
      </c>
      <c r="I10" s="14">
        <f t="shared" si="3"/>
        <v>255000</v>
      </c>
      <c r="J10" s="14">
        <f t="shared" si="4"/>
        <v>169483</v>
      </c>
      <c r="K10" s="16">
        <f t="shared" si="5"/>
        <v>5.306</v>
      </c>
    </row>
    <row r="11" spans="1:11" ht="15.75" thickBot="1" x14ac:dyDescent="0.3">
      <c r="A11" s="13">
        <v>5</v>
      </c>
      <c r="B11" s="14" t="s">
        <v>33</v>
      </c>
      <c r="C11" s="14" t="s">
        <v>7</v>
      </c>
      <c r="D11" s="15">
        <v>25</v>
      </c>
      <c r="E11" s="15">
        <v>24</v>
      </c>
      <c r="F11" s="14">
        <f t="shared" si="0"/>
        <v>90000</v>
      </c>
      <c r="G11" s="14">
        <f t="shared" si="1"/>
        <v>72000</v>
      </c>
      <c r="H11" s="14">
        <f t="shared" si="2"/>
        <v>259603</v>
      </c>
      <c r="I11" s="14">
        <f t="shared" si="3"/>
        <v>253000</v>
      </c>
      <c r="J11" s="14">
        <f t="shared" si="4"/>
        <v>168603</v>
      </c>
      <c r="K11" s="16">
        <f t="shared" si="5"/>
        <v>5.27</v>
      </c>
    </row>
    <row r="12" spans="1:11" ht="15.75" thickBot="1" x14ac:dyDescent="0.3">
      <c r="A12" s="13">
        <v>6</v>
      </c>
      <c r="B12" s="14" t="s">
        <v>8</v>
      </c>
      <c r="C12" s="14" t="s">
        <v>9</v>
      </c>
      <c r="D12" s="15">
        <v>24</v>
      </c>
      <c r="E12" s="15">
        <v>25</v>
      </c>
      <c r="F12" s="14">
        <f t="shared" si="0"/>
        <v>36000</v>
      </c>
      <c r="G12" s="14">
        <f t="shared" si="1"/>
        <v>72000</v>
      </c>
      <c r="H12" s="14">
        <f t="shared" si="2"/>
        <v>270420</v>
      </c>
      <c r="I12" s="14">
        <f t="shared" si="3"/>
        <v>227000</v>
      </c>
      <c r="J12" s="14">
        <f t="shared" si="4"/>
        <v>151420</v>
      </c>
      <c r="K12" s="16">
        <f t="shared" si="5"/>
        <v>4.7300000000000004</v>
      </c>
    </row>
    <row r="13" spans="1:11" ht="15.75" thickBot="1" x14ac:dyDescent="0.3">
      <c r="A13" s="13">
        <v>7</v>
      </c>
      <c r="B13" s="14" t="s">
        <v>34</v>
      </c>
      <c r="C13" s="14" t="s">
        <v>10</v>
      </c>
      <c r="D13" s="15">
        <v>25</v>
      </c>
      <c r="E13" s="15">
        <v>24</v>
      </c>
      <c r="F13" s="14">
        <f t="shared" si="0"/>
        <v>36000</v>
      </c>
      <c r="G13" s="14">
        <f t="shared" si="1"/>
        <v>72000</v>
      </c>
      <c r="H13" s="14">
        <f t="shared" si="2"/>
        <v>259603</v>
      </c>
      <c r="I13" s="14">
        <f t="shared" si="3"/>
        <v>221000</v>
      </c>
      <c r="J13" s="14">
        <f t="shared" si="4"/>
        <v>146603</v>
      </c>
      <c r="K13" s="16">
        <f t="shared" si="5"/>
        <v>4.5949999999999998</v>
      </c>
    </row>
    <row r="14" spans="1:11" ht="15.75" thickBot="1" x14ac:dyDescent="0.3">
      <c r="A14" s="13">
        <v>8</v>
      </c>
      <c r="B14" s="14" t="s">
        <v>35</v>
      </c>
      <c r="C14" s="14" t="s">
        <v>9</v>
      </c>
      <c r="D14" s="15">
        <v>27</v>
      </c>
      <c r="E14" s="15">
        <v>25</v>
      </c>
      <c r="F14" s="14">
        <f t="shared" si="0"/>
        <v>36000</v>
      </c>
      <c r="G14" s="14">
        <f t="shared" si="1"/>
        <v>81000</v>
      </c>
      <c r="H14" s="14">
        <f t="shared" si="2"/>
        <v>270420</v>
      </c>
      <c r="I14" s="14">
        <f t="shared" si="3"/>
        <v>232000</v>
      </c>
      <c r="J14" s="14">
        <f t="shared" si="4"/>
        <v>155420</v>
      </c>
      <c r="K14" s="16">
        <f t="shared" si="5"/>
        <v>4.843</v>
      </c>
    </row>
    <row r="15" spans="1:11" ht="15.75" thickBot="1" x14ac:dyDescent="0.3">
      <c r="A15" s="13">
        <v>9</v>
      </c>
      <c r="B15" s="14" t="s">
        <v>11</v>
      </c>
      <c r="C15" s="14" t="s">
        <v>9</v>
      </c>
      <c r="D15" s="15">
        <v>27</v>
      </c>
      <c r="E15" s="15">
        <v>23</v>
      </c>
      <c r="F15" s="14">
        <f t="shared" si="0"/>
        <v>36000</v>
      </c>
      <c r="G15" s="14">
        <f t="shared" si="1"/>
        <v>74520</v>
      </c>
      <c r="H15" s="14">
        <f t="shared" si="2"/>
        <v>248787</v>
      </c>
      <c r="I15" s="14">
        <f t="shared" si="3"/>
        <v>216000</v>
      </c>
      <c r="J15" s="14">
        <f t="shared" si="4"/>
        <v>143307</v>
      </c>
      <c r="K15" s="16">
        <f t="shared" si="5"/>
        <v>4.4909999999999997</v>
      </c>
    </row>
    <row r="16" spans="1:11" ht="15.75" thickBot="1" x14ac:dyDescent="0.3">
      <c r="A16" s="13">
        <v>10</v>
      </c>
      <c r="B16" s="14" t="s">
        <v>36</v>
      </c>
      <c r="C16" s="14" t="s">
        <v>6</v>
      </c>
      <c r="D16" s="15">
        <v>30</v>
      </c>
      <c r="E16" s="15">
        <v>25</v>
      </c>
      <c r="F16" s="14">
        <f t="shared" si="0"/>
        <v>90000</v>
      </c>
      <c r="G16" s="14">
        <f t="shared" si="1"/>
        <v>90000</v>
      </c>
      <c r="H16" s="14">
        <f t="shared" si="2"/>
        <v>270420</v>
      </c>
      <c r="I16" s="14">
        <f t="shared" si="3"/>
        <v>270000</v>
      </c>
      <c r="J16" s="14">
        <f t="shared" si="4"/>
        <v>180420</v>
      </c>
      <c r="K16" s="16">
        <f t="shared" si="5"/>
        <v>5.63</v>
      </c>
    </row>
    <row r="17" spans="1:11" ht="15.75" thickBot="1" x14ac:dyDescent="0.3">
      <c r="A17" s="10" t="s">
        <v>37</v>
      </c>
      <c r="B17" s="11"/>
      <c r="C17" s="11"/>
      <c r="D17" s="11"/>
      <c r="E17" s="11"/>
      <c r="F17" s="11"/>
      <c r="G17" s="14"/>
      <c r="H17" s="11"/>
      <c r="I17" s="11"/>
      <c r="J17" s="14"/>
      <c r="K17" s="16"/>
    </row>
    <row r="18" spans="1:11" ht="15.75" thickBot="1" x14ac:dyDescent="0.3">
      <c r="A18" s="13">
        <v>11</v>
      </c>
      <c r="B18" s="14" t="s">
        <v>38</v>
      </c>
      <c r="C18" s="14" t="s">
        <v>5</v>
      </c>
      <c r="D18" s="15">
        <v>26</v>
      </c>
      <c r="E18" s="15">
        <v>26</v>
      </c>
      <c r="F18" s="14">
        <f>$K$4*IF(C18 = "GD", 5000, IF(OR(C18 = "PG", C18 = "TP"), 4000, IF(OR(C18 = "KT", C18="PP"), 3000, 1200)))</f>
        <v>120000</v>
      </c>
      <c r="G18" s="14">
        <f t="shared" si="1"/>
        <v>81120</v>
      </c>
      <c r="H18" s="14">
        <f>ROUND(($H$28/$E$28)*E18,0)</f>
        <v>281237</v>
      </c>
      <c r="I18" s="14">
        <f>ROUND(0.6*(F18+G18+H18),-3)</f>
        <v>289000</v>
      </c>
      <c r="J18" s="14">
        <f t="shared" si="4"/>
        <v>193357</v>
      </c>
      <c r="K18" s="16">
        <f t="shared" si="5"/>
        <v>6.0289999999999999</v>
      </c>
    </row>
    <row r="19" spans="1:11" ht="15.75" thickBot="1" x14ac:dyDescent="0.3">
      <c r="A19" s="13">
        <v>12</v>
      </c>
      <c r="B19" s="14" t="s">
        <v>39</v>
      </c>
      <c r="C19" s="14" t="s">
        <v>7</v>
      </c>
      <c r="D19" s="15">
        <v>30</v>
      </c>
      <c r="E19" s="15">
        <v>22</v>
      </c>
      <c r="F19" s="14">
        <f t="shared" ref="F19:F27" si="6">$K$4*IF(C19 = "GD", 5000, IF(OR(C19 = "PG", C19 = "TP"), 4000, IF(OR(C19 = "KT", C19="PP"), 3000, 1200)))</f>
        <v>90000</v>
      </c>
      <c r="G19" s="14">
        <f t="shared" si="1"/>
        <v>79200</v>
      </c>
      <c r="H19" s="14">
        <f t="shared" ref="H19:H27" si="7">ROUND(($H$28/$E$28)*E19,0)</f>
        <v>237970</v>
      </c>
      <c r="I19" s="14">
        <f t="shared" ref="I19:I27" si="8">ROUND(0.6*(F19+G19+H19),-3)</f>
        <v>244000</v>
      </c>
      <c r="J19" s="14">
        <f t="shared" si="4"/>
        <v>163170</v>
      </c>
      <c r="K19" s="16">
        <f t="shared" si="5"/>
        <v>5.09</v>
      </c>
    </row>
    <row r="20" spans="1:11" ht="15.75" thickBot="1" x14ac:dyDescent="0.3">
      <c r="A20" s="13">
        <v>13</v>
      </c>
      <c r="B20" s="14" t="s">
        <v>12</v>
      </c>
      <c r="C20" s="14" t="s">
        <v>9</v>
      </c>
      <c r="D20" s="15">
        <v>26</v>
      </c>
      <c r="E20" s="15">
        <v>24</v>
      </c>
      <c r="F20" s="14">
        <f t="shared" si="6"/>
        <v>36000</v>
      </c>
      <c r="G20" s="14">
        <f t="shared" si="1"/>
        <v>74880</v>
      </c>
      <c r="H20" s="14">
        <f t="shared" si="7"/>
        <v>259603</v>
      </c>
      <c r="I20" s="14">
        <f t="shared" si="8"/>
        <v>222000</v>
      </c>
      <c r="J20" s="14">
        <f t="shared" si="4"/>
        <v>148483</v>
      </c>
      <c r="K20" s="16">
        <f t="shared" si="5"/>
        <v>4.6309999999999993</v>
      </c>
    </row>
    <row r="21" spans="1:11" ht="15.75" thickBot="1" x14ac:dyDescent="0.3">
      <c r="A21" s="13">
        <v>14</v>
      </c>
      <c r="B21" s="14" t="s">
        <v>40</v>
      </c>
      <c r="C21" s="14" t="s">
        <v>9</v>
      </c>
      <c r="D21" s="15">
        <v>25</v>
      </c>
      <c r="E21" s="15">
        <v>25</v>
      </c>
      <c r="F21" s="14">
        <f t="shared" si="6"/>
        <v>36000</v>
      </c>
      <c r="G21" s="14">
        <f t="shared" si="1"/>
        <v>75000</v>
      </c>
      <c r="H21" s="14">
        <f t="shared" si="7"/>
        <v>270420</v>
      </c>
      <c r="I21" s="14">
        <f t="shared" si="8"/>
        <v>229000</v>
      </c>
      <c r="J21" s="14">
        <f t="shared" si="4"/>
        <v>152420</v>
      </c>
      <c r="K21" s="16">
        <f t="shared" si="5"/>
        <v>4.7679999999999998</v>
      </c>
    </row>
    <row r="22" spans="1:11" ht="15.75" thickBot="1" x14ac:dyDescent="0.3">
      <c r="A22" s="13">
        <v>15</v>
      </c>
      <c r="B22" s="14" t="s">
        <v>41</v>
      </c>
      <c r="C22" s="14" t="s">
        <v>7</v>
      </c>
      <c r="D22" s="15">
        <v>24</v>
      </c>
      <c r="E22" s="15">
        <v>23</v>
      </c>
      <c r="F22" s="14">
        <f t="shared" si="6"/>
        <v>90000</v>
      </c>
      <c r="G22" s="14">
        <f t="shared" si="1"/>
        <v>66240</v>
      </c>
      <c r="H22" s="14">
        <f t="shared" si="7"/>
        <v>248787</v>
      </c>
      <c r="I22" s="14">
        <f t="shared" si="8"/>
        <v>243000</v>
      </c>
      <c r="J22" s="14">
        <f t="shared" si="4"/>
        <v>162027</v>
      </c>
      <c r="K22" s="16">
        <f t="shared" si="5"/>
        <v>5.0629999999999997</v>
      </c>
    </row>
    <row r="23" spans="1:11" ht="15.75" thickBot="1" x14ac:dyDescent="0.3">
      <c r="A23" s="13">
        <v>16</v>
      </c>
      <c r="B23" s="14" t="s">
        <v>42</v>
      </c>
      <c r="C23" s="14" t="s">
        <v>9</v>
      </c>
      <c r="D23" s="15">
        <v>25</v>
      </c>
      <c r="E23" s="15">
        <v>26</v>
      </c>
      <c r="F23" s="14">
        <f t="shared" si="6"/>
        <v>36000</v>
      </c>
      <c r="G23" s="14">
        <f t="shared" si="1"/>
        <v>78000</v>
      </c>
      <c r="H23" s="14">
        <f t="shared" si="7"/>
        <v>281237</v>
      </c>
      <c r="I23" s="14">
        <f t="shared" si="8"/>
        <v>237000</v>
      </c>
      <c r="J23" s="14">
        <f t="shared" si="4"/>
        <v>158237</v>
      </c>
      <c r="K23" s="16">
        <f t="shared" si="5"/>
        <v>4.9399999999999995</v>
      </c>
    </row>
    <row r="24" spans="1:11" ht="15.75" thickBot="1" x14ac:dyDescent="0.3">
      <c r="A24" s="13">
        <v>17</v>
      </c>
      <c r="B24" s="14" t="s">
        <v>43</v>
      </c>
      <c r="C24" s="14" t="s">
        <v>10</v>
      </c>
      <c r="D24" s="15">
        <v>27</v>
      </c>
      <c r="E24" s="15">
        <v>24</v>
      </c>
      <c r="F24" s="14">
        <f t="shared" si="6"/>
        <v>36000</v>
      </c>
      <c r="G24" s="14">
        <f t="shared" si="1"/>
        <v>77760</v>
      </c>
      <c r="H24" s="14">
        <f t="shared" si="7"/>
        <v>259603</v>
      </c>
      <c r="I24" s="14">
        <f t="shared" si="8"/>
        <v>224000</v>
      </c>
      <c r="J24" s="14">
        <f t="shared" si="4"/>
        <v>149363</v>
      </c>
      <c r="K24" s="16">
        <f t="shared" si="5"/>
        <v>4.6670000000000007</v>
      </c>
    </row>
    <row r="25" spans="1:11" ht="15.75" thickBot="1" x14ac:dyDescent="0.3">
      <c r="A25" s="13">
        <v>18</v>
      </c>
      <c r="B25" s="14" t="s">
        <v>44</v>
      </c>
      <c r="C25" s="14" t="s">
        <v>9</v>
      </c>
      <c r="D25" s="15">
        <v>22</v>
      </c>
      <c r="E25" s="15">
        <v>21</v>
      </c>
      <c r="F25" s="14">
        <f t="shared" si="6"/>
        <v>36000</v>
      </c>
      <c r="G25" s="14">
        <f t="shared" si="1"/>
        <v>55440</v>
      </c>
      <c r="H25" s="14">
        <f t="shared" si="7"/>
        <v>227153</v>
      </c>
      <c r="I25" s="14">
        <f t="shared" si="8"/>
        <v>191000</v>
      </c>
      <c r="J25" s="14">
        <f t="shared" si="4"/>
        <v>127593</v>
      </c>
      <c r="K25" s="16">
        <f t="shared" si="5"/>
        <v>3.9820000000000002</v>
      </c>
    </row>
    <row r="26" spans="1:11" ht="15.75" thickBot="1" x14ac:dyDescent="0.3">
      <c r="A26" s="13">
        <v>19</v>
      </c>
      <c r="B26" s="14" t="s">
        <v>13</v>
      </c>
      <c r="C26" s="14" t="s">
        <v>9</v>
      </c>
      <c r="D26" s="15">
        <v>24</v>
      </c>
      <c r="E26" s="15">
        <v>22</v>
      </c>
      <c r="F26" s="14">
        <f t="shared" si="6"/>
        <v>36000</v>
      </c>
      <c r="G26" s="14">
        <f t="shared" si="1"/>
        <v>63360</v>
      </c>
      <c r="H26" s="14">
        <f t="shared" si="7"/>
        <v>237970</v>
      </c>
      <c r="I26" s="14">
        <f t="shared" si="8"/>
        <v>202000</v>
      </c>
      <c r="J26" s="14">
        <f t="shared" si="4"/>
        <v>135330</v>
      </c>
      <c r="K26" s="16">
        <f t="shared" si="5"/>
        <v>4.2169999999999996</v>
      </c>
    </row>
    <row r="27" spans="1:11" ht="15.75" thickBot="1" x14ac:dyDescent="0.3">
      <c r="A27" s="13">
        <v>20</v>
      </c>
      <c r="B27" s="14" t="s">
        <v>14</v>
      </c>
      <c r="C27" s="14" t="s">
        <v>9</v>
      </c>
      <c r="D27" s="15">
        <v>25</v>
      </c>
      <c r="E27" s="15">
        <v>25</v>
      </c>
      <c r="F27" s="14">
        <f t="shared" si="6"/>
        <v>36000</v>
      </c>
      <c r="G27" s="14">
        <f t="shared" si="1"/>
        <v>75000</v>
      </c>
      <c r="H27" s="14">
        <f t="shared" si="7"/>
        <v>270420</v>
      </c>
      <c r="I27" s="14">
        <f t="shared" si="8"/>
        <v>229000</v>
      </c>
      <c r="J27" s="14">
        <f t="shared" si="4"/>
        <v>152420</v>
      </c>
      <c r="K27" s="16">
        <f t="shared" si="5"/>
        <v>4.7679999999999998</v>
      </c>
    </row>
    <row r="28" spans="1:11" ht="15.75" thickBot="1" x14ac:dyDescent="0.3">
      <c r="A28" s="17" t="s">
        <v>45</v>
      </c>
      <c r="B28" s="18"/>
      <c r="C28" s="18"/>
      <c r="D28" s="18"/>
      <c r="E28" s="19">
        <f>SUM(E7:E16)+SUM(E18:E27)</f>
        <v>476</v>
      </c>
      <c r="F28" s="20">
        <f>SUM(F7:F16)+SUM(F18:F27)</f>
        <v>1356000</v>
      </c>
      <c r="G28" s="20">
        <f>SUM(G7:G16)+SUM(G18:G27)</f>
        <v>1495200</v>
      </c>
      <c r="H28" s="20">
        <f>I4-F28-G28</f>
        <v>5148800</v>
      </c>
      <c r="I28" s="20">
        <f>SUM(I7:I16)+SUM(I18:I27)</f>
        <v>4800000</v>
      </c>
      <c r="J28" s="20">
        <f>SUM(J7:J16)+SUM(J18:J27)</f>
        <v>3199998</v>
      </c>
      <c r="K28" s="21">
        <f t="shared" si="5"/>
        <v>100</v>
      </c>
    </row>
    <row r="29" spans="1:11" ht="15.75" thickTop="1" x14ac:dyDescent="0.25"/>
  </sheetData>
  <mergeCells count="2"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2009-04-26T16:41:02Z</dcterms:created>
  <dcterms:modified xsi:type="dcterms:W3CDTF">2020-11-25T09:23:17Z</dcterms:modified>
</cp:coreProperties>
</file>