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CTT1\Thực hành NMCNTT\Tuan05\"/>
    </mc:Choice>
  </mc:AlternateContent>
  <xr:revisionPtr revIDLastSave="0" documentId="13_ncr:40009_{C5C9A52B-1BF2-4DD2-825D-85A7E5AEA8B2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G4" i="1"/>
  <c r="G5" i="1"/>
  <c r="G6" i="1"/>
  <c r="G7" i="1"/>
  <c r="G8" i="1"/>
  <c r="G9" i="1"/>
  <c r="G10" i="1"/>
  <c r="G11" i="1"/>
  <c r="G12" i="1"/>
  <c r="G3" i="1"/>
  <c r="K4" i="1"/>
  <c r="K5" i="1"/>
  <c r="K6" i="1"/>
  <c r="K7" i="1"/>
  <c r="K8" i="1"/>
  <c r="K9" i="1"/>
  <c r="K10" i="1"/>
  <c r="K11" i="1"/>
  <c r="K12" i="1"/>
  <c r="K3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<sst xmlns="http://schemas.openxmlformats.org/spreadsheetml/2006/main" count="52" uniqueCount="48">
  <si>
    <t>STT</t>
  </si>
  <si>
    <t>Lan</t>
  </si>
  <si>
    <t>Anh</t>
  </si>
  <si>
    <t>Trung</t>
  </si>
  <si>
    <t>T2C</t>
  </si>
  <si>
    <t>T3B</t>
  </si>
  <si>
    <t>T4A</t>
  </si>
  <si>
    <t>T3A</t>
  </si>
  <si>
    <t>T2B</t>
  </si>
  <si>
    <t>T4C</t>
  </si>
  <si>
    <t>T4B</t>
  </si>
  <si>
    <t>T1D</t>
  </si>
  <si>
    <t>A</t>
  </si>
  <si>
    <t>C</t>
  </si>
  <si>
    <t>B</t>
  </si>
  <si>
    <t>D</t>
  </si>
  <si>
    <t>BẢNG CHI PHÍ THUÊ KHÁCH SẠN</t>
  </si>
  <si>
    <t>HỌ VÀ TÊN</t>
  </si>
  <si>
    <t>MÃ PHÒNG</t>
  </si>
  <si>
    <t>NGÀY ĐẾN</t>
  </si>
  <si>
    <t>NGÀY ĐI</t>
  </si>
  <si>
    <t>THÀNH TIỀN</t>
  </si>
  <si>
    <t>Lý</t>
  </si>
  <si>
    <t>Sơn</t>
  </si>
  <si>
    <t>Đào</t>
  </si>
  <si>
    <t>Hùng</t>
  </si>
  <si>
    <t>Biểu giá</t>
  </si>
  <si>
    <t>Vũ</t>
  </si>
  <si>
    <t>Thành</t>
  </si>
  <si>
    <t>Loại phòng</t>
  </si>
  <si>
    <t>Tuần</t>
  </si>
  <si>
    <t>Ngày</t>
  </si>
  <si>
    <t>Nguyễn</t>
  </si>
  <si>
    <t>Trần</t>
  </si>
  <si>
    <t>Lệ</t>
  </si>
  <si>
    <t>Phạm</t>
  </si>
  <si>
    <t>Quý</t>
  </si>
  <si>
    <t>Hồng</t>
  </si>
  <si>
    <t>Hương</t>
  </si>
  <si>
    <t>Dương</t>
  </si>
  <si>
    <t>Võ</t>
  </si>
  <si>
    <t>SỐ TUẦN</t>
  </si>
  <si>
    <t>SỐ NGÀY LẺ</t>
  </si>
  <si>
    <t>ĐG TUẦN</t>
  </si>
  <si>
    <t>ĐG NGÀY</t>
  </si>
  <si>
    <t>SỐ NGÀY Ở</t>
  </si>
  <si>
    <t>TIỀN GIẢM</t>
  </si>
  <si>
    <t>PHẢI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</si>
</sst>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N5" sqref="N5"/>
    </sheetView>
  </sheetViews>
  <sheetFormatPr defaultColWidth="9" defaultRowHeight="15.6" x14ac:dyDescent="0.3"/>
  <cols>
    <col min="1" max="1" width="5.109375" style="1" bestFit="1" customWidth="1"/>
    <col min="2" max="2" width="13.21875" style="1" bestFit="1" customWidth="1"/>
    <col min="3" max="3" width="7" style="1" bestFit="1" customWidth="1"/>
    <col min="4" max="4" width="13.33203125" style="1" bestFit="1" customWidth="1"/>
    <col min="5" max="5" width="12.44140625" style="1" bestFit="1" customWidth="1"/>
    <col min="6" max="6" width="11.21875" style="1" bestFit="1" customWidth="1"/>
    <col min="7" max="7" width="13.33203125" style="1" bestFit="1" customWidth="1"/>
    <col min="8" max="8" width="10.6640625" style="1" customWidth="1"/>
    <col min="9" max="9" width="14.44140625" style="1" bestFit="1" customWidth="1"/>
    <col min="10" max="11" width="12.5546875" style="1" customWidth="1"/>
    <col min="12" max="12" width="14.44140625" style="1" bestFit="1" customWidth="1"/>
    <col min="13" max="13" width="12.109375" style="1" bestFit="1" customWidth="1"/>
    <col min="14" max="14" width="10.88671875" style="1" bestFit="1" customWidth="1"/>
    <col min="15" max="16384" width="9" style="1"/>
  </cols>
  <sheetData>
    <row r="1" spans="1:14" ht="23.4" thickBot="1" x14ac:dyDescent="0.4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6.8" thickTop="1" thickBot="1" x14ac:dyDescent="0.35">
      <c r="A2" s="21" t="s">
        <v>0</v>
      </c>
      <c r="B2" s="22" t="s">
        <v>17</v>
      </c>
      <c r="C2" s="22"/>
      <c r="D2" s="22" t="s">
        <v>18</v>
      </c>
      <c r="E2" s="22" t="s">
        <v>19</v>
      </c>
      <c r="F2" s="22" t="s">
        <v>20</v>
      </c>
      <c r="G2" s="22" t="s">
        <v>45</v>
      </c>
      <c r="H2" s="22" t="s">
        <v>41</v>
      </c>
      <c r="I2" s="22" t="s">
        <v>42</v>
      </c>
      <c r="J2" s="22" t="s">
        <v>43</v>
      </c>
      <c r="K2" s="22" t="s">
        <v>44</v>
      </c>
      <c r="L2" s="22" t="s">
        <v>21</v>
      </c>
      <c r="M2" s="22" t="s">
        <v>46</v>
      </c>
      <c r="N2" s="23" t="s">
        <v>47</v>
      </c>
    </row>
    <row r="3" spans="1:14" ht="16.2" thickBot="1" x14ac:dyDescent="0.35">
      <c r="A3" s="11">
        <v>1</v>
      </c>
      <c r="B3" s="12" t="s">
        <v>22</v>
      </c>
      <c r="C3" s="12" t="s">
        <v>23</v>
      </c>
      <c r="D3" s="12" t="s">
        <v>4</v>
      </c>
      <c r="E3" s="13">
        <v>39000</v>
      </c>
      <c r="F3" s="13">
        <v>39013</v>
      </c>
      <c r="G3" s="14">
        <f>F3-E3</f>
        <v>13</v>
      </c>
      <c r="H3" s="14">
        <f>INT((F3-E3)/7)</f>
        <v>1</v>
      </c>
      <c r="I3" s="14">
        <f>MOD(F3-E3,7)</f>
        <v>6</v>
      </c>
      <c r="J3" s="14">
        <f>VLOOKUP(RIGHT(D3,1),$B$17:$D$20,2,0)</f>
        <v>45</v>
      </c>
      <c r="K3" s="14">
        <f>VLOOKUP(RIGHT(D3,1),$B$17:$D$20,3,0)</f>
        <v>8</v>
      </c>
      <c r="L3" s="12">
        <f>H3*J3+MIN(I3*K3,J3)</f>
        <v>90</v>
      </c>
      <c r="M3" s="12">
        <f>ROUND(L3*IF(AND(WEEKDAY(E3,1)=1,G3&gt;=30),0.1,IF(G3&gt;=25,0.05,0)),2)</f>
        <v>0</v>
      </c>
      <c r="N3" s="15">
        <f>ROUND(L3-M3,2)</f>
        <v>90</v>
      </c>
    </row>
    <row r="4" spans="1:14" ht="16.2" thickBot="1" x14ac:dyDescent="0.35">
      <c r="A4" s="11">
        <v>2</v>
      </c>
      <c r="B4" s="12" t="s">
        <v>24</v>
      </c>
      <c r="C4" s="12" t="s">
        <v>25</v>
      </c>
      <c r="D4" s="12" t="s">
        <v>5</v>
      </c>
      <c r="E4" s="13">
        <v>39013</v>
      </c>
      <c r="F4" s="13">
        <v>39032</v>
      </c>
      <c r="G4" s="14">
        <f t="shared" ref="G4:G12" si="0">F4-E4</f>
        <v>19</v>
      </c>
      <c r="H4" s="14">
        <f t="shared" ref="H4:H12" si="1">INT((F4-E4)/7)</f>
        <v>2</v>
      </c>
      <c r="I4" s="14">
        <f t="shared" ref="I4:I12" si="2">MOD(F4-E4,7)</f>
        <v>5</v>
      </c>
      <c r="J4" s="14">
        <f>VLOOKUP(RIGHT(D4,1),$B$17:$D$20,2,0)</f>
        <v>50</v>
      </c>
      <c r="K4" s="14">
        <f>VLOOKUP(RIGHT(D4,1),$B$17:$D$20,3,0)</f>
        <v>8</v>
      </c>
      <c r="L4" s="12">
        <f t="shared" ref="L4:L12" si="3">H4*J4+MIN(I4*K4,J4)</f>
        <v>140</v>
      </c>
      <c r="M4" s="12">
        <f t="shared" ref="M4:M12" si="4">ROUND(L4*IF(AND(WEEKDAY(E4,1)=1,G4&gt;=30),0.1,IF(G4&gt;=25,0.05,0)),2)</f>
        <v>0</v>
      </c>
      <c r="N4" s="15">
        <f t="shared" ref="N4:N12" si="5">ROUND(L4-M4,2)</f>
        <v>140</v>
      </c>
    </row>
    <row r="5" spans="1:14" ht="18" customHeight="1" thickBot="1" x14ac:dyDescent="0.35">
      <c r="A5" s="11">
        <v>3</v>
      </c>
      <c r="B5" s="12" t="s">
        <v>27</v>
      </c>
      <c r="C5" s="12" t="s">
        <v>28</v>
      </c>
      <c r="D5" s="12" t="s">
        <v>6</v>
      </c>
      <c r="E5" s="13">
        <v>39005</v>
      </c>
      <c r="F5" s="13">
        <v>39040</v>
      </c>
      <c r="G5" s="14">
        <f t="shared" si="0"/>
        <v>35</v>
      </c>
      <c r="H5" s="14">
        <f t="shared" si="1"/>
        <v>5</v>
      </c>
      <c r="I5" s="14">
        <f t="shared" si="2"/>
        <v>0</v>
      </c>
      <c r="J5" s="14">
        <f>VLOOKUP(RIGHT(D5,1),$B$17:$D$20,2,0)</f>
        <v>55</v>
      </c>
      <c r="K5" s="14">
        <f>VLOOKUP(RIGHT(D5,1),$B$17:$D$20,3,0)</f>
        <v>9</v>
      </c>
      <c r="L5" s="12">
        <f t="shared" si="3"/>
        <v>275</v>
      </c>
      <c r="M5" s="12">
        <f t="shared" si="4"/>
        <v>27.5</v>
      </c>
      <c r="N5" s="15">
        <f t="shared" si="5"/>
        <v>247.5</v>
      </c>
    </row>
    <row r="6" spans="1:14" ht="17.25" customHeight="1" thickBot="1" x14ac:dyDescent="0.35">
      <c r="A6" s="11">
        <v>4</v>
      </c>
      <c r="B6" s="12" t="s">
        <v>32</v>
      </c>
      <c r="C6" s="12" t="s">
        <v>1</v>
      </c>
      <c r="D6" s="12" t="s">
        <v>7</v>
      </c>
      <c r="E6" s="13">
        <v>39016</v>
      </c>
      <c r="F6" s="13">
        <v>39028</v>
      </c>
      <c r="G6" s="14">
        <f t="shared" si="0"/>
        <v>12</v>
      </c>
      <c r="H6" s="14">
        <f t="shared" si="1"/>
        <v>1</v>
      </c>
      <c r="I6" s="14">
        <f t="shared" si="2"/>
        <v>5</v>
      </c>
      <c r="J6" s="14">
        <f>VLOOKUP(RIGHT(D6,1),$B$17:$D$20,2,0)</f>
        <v>55</v>
      </c>
      <c r="K6" s="14">
        <f>VLOOKUP(RIGHT(D6,1),$B$17:$D$20,3,0)</f>
        <v>9</v>
      </c>
      <c r="L6" s="12">
        <f t="shared" si="3"/>
        <v>100</v>
      </c>
      <c r="M6" s="12">
        <f t="shared" si="4"/>
        <v>0</v>
      </c>
      <c r="N6" s="15">
        <f t="shared" si="5"/>
        <v>100</v>
      </c>
    </row>
    <row r="7" spans="1:14" ht="16.2" thickBot="1" x14ac:dyDescent="0.35">
      <c r="A7" s="11">
        <v>5</v>
      </c>
      <c r="B7" s="12" t="s">
        <v>33</v>
      </c>
      <c r="C7" s="12" t="s">
        <v>34</v>
      </c>
      <c r="D7" s="12" t="s">
        <v>6</v>
      </c>
      <c r="E7" s="13">
        <v>39003</v>
      </c>
      <c r="F7" s="13">
        <v>39027</v>
      </c>
      <c r="G7" s="14">
        <f t="shared" si="0"/>
        <v>24</v>
      </c>
      <c r="H7" s="14">
        <f t="shared" si="1"/>
        <v>3</v>
      </c>
      <c r="I7" s="14">
        <f t="shared" si="2"/>
        <v>3</v>
      </c>
      <c r="J7" s="14">
        <f>VLOOKUP(RIGHT(D7,1),$B$17:$D$20,2,0)</f>
        <v>55</v>
      </c>
      <c r="K7" s="14">
        <f>VLOOKUP(RIGHT(D7,1),$B$17:$D$20,3,0)</f>
        <v>9</v>
      </c>
      <c r="L7" s="12">
        <f t="shared" si="3"/>
        <v>192</v>
      </c>
      <c r="M7" s="12">
        <f t="shared" si="4"/>
        <v>0</v>
      </c>
      <c r="N7" s="15">
        <f t="shared" si="5"/>
        <v>192</v>
      </c>
    </row>
    <row r="8" spans="1:14" ht="16.2" thickBot="1" x14ac:dyDescent="0.35">
      <c r="A8" s="11">
        <v>6</v>
      </c>
      <c r="B8" s="12" t="s">
        <v>35</v>
      </c>
      <c r="C8" s="12" t="s">
        <v>27</v>
      </c>
      <c r="D8" s="12" t="s">
        <v>8</v>
      </c>
      <c r="E8" s="13">
        <v>39005</v>
      </c>
      <c r="F8" s="13">
        <v>39048</v>
      </c>
      <c r="G8" s="14">
        <f t="shared" si="0"/>
        <v>43</v>
      </c>
      <c r="H8" s="14">
        <f t="shared" si="1"/>
        <v>6</v>
      </c>
      <c r="I8" s="14">
        <f t="shared" si="2"/>
        <v>1</v>
      </c>
      <c r="J8" s="14">
        <f>VLOOKUP(RIGHT(D8,1),$B$17:$D$20,2,0)</f>
        <v>50</v>
      </c>
      <c r="K8" s="14">
        <f>VLOOKUP(RIGHT(D8,1),$B$17:$D$20,3,0)</f>
        <v>8</v>
      </c>
      <c r="L8" s="12">
        <f t="shared" si="3"/>
        <v>308</v>
      </c>
      <c r="M8" s="12">
        <f t="shared" si="4"/>
        <v>30.8</v>
      </c>
      <c r="N8" s="15">
        <f t="shared" si="5"/>
        <v>277.2</v>
      </c>
    </row>
    <row r="9" spans="1:14" ht="16.2" thickBot="1" x14ac:dyDescent="0.35">
      <c r="A9" s="11">
        <v>7</v>
      </c>
      <c r="B9" s="12" t="s">
        <v>33</v>
      </c>
      <c r="C9" s="12" t="s">
        <v>36</v>
      </c>
      <c r="D9" s="12" t="s">
        <v>9</v>
      </c>
      <c r="E9" s="13">
        <v>39014</v>
      </c>
      <c r="F9" s="13">
        <v>39027</v>
      </c>
      <c r="G9" s="14">
        <f t="shared" si="0"/>
        <v>13</v>
      </c>
      <c r="H9" s="14">
        <f t="shared" si="1"/>
        <v>1</v>
      </c>
      <c r="I9" s="14">
        <f t="shared" si="2"/>
        <v>6</v>
      </c>
      <c r="J9" s="14">
        <f>VLOOKUP(RIGHT(D9,1),$B$17:$D$20,2,0)</f>
        <v>45</v>
      </c>
      <c r="K9" s="14">
        <f>VLOOKUP(RIGHT(D9,1),$B$17:$D$20,3,0)</f>
        <v>8</v>
      </c>
      <c r="L9" s="12">
        <f t="shared" si="3"/>
        <v>90</v>
      </c>
      <c r="M9" s="12">
        <f t="shared" si="4"/>
        <v>0</v>
      </c>
      <c r="N9" s="15">
        <f t="shared" si="5"/>
        <v>90</v>
      </c>
    </row>
    <row r="10" spans="1:14" ht="16.2" thickBot="1" x14ac:dyDescent="0.35">
      <c r="A10" s="11">
        <v>8</v>
      </c>
      <c r="B10" s="12" t="s">
        <v>37</v>
      </c>
      <c r="C10" s="12" t="s">
        <v>38</v>
      </c>
      <c r="D10" s="12" t="s">
        <v>4</v>
      </c>
      <c r="E10" s="13">
        <v>39014</v>
      </c>
      <c r="F10" s="13">
        <v>39037</v>
      </c>
      <c r="G10" s="14">
        <f t="shared" si="0"/>
        <v>23</v>
      </c>
      <c r="H10" s="14">
        <f t="shared" si="1"/>
        <v>3</v>
      </c>
      <c r="I10" s="14">
        <f t="shared" si="2"/>
        <v>2</v>
      </c>
      <c r="J10" s="14">
        <f>VLOOKUP(RIGHT(D10,1),$B$17:$D$20,2,0)</f>
        <v>45</v>
      </c>
      <c r="K10" s="14">
        <f>VLOOKUP(RIGHT(D10,1),$B$17:$D$20,3,0)</f>
        <v>8</v>
      </c>
      <c r="L10" s="12">
        <f t="shared" si="3"/>
        <v>151</v>
      </c>
      <c r="M10" s="12">
        <f t="shared" si="4"/>
        <v>0</v>
      </c>
      <c r="N10" s="15">
        <f t="shared" si="5"/>
        <v>151</v>
      </c>
    </row>
    <row r="11" spans="1:14" ht="16.2" thickBot="1" x14ac:dyDescent="0.35">
      <c r="A11" s="11">
        <v>9</v>
      </c>
      <c r="B11" s="12" t="s">
        <v>39</v>
      </c>
      <c r="C11" s="12" t="s">
        <v>2</v>
      </c>
      <c r="D11" s="12" t="s">
        <v>10</v>
      </c>
      <c r="E11" s="13">
        <v>39016</v>
      </c>
      <c r="F11" s="13">
        <v>39039</v>
      </c>
      <c r="G11" s="14">
        <f t="shared" si="0"/>
        <v>23</v>
      </c>
      <c r="H11" s="14">
        <f t="shared" si="1"/>
        <v>3</v>
      </c>
      <c r="I11" s="14">
        <f t="shared" si="2"/>
        <v>2</v>
      </c>
      <c r="J11" s="14">
        <f>VLOOKUP(RIGHT(D11,1),$B$17:$D$20,2,0)</f>
        <v>50</v>
      </c>
      <c r="K11" s="14">
        <f>VLOOKUP(RIGHT(D11,1),$B$17:$D$20,3,0)</f>
        <v>8</v>
      </c>
      <c r="L11" s="12">
        <f t="shared" si="3"/>
        <v>166</v>
      </c>
      <c r="M11" s="12">
        <f t="shared" si="4"/>
        <v>0</v>
      </c>
      <c r="N11" s="15">
        <f t="shared" si="5"/>
        <v>166</v>
      </c>
    </row>
    <row r="12" spans="1:14" ht="16.2" thickBot="1" x14ac:dyDescent="0.35">
      <c r="A12" s="16">
        <v>10</v>
      </c>
      <c r="B12" s="17" t="s">
        <v>40</v>
      </c>
      <c r="C12" s="17" t="s">
        <v>3</v>
      </c>
      <c r="D12" s="17" t="s">
        <v>11</v>
      </c>
      <c r="E12" s="18">
        <v>39018</v>
      </c>
      <c r="F12" s="18">
        <v>39050</v>
      </c>
      <c r="G12" s="19">
        <f t="shared" si="0"/>
        <v>32</v>
      </c>
      <c r="H12" s="19">
        <f t="shared" si="1"/>
        <v>4</v>
      </c>
      <c r="I12" s="19">
        <f t="shared" si="2"/>
        <v>4</v>
      </c>
      <c r="J12" s="19">
        <f>VLOOKUP(RIGHT(D12,1),$B$17:$D$20,2,0)</f>
        <v>42</v>
      </c>
      <c r="K12" s="19">
        <f>VLOOKUP(RIGHT(D12,1),$B$17:$D$20,3,0)</f>
        <v>7</v>
      </c>
      <c r="L12" s="17">
        <f t="shared" si="3"/>
        <v>196</v>
      </c>
      <c r="M12" s="17">
        <f t="shared" si="4"/>
        <v>9.8000000000000007</v>
      </c>
      <c r="N12" s="20">
        <f t="shared" si="5"/>
        <v>186.2</v>
      </c>
    </row>
    <row r="13" spans="1:14" ht="16.2" thickTop="1" x14ac:dyDescent="0.3"/>
    <row r="14" spans="1:14" x14ac:dyDescent="0.3">
      <c r="B14" s="3" t="s">
        <v>26</v>
      </c>
      <c r="C14" s="4"/>
      <c r="D14" s="5"/>
    </row>
    <row r="15" spans="1:14" x14ac:dyDescent="0.3">
      <c r="B15" s="6" t="s">
        <v>29</v>
      </c>
      <c r="C15" s="8" t="s">
        <v>30</v>
      </c>
      <c r="D15" s="8" t="s">
        <v>31</v>
      </c>
    </row>
    <row r="16" spans="1:14" x14ac:dyDescent="0.3">
      <c r="B16" s="7"/>
      <c r="C16" s="9"/>
      <c r="D16" s="9"/>
    </row>
    <row r="17" spans="2:4" x14ac:dyDescent="0.3">
      <c r="B17" s="2" t="s">
        <v>12</v>
      </c>
      <c r="C17" s="2">
        <v>55</v>
      </c>
      <c r="D17" s="2">
        <v>9</v>
      </c>
    </row>
    <row r="18" spans="2:4" x14ac:dyDescent="0.3">
      <c r="B18" s="2" t="s">
        <v>14</v>
      </c>
      <c r="C18" s="2">
        <v>50</v>
      </c>
      <c r="D18" s="2">
        <v>8</v>
      </c>
    </row>
    <row r="19" spans="2:4" x14ac:dyDescent="0.3">
      <c r="B19" s="2" t="s">
        <v>13</v>
      </c>
      <c r="C19" s="2">
        <v>45</v>
      </c>
      <c r="D19" s="2">
        <v>8</v>
      </c>
    </row>
    <row r="20" spans="2:4" x14ac:dyDescent="0.3">
      <c r="B20" s="2" t="s">
        <v>15</v>
      </c>
      <c r="C20" s="2">
        <v>42</v>
      </c>
      <c r="D20" s="2">
        <v>7</v>
      </c>
    </row>
  </sheetData>
  <mergeCells count="4">
    <mergeCell ref="B15:B16"/>
    <mergeCell ref="C15:C16"/>
    <mergeCell ref="D15:D16"/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Loc Nguyen</cp:lastModifiedBy>
  <dcterms:created xsi:type="dcterms:W3CDTF">2009-04-26T17:18:49Z</dcterms:created>
  <dcterms:modified xsi:type="dcterms:W3CDTF">2020-12-02T09:22:41Z</dcterms:modified>
</cp:coreProperties>
</file>