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F:\20CTT1\Thực hành NMCNTT\Tuan05\20120131_Giuaky_05\"/>
    </mc:Choice>
  </mc:AlternateContent>
  <xr:revisionPtr revIDLastSave="0" documentId="13_ncr:1_{DBB6CDCE-4974-476A-B008-C04BCE3C91A1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Sheet1!$A$2:$H$9</definedName>
    <definedName name="_xlnm.Criteria" localSheetId="0">Sheet1!$B$28:$C$29</definedName>
    <definedName name="_xlnm.Extract" localSheetId="0">Sheet1!$D$26:$K$26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28" i="1" l="1"/>
  <c r="N29" i="1"/>
  <c r="N30" i="1"/>
  <c r="N31" i="1"/>
  <c r="M22" i="1"/>
  <c r="L21" i="1"/>
  <c r="D4" i="1" l="1"/>
  <c r="F4" i="1" s="1"/>
  <c r="D5" i="1"/>
  <c r="F5" i="1" s="1"/>
  <c r="D6" i="1"/>
  <c r="F6" i="1" s="1"/>
  <c r="D7" i="1"/>
  <c r="F7" i="1" s="1"/>
  <c r="D8" i="1"/>
  <c r="F8" i="1" s="1"/>
  <c r="D9" i="1"/>
  <c r="F9" i="1" s="1"/>
  <c r="D3" i="1"/>
  <c r="F3" i="1" s="1"/>
  <c r="C4" i="1"/>
  <c r="C5" i="1"/>
  <c r="G5" i="1" s="1"/>
  <c r="C6" i="1"/>
  <c r="G6" i="1" s="1"/>
  <c r="C7" i="1"/>
  <c r="G7" i="1" s="1"/>
  <c r="C8" i="1"/>
  <c r="C9" i="1"/>
  <c r="C3" i="1"/>
  <c r="G3" i="1" s="1"/>
  <c r="G4" i="1" l="1"/>
  <c r="H4" i="1" s="1"/>
  <c r="G8" i="1"/>
  <c r="H3" i="1"/>
  <c r="G9" i="1"/>
  <c r="H9" i="1" s="1"/>
  <c r="H8" i="1"/>
  <c r="H7" i="1"/>
  <c r="H6" i="1"/>
  <c r="H5" i="1"/>
</calcChain>
</file>

<file path=xl/sharedStrings.xml><?xml version="1.0" encoding="utf-8"?>
<sst xmlns="http://schemas.openxmlformats.org/spreadsheetml/2006/main" count="103" uniqueCount="43">
  <si>
    <t>Stt</t>
  </si>
  <si>
    <t>H11</t>
  </si>
  <si>
    <t>G32</t>
  </si>
  <si>
    <t>C41</t>
  </si>
  <si>
    <t>D22</t>
  </si>
  <si>
    <t>G12</t>
  </si>
  <si>
    <t>H31</t>
  </si>
  <si>
    <t>C42</t>
  </si>
  <si>
    <t>H</t>
  </si>
  <si>
    <t>G</t>
  </si>
  <si>
    <t>C</t>
  </si>
  <si>
    <t>D</t>
  </si>
  <si>
    <t>x</t>
  </si>
  <si>
    <t>KẾT TOÁN HÀNG NHẬP KHO</t>
  </si>
  <si>
    <t>Mã hàng</t>
  </si>
  <si>
    <t>Tên hàng</t>
  </si>
  <si>
    <t>Loại hàng</t>
  </si>
  <si>
    <t>Số lượng</t>
  </si>
  <si>
    <t>Thành tiền</t>
  </si>
  <si>
    <t>Thuế</t>
  </si>
  <si>
    <t>Còn lại</t>
  </si>
  <si>
    <t>Bảng đơn giá</t>
  </si>
  <si>
    <t>Tỷ lệ thuế</t>
  </si>
  <si>
    <t>Mã SP</t>
  </si>
  <si>
    <t>ĐG 1</t>
  </si>
  <si>
    <t>ĐG 2</t>
  </si>
  <si>
    <t>Miễn thuế</t>
  </si>
  <si>
    <t>Mã</t>
  </si>
  <si>
    <t>Tỷ lệ</t>
  </si>
  <si>
    <t>Hột điều</t>
  </si>
  <si>
    <t>Gạo</t>
  </si>
  <si>
    <t>Cà phê</t>
  </si>
  <si>
    <t>Đường</t>
  </si>
  <si>
    <t>DANH SÁCH ĐƯỢC MIỄN THUẾ</t>
  </si>
  <si>
    <t>DANH SÁCH TÊN HÀNG LÀ "GẠO" HOẶC "HỘT ĐIỀU"</t>
  </si>
  <si>
    <t>&gt;=35</t>
  </si>
  <si>
    <t>&lt;=80</t>
  </si>
  <si>
    <t>DANH SÁCH CÓ SỐ LƯỢNG &gt;=35 VÀ &lt;=80</t>
  </si>
  <si>
    <t>Tổng giá trị xuất (sau thuế)</t>
  </si>
  <si>
    <t>THỐNG KÊ</t>
  </si>
  <si>
    <t>Điều kiện câu 7</t>
  </si>
  <si>
    <t>Điều kiện câu 8</t>
  </si>
  <si>
    <t>Điều kiện câu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</si>
</sst>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63"/>
      <scheme val="minor"/>
    </font>
    <font>
      <b/>
      <sz val="18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2" fillId="0" borderId="0" xfId="0" applyFont="1"/>
    <xf numFmtId="0" fontId="3" fillId="0" borderId="1" xfId="0" applyFont="1" applyBorder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9" fontId="2" fillId="0" borderId="1" xfId="0" applyNumberFormat="1" applyFont="1" applyBorder="1" applyAlignment="1">
      <alignment horizontal="right"/>
    </xf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3" fillId="6" borderId="2" xfId="0" applyFont="1" applyFill="1" applyBorder="1"/>
    <xf numFmtId="0" fontId="1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6" borderId="3" xfId="0" applyFont="1" applyFill="1" applyBorder="1" applyAlignment="1">
      <alignment horizontal="center"/>
    </xf>
    <xf numFmtId="0" fontId="3" fillId="6" borderId="4" xfId="0" applyFont="1" applyFill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0" xfId="0" applyFont="1" applyAlignment="1">
      <alignment horizontal="center" wrapText="1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11" xfId="0" applyFont="1" applyBorder="1" applyAlignment="1">
      <alignment horizontal="center"/>
    </xf>
  </cellXfs>
  <cellStyles count="1">
    <cellStyle name="Bình thường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2"/>
  <sheetViews>
    <sheetView tabSelected="1" topLeftCell="A13" workbookViewId="0">
      <selection activeCell="M24" sqref="M24"/>
    </sheetView>
  </sheetViews>
  <sheetFormatPr defaultColWidth="9" defaultRowHeight="15.6" x14ac:dyDescent="0.3"/>
  <cols>
    <col min="1" max="1" width="9" style="1" customWidth="1"/>
    <col min="2" max="2" width="8.6640625" style="1" bestFit="1" customWidth="1"/>
    <col min="3" max="3" width="9.44140625" style="1" bestFit="1" customWidth="1"/>
    <col min="4" max="4" width="10.21875" style="1" bestFit="1" customWidth="1"/>
    <col min="5" max="5" width="9.21875" style="1" bestFit="1" customWidth="1"/>
    <col min="6" max="6" width="10.6640625" style="1" bestFit="1" customWidth="1"/>
    <col min="7" max="7" width="9.21875" style="1" customWidth="1"/>
    <col min="8" max="8" width="9" style="1" customWidth="1"/>
    <col min="9" max="11" width="9" style="1"/>
    <col min="12" max="12" width="9.77734375" style="1" bestFit="1" customWidth="1"/>
    <col min="13" max="13" width="9.5546875" style="1" bestFit="1" customWidth="1"/>
    <col min="14" max="16384" width="9" style="1"/>
  </cols>
  <sheetData>
    <row r="1" spans="1:9" ht="23.4" thickBot="1" x14ac:dyDescent="0.45">
      <c r="A1" s="19" t="s">
        <v>13</v>
      </c>
      <c r="B1" s="19"/>
      <c r="C1" s="19"/>
      <c r="D1" s="19"/>
      <c r="E1" s="19"/>
      <c r="F1" s="19"/>
      <c r="G1" s="19"/>
      <c r="H1" s="19"/>
    </row>
    <row r="2" spans="1:9" ht="16.8" thickTop="1" thickBot="1" x14ac:dyDescent="0.35">
      <c r="A2" s="12" t="s">
        <v>0</v>
      </c>
      <c r="B2" s="13" t="s">
        <v>14</v>
      </c>
      <c r="C2" s="13" t="s">
        <v>15</v>
      </c>
      <c r="D2" s="13" t="s">
        <v>16</v>
      </c>
      <c r="E2" s="13" t="s">
        <v>17</v>
      </c>
      <c r="F2" s="13" t="s">
        <v>18</v>
      </c>
      <c r="G2" s="13" t="s">
        <v>19</v>
      </c>
      <c r="H2" s="14" t="s">
        <v>20</v>
      </c>
    </row>
    <row r="3" spans="1:9" ht="16.2" thickBot="1" x14ac:dyDescent="0.35">
      <c r="A3" s="6">
        <v>3</v>
      </c>
      <c r="B3" s="7" t="s">
        <v>3</v>
      </c>
      <c r="C3" s="7" t="str">
        <f>VLOOKUP(LEFT(B3,1),$B$13:$C$16,2,0)</f>
        <v>Cà phê</v>
      </c>
      <c r="D3" s="7">
        <f>RIGHT(B3,1)*1</f>
        <v>1</v>
      </c>
      <c r="E3" s="7">
        <v>80</v>
      </c>
      <c r="F3" s="7">
        <f>E3*VLOOKUP(LEFT(B3,1),$B$13:$E$16,IF(D3=1,3,4),0)</f>
        <v>4000000</v>
      </c>
      <c r="G3" s="7">
        <f>IF(OR(C3=$C$14,C3=$C$16),0,F3*VLOOKUP(MID(B3,2,1)*1,$H$13:$I$16,2,0))</f>
        <v>80000</v>
      </c>
      <c r="H3" s="8">
        <f>F3-G3</f>
        <v>3920000</v>
      </c>
    </row>
    <row r="4" spans="1:9" ht="16.2" thickBot="1" x14ac:dyDescent="0.35">
      <c r="A4" s="6">
        <v>7</v>
      </c>
      <c r="B4" s="7" t="s">
        <v>7</v>
      </c>
      <c r="C4" s="7" t="str">
        <f t="shared" ref="C4:C9" si="0">VLOOKUP(LEFT(B4,1),$B$13:$C$16,2,0)</f>
        <v>Cà phê</v>
      </c>
      <c r="D4" s="7">
        <f t="shared" ref="D4:D9" si="1">RIGHT(B4,1)*1</f>
        <v>2</v>
      </c>
      <c r="E4" s="7">
        <v>50</v>
      </c>
      <c r="F4" s="7">
        <f t="shared" ref="F4:F9" si="2">E4*VLOOKUP(LEFT(B4,1),$B$13:$E$16,IF(D4=1,3,4),0)</f>
        <v>2000000</v>
      </c>
      <c r="G4" s="7">
        <f t="shared" ref="G4:G9" si="3">IF(OR(C4=$C$14,C4=$C$16),0,F4*VLOOKUP(MID(B4,2,1)*1,$H$13:$I$16,2,0))</f>
        <v>40000</v>
      </c>
      <c r="H4" s="8">
        <f t="shared" ref="H4:H9" si="4">F4-G4</f>
        <v>1960000</v>
      </c>
    </row>
    <row r="5" spans="1:9" ht="16.2" thickBot="1" x14ac:dyDescent="0.35">
      <c r="A5" s="6">
        <v>4</v>
      </c>
      <c r="B5" s="7" t="s">
        <v>4</v>
      </c>
      <c r="C5" s="7" t="str">
        <f t="shared" si="0"/>
        <v>Đường</v>
      </c>
      <c r="D5" s="7">
        <f t="shared" si="1"/>
        <v>2</v>
      </c>
      <c r="E5" s="7">
        <v>60</v>
      </c>
      <c r="F5" s="7">
        <f t="shared" si="2"/>
        <v>1080000</v>
      </c>
      <c r="G5" s="7">
        <f t="shared" si="3"/>
        <v>0</v>
      </c>
      <c r="H5" s="8">
        <f t="shared" si="4"/>
        <v>1080000</v>
      </c>
    </row>
    <row r="6" spans="1:9" ht="16.2" thickBot="1" x14ac:dyDescent="0.35">
      <c r="A6" s="6">
        <v>5</v>
      </c>
      <c r="B6" s="7" t="s">
        <v>5</v>
      </c>
      <c r="C6" s="7" t="str">
        <f t="shared" si="0"/>
        <v>Gạo</v>
      </c>
      <c r="D6" s="7">
        <f t="shared" si="1"/>
        <v>2</v>
      </c>
      <c r="E6" s="7">
        <v>40</v>
      </c>
      <c r="F6" s="7">
        <f t="shared" si="2"/>
        <v>200000</v>
      </c>
      <c r="G6" s="7">
        <f t="shared" si="3"/>
        <v>0</v>
      </c>
      <c r="H6" s="8">
        <f t="shared" si="4"/>
        <v>200000</v>
      </c>
    </row>
    <row r="7" spans="1:9" ht="16.2" thickBot="1" x14ac:dyDescent="0.35">
      <c r="A7" s="6">
        <v>2</v>
      </c>
      <c r="B7" s="7" t="s">
        <v>2</v>
      </c>
      <c r="C7" s="7" t="str">
        <f t="shared" si="0"/>
        <v>Gạo</v>
      </c>
      <c r="D7" s="7">
        <f t="shared" si="1"/>
        <v>2</v>
      </c>
      <c r="E7" s="7">
        <v>70</v>
      </c>
      <c r="F7" s="7">
        <f t="shared" si="2"/>
        <v>350000</v>
      </c>
      <c r="G7" s="7">
        <f t="shared" si="3"/>
        <v>0</v>
      </c>
      <c r="H7" s="8">
        <f t="shared" si="4"/>
        <v>350000</v>
      </c>
    </row>
    <row r="8" spans="1:9" ht="16.2" thickBot="1" x14ac:dyDescent="0.35">
      <c r="A8" s="6">
        <v>1</v>
      </c>
      <c r="B8" s="7" t="s">
        <v>1</v>
      </c>
      <c r="C8" s="7" t="str">
        <f t="shared" si="0"/>
        <v>Hột điều</v>
      </c>
      <c r="D8" s="7">
        <f t="shared" si="1"/>
        <v>1</v>
      </c>
      <c r="E8" s="7">
        <v>90</v>
      </c>
      <c r="F8" s="7">
        <f t="shared" si="2"/>
        <v>2250000</v>
      </c>
      <c r="G8" s="7">
        <f t="shared" si="3"/>
        <v>225000</v>
      </c>
      <c r="H8" s="8">
        <f t="shared" si="4"/>
        <v>2025000</v>
      </c>
    </row>
    <row r="9" spans="1:9" ht="16.2" thickBot="1" x14ac:dyDescent="0.35">
      <c r="A9" s="9">
        <v>6</v>
      </c>
      <c r="B9" s="10" t="s">
        <v>6</v>
      </c>
      <c r="C9" s="10" t="str">
        <f t="shared" si="0"/>
        <v>Hột điều</v>
      </c>
      <c r="D9" s="10">
        <f t="shared" si="1"/>
        <v>1</v>
      </c>
      <c r="E9" s="10">
        <v>30</v>
      </c>
      <c r="F9" s="10">
        <f t="shared" si="2"/>
        <v>750000</v>
      </c>
      <c r="G9" s="10">
        <f t="shared" si="3"/>
        <v>37500</v>
      </c>
      <c r="H9" s="11">
        <f t="shared" si="4"/>
        <v>712500</v>
      </c>
    </row>
    <row r="10" spans="1:9" ht="16.2" thickTop="1" x14ac:dyDescent="0.3"/>
    <row r="11" spans="1:9" x14ac:dyDescent="0.3">
      <c r="B11" s="20" t="s">
        <v>21</v>
      </c>
      <c r="C11" s="20"/>
      <c r="D11" s="20"/>
      <c r="E11" s="20"/>
      <c r="F11" s="20"/>
      <c r="H11" s="20" t="s">
        <v>22</v>
      </c>
      <c r="I11" s="20"/>
    </row>
    <row r="12" spans="1:9" x14ac:dyDescent="0.3">
      <c r="B12" s="2" t="s">
        <v>23</v>
      </c>
      <c r="C12" s="2" t="s">
        <v>15</v>
      </c>
      <c r="D12" s="2" t="s">
        <v>24</v>
      </c>
      <c r="E12" s="2" t="s">
        <v>25</v>
      </c>
      <c r="F12" s="2" t="s">
        <v>26</v>
      </c>
      <c r="H12" s="2" t="s">
        <v>27</v>
      </c>
      <c r="I12" s="2" t="s">
        <v>28</v>
      </c>
    </row>
    <row r="13" spans="1:9" x14ac:dyDescent="0.3">
      <c r="B13" s="4" t="s">
        <v>8</v>
      </c>
      <c r="C13" s="3" t="s">
        <v>29</v>
      </c>
      <c r="D13" s="3">
        <v>25000</v>
      </c>
      <c r="E13" s="3">
        <v>23000</v>
      </c>
      <c r="F13" s="4"/>
      <c r="H13" s="4">
        <v>1</v>
      </c>
      <c r="I13" s="5">
        <v>0.1</v>
      </c>
    </row>
    <row r="14" spans="1:9" x14ac:dyDescent="0.3">
      <c r="B14" s="4" t="s">
        <v>9</v>
      </c>
      <c r="C14" s="3" t="s">
        <v>30</v>
      </c>
      <c r="D14" s="3">
        <v>6000</v>
      </c>
      <c r="E14" s="3">
        <v>5000</v>
      </c>
      <c r="F14" s="4" t="s">
        <v>12</v>
      </c>
      <c r="H14" s="4">
        <v>2</v>
      </c>
      <c r="I14" s="5">
        <v>0.08</v>
      </c>
    </row>
    <row r="15" spans="1:9" x14ac:dyDescent="0.3">
      <c r="B15" s="4" t="s">
        <v>10</v>
      </c>
      <c r="C15" s="3" t="s">
        <v>31</v>
      </c>
      <c r="D15" s="3">
        <v>50000</v>
      </c>
      <c r="E15" s="3">
        <v>40000</v>
      </c>
      <c r="F15" s="4"/>
      <c r="H15" s="4">
        <v>3</v>
      </c>
      <c r="I15" s="5">
        <v>0.05</v>
      </c>
    </row>
    <row r="16" spans="1:9" x14ac:dyDescent="0.3">
      <c r="B16" s="4" t="s">
        <v>11</v>
      </c>
      <c r="C16" s="3" t="s">
        <v>32</v>
      </c>
      <c r="D16" s="3">
        <v>20000</v>
      </c>
      <c r="E16" s="3">
        <v>18000</v>
      </c>
      <c r="F16" s="4" t="s">
        <v>12</v>
      </c>
      <c r="H16" s="4">
        <v>4</v>
      </c>
      <c r="I16" s="5">
        <v>0.02</v>
      </c>
    </row>
    <row r="18" spans="2:21" ht="16.2" thickBot="1" x14ac:dyDescent="0.35">
      <c r="C18" s="20" t="s">
        <v>33</v>
      </c>
      <c r="D18" s="20"/>
      <c r="E18" s="20"/>
      <c r="F18" s="20"/>
      <c r="G18" s="20"/>
      <c r="H18" s="20"/>
      <c r="I18" s="20"/>
      <c r="J18" s="20"/>
      <c r="N18" s="20" t="s">
        <v>34</v>
      </c>
      <c r="O18" s="20"/>
      <c r="P18" s="20"/>
      <c r="Q18" s="20"/>
      <c r="R18" s="20"/>
      <c r="S18" s="20"/>
      <c r="T18" s="20"/>
      <c r="U18" s="20"/>
    </row>
    <row r="19" spans="2:21" ht="48" thickTop="1" thickBot="1" x14ac:dyDescent="0.35">
      <c r="B19" s="28" t="s">
        <v>40</v>
      </c>
      <c r="C19" s="29" t="s">
        <v>0</v>
      </c>
      <c r="D19" s="30" t="s">
        <v>14</v>
      </c>
      <c r="E19" s="30" t="s">
        <v>15</v>
      </c>
      <c r="F19" s="30" t="s">
        <v>16</v>
      </c>
      <c r="G19" s="30" t="s">
        <v>17</v>
      </c>
      <c r="H19" s="30" t="s">
        <v>18</v>
      </c>
      <c r="I19" s="30" t="s">
        <v>19</v>
      </c>
      <c r="J19" s="31" t="s">
        <v>20</v>
      </c>
      <c r="K19" s="32"/>
      <c r="L19" s="36" t="s">
        <v>41</v>
      </c>
      <c r="M19" s="37"/>
      <c r="N19" s="33" t="s">
        <v>0</v>
      </c>
      <c r="O19" s="34" t="s">
        <v>14</v>
      </c>
      <c r="P19" s="34" t="s">
        <v>15</v>
      </c>
      <c r="Q19" s="34" t="s">
        <v>16</v>
      </c>
      <c r="R19" s="34" t="s">
        <v>17</v>
      </c>
      <c r="S19" s="34" t="s">
        <v>18</v>
      </c>
      <c r="T19" s="34" t="s">
        <v>19</v>
      </c>
      <c r="U19" s="35" t="s">
        <v>20</v>
      </c>
    </row>
    <row r="20" spans="2:21" ht="16.2" thickBot="1" x14ac:dyDescent="0.35">
      <c r="B20" s="1" t="s">
        <v>19</v>
      </c>
      <c r="C20" s="6">
        <v>4</v>
      </c>
      <c r="D20" s="7" t="s">
        <v>4</v>
      </c>
      <c r="E20" s="7" t="s">
        <v>32</v>
      </c>
      <c r="F20" s="7">
        <v>2</v>
      </c>
      <c r="G20" s="7">
        <v>60</v>
      </c>
      <c r="H20" s="7">
        <v>1080000</v>
      </c>
      <c r="I20" s="7">
        <v>0</v>
      </c>
      <c r="J20" s="8">
        <v>1080000</v>
      </c>
      <c r="L20" s="1" t="s">
        <v>15</v>
      </c>
      <c r="M20" s="1" t="s">
        <v>15</v>
      </c>
      <c r="N20" s="6">
        <v>5</v>
      </c>
      <c r="O20" s="7" t="s">
        <v>5</v>
      </c>
      <c r="P20" s="7" t="s">
        <v>30</v>
      </c>
      <c r="Q20" s="7">
        <v>2</v>
      </c>
      <c r="R20" s="7">
        <v>40</v>
      </c>
      <c r="S20" s="7">
        <v>200000</v>
      </c>
      <c r="T20" s="7">
        <v>0</v>
      </c>
      <c r="U20" s="8">
        <v>200000</v>
      </c>
    </row>
    <row r="21" spans="2:21" ht="16.2" thickBot="1" x14ac:dyDescent="0.35">
      <c r="B21" s="1">
        <v>0</v>
      </c>
      <c r="C21" s="6">
        <v>5</v>
      </c>
      <c r="D21" s="7" t="s">
        <v>5</v>
      </c>
      <c r="E21" s="7" t="s">
        <v>30</v>
      </c>
      <c r="F21" s="7">
        <v>2</v>
      </c>
      <c r="G21" s="7">
        <v>40</v>
      </c>
      <c r="H21" s="7">
        <v>200000</v>
      </c>
      <c r="I21" s="7">
        <v>0</v>
      </c>
      <c r="J21" s="8">
        <v>200000</v>
      </c>
      <c r="L21" s="1" t="str">
        <f>"=Hột điều"</f>
        <v>=Hột điều</v>
      </c>
      <c r="N21" s="6">
        <v>2</v>
      </c>
      <c r="O21" s="7" t="s">
        <v>2</v>
      </c>
      <c r="P21" s="7" t="s">
        <v>30</v>
      </c>
      <c r="Q21" s="7">
        <v>2</v>
      </c>
      <c r="R21" s="7">
        <v>70</v>
      </c>
      <c r="S21" s="7">
        <v>350000</v>
      </c>
      <c r="T21" s="7">
        <v>0</v>
      </c>
      <c r="U21" s="8">
        <v>350000</v>
      </c>
    </row>
    <row r="22" spans="2:21" ht="16.2" thickBot="1" x14ac:dyDescent="0.35">
      <c r="C22" s="9">
        <v>2</v>
      </c>
      <c r="D22" s="10" t="s">
        <v>2</v>
      </c>
      <c r="E22" s="10" t="s">
        <v>30</v>
      </c>
      <c r="F22" s="10">
        <v>2</v>
      </c>
      <c r="G22" s="10">
        <v>70</v>
      </c>
      <c r="H22" s="10">
        <v>350000</v>
      </c>
      <c r="I22" s="10">
        <v>0</v>
      </c>
      <c r="J22" s="11">
        <v>350000</v>
      </c>
      <c r="M22" s="1" t="str">
        <f>"=Gạo"</f>
        <v>=Gạo</v>
      </c>
      <c r="N22" s="6">
        <v>1</v>
      </c>
      <c r="O22" s="7" t="s">
        <v>1</v>
      </c>
      <c r="P22" s="7" t="s">
        <v>29</v>
      </c>
      <c r="Q22" s="7">
        <v>1</v>
      </c>
      <c r="R22" s="7">
        <v>90</v>
      </c>
      <c r="S22" s="7">
        <v>2250000</v>
      </c>
      <c r="T22" s="7">
        <v>225000</v>
      </c>
      <c r="U22" s="8">
        <v>2025000</v>
      </c>
    </row>
    <row r="23" spans="2:21" ht="16.8" thickTop="1" thickBot="1" x14ac:dyDescent="0.35">
      <c r="N23" s="9">
        <v>6</v>
      </c>
      <c r="O23" s="10" t="s">
        <v>6</v>
      </c>
      <c r="P23" s="10" t="s">
        <v>29</v>
      </c>
      <c r="Q23" s="10">
        <v>1</v>
      </c>
      <c r="R23" s="10">
        <v>30</v>
      </c>
      <c r="S23" s="10">
        <v>750000</v>
      </c>
      <c r="T23" s="10">
        <v>37500</v>
      </c>
      <c r="U23" s="11">
        <v>712500</v>
      </c>
    </row>
    <row r="24" spans="2:21" ht="16.2" thickTop="1" x14ac:dyDescent="0.3"/>
    <row r="25" spans="2:21" ht="16.2" thickBot="1" x14ac:dyDescent="0.35">
      <c r="D25" s="20" t="s">
        <v>37</v>
      </c>
      <c r="E25" s="20"/>
      <c r="F25" s="20"/>
      <c r="G25" s="20"/>
      <c r="H25" s="20"/>
      <c r="I25" s="20"/>
      <c r="J25" s="20"/>
      <c r="K25" s="20"/>
    </row>
    <row r="26" spans="2:21" ht="16.8" thickTop="1" thickBot="1" x14ac:dyDescent="0.35">
      <c r="D26" s="15" t="s">
        <v>0</v>
      </c>
      <c r="E26" s="16" t="s">
        <v>14</v>
      </c>
      <c r="F26" s="16" t="s">
        <v>15</v>
      </c>
      <c r="G26" s="16" t="s">
        <v>16</v>
      </c>
      <c r="H26" s="16" t="s">
        <v>17</v>
      </c>
      <c r="I26" s="16" t="s">
        <v>18</v>
      </c>
      <c r="J26" s="16" t="s">
        <v>19</v>
      </c>
      <c r="K26" s="17" t="s">
        <v>20</v>
      </c>
      <c r="M26" s="21" t="s">
        <v>39</v>
      </c>
      <c r="N26" s="21"/>
      <c r="O26" s="21"/>
      <c r="P26" s="21"/>
    </row>
    <row r="27" spans="2:21" ht="16.8" thickTop="1" thickBot="1" x14ac:dyDescent="0.35">
      <c r="B27" s="38" t="s">
        <v>42</v>
      </c>
      <c r="C27" s="39"/>
      <c r="D27" s="6">
        <v>3</v>
      </c>
      <c r="E27" s="7" t="s">
        <v>3</v>
      </c>
      <c r="F27" s="7" t="s">
        <v>31</v>
      </c>
      <c r="G27" s="7">
        <v>1</v>
      </c>
      <c r="H27" s="7">
        <v>80</v>
      </c>
      <c r="I27" s="7">
        <v>4000000</v>
      </c>
      <c r="J27" s="7">
        <v>80000</v>
      </c>
      <c r="K27" s="8">
        <v>3920000</v>
      </c>
      <c r="M27" s="18" t="s">
        <v>15</v>
      </c>
      <c r="N27" s="22" t="s">
        <v>38</v>
      </c>
      <c r="O27" s="22"/>
      <c r="P27" s="23"/>
    </row>
    <row r="28" spans="2:21" ht="16.2" thickBot="1" x14ac:dyDescent="0.35">
      <c r="B28" s="1" t="s">
        <v>17</v>
      </c>
      <c r="C28" s="1" t="s">
        <v>17</v>
      </c>
      <c r="D28" s="6">
        <v>7</v>
      </c>
      <c r="E28" s="7" t="s">
        <v>7</v>
      </c>
      <c r="F28" s="7" t="s">
        <v>31</v>
      </c>
      <c r="G28" s="7">
        <v>2</v>
      </c>
      <c r="H28" s="7">
        <v>50</v>
      </c>
      <c r="I28" s="7">
        <v>2000000</v>
      </c>
      <c r="J28" s="7">
        <v>40000</v>
      </c>
      <c r="K28" s="8">
        <v>1960000</v>
      </c>
      <c r="M28" s="6" t="s">
        <v>29</v>
      </c>
      <c r="N28" s="24">
        <f>SUMIF($C$3:$C$9,M28,$H$3:$H$9)</f>
        <v>2737500</v>
      </c>
      <c r="O28" s="24"/>
      <c r="P28" s="25"/>
    </row>
    <row r="29" spans="2:21" ht="16.2" thickBot="1" x14ac:dyDescent="0.35">
      <c r="B29" s="1" t="s">
        <v>35</v>
      </c>
      <c r="C29" s="1" t="s">
        <v>36</v>
      </c>
      <c r="D29" s="6">
        <v>4</v>
      </c>
      <c r="E29" s="7" t="s">
        <v>4</v>
      </c>
      <c r="F29" s="7" t="s">
        <v>32</v>
      </c>
      <c r="G29" s="7">
        <v>2</v>
      </c>
      <c r="H29" s="7">
        <v>60</v>
      </c>
      <c r="I29" s="7">
        <v>1080000</v>
      </c>
      <c r="J29" s="7">
        <v>0</v>
      </c>
      <c r="K29" s="8">
        <v>1080000</v>
      </c>
      <c r="M29" s="6" t="s">
        <v>30</v>
      </c>
      <c r="N29" s="24">
        <f t="shared" ref="N29:N31" si="5">SUMIF($C$3:$C$9,M29,$H$3:$H$9)</f>
        <v>550000</v>
      </c>
      <c r="O29" s="24"/>
      <c r="P29" s="25"/>
    </row>
    <row r="30" spans="2:21" ht="16.2" thickBot="1" x14ac:dyDescent="0.35">
      <c r="D30" s="6">
        <v>5</v>
      </c>
      <c r="E30" s="7" t="s">
        <v>5</v>
      </c>
      <c r="F30" s="7" t="s">
        <v>30</v>
      </c>
      <c r="G30" s="7">
        <v>2</v>
      </c>
      <c r="H30" s="7">
        <v>40</v>
      </c>
      <c r="I30" s="7">
        <v>200000</v>
      </c>
      <c r="J30" s="7">
        <v>0</v>
      </c>
      <c r="K30" s="8">
        <v>200000</v>
      </c>
      <c r="M30" s="6" t="s">
        <v>31</v>
      </c>
      <c r="N30" s="24">
        <f t="shared" si="5"/>
        <v>5880000</v>
      </c>
      <c r="O30" s="24"/>
      <c r="P30" s="25"/>
    </row>
    <row r="31" spans="2:21" ht="16.2" thickBot="1" x14ac:dyDescent="0.35">
      <c r="D31" s="9">
        <v>2</v>
      </c>
      <c r="E31" s="10" t="s">
        <v>2</v>
      </c>
      <c r="F31" s="10" t="s">
        <v>30</v>
      </c>
      <c r="G31" s="10">
        <v>2</v>
      </c>
      <c r="H31" s="10">
        <v>70</v>
      </c>
      <c r="I31" s="10">
        <v>350000</v>
      </c>
      <c r="J31" s="10">
        <v>0</v>
      </c>
      <c r="K31" s="11">
        <v>350000</v>
      </c>
      <c r="M31" s="9" t="s">
        <v>32</v>
      </c>
      <c r="N31" s="26">
        <f t="shared" si="5"/>
        <v>1080000</v>
      </c>
      <c r="O31" s="26"/>
      <c r="P31" s="27"/>
    </row>
    <row r="32" spans="2:21" ht="16.2" thickTop="1" x14ac:dyDescent="0.3"/>
  </sheetData>
  <sortState xmlns:xlrd2="http://schemas.microsoft.com/office/spreadsheetml/2017/richdata2" ref="A3:H9">
    <sortCondition ref="B3"/>
  </sortState>
  <mergeCells count="14">
    <mergeCell ref="B27:C27"/>
    <mergeCell ref="N27:P27"/>
    <mergeCell ref="N28:P28"/>
    <mergeCell ref="N29:P29"/>
    <mergeCell ref="N30:P30"/>
    <mergeCell ref="N31:P31"/>
    <mergeCell ref="A1:H1"/>
    <mergeCell ref="B11:F11"/>
    <mergeCell ref="H11:I11"/>
    <mergeCell ref="M26:P26"/>
    <mergeCell ref="N18:U18"/>
    <mergeCell ref="D25:K25"/>
    <mergeCell ref="C18:J18"/>
    <mergeCell ref="L19:M19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Trang tính</vt:lpstr>
      </vt:variant>
      <vt:variant>
        <vt:i4>3</vt:i4>
      </vt:variant>
      <vt:variant>
        <vt:lpstr>Phạm vi Có tên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Sheet1!Criteria</vt:lpstr>
      <vt:lpstr>Sheet1!Trích_xuất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vitconbungbu</dc:creator>
  <cp:lastModifiedBy>Loc Nguyen</cp:lastModifiedBy>
  <dcterms:created xsi:type="dcterms:W3CDTF">2009-04-26T17:10:57Z</dcterms:created>
  <dcterms:modified xsi:type="dcterms:W3CDTF">2020-12-04T06:25:51Z</dcterms:modified>
</cp:coreProperties>
</file>