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duong\Hoc\BTQLDAPM\"/>
    </mc:Choice>
  </mc:AlternateContent>
  <xr:revisionPtr revIDLastSave="0" documentId="13_ncr:1_{ECC42DB5-5678-4342-9DB8-DFF8B99911BD}" xr6:coauthVersionLast="47" xr6:coauthVersionMax="47" xr10:uidLastSave="{00000000-0000-0000-0000-000000000000}"/>
  <bookViews>
    <workbookView xWindow="-108" yWindow="-108" windowWidth="23256" windowHeight="12456" firstSheet="1" activeTab="3" xr2:uid="{00000000-000D-0000-FFFF-FFFF00000000}"/>
  </bookViews>
  <sheets>
    <sheet name="Thông tin dự án" sheetId="1" r:id="rId1"/>
    <sheet name="Baitap1" sheetId="2" r:id="rId2"/>
    <sheet name="Baitap2" sheetId="3" r:id="rId3"/>
    <sheet name="Baitap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6" i="4" l="1"/>
  <c r="E15" i="4"/>
  <c r="E14" i="4"/>
  <c r="E13" i="4"/>
  <c r="J9" i="4"/>
  <c r="J8" i="4"/>
  <c r="O7" i="4"/>
  <c r="J7" i="4"/>
  <c r="O6" i="4"/>
  <c r="J6" i="4"/>
  <c r="O5" i="4"/>
  <c r="J5" i="4"/>
  <c r="D5" i="4"/>
  <c r="O4" i="4"/>
  <c r="J4" i="4"/>
  <c r="D4" i="4"/>
  <c r="E16" i="3"/>
  <c r="E14" i="3"/>
  <c r="E15" i="3"/>
  <c r="E13" i="3"/>
  <c r="O8" i="3"/>
  <c r="O5" i="3"/>
  <c r="O6" i="3"/>
  <c r="O7" i="3"/>
  <c r="O4" i="3"/>
  <c r="J10" i="3"/>
  <c r="J5" i="3"/>
  <c r="J6" i="3"/>
  <c r="J7" i="3"/>
  <c r="J8" i="3"/>
  <c r="J9" i="3"/>
  <c r="J4" i="3"/>
  <c r="D7" i="3"/>
  <c r="D6" i="3"/>
  <c r="D5" i="3"/>
  <c r="D4" i="3"/>
  <c r="N23" i="2"/>
  <c r="N24" i="2"/>
  <c r="N26" i="2"/>
  <c r="N30" i="2"/>
  <c r="K30" i="2"/>
  <c r="K27" i="2"/>
  <c r="K28" i="2"/>
  <c r="K29" i="2"/>
  <c r="K26" i="2"/>
  <c r="E31" i="2"/>
  <c r="E29" i="2"/>
  <c r="E27" i="2"/>
  <c r="E28" i="2"/>
  <c r="E30" i="2"/>
  <c r="E26" i="2"/>
  <c r="K23" i="2"/>
  <c r="K18" i="2"/>
  <c r="K19" i="2"/>
  <c r="K20" i="2"/>
  <c r="K21" i="2"/>
  <c r="K22" i="2"/>
  <c r="K17" i="2"/>
  <c r="D18" i="2"/>
  <c r="D19" i="2"/>
  <c r="D17" i="2"/>
  <c r="E16" i="4" l="1"/>
  <c r="O8" i="4"/>
  <c r="J10" i="4"/>
  <c r="D7" i="4"/>
  <c r="D20" i="2"/>
</calcChain>
</file>

<file path=xl/sharedStrings.xml><?xml version="1.0" encoding="utf-8"?>
<sst xmlns="http://schemas.openxmlformats.org/spreadsheetml/2006/main" count="399" uniqueCount="227">
  <si>
    <t>Chỉ số</t>
  </si>
  <si>
    <t>Giá trị (USD)</t>
  </si>
  <si>
    <t>BCWS (PV)</t>
  </si>
  <si>
    <t>BCWP (EV)</t>
  </si>
  <si>
    <t>ACWP (AC)</t>
  </si>
  <si>
    <t>BAC</t>
  </si>
  <si>
    <t>Kết quả</t>
  </si>
  <si>
    <t>Ký hiệu</t>
  </si>
  <si>
    <t>Công thức</t>
  </si>
  <si>
    <t>Thay số</t>
  </si>
  <si>
    <t>Ý nghĩa</t>
  </si>
  <si>
    <t>SV</t>
  </si>
  <si>
    <t>EV - PV</t>
  </si>
  <si>
    <t>20,000 − 23,000</t>
  </si>
  <si>
    <t>−3,000</t>
  </si>
  <si>
    <t>CV</t>
  </si>
  <si>
    <t>EV - AC</t>
  </si>
  <si>
    <t>20,000 − 25,000</t>
  </si>
  <si>
    <t>−5,000</t>
  </si>
  <si>
    <t>SPI</t>
  </si>
  <si>
    <t>EV / PV</t>
  </si>
  <si>
    <t>20,000 / 23,000</t>
  </si>
  <si>
    <t>0.87</t>
  </si>
  <si>
    <t>CPI</t>
  </si>
  <si>
    <t>EV / AC</t>
  </si>
  <si>
    <t>20,000 / 25,000</t>
  </si>
  <si>
    <t>Câu 1: Tính CV, SV, CPI, SPI</t>
  </si>
  <si>
    <t>Câu 2: Dự án thực hiện chậm hay nhanh, vượt hay không?</t>
  </si>
  <si>
    <t>Câu 3: Dùng CPI để ước tính chi phí hoàn thành (EAC)</t>
  </si>
  <si>
    <t xml:space="preserve">EAC=CPI/BAC​ =&gt;EAC=120,000​/=150,000 </t>
  </si>
  <si>
    <t>Vượt ngân sách: 150,000 − 120,000 = 30,000 USD</t>
  </si>
  <si>
    <t>Câu 4: Dùng SPI để ước lượng tiến độ hoàn thành</t>
  </si>
  <si>
    <t>PI = 0.87
→ tiến độ chỉ đạt 87% kế hoạch.
Chậm bao nhiêu %:
(1−SPI)×100=(1−0.87)×100=13
Kết luận: Dự án chậm khoảng 13% tiến độ, cần điều chỉnh lịch hoặc tăng nguồn lực để kịp kế hoạch.</t>
  </si>
  <si>
    <t>SV &lt; 0 ⇒ chậm tiến độ
CV &lt; 0 ⇒ vượt chi phí 
Kết luận:Dự án chậm tiến độ và vượt ngân sách so với kế hoạch.</t>
  </si>
  <si>
    <t>0.8</t>
  </si>
  <si>
    <t>Âm =&gt; chậm tiến độ</t>
  </si>
  <si>
    <t>Âm =&gt; vượt chi phí</t>
  </si>
  <si>
    <t>&lt; 1 =&gt; tiến độ thấp</t>
  </si>
  <si>
    <t>&lt; 1 =&gt; chi phí vượt dự toán</t>
  </si>
  <si>
    <t>A</t>
  </si>
  <si>
    <t>B</t>
  </si>
  <si>
    <t>AC</t>
  </si>
  <si>
    <t>% thực tế hoàn thành</t>
  </si>
  <si>
    <t>0.4</t>
  </si>
  <si>
    <t>% kế hoạch hoàn thành</t>
  </si>
  <si>
    <t>0.5</t>
  </si>
  <si>
    <t>Bài 2:</t>
  </si>
  <si>
    <t>Tính EV,PV,SV,CV,SPI,CPI</t>
  </si>
  <si>
    <t>EV = BAC × % thực tế hoàn thành =&gt; EV = 300,000 × 40% = 120,000</t>
  </si>
  <si>
    <t>PV = BAC × % kế hoạch hoàn thành=&gt; PV = 300,000 × 50% = 150,000</t>
  </si>
  <si>
    <t>SV = EV − PV=&gt; SV = 120,000 − 150,000 = −30,000 ⇒ chậm tiến độ</t>
  </si>
  <si>
    <t>SPI = EV / PV =&gt;  SPI = 120,000 / 150,000 = 0.80 ⇒ hiệu suất tiến độ 80% kế hoạch (chậm ~20%)</t>
  </si>
  <si>
    <t>CPI = EV / AC =&gt;  CPI = 120,000 / 175,000 = 0.685 ⇒ hiệu suất chi phí thấp</t>
  </si>
  <si>
    <t>CV = EV − AC =&gt; CV = 120,000 − 175,000 = −55,000 ⇒ vượt chi phí</t>
  </si>
  <si>
    <t>Bài 3:</t>
  </si>
  <si>
    <t>Tổng giờ kế hoạch</t>
  </si>
  <si>
    <t>Giờ KH tới nay</t>
  </si>
  <si>
    <t>Giờ thực tế tới nay</t>
  </si>
  <si>
    <t>Tỉ lệ hoàn thành theo kế hoạch đến hiện tại =&gt; 450 / 750 = 0.60 → 60%</t>
  </si>
  <si>
    <t>Tỉ lệ hoàn thành thực tế đến hiện tại =&gt; 510 / 750 = 0.68 → 68%</t>
  </si>
  <si>
    <t>PV = BAC × % kế hoạch = 65,000 × 0.60 = 39,000</t>
  </si>
  <si>
    <t>EV = BAC × % thực tế = 65,000 × 0.68 = 44,200</t>
  </si>
  <si>
    <t>CV = EV − AC = 44,200 − 40,000 = +4,200 =&gt; → Dự án dưới chi phí</t>
  </si>
  <si>
    <t>SV = EV − PV = 44,200 − 39,000 = +5,200 =&gt; Dự án sớm tiến độ</t>
  </si>
  <si>
    <t>SPI = EV / PV = 44,200 / 39,000 = ≈ 1.13 =&gt; Hiệu suất tiến độ tốt hơn kế hoạch (~13%).</t>
  </si>
  <si>
    <t>CPI = EV / AC = 44,200 / 40,000 = 1.105 ≈ 1.11 =&gt; Hiệu suất chi phí tốt</t>
  </si>
  <si>
    <t>Bài 4:</t>
  </si>
  <si>
    <t>Công việc</t>
  </si>
  <si>
    <t>Thiết kế</t>
  </si>
  <si>
    <t>Sản xuất</t>
  </si>
  <si>
    <t>Thẩm định</t>
  </si>
  <si>
    <t>7.5</t>
  </si>
  <si>
    <t>Lắp ráp</t>
  </si>
  <si>
    <t>Bán hàng</t>
  </si>
  <si>
    <t>Tổng</t>
  </si>
  <si>
    <t>31.5</t>
  </si>
  <si>
    <t>SV = EV − PV = 5 − 4 = +1 =&gt; SV &gt; 0 → công việc đang sớm tiến độ.</t>
  </si>
  <si>
    <t>CV = EV − AC = 5 − 5 = 0 =&gt; CV = 0 → đúng chi phí dự toán.</t>
  </si>
  <si>
    <t>SPI = EV / PV = 5 / 4 = 1.25 =&gt; SPI &gt; 1 → hiệu suất tiến độ tốt.</t>
  </si>
  <si>
    <t>CPI = EV / AC = 5 / 5 = 1.00 =&gt; CPI = 1 → hiệu suất chi phí đạt yêu cầu.</t>
  </si>
  <si>
    <t>Tổng toàn dự án</t>
  </si>
  <si>
    <t>SV = EV − PV = 2 − 6 = −4 =&gt; SV &lt; 0 → rất chậm tiến độ.</t>
  </si>
  <si>
    <t>CV = EV − AC = 2 − 4 = −2 =&gt; CV &lt; 0 → chi phí vượt nhiều.</t>
  </si>
  <si>
    <t>SPI = EV / PV = 2 / 6 ≈ 0.33 =&gt; SPI &lt; 1 → hiệu suất tiến độ rất kém.</t>
  </si>
  <si>
    <t>CPI = EV / AC = 2 / 4 = 0.50 =&gt; CPI &lt; 1 → sử dụng nguồn lực kém hiệu quả.</t>
  </si>
  <si>
    <t>SV = EV − PV = 5 − 8 = −3 =&gt; SV &lt; 0 → chậm tiến độ.</t>
  </si>
  <si>
    <t>CV = EV − AC = 5 − 6 = −1 =&gt; CV &lt; 0 → vượt chi phí nhẹ.</t>
  </si>
  <si>
    <t>SPI = EV / PV = 5 / 8 = 0.625 =&gt; SPI &lt; 1 → hiệu suất tiến độ thấp.</t>
  </si>
  <si>
    <t>CPI = EV / AC = 5 / 6 ≈ 0.83 =&gt; CPI &lt; 1 → chi phí chưa tối ưu.</t>
  </si>
  <si>
    <t>SV = EV − PV = 17 − 31.5 = −14.5 =&gt; SV &lt; 0 → toàn dự án đang chậm tiến độ nghiêm trọng.</t>
  </si>
  <si>
    <t>CV = EV − AC = 17 − 19 = −2 =&gt; CV &lt; 0 → vượt nhẹ ngân sách.</t>
  </si>
  <si>
    <t>SPI = EV / PV = 17 / 31.5 ≈ 0.54 =&gt; SPI &lt; 1 → hiệu suất tiến độ kém (chỉ đạt ~54% kế hoạch).</t>
  </si>
  <si>
    <t>CPI = EV / AC = 17 / 19 ≈ 0.89 =&gt;CPI &lt; 1 → chi phí sử dụng chưa hiệu quả.</t>
  </si>
  <si>
    <t>SV = EV − PV = 5 − 7.5 = −2.5 =&gt; SV &lt; 0 → rất chậm tiến độ.</t>
  </si>
  <si>
    <t>CV = EV − AC = 5 − 7 = −2 =&gt; CV &lt; 0 → vượt chi phí.</t>
  </si>
  <si>
    <t>SPI = EV / PV = 5 / 7.5 ≈ 0.67 =&gt; SPI &lt; 1 → hiệu suất tiến độ thấp.</t>
  </si>
  <si>
    <t>CPI = EV / AC = 5 / 7 ≈ 0.71 =&gt; CPI &lt; 1 → quản lý chi phí chưa tốt.</t>
  </si>
  <si>
    <t>SV = EV − PV = 5 − 6 = −1 =&gt; SV &lt; 0 → công việc chậm tiến độ.</t>
  </si>
  <si>
    <t>SPI = EV / PV = 5 / 6 ≈ 0.83 =&gt; SPI &lt; 1 → hiệu suất tiến độ kém.</t>
  </si>
  <si>
    <t>CPI = EV / AC = 5 / 7 ≈ 0.71 =&gt;CPI &lt; 1 → chi phí sử dụng không hiệu quả.</t>
  </si>
  <si>
    <t>x</t>
  </si>
  <si>
    <t>BÀI TẬP 1: ƯỚC LƯỢNG CHI PHÍ PHẦN MỀM QUẢN LÝ NHÀ SÁCH</t>
  </si>
  <si>
    <t xml:space="preserve">Thông tin dự án: 
Công ty Fahasa muốn phát triển phần mềm “Quản Lý Nhà Sách” với các yêu cầu cơ bản sau: </t>
  </si>
  <si>
    <t>Bước 1: Yêu cầu chức năng chính 
1. Quản lý thông tin sách (thêm, sửa, xóa, tìm kiếm) 
2. Quản lý kho sách (nhập kho, xuất kho, kiểm kê) 
3. Quản lý khách hàng và đơn hàng 
4. Báo cáo doanh thu theo tháng/quý/năm 
5. Quản lý nhân viên và phân quyền</t>
  </si>
  <si>
    <t>Loại</t>
  </si>
  <si>
    <t>Số lượng</t>
  </si>
  <si>
    <t>Trọng số</t>
  </si>
  <si>
    <t>Đơn giản</t>
  </si>
  <si>
    <t>Trung bình</t>
  </si>
  <si>
    <t>Phức tạp</t>
  </si>
  <si>
    <t>TAW</t>
  </si>
  <si>
    <t xml:space="preserve">Bước 2: Các tác nhân (Actors) 
• Quản trị viên: 1 người (phức tạp) 
• Nhân viên bán hàng: 3 người (trung bình) 
• Nhân viên kho: 2 người (trung bình) 
• Khách hàng: 0 (đơn giản) - chỉ mua hàng trực tiếp </t>
  </si>
  <si>
    <t xml:space="preserve">Bước 3: Trường hợp sử dụng (Use-cases) 
Loại B (Bắt buộc): 
• Đơn giản: 8 use-case 
• Trung bình: 15 use-case 
• Phức tạp: 7 use-case 
Loại M (Mong muốn): 
• Đơn giản: 5 use-case 
• Trung bình: 8 use-case 
• Phức tạp: 3 use-case </t>
  </si>
  <si>
    <t xml:space="preserve">Bước 4: Thông số kỹ thuật 
• Hệ thống phân tán: Có (điểm 4) 
• Yêu cầu đáp ứng nhanh: Có (điểm 4) 
• Bảo mật cao: Có (điểm 4) 
• Dễ sử dụng: Rất quan trọng (điểm 5) 
• Các yếu tố khác: Trung bình (điểm 3) </t>
  </si>
  <si>
    <t xml:space="preserve">Bước 5: Thông tin nhóm phát triển 
• Kinh nghiệm về ứng dụng tương tự: Tốt (điểm 4) 
• Hiểu biết về hướng đối tượng: Tốt (điểm 4) 
• Khả năng lãnh đạo nhóm: Khá (điểm 3) 
• Độ ổn định yêu cầu: Trung bình (điểm 3) 
• Ngôn ngữ lập trình: Java (quen thuộc) </t>
  </si>
  <si>
    <t>Bước 6: Thông tin tài chính 
• Lương cơ bản giờ công: 120,000 VND/giờ 
• Các khoản phụ cấp: 15% 
• Lương phụ và chi phí trực tiếp: 16%</t>
  </si>
  <si>
    <t>Tính điểm Actor (TAW)</t>
  </si>
  <si>
    <t>Loại Actor</t>
  </si>
  <si>
    <t>Tính điểm Use Case (TBF)</t>
  </si>
  <si>
    <t>Mức độ</t>
  </si>
  <si>
    <t>Số UC</t>
  </si>
  <si>
    <t>Hệ số</t>
  </si>
  <si>
    <t>M</t>
  </si>
  <si>
    <t>TBF</t>
  </si>
  <si>
    <t>Tính hệ số kỹ thuật (TCF)</t>
  </si>
  <si>
    <t>STT</t>
  </si>
  <si>
    <t>Yếu tố kỹ thuật</t>
  </si>
  <si>
    <t>Điểm đánh giá</t>
  </si>
  <si>
    <t>Hệ thống phân tán</t>
  </si>
  <si>
    <t>Yêu cầu đáp ứng nhanh</t>
  </si>
  <si>
    <t>Bảo mật cao</t>
  </si>
  <si>
    <t>Dễ sử dụng</t>
  </si>
  <si>
    <t>Các yếu tố khác</t>
  </si>
  <si>
    <t>TFW</t>
  </si>
  <si>
    <t>21.5</t>
  </si>
  <si>
    <t>Tính hệ số môi trường (EF)</t>
  </si>
  <si>
    <t>Yếu tố môi trường</t>
  </si>
  <si>
    <t>Điểm</t>
  </si>
  <si>
    <t>Kinh nghiệm ứng dụng tương tự</t>
  </si>
  <si>
    <t>Hiểu biết hướng đối tượng</t>
  </si>
  <si>
    <t>Khả năng lãnh đạo nhóm</t>
  </si>
  <si>
    <t>Độ ổn định yêu cầu</t>
  </si>
  <si>
    <t>EFW</t>
  </si>
  <si>
    <t>13.5</t>
  </si>
  <si>
    <t>Thành phần</t>
  </si>
  <si>
    <t>TCF</t>
  </si>
  <si>
    <t>EF</t>
  </si>
  <si>
    <t>UUCP</t>
  </si>
  <si>
    <t>AUCP</t>
  </si>
  <si>
    <t>Phụ cấp (%)</t>
  </si>
  <si>
    <t>0.15</t>
  </si>
  <si>
    <t>Lương phụ &amp; chi phí trực tiếp (%)</t>
  </si>
  <si>
    <t>0.16</t>
  </si>
  <si>
    <t>H (đơn giá giờ công)</t>
  </si>
  <si>
    <t>Chi phí chung (65%)</t>
  </si>
  <si>
    <t>Thu nhập chịu thuế (6%)</t>
  </si>
  <si>
    <t>3,046,497,977</t>
  </si>
  <si>
    <t>TÍNH TỔNG CHI PHÍ PHẦN MỀM</t>
  </si>
  <si>
    <t>Công thức / Cách tính</t>
  </si>
  <si>
    <t>(từ trên)</t>
  </si>
  <si>
    <t>(từ phần TCF)</t>
  </si>
  <si>
    <t>(từ phần EF)</t>
  </si>
  <si>
    <t>=0.6 + 0.01*C3</t>
  </si>
  <si>
    <t>→ 0.815</t>
  </si>
  <si>
    <t>=1.4 - 0.03*C4</t>
  </si>
  <si>
    <t>→ 0.995</t>
  </si>
  <si>
    <t>→ 488</t>
  </si>
  <si>
    <t>→ 395.73</t>
  </si>
  <si>
    <t>P (giờ/AUCP)</t>
  </si>
  <si>
    <t>Cho sẵn</t>
  </si>
  <si>
    <t>E (tổng giờ)</t>
  </si>
  <si>
    <t>→ 7,914.6</t>
  </si>
  <si>
    <t>Lương cơ bản/giờ (Hc)</t>
  </si>
  <si>
    <t>→ 157,200</t>
  </si>
  <si>
    <t>G = 1.4 × E × H</t>
  </si>
  <si>
    <t>=1.4*C10*C14</t>
  </si>
  <si>
    <t>→ 1,741,851,330</t>
  </si>
  <si>
    <t>=C15*0.65</t>
  </si>
  <si>
    <t>→ 1,132,203,365</t>
  </si>
  <si>
    <t>=(C15+C16)*0.06</t>
  </si>
  <si>
    <t>→ 172,443,282</t>
  </si>
  <si>
    <t>TỔNG CHI PHÍ PHẦN MỀM (GPM)</t>
  </si>
  <si>
    <t>BÀI TẬP 2 – ƯỚC LƯỢNG CHI PHÍ PHẦN MỀM QUẢN LÝ BỆNH VIỆN</t>
  </si>
  <si>
    <t>Tổng TAW</t>
  </si>
  <si>
    <t>Số lượng UC</t>
  </si>
  <si>
    <t>Hệ số (Loại B=1, Loại M=1.2)</t>
  </si>
  <si>
    <t>Tổng TBF</t>
  </si>
  <si>
    <t>Hệ số phức tạp kỹ thuật (TCF)</t>
  </si>
  <si>
    <t>Đáp ứng nhanh</t>
  </si>
  <si>
    <t>Tổng TFW</t>
  </si>
  <si>
    <t>TCF = 0.6 + (0.01 × TFW)</t>
  </si>
  <si>
    <t>Hệ số môi trường (EF)</t>
  </si>
  <si>
    <t>Tổng EFW</t>
  </si>
  <si>
    <t>EF = 1.4 − (0.03 × EFW)</t>
  </si>
  <si>
    <t>Tính tổng chi phí phần mềm</t>
  </si>
  <si>
    <t>TAW + TBF</t>
  </si>
  <si>
    <t>UUCP × TCF × EF</t>
  </si>
  <si>
    <t>Giả định 20</t>
  </si>
  <si>
    <t>=596.4×20</t>
  </si>
  <si>
    <t>11,928 giờ</t>
  </si>
  <si>
    <t>Lương cơ bản</t>
  </si>
  <si>
    <t>150,000 VND/h</t>
  </si>
  <si>
    <t>Phụ cấp (15%)</t>
  </si>
  <si>
    <t>Lương phụ &amp; chi phí trực tiếp (16%)</t>
  </si>
  <si>
    <t>Đơn giá giờ công H</t>
  </si>
  <si>
    <t>=150,000*(1+0.15+0.16)</t>
  </si>
  <si>
    <t>195,000 VND/h</t>
  </si>
  <si>
    <t>=1.4*11928*195000</t>
  </si>
  <si>
    <t>3,260,040,000 VND</t>
  </si>
  <si>
    <t>2,119,026,000 VND</t>
  </si>
  <si>
    <t>=(G+Chi phí chung)*0.06</t>
  </si>
  <si>
    <t>322,742,000 VND</t>
  </si>
  <si>
    <t>≈ 5,701,808,000 VND</t>
  </si>
  <si>
    <t>BÀI TẬP 3 – ƯỚC LƯỢNG CHI PHÍ PHẦN MỀM BÁN HÀNG ONLINE</t>
  </si>
  <si>
    <t>Khả năng lãnh đạo</t>
  </si>
  <si>
    <t>579</t>
  </si>
  <si>
    <t>554.6</t>
  </si>
  <si>
    <t>=554.6×20</t>
  </si>
  <si>
    <t>11,092 giờ</t>
  </si>
  <si>
    <t>130,000 VND/h</t>
  </si>
  <si>
    <t>=130,000*(1+0.15+0.16)</t>
  </si>
  <si>
    <t>163,800 VND/h</t>
  </si>
  <si>
    <t>=1.4*11092*163800</t>
  </si>
  <si>
    <t>2,541,861,360 VND</t>
  </si>
  <si>
    <t>1,652,210,884 VND</t>
  </si>
  <si>
    <t>251,652,341 VND</t>
  </si>
  <si>
    <t>≈ 4,445,724,585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</si>
</sst>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theme="1"/>
      <name val="Arial"/>
      <family val="2"/>
      <scheme val="minor"/>
    </font>
    <font>
      <b/>
      <sz val="11"/>
      <color theme="1"/>
      <name val="Times New Roman"/>
      <family val="1"/>
      <charset val="163"/>
      <scheme val="major"/>
    </font>
    <font>
      <sz val="11"/>
      <color theme="1"/>
      <name val="Times New Roman"/>
      <family val="1"/>
      <charset val="163"/>
      <scheme val="major"/>
    </font>
    <font>
      <sz val="10"/>
      <color theme="1"/>
      <name val="Times New Roman"/>
      <family val="1"/>
      <charset val="163"/>
      <scheme val="major"/>
    </font>
    <font>
      <b/>
      <sz val="13"/>
      <color theme="1"/>
      <name val="Times New Roman"/>
      <family val="1"/>
      <charset val="163"/>
      <scheme val="major"/>
    </font>
    <font>
      <sz val="13"/>
      <color theme="1"/>
      <name val="Times New Roman"/>
      <family val="1"/>
      <charset val="163"/>
      <scheme val="maj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8"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xf numFmtId="0" fontId="5" fillId="0" borderId="1" xfId="0" applyFont="1" applyBorder="1" applyAlignment="1">
      <alignment horizontal="center" vertical="top"/>
    </xf>
    <xf numFmtId="0" fontId="6" fillId="0" borderId="1" xfId="0" applyFont="1" applyBorder="1"/>
    <xf numFmtId="0" fontId="6" fillId="0" borderId="0" xfId="0" applyFont="1" applyBorder="1"/>
    <xf numFmtId="0" fontId="6" fillId="0" borderId="0" xfId="0" applyFont="1"/>
    <xf numFmtId="0" fontId="5" fillId="0" borderId="1" xfId="0" applyFont="1" applyBorder="1" applyAlignment="1">
      <alignment horizontal="center"/>
    </xf>
    <xf numFmtId="0" fontId="6" fillId="0" borderId="0" xfId="0" applyFont="1" applyBorder="1" applyAlignment="1"/>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xf>
    <xf numFmtId="0" fontId="6" fillId="0" borderId="1" xfId="0" applyFont="1" applyBorder="1" applyAlignment="1">
      <alignment horizontal="center" wrapText="1"/>
    </xf>
    <xf numFmtId="0" fontId="6" fillId="2" borderId="1" xfId="0" applyFont="1" applyFill="1" applyBorder="1" applyAlignment="1">
      <alignment horizontal="center" wrapText="1"/>
    </xf>
    <xf numFmtId="0" fontId="6" fillId="0" borderId="1" xfId="0" applyFont="1" applyBorder="1"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5" fillId="2" borderId="1" xfId="0" applyFont="1" applyFill="1" applyBorder="1" applyAlignment="1">
      <alignment horizont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center"/>
    </xf>
    <xf numFmtId="0" fontId="6" fillId="2" borderId="1" xfId="0" applyFont="1" applyFill="1" applyBorder="1" applyAlignment="1">
      <alignment horizontal="center"/>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5" fillId="3" borderId="1" xfId="0" applyFont="1" applyFill="1" applyBorder="1" applyAlignment="1">
      <alignment horizontal="center"/>
    </xf>
    <xf numFmtId="0" fontId="6" fillId="3" borderId="1" xfId="0" applyFont="1" applyFill="1" applyBorder="1" applyAlignment="1">
      <alignment horizontal="center"/>
    </xf>
    <xf numFmtId="0" fontId="2" fillId="2" borderId="1" xfId="0" applyFont="1" applyFill="1" applyBorder="1" applyAlignment="1">
      <alignment horizontal="center" vertical="top"/>
    </xf>
    <xf numFmtId="0" fontId="2" fillId="0" borderId="1" xfId="0" applyFont="1" applyBorder="1" applyAlignment="1">
      <alignment vertical="top"/>
    </xf>
    <xf numFmtId="0" fontId="3" fillId="4" borderId="1" xfId="0" applyFont="1" applyFill="1" applyBorder="1" applyAlignment="1">
      <alignment horizontal="left" wrapText="1"/>
    </xf>
    <xf numFmtId="0" fontId="3" fillId="0" borderId="1" xfId="0" applyFont="1" applyBorder="1" applyAlignment="1">
      <alignment horizontal="center" wrapText="1"/>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6" borderId="1" xfId="0" applyFont="1" applyFill="1" applyBorder="1" applyAlignment="1"/>
    <xf numFmtId="0" fontId="2" fillId="0" borderId="1" xfId="0" applyFont="1" applyBorder="1" applyAlignment="1">
      <alignment vertical="center" wrapText="1"/>
    </xf>
    <xf numFmtId="0" fontId="3" fillId="7" borderId="1" xfId="0" applyFont="1" applyFill="1" applyBorder="1" applyAlignment="1">
      <alignment horizontal="center"/>
    </xf>
    <xf numFmtId="9" fontId="3" fillId="0" borderId="1" xfId="0" applyNumberFormat="1"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3" fontId="3" fillId="0" borderId="1" xfId="0" applyNumberFormat="1" applyFont="1" applyBorder="1" applyAlignment="1">
      <alignment vertical="center" wrapText="1"/>
    </xf>
    <xf numFmtId="3" fontId="2" fillId="0" borderId="1" xfId="0" applyNumberFormat="1" applyFont="1" applyBorder="1" applyAlignment="1">
      <alignment vertical="center"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opLeftCell="A88" workbookViewId="0">
      <selection activeCell="C44" sqref="C44"/>
    </sheetView>
  </sheetViews>
  <sheetFormatPr defaultRowHeight="16.8" x14ac:dyDescent="0.3"/>
  <cols>
    <col min="1" max="1" width="17.5" style="9" customWidth="1"/>
    <col min="2" max="2" width="12.09765625" style="9" customWidth="1"/>
    <col min="3" max="3" width="46.8984375" style="9" customWidth="1"/>
    <col min="4" max="4" width="17.09765625" style="9" customWidth="1"/>
    <col min="5" max="5" width="26.69921875" style="9" customWidth="1"/>
    <col min="6" max="6" width="8.796875" style="8"/>
    <col min="7" max="16384" width="8.796875" style="9"/>
  </cols>
  <sheetData>
    <row r="1" spans="1:6" x14ac:dyDescent="0.3">
      <c r="A1" s="6" t="s">
        <v>0</v>
      </c>
      <c r="B1" s="6" t="s">
        <v>1</v>
      </c>
      <c r="C1" s="6"/>
      <c r="D1" s="6"/>
      <c r="E1" s="7"/>
    </row>
    <row r="2" spans="1:6" x14ac:dyDescent="0.3">
      <c r="A2" s="7" t="s">
        <v>2</v>
      </c>
      <c r="B2" s="7">
        <v>23000</v>
      </c>
      <c r="C2" s="7"/>
      <c r="D2" s="7"/>
      <c r="E2" s="7"/>
    </row>
    <row r="3" spans="1:6" x14ac:dyDescent="0.3">
      <c r="A3" s="7" t="s">
        <v>3</v>
      </c>
      <c r="B3" s="7">
        <v>20000</v>
      </c>
      <c r="C3" s="7"/>
      <c r="D3" s="7"/>
      <c r="E3" s="7"/>
    </row>
    <row r="4" spans="1:6" x14ac:dyDescent="0.3">
      <c r="A4" s="7" t="s">
        <v>4</v>
      </c>
      <c r="B4" s="7">
        <v>25000</v>
      </c>
      <c r="C4" s="7"/>
      <c r="D4" s="7"/>
      <c r="E4" s="7"/>
    </row>
    <row r="5" spans="1:6" x14ac:dyDescent="0.3">
      <c r="A5" s="7" t="s">
        <v>5</v>
      </c>
      <c r="B5" s="7">
        <v>120000</v>
      </c>
      <c r="C5" s="7"/>
      <c r="D5" s="7"/>
      <c r="E5" s="7"/>
    </row>
    <row r="6" spans="1:6" x14ac:dyDescent="0.3">
      <c r="A6" s="10" t="s">
        <v>26</v>
      </c>
      <c r="B6" s="10"/>
      <c r="C6" s="10"/>
      <c r="D6" s="10"/>
      <c r="E6" s="10"/>
      <c r="F6" s="11"/>
    </row>
    <row r="7" spans="1:6" x14ac:dyDescent="0.3">
      <c r="A7" s="12" t="s">
        <v>7</v>
      </c>
      <c r="B7" s="12" t="s">
        <v>8</v>
      </c>
      <c r="C7" s="12" t="s">
        <v>9</v>
      </c>
      <c r="D7" s="12" t="s">
        <v>6</v>
      </c>
      <c r="E7" s="12" t="s">
        <v>10</v>
      </c>
    </row>
    <row r="8" spans="1:6" x14ac:dyDescent="0.3">
      <c r="A8" s="13" t="s">
        <v>11</v>
      </c>
      <c r="B8" s="13" t="s">
        <v>12</v>
      </c>
      <c r="C8" s="13" t="s">
        <v>13</v>
      </c>
      <c r="D8" s="13" t="s">
        <v>14</v>
      </c>
      <c r="E8" s="13" t="s">
        <v>35</v>
      </c>
    </row>
    <row r="9" spans="1:6" x14ac:dyDescent="0.3">
      <c r="A9" s="13" t="s">
        <v>15</v>
      </c>
      <c r="B9" s="13" t="s">
        <v>16</v>
      </c>
      <c r="C9" s="13" t="s">
        <v>17</v>
      </c>
      <c r="D9" s="13" t="s">
        <v>18</v>
      </c>
      <c r="E9" s="13" t="s">
        <v>36</v>
      </c>
    </row>
    <row r="10" spans="1:6" x14ac:dyDescent="0.3">
      <c r="A10" s="13" t="s">
        <v>19</v>
      </c>
      <c r="B10" s="13" t="s">
        <v>20</v>
      </c>
      <c r="C10" s="13" t="s">
        <v>21</v>
      </c>
      <c r="D10" s="13" t="s">
        <v>22</v>
      </c>
      <c r="E10" s="13" t="s">
        <v>37</v>
      </c>
    </row>
    <row r="11" spans="1:6" x14ac:dyDescent="0.3">
      <c r="A11" s="13" t="s">
        <v>23</v>
      </c>
      <c r="B11" s="13" t="s">
        <v>24</v>
      </c>
      <c r="C11" s="13" t="s">
        <v>25</v>
      </c>
      <c r="D11" s="13" t="s">
        <v>34</v>
      </c>
      <c r="E11" s="13" t="s">
        <v>38</v>
      </c>
    </row>
    <row r="12" spans="1:6" x14ac:dyDescent="0.3">
      <c r="A12" s="10" t="s">
        <v>27</v>
      </c>
      <c r="B12" s="10"/>
      <c r="C12" s="10"/>
      <c r="D12" s="10"/>
      <c r="E12" s="10"/>
      <c r="F12" s="11"/>
    </row>
    <row r="13" spans="1:6" x14ac:dyDescent="0.3">
      <c r="A13" s="15" t="s">
        <v>33</v>
      </c>
      <c r="B13" s="14"/>
      <c r="C13" s="14"/>
      <c r="D13" s="14"/>
      <c r="E13" s="14"/>
    </row>
    <row r="14" spans="1:6" x14ac:dyDescent="0.3">
      <c r="A14" s="14"/>
      <c r="B14" s="14"/>
      <c r="C14" s="14"/>
      <c r="D14" s="14"/>
      <c r="E14" s="14"/>
    </row>
    <row r="15" spans="1:6" x14ac:dyDescent="0.3">
      <c r="A15" s="14"/>
      <c r="B15" s="14"/>
      <c r="C15" s="14"/>
      <c r="D15" s="14"/>
      <c r="E15" s="14"/>
    </row>
    <row r="16" spans="1:6" x14ac:dyDescent="0.3">
      <c r="A16" s="10" t="s">
        <v>28</v>
      </c>
      <c r="B16" s="10"/>
      <c r="C16" s="10"/>
      <c r="D16" s="10"/>
      <c r="E16" s="10"/>
    </row>
    <row r="17" spans="1:5" x14ac:dyDescent="0.3">
      <c r="A17" s="14" t="s">
        <v>29</v>
      </c>
      <c r="B17" s="14"/>
      <c r="C17" s="14"/>
      <c r="D17" s="14"/>
      <c r="E17" s="14"/>
    </row>
    <row r="18" spans="1:5" x14ac:dyDescent="0.3">
      <c r="A18" s="15" t="s">
        <v>30</v>
      </c>
      <c r="B18" s="14"/>
      <c r="C18" s="14"/>
      <c r="D18" s="14"/>
      <c r="E18" s="14"/>
    </row>
    <row r="19" spans="1:5" x14ac:dyDescent="0.3">
      <c r="A19" s="10" t="s">
        <v>31</v>
      </c>
      <c r="B19" s="10"/>
      <c r="C19" s="10"/>
      <c r="D19" s="10"/>
      <c r="E19" s="10"/>
    </row>
    <row r="20" spans="1:5" x14ac:dyDescent="0.3">
      <c r="A20" s="15" t="s">
        <v>32</v>
      </c>
      <c r="B20" s="15"/>
      <c r="C20" s="15"/>
      <c r="D20" s="15"/>
      <c r="E20" s="15"/>
    </row>
    <row r="21" spans="1:5" x14ac:dyDescent="0.3">
      <c r="A21" s="15"/>
      <c r="B21" s="15"/>
      <c r="C21" s="15"/>
      <c r="D21" s="15"/>
      <c r="E21" s="15"/>
    </row>
    <row r="22" spans="1:5" x14ac:dyDescent="0.3">
      <c r="A22" s="15"/>
      <c r="B22" s="15"/>
      <c r="C22" s="15"/>
      <c r="D22" s="15"/>
      <c r="E22" s="15"/>
    </row>
    <row r="23" spans="1:5" x14ac:dyDescent="0.3">
      <c r="A23" s="15"/>
      <c r="B23" s="15"/>
      <c r="C23" s="15"/>
      <c r="D23" s="15"/>
      <c r="E23" s="15"/>
    </row>
    <row r="24" spans="1:5" x14ac:dyDescent="0.3">
      <c r="A24" s="15"/>
      <c r="B24" s="15"/>
      <c r="C24" s="15"/>
      <c r="D24" s="15"/>
      <c r="E24" s="15"/>
    </row>
    <row r="25" spans="1:5" x14ac:dyDescent="0.3">
      <c r="A25" s="21" t="s">
        <v>46</v>
      </c>
      <c r="B25" s="16"/>
      <c r="C25" s="16"/>
      <c r="D25" s="16"/>
      <c r="E25" s="16"/>
    </row>
    <row r="26" spans="1:5" x14ac:dyDescent="0.3">
      <c r="A26" s="17"/>
      <c r="B26" s="22" t="s">
        <v>39</v>
      </c>
      <c r="C26" s="22" t="s">
        <v>40</v>
      </c>
      <c r="D26" s="17"/>
      <c r="E26" s="17"/>
    </row>
    <row r="27" spans="1:5" x14ac:dyDescent="0.3">
      <c r="A27" s="7"/>
      <c r="B27" s="23" t="s">
        <v>5</v>
      </c>
      <c r="C27" s="23">
        <v>300000</v>
      </c>
      <c r="D27" s="7"/>
      <c r="E27" s="7"/>
    </row>
    <row r="28" spans="1:5" x14ac:dyDescent="0.3">
      <c r="A28" s="7"/>
      <c r="B28" s="23" t="s">
        <v>41</v>
      </c>
      <c r="C28" s="23">
        <v>175000</v>
      </c>
      <c r="D28" s="7"/>
      <c r="E28" s="7"/>
    </row>
    <row r="29" spans="1:5" ht="33.6" x14ac:dyDescent="0.3">
      <c r="A29" s="7"/>
      <c r="B29" s="23" t="s">
        <v>42</v>
      </c>
      <c r="C29" s="23" t="s">
        <v>43</v>
      </c>
      <c r="D29" s="7"/>
      <c r="E29" s="7"/>
    </row>
    <row r="30" spans="1:5" ht="33.6" x14ac:dyDescent="0.3">
      <c r="A30" s="7"/>
      <c r="B30" s="23" t="s">
        <v>44</v>
      </c>
      <c r="C30" s="23" t="s">
        <v>45</v>
      </c>
      <c r="D30" s="7"/>
      <c r="E30" s="7"/>
    </row>
    <row r="31" spans="1:5" x14ac:dyDescent="0.3">
      <c r="A31" s="10" t="s">
        <v>47</v>
      </c>
      <c r="B31" s="10"/>
      <c r="C31" s="10"/>
      <c r="D31" s="10"/>
      <c r="E31" s="10"/>
    </row>
    <row r="32" spans="1:5" x14ac:dyDescent="0.3">
      <c r="A32" s="14" t="s">
        <v>48</v>
      </c>
      <c r="B32" s="14"/>
      <c r="C32" s="14"/>
      <c r="D32" s="14"/>
      <c r="E32" s="14"/>
    </row>
    <row r="33" spans="1:5" x14ac:dyDescent="0.3">
      <c r="A33" s="14" t="s">
        <v>49</v>
      </c>
      <c r="B33" s="14"/>
      <c r="C33" s="14"/>
      <c r="D33" s="14"/>
      <c r="E33" s="14"/>
    </row>
    <row r="34" spans="1:5" x14ac:dyDescent="0.3">
      <c r="A34" s="14" t="s">
        <v>50</v>
      </c>
      <c r="B34" s="14"/>
      <c r="C34" s="14"/>
      <c r="D34" s="14"/>
      <c r="E34" s="14"/>
    </row>
    <row r="35" spans="1:5" x14ac:dyDescent="0.3">
      <c r="A35" s="14" t="s">
        <v>53</v>
      </c>
      <c r="B35" s="14"/>
      <c r="C35" s="14"/>
      <c r="D35" s="14"/>
      <c r="E35" s="14"/>
    </row>
    <row r="36" spans="1:5" x14ac:dyDescent="0.3">
      <c r="A36" s="14" t="s">
        <v>51</v>
      </c>
      <c r="B36" s="14"/>
      <c r="C36" s="14"/>
      <c r="D36" s="14"/>
      <c r="E36" s="14"/>
    </row>
    <row r="37" spans="1:5" x14ac:dyDescent="0.3">
      <c r="A37" s="14" t="s">
        <v>52</v>
      </c>
      <c r="B37" s="14"/>
      <c r="C37" s="14"/>
      <c r="D37" s="14"/>
      <c r="E37" s="14"/>
    </row>
    <row r="38" spans="1:5" x14ac:dyDescent="0.3">
      <c r="A38" s="24" t="s">
        <v>54</v>
      </c>
      <c r="B38" s="25"/>
      <c r="C38" s="25"/>
      <c r="D38" s="25"/>
      <c r="E38" s="25"/>
    </row>
    <row r="39" spans="1:5" x14ac:dyDescent="0.3">
      <c r="A39" s="7"/>
      <c r="B39" s="26" t="s">
        <v>39</v>
      </c>
      <c r="C39" s="26" t="s">
        <v>40</v>
      </c>
      <c r="D39" s="7"/>
      <c r="E39" s="7"/>
    </row>
    <row r="40" spans="1:5" x14ac:dyDescent="0.3">
      <c r="A40" s="7"/>
      <c r="B40" s="13" t="s">
        <v>5</v>
      </c>
      <c r="C40" s="13">
        <v>65000</v>
      </c>
      <c r="D40" s="7"/>
      <c r="E40" s="7"/>
    </row>
    <row r="41" spans="1:5" ht="33.6" x14ac:dyDescent="0.3">
      <c r="A41" s="7"/>
      <c r="B41" s="13" t="s">
        <v>55</v>
      </c>
      <c r="C41" s="13">
        <v>750</v>
      </c>
      <c r="D41" s="7"/>
      <c r="E41" s="7"/>
    </row>
    <row r="42" spans="1:5" x14ac:dyDescent="0.3">
      <c r="A42" s="7"/>
      <c r="B42" s="13" t="s">
        <v>41</v>
      </c>
      <c r="C42" s="13">
        <v>40000</v>
      </c>
      <c r="D42" s="7"/>
      <c r="E42" s="7"/>
    </row>
    <row r="43" spans="1:5" ht="33.6" x14ac:dyDescent="0.3">
      <c r="A43" s="7"/>
      <c r="B43" s="13" t="s">
        <v>56</v>
      </c>
      <c r="C43" s="13">
        <v>450</v>
      </c>
      <c r="D43" s="7"/>
      <c r="E43" s="7"/>
    </row>
    <row r="44" spans="1:5" ht="33.6" x14ac:dyDescent="0.3">
      <c r="A44" s="7"/>
      <c r="B44" s="13" t="s">
        <v>57</v>
      </c>
      <c r="C44" s="13">
        <v>510</v>
      </c>
      <c r="D44" s="7"/>
      <c r="E44" s="7"/>
    </row>
    <row r="45" spans="1:5" x14ac:dyDescent="0.3">
      <c r="A45" s="14" t="s">
        <v>58</v>
      </c>
      <c r="B45" s="14"/>
      <c r="C45" s="14"/>
      <c r="D45" s="14"/>
      <c r="E45" s="14"/>
    </row>
    <row r="46" spans="1:5" x14ac:dyDescent="0.3">
      <c r="A46" s="14" t="s">
        <v>59</v>
      </c>
      <c r="B46" s="14"/>
      <c r="C46" s="14"/>
      <c r="D46" s="14"/>
      <c r="E46" s="14"/>
    </row>
    <row r="47" spans="1:5" x14ac:dyDescent="0.3">
      <c r="A47" s="14" t="s">
        <v>60</v>
      </c>
      <c r="B47" s="14"/>
      <c r="C47" s="14"/>
      <c r="D47" s="14"/>
      <c r="E47" s="14"/>
    </row>
    <row r="48" spans="1:5" x14ac:dyDescent="0.3">
      <c r="A48" s="14" t="s">
        <v>61</v>
      </c>
      <c r="B48" s="14"/>
      <c r="C48" s="14"/>
      <c r="D48" s="14"/>
      <c r="E48" s="14"/>
    </row>
    <row r="49" spans="1:5" x14ac:dyDescent="0.3">
      <c r="A49" s="14" t="s">
        <v>63</v>
      </c>
      <c r="B49" s="14"/>
      <c r="C49" s="14"/>
      <c r="D49" s="14"/>
      <c r="E49" s="14"/>
    </row>
    <row r="50" spans="1:5" x14ac:dyDescent="0.3">
      <c r="A50" s="14" t="s">
        <v>62</v>
      </c>
      <c r="B50" s="14"/>
      <c r="C50" s="14"/>
      <c r="D50" s="14"/>
      <c r="E50" s="14"/>
    </row>
    <row r="51" spans="1:5" x14ac:dyDescent="0.3">
      <c r="A51" s="14" t="s">
        <v>64</v>
      </c>
      <c r="B51" s="14"/>
      <c r="C51" s="14"/>
      <c r="D51" s="14"/>
      <c r="E51" s="14"/>
    </row>
    <row r="52" spans="1:5" x14ac:dyDescent="0.3">
      <c r="A52" s="14" t="s">
        <v>65</v>
      </c>
      <c r="B52" s="14"/>
      <c r="C52" s="14"/>
      <c r="D52" s="14"/>
      <c r="E52" s="14"/>
    </row>
    <row r="53" spans="1:5" x14ac:dyDescent="0.3">
      <c r="A53" s="24" t="s">
        <v>66</v>
      </c>
      <c r="B53" s="25"/>
      <c r="C53" s="25"/>
      <c r="D53" s="25"/>
      <c r="E53" s="25"/>
    </row>
    <row r="54" spans="1:5" x14ac:dyDescent="0.3">
      <c r="A54" s="18" t="s">
        <v>67</v>
      </c>
      <c r="B54" s="18" t="s">
        <v>2</v>
      </c>
      <c r="C54" s="18" t="s">
        <v>3</v>
      </c>
      <c r="D54" s="18" t="s">
        <v>4</v>
      </c>
      <c r="E54" s="7"/>
    </row>
    <row r="55" spans="1:5" x14ac:dyDescent="0.3">
      <c r="A55" s="19" t="s">
        <v>68</v>
      </c>
      <c r="B55" s="19">
        <v>4</v>
      </c>
      <c r="C55" s="19">
        <v>5</v>
      </c>
      <c r="D55" s="19">
        <v>5</v>
      </c>
      <c r="E55" s="7"/>
    </row>
    <row r="56" spans="1:5" x14ac:dyDescent="0.3">
      <c r="A56" s="19" t="s">
        <v>69</v>
      </c>
      <c r="B56" s="19">
        <v>6</v>
      </c>
      <c r="C56" s="19">
        <v>5</v>
      </c>
      <c r="D56" s="19">
        <v>7</v>
      </c>
      <c r="E56" s="7"/>
    </row>
    <row r="57" spans="1:5" x14ac:dyDescent="0.3">
      <c r="A57" s="19" t="s">
        <v>70</v>
      </c>
      <c r="B57" s="19" t="s">
        <v>71</v>
      </c>
      <c r="C57" s="19">
        <v>5</v>
      </c>
      <c r="D57" s="19">
        <v>7</v>
      </c>
      <c r="E57" s="7"/>
    </row>
    <row r="58" spans="1:5" x14ac:dyDescent="0.3">
      <c r="A58" s="19" t="s">
        <v>72</v>
      </c>
      <c r="B58" s="19">
        <v>6</v>
      </c>
      <c r="C58" s="19">
        <v>2</v>
      </c>
      <c r="D58" s="19">
        <v>4</v>
      </c>
      <c r="E58" s="7"/>
    </row>
    <row r="59" spans="1:5" x14ac:dyDescent="0.3">
      <c r="A59" s="19" t="s">
        <v>73</v>
      </c>
      <c r="B59" s="19">
        <v>8</v>
      </c>
      <c r="C59" s="19">
        <v>5</v>
      </c>
      <c r="D59" s="19">
        <v>6</v>
      </c>
      <c r="E59" s="7"/>
    </row>
    <row r="60" spans="1:5" x14ac:dyDescent="0.3">
      <c r="A60" s="27" t="s">
        <v>74</v>
      </c>
      <c r="B60" s="27" t="s">
        <v>75</v>
      </c>
      <c r="C60" s="27">
        <v>17</v>
      </c>
      <c r="D60" s="27">
        <v>19</v>
      </c>
      <c r="E60" s="7"/>
    </row>
    <row r="61" spans="1:5" x14ac:dyDescent="0.3">
      <c r="A61" s="28" t="s">
        <v>68</v>
      </c>
      <c r="B61" s="28"/>
      <c r="C61" s="28"/>
      <c r="D61" s="28"/>
      <c r="E61" s="28"/>
    </row>
    <row r="62" spans="1:5" x14ac:dyDescent="0.3">
      <c r="A62" s="14" t="s">
        <v>76</v>
      </c>
      <c r="B62" s="14"/>
      <c r="C62" s="14"/>
      <c r="D62" s="14"/>
      <c r="E62" s="14"/>
    </row>
    <row r="63" spans="1:5" x14ac:dyDescent="0.3">
      <c r="A63" s="14" t="s">
        <v>77</v>
      </c>
      <c r="B63" s="14"/>
      <c r="C63" s="14"/>
      <c r="D63" s="14"/>
      <c r="E63" s="14"/>
    </row>
    <row r="64" spans="1:5" x14ac:dyDescent="0.3">
      <c r="A64" s="14" t="s">
        <v>78</v>
      </c>
      <c r="B64" s="14"/>
      <c r="C64" s="14"/>
      <c r="D64" s="14"/>
      <c r="E64" s="14"/>
    </row>
    <row r="65" spans="1:8" x14ac:dyDescent="0.3">
      <c r="A65" s="14" t="s">
        <v>79</v>
      </c>
      <c r="B65" s="14"/>
      <c r="C65" s="14"/>
      <c r="D65" s="14"/>
      <c r="E65" s="14"/>
    </row>
    <row r="66" spans="1:8" x14ac:dyDescent="0.3">
      <c r="A66" s="28" t="s">
        <v>69</v>
      </c>
      <c r="B66" s="28"/>
      <c r="C66" s="28"/>
      <c r="D66" s="28"/>
      <c r="E66" s="28"/>
    </row>
    <row r="67" spans="1:8" x14ac:dyDescent="0.3">
      <c r="A67" s="14" t="s">
        <v>97</v>
      </c>
      <c r="B67" s="14"/>
      <c r="C67" s="14"/>
      <c r="D67" s="14"/>
      <c r="E67" s="14"/>
    </row>
    <row r="68" spans="1:8" x14ac:dyDescent="0.3">
      <c r="A68" s="14" t="s">
        <v>94</v>
      </c>
      <c r="B68" s="14"/>
      <c r="C68" s="14"/>
      <c r="D68" s="14"/>
      <c r="E68" s="14"/>
    </row>
    <row r="69" spans="1:8" x14ac:dyDescent="0.3">
      <c r="A69" s="14" t="s">
        <v>98</v>
      </c>
      <c r="B69" s="14"/>
      <c r="C69" s="14"/>
      <c r="D69" s="14"/>
      <c r="E69" s="14"/>
      <c r="H69" s="9" t="s">
        <v>100</v>
      </c>
    </row>
    <row r="70" spans="1:8" x14ac:dyDescent="0.3">
      <c r="A70" s="14" t="s">
        <v>99</v>
      </c>
      <c r="B70" s="14"/>
      <c r="C70" s="14"/>
      <c r="D70" s="14"/>
      <c r="E70" s="14"/>
    </row>
    <row r="71" spans="1:8" x14ac:dyDescent="0.3">
      <c r="A71" s="28" t="s">
        <v>70</v>
      </c>
      <c r="B71" s="28"/>
      <c r="C71" s="28"/>
      <c r="D71" s="28"/>
      <c r="E71" s="28"/>
    </row>
    <row r="72" spans="1:8" x14ac:dyDescent="0.3">
      <c r="A72" s="14" t="s">
        <v>93</v>
      </c>
      <c r="B72" s="14"/>
      <c r="C72" s="14"/>
      <c r="D72" s="14"/>
      <c r="E72" s="14"/>
    </row>
    <row r="73" spans="1:8" x14ac:dyDescent="0.3">
      <c r="A73" s="14" t="s">
        <v>94</v>
      </c>
      <c r="B73" s="14"/>
      <c r="C73" s="14"/>
      <c r="D73" s="14"/>
      <c r="E73" s="14"/>
    </row>
    <row r="74" spans="1:8" x14ac:dyDescent="0.3">
      <c r="A74" s="14" t="s">
        <v>95</v>
      </c>
      <c r="B74" s="14"/>
      <c r="C74" s="14"/>
      <c r="D74" s="14"/>
      <c r="E74" s="14"/>
    </row>
    <row r="75" spans="1:8" x14ac:dyDescent="0.3">
      <c r="A75" s="14" t="s">
        <v>96</v>
      </c>
      <c r="B75" s="14"/>
      <c r="C75" s="14"/>
      <c r="D75" s="14"/>
      <c r="E75" s="14"/>
    </row>
    <row r="76" spans="1:8" x14ac:dyDescent="0.3">
      <c r="A76" s="28" t="s">
        <v>72</v>
      </c>
      <c r="B76" s="28"/>
      <c r="C76" s="28"/>
      <c r="D76" s="28"/>
      <c r="E76" s="28"/>
    </row>
    <row r="77" spans="1:8" x14ac:dyDescent="0.3">
      <c r="A77" s="14" t="s">
        <v>81</v>
      </c>
      <c r="B77" s="14"/>
      <c r="C77" s="14"/>
      <c r="D77" s="14"/>
      <c r="E77" s="14"/>
    </row>
    <row r="78" spans="1:8" x14ac:dyDescent="0.3">
      <c r="A78" s="14" t="s">
        <v>82</v>
      </c>
      <c r="B78" s="14"/>
      <c r="C78" s="14"/>
      <c r="D78" s="14"/>
      <c r="E78" s="14"/>
    </row>
    <row r="79" spans="1:8" x14ac:dyDescent="0.3">
      <c r="A79" s="14" t="s">
        <v>83</v>
      </c>
      <c r="B79" s="14"/>
      <c r="C79" s="14"/>
      <c r="D79" s="14"/>
      <c r="E79" s="14"/>
    </row>
    <row r="80" spans="1:8" x14ac:dyDescent="0.3">
      <c r="A80" s="14" t="s">
        <v>84</v>
      </c>
      <c r="B80" s="14"/>
      <c r="C80" s="14"/>
      <c r="D80" s="14"/>
      <c r="E80" s="14"/>
    </row>
    <row r="81" spans="1:5" x14ac:dyDescent="0.3">
      <c r="A81" s="28" t="s">
        <v>73</v>
      </c>
      <c r="B81" s="29"/>
      <c r="C81" s="29"/>
      <c r="D81" s="29"/>
      <c r="E81" s="29"/>
    </row>
    <row r="82" spans="1:5" x14ac:dyDescent="0.3">
      <c r="A82" s="14" t="s">
        <v>85</v>
      </c>
      <c r="B82" s="14"/>
      <c r="C82" s="14"/>
      <c r="D82" s="14"/>
      <c r="E82" s="14"/>
    </row>
    <row r="83" spans="1:5" x14ac:dyDescent="0.3">
      <c r="A83" s="14" t="s">
        <v>86</v>
      </c>
      <c r="B83" s="14"/>
      <c r="C83" s="14"/>
      <c r="D83" s="14"/>
      <c r="E83" s="14"/>
    </row>
    <row r="84" spans="1:5" x14ac:dyDescent="0.3">
      <c r="A84" s="14" t="s">
        <v>87</v>
      </c>
      <c r="B84" s="14"/>
      <c r="C84" s="14"/>
      <c r="D84" s="14"/>
      <c r="E84" s="14"/>
    </row>
    <row r="85" spans="1:5" x14ac:dyDescent="0.3">
      <c r="A85" s="14" t="s">
        <v>88</v>
      </c>
      <c r="B85" s="14"/>
      <c r="C85" s="14"/>
      <c r="D85" s="14"/>
      <c r="E85" s="14"/>
    </row>
    <row r="86" spans="1:5" ht="17.399999999999999" customHeight="1" x14ac:dyDescent="0.3">
      <c r="A86" s="28" t="s">
        <v>80</v>
      </c>
      <c r="B86" s="29"/>
      <c r="C86" s="29"/>
      <c r="D86" s="29"/>
      <c r="E86" s="29"/>
    </row>
    <row r="87" spans="1:5" x14ac:dyDescent="0.3">
      <c r="A87" s="14" t="s">
        <v>89</v>
      </c>
      <c r="B87" s="14"/>
      <c r="C87" s="14"/>
      <c r="D87" s="14"/>
      <c r="E87" s="14"/>
    </row>
    <row r="88" spans="1:5" x14ac:dyDescent="0.3">
      <c r="A88" s="14" t="s">
        <v>90</v>
      </c>
      <c r="B88" s="14"/>
      <c r="C88" s="14"/>
      <c r="D88" s="14"/>
      <c r="E88" s="14"/>
    </row>
    <row r="89" spans="1:5" x14ac:dyDescent="0.3">
      <c r="A89" s="14" t="s">
        <v>91</v>
      </c>
      <c r="B89" s="14"/>
      <c r="C89" s="14"/>
      <c r="D89" s="14"/>
      <c r="E89" s="14"/>
    </row>
    <row r="90" spans="1:5" x14ac:dyDescent="0.3">
      <c r="A90" s="14" t="s">
        <v>92</v>
      </c>
      <c r="B90" s="14"/>
      <c r="C90" s="14"/>
      <c r="D90" s="14"/>
      <c r="E90" s="14"/>
    </row>
  </sheetData>
  <mergeCells count="56">
    <mergeCell ref="A89:E89"/>
    <mergeCell ref="A90:E90"/>
    <mergeCell ref="A70:E70"/>
    <mergeCell ref="A80:E80"/>
    <mergeCell ref="A85:E85"/>
    <mergeCell ref="A84:E84"/>
    <mergeCell ref="A82:E82"/>
    <mergeCell ref="A87:E87"/>
    <mergeCell ref="A88:E88"/>
    <mergeCell ref="A67:E67"/>
    <mergeCell ref="A69:E69"/>
    <mergeCell ref="A72:E72"/>
    <mergeCell ref="A73:E73"/>
    <mergeCell ref="A74:E74"/>
    <mergeCell ref="A75:E75"/>
    <mergeCell ref="A71:E71"/>
    <mergeCell ref="A76:E76"/>
    <mergeCell ref="A81:E81"/>
    <mergeCell ref="A83:E83"/>
    <mergeCell ref="A86:E86"/>
    <mergeCell ref="A68:E68"/>
    <mergeCell ref="A77:E77"/>
    <mergeCell ref="A78:E78"/>
    <mergeCell ref="A79:E79"/>
    <mergeCell ref="A62:E62"/>
    <mergeCell ref="A63:E63"/>
    <mergeCell ref="A64:E64"/>
    <mergeCell ref="A65:E65"/>
    <mergeCell ref="A66:E66"/>
    <mergeCell ref="A49:E49"/>
    <mergeCell ref="A50:E50"/>
    <mergeCell ref="A51:E51"/>
    <mergeCell ref="A52:E52"/>
    <mergeCell ref="A53:E53"/>
    <mergeCell ref="A61:E61"/>
    <mergeCell ref="A37:E37"/>
    <mergeCell ref="A38:E38"/>
    <mergeCell ref="A45:E45"/>
    <mergeCell ref="A46:E46"/>
    <mergeCell ref="A47:E47"/>
    <mergeCell ref="A48:E48"/>
    <mergeCell ref="A31:E31"/>
    <mergeCell ref="A32:E32"/>
    <mergeCell ref="A33:E33"/>
    <mergeCell ref="A34:E34"/>
    <mergeCell ref="A35:E35"/>
    <mergeCell ref="A36:E36"/>
    <mergeCell ref="A17:E17"/>
    <mergeCell ref="A18:E18"/>
    <mergeCell ref="A19:E19"/>
    <mergeCell ref="A20:E24"/>
    <mergeCell ref="A25:E25"/>
    <mergeCell ref="A12:E12"/>
    <mergeCell ref="A6:E6"/>
    <mergeCell ref="A13:E15"/>
    <mergeCell ref="A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5"/>
  <sheetViews>
    <sheetView zoomScale="75" zoomScaleNormal="75" workbookViewId="0">
      <selection activeCell="O29" sqref="O29"/>
    </sheetView>
  </sheetViews>
  <sheetFormatPr defaultRowHeight="13.8" x14ac:dyDescent="0.25"/>
  <cols>
    <col min="1" max="1" width="8.796875" style="1" customWidth="1"/>
    <col min="2" max="3" width="8.796875" style="1"/>
    <col min="4" max="4" width="15.09765625" style="1" customWidth="1"/>
    <col min="5" max="5" width="14.5" style="1" customWidth="1"/>
    <col min="6" max="6" width="9.765625E-2" style="1" customWidth="1"/>
    <col min="7" max="7" width="8.796875" style="1"/>
    <col min="8" max="8" width="14" style="1" customWidth="1"/>
    <col min="9" max="10" width="8.796875" style="1"/>
    <col min="11" max="11" width="8.796875" style="1" customWidth="1"/>
    <col min="12" max="12" width="0.296875" style="1" customWidth="1"/>
    <col min="13" max="13" width="36.8984375" style="1" customWidth="1"/>
    <col min="14" max="14" width="28.09765625" style="1" customWidth="1"/>
    <col min="15" max="15" width="29.296875" style="1" customWidth="1"/>
    <col min="16" max="16384" width="8.796875" style="1"/>
  </cols>
  <sheetData>
    <row r="1" spans="1:21" s="31" customFormat="1" x14ac:dyDescent="0.25">
      <c r="A1" s="30" t="s">
        <v>101</v>
      </c>
      <c r="B1" s="30"/>
      <c r="C1" s="30"/>
      <c r="D1" s="30"/>
      <c r="E1" s="30"/>
      <c r="F1" s="30"/>
      <c r="G1" s="30"/>
      <c r="H1" s="30"/>
      <c r="I1" s="30"/>
      <c r="J1" s="30"/>
      <c r="K1" s="30"/>
      <c r="L1" s="30"/>
      <c r="M1" s="30"/>
      <c r="N1" s="30"/>
      <c r="O1" s="30"/>
      <c r="P1" s="30"/>
      <c r="Q1" s="30"/>
      <c r="R1" s="30"/>
      <c r="S1" s="30"/>
      <c r="T1" s="30"/>
      <c r="U1" s="30"/>
    </row>
    <row r="2" spans="1:21" x14ac:dyDescent="0.25">
      <c r="A2" s="32" t="s">
        <v>102</v>
      </c>
      <c r="B2" s="32"/>
      <c r="C2" s="32"/>
      <c r="D2" s="32"/>
      <c r="E2" s="32"/>
      <c r="F2" s="32"/>
      <c r="G2" s="32"/>
      <c r="H2" s="32"/>
      <c r="I2" s="32"/>
      <c r="J2" s="32"/>
      <c r="K2" s="32"/>
      <c r="L2" s="32"/>
      <c r="M2" s="32"/>
      <c r="N2" s="32"/>
      <c r="O2" s="32"/>
      <c r="P2" s="32"/>
      <c r="Q2" s="32"/>
      <c r="R2" s="32"/>
      <c r="S2" s="32"/>
      <c r="T2" s="32"/>
      <c r="U2" s="32"/>
    </row>
    <row r="3" spans="1:21" x14ac:dyDescent="0.25">
      <c r="A3" s="32"/>
      <c r="B3" s="32"/>
      <c r="C3" s="32"/>
      <c r="D3" s="32"/>
      <c r="E3" s="32"/>
      <c r="F3" s="32"/>
      <c r="G3" s="32"/>
      <c r="H3" s="32"/>
      <c r="I3" s="32"/>
      <c r="J3" s="32"/>
      <c r="K3" s="32"/>
      <c r="L3" s="32"/>
      <c r="M3" s="32"/>
      <c r="N3" s="32"/>
      <c r="O3" s="32"/>
      <c r="P3" s="32"/>
      <c r="Q3" s="32"/>
      <c r="R3" s="32"/>
      <c r="S3" s="32"/>
      <c r="T3" s="32"/>
      <c r="U3" s="32"/>
    </row>
    <row r="4" spans="1:21" x14ac:dyDescent="0.25">
      <c r="A4" s="33" t="s">
        <v>103</v>
      </c>
      <c r="B4" s="33"/>
      <c r="C4" s="33"/>
      <c r="D4" s="33"/>
      <c r="E4" s="33"/>
      <c r="F4" s="33"/>
      <c r="G4" s="33" t="s">
        <v>111</v>
      </c>
      <c r="H4" s="2"/>
      <c r="I4" s="2"/>
      <c r="J4" s="2"/>
      <c r="K4" s="2"/>
      <c r="L4" s="2"/>
      <c r="M4" s="33" t="s">
        <v>112</v>
      </c>
      <c r="N4" s="2"/>
      <c r="O4" s="2"/>
      <c r="P4" s="2"/>
      <c r="Q4" s="33" t="s">
        <v>113</v>
      </c>
      <c r="R4" s="2"/>
      <c r="S4" s="2"/>
      <c r="T4" s="2"/>
      <c r="U4" s="5"/>
    </row>
    <row r="5" spans="1:21" x14ac:dyDescent="0.25">
      <c r="A5" s="33"/>
      <c r="B5" s="33"/>
      <c r="C5" s="33"/>
      <c r="D5" s="33"/>
      <c r="E5" s="33"/>
      <c r="F5" s="33"/>
      <c r="G5" s="2"/>
      <c r="H5" s="2"/>
      <c r="I5" s="2"/>
      <c r="J5" s="2"/>
      <c r="K5" s="2"/>
      <c r="L5" s="2"/>
      <c r="M5" s="2"/>
      <c r="N5" s="2"/>
      <c r="O5" s="2"/>
      <c r="P5" s="2"/>
      <c r="Q5" s="2"/>
      <c r="R5" s="2"/>
      <c r="S5" s="2"/>
      <c r="T5" s="2"/>
      <c r="U5" s="5"/>
    </row>
    <row r="6" spans="1:21" x14ac:dyDescent="0.25">
      <c r="A6" s="33"/>
      <c r="B6" s="33"/>
      <c r="C6" s="33"/>
      <c r="D6" s="33"/>
      <c r="E6" s="33"/>
      <c r="F6" s="33"/>
      <c r="G6" s="2"/>
      <c r="H6" s="2"/>
      <c r="I6" s="2"/>
      <c r="J6" s="2"/>
      <c r="K6" s="2"/>
      <c r="L6" s="2"/>
      <c r="M6" s="2"/>
      <c r="N6" s="2"/>
      <c r="O6" s="2"/>
      <c r="P6" s="2"/>
      <c r="Q6" s="2"/>
      <c r="R6" s="2"/>
      <c r="S6" s="2"/>
      <c r="T6" s="2"/>
      <c r="U6" s="5"/>
    </row>
    <row r="7" spans="1:21" x14ac:dyDescent="0.25">
      <c r="A7" s="33"/>
      <c r="B7" s="33"/>
      <c r="C7" s="33"/>
      <c r="D7" s="33"/>
      <c r="E7" s="33"/>
      <c r="F7" s="33"/>
      <c r="G7" s="2"/>
      <c r="H7" s="2"/>
      <c r="I7" s="2"/>
      <c r="J7" s="2"/>
      <c r="K7" s="2"/>
      <c r="L7" s="2"/>
      <c r="M7" s="2"/>
      <c r="N7" s="2"/>
      <c r="O7" s="2"/>
      <c r="P7" s="2"/>
      <c r="Q7" s="2"/>
      <c r="R7" s="2"/>
      <c r="S7" s="2"/>
      <c r="T7" s="2"/>
      <c r="U7" s="5"/>
    </row>
    <row r="8" spans="1:21" x14ac:dyDescent="0.25">
      <c r="A8" s="33"/>
      <c r="B8" s="33"/>
      <c r="C8" s="33"/>
      <c r="D8" s="33"/>
      <c r="E8" s="33"/>
      <c r="F8" s="33"/>
      <c r="G8" s="2"/>
      <c r="H8" s="2"/>
      <c r="I8" s="2"/>
      <c r="J8" s="2"/>
      <c r="K8" s="2"/>
      <c r="L8" s="2"/>
      <c r="M8" s="2"/>
      <c r="N8" s="2"/>
      <c r="O8" s="2"/>
      <c r="P8" s="2"/>
      <c r="Q8" s="2"/>
      <c r="R8" s="2"/>
      <c r="S8" s="2"/>
      <c r="T8" s="2"/>
      <c r="U8" s="5"/>
    </row>
    <row r="9" spans="1:21" x14ac:dyDescent="0.25">
      <c r="A9" s="33"/>
      <c r="B9" s="33"/>
      <c r="C9" s="33"/>
      <c r="D9" s="33"/>
      <c r="E9" s="33"/>
      <c r="F9" s="33"/>
      <c r="G9" s="2"/>
      <c r="H9" s="2"/>
      <c r="I9" s="2"/>
      <c r="J9" s="2"/>
      <c r="K9" s="2"/>
      <c r="L9" s="2"/>
      <c r="M9" s="2"/>
      <c r="N9" s="2"/>
      <c r="O9" s="2"/>
      <c r="P9" s="2"/>
      <c r="Q9" s="2"/>
      <c r="R9" s="2"/>
      <c r="S9" s="2"/>
      <c r="T9" s="2"/>
      <c r="U9" s="5"/>
    </row>
    <row r="10" spans="1:21" x14ac:dyDescent="0.25">
      <c r="A10" s="33" t="s">
        <v>114</v>
      </c>
      <c r="B10" s="33"/>
      <c r="C10" s="33"/>
      <c r="D10" s="33"/>
      <c r="E10" s="33"/>
      <c r="F10" s="33"/>
      <c r="G10" s="33" t="s">
        <v>115</v>
      </c>
      <c r="H10" s="2"/>
      <c r="I10" s="2"/>
      <c r="J10" s="2"/>
      <c r="K10" s="2"/>
      <c r="L10" s="2"/>
    </row>
    <row r="11" spans="1:21" x14ac:dyDescent="0.25">
      <c r="A11" s="33"/>
      <c r="B11" s="33"/>
      <c r="C11" s="33"/>
      <c r="D11" s="33"/>
      <c r="E11" s="33"/>
      <c r="F11" s="33"/>
      <c r="G11" s="2"/>
      <c r="H11" s="2"/>
      <c r="I11" s="2"/>
      <c r="J11" s="2"/>
      <c r="K11" s="2"/>
      <c r="L11" s="2"/>
    </row>
    <row r="12" spans="1:21" x14ac:dyDescent="0.25">
      <c r="A12" s="33"/>
      <c r="B12" s="33"/>
      <c r="C12" s="33"/>
      <c r="D12" s="33"/>
      <c r="E12" s="33"/>
      <c r="F12" s="33"/>
      <c r="G12" s="2"/>
      <c r="H12" s="2"/>
      <c r="I12" s="2"/>
      <c r="J12" s="2"/>
      <c r="K12" s="2"/>
      <c r="L12" s="2"/>
    </row>
    <row r="13" spans="1:21" x14ac:dyDescent="0.25">
      <c r="A13" s="33"/>
      <c r="B13" s="33"/>
      <c r="C13" s="33"/>
      <c r="D13" s="33"/>
      <c r="E13" s="33"/>
      <c r="F13" s="33"/>
      <c r="G13" s="2"/>
      <c r="H13" s="2"/>
      <c r="I13" s="2"/>
      <c r="J13" s="2"/>
      <c r="K13" s="2"/>
      <c r="L13" s="2"/>
    </row>
    <row r="14" spans="1:21" x14ac:dyDescent="0.25">
      <c r="A14" s="33"/>
      <c r="B14" s="33"/>
      <c r="C14" s="33"/>
      <c r="D14" s="33"/>
      <c r="E14" s="33"/>
      <c r="F14" s="33"/>
      <c r="G14" s="2"/>
      <c r="H14" s="2"/>
      <c r="I14" s="2"/>
      <c r="J14" s="2"/>
      <c r="K14" s="2"/>
      <c r="L14" s="2"/>
    </row>
    <row r="15" spans="1:21" ht="22.8" customHeight="1" x14ac:dyDescent="0.25">
      <c r="A15" s="34" t="s">
        <v>116</v>
      </c>
      <c r="B15" s="34"/>
      <c r="C15" s="34"/>
      <c r="D15" s="34"/>
      <c r="E15" s="34"/>
      <c r="F15" s="34"/>
      <c r="G15" s="35" t="s">
        <v>118</v>
      </c>
      <c r="H15" s="35"/>
      <c r="I15" s="35"/>
      <c r="J15" s="35"/>
      <c r="K15" s="35"/>
      <c r="L15" s="35"/>
      <c r="M15" s="35" t="s">
        <v>157</v>
      </c>
      <c r="N15" s="35"/>
      <c r="O15" s="35"/>
      <c r="P15" s="35"/>
      <c r="Q15" s="35"/>
      <c r="R15" s="35"/>
      <c r="S15" s="36"/>
      <c r="T15" s="36"/>
      <c r="U15" s="36"/>
    </row>
    <row r="16" spans="1:21" ht="41.4" customHeight="1" x14ac:dyDescent="0.25">
      <c r="A16" s="20" t="s">
        <v>117</v>
      </c>
      <c r="B16" s="20" t="s">
        <v>105</v>
      </c>
      <c r="C16" s="20" t="s">
        <v>106</v>
      </c>
      <c r="D16" s="20" t="s">
        <v>6</v>
      </c>
      <c r="E16" s="20" t="s">
        <v>104</v>
      </c>
      <c r="F16" s="20"/>
      <c r="G16" s="20" t="s">
        <v>119</v>
      </c>
      <c r="H16" s="20" t="s">
        <v>120</v>
      </c>
      <c r="I16" s="20" t="s">
        <v>106</v>
      </c>
      <c r="J16" s="20" t="s">
        <v>121</v>
      </c>
      <c r="K16" s="20" t="s">
        <v>6</v>
      </c>
      <c r="M16" s="40" t="s">
        <v>158</v>
      </c>
      <c r="N16" s="41"/>
      <c r="O16" s="42"/>
    </row>
    <row r="17" spans="1:16" x14ac:dyDescent="0.25">
      <c r="A17" s="3" t="s">
        <v>107</v>
      </c>
      <c r="B17" s="3">
        <v>0</v>
      </c>
      <c r="C17" s="3">
        <v>1</v>
      </c>
      <c r="D17" s="3">
        <f xml:space="preserve"> B17 *C17</f>
        <v>0</v>
      </c>
      <c r="E17" s="3" t="s">
        <v>40</v>
      </c>
      <c r="F17" s="3"/>
      <c r="G17" s="3" t="s">
        <v>107</v>
      </c>
      <c r="H17" s="3">
        <v>8</v>
      </c>
      <c r="I17" s="3">
        <v>5</v>
      </c>
      <c r="J17" s="3">
        <v>1</v>
      </c>
      <c r="K17" s="3">
        <f>H17*I17*J17</f>
        <v>40</v>
      </c>
      <c r="L17" s="20"/>
      <c r="M17" s="37" t="s">
        <v>110</v>
      </c>
      <c r="N17" s="3">
        <v>13</v>
      </c>
      <c r="O17" s="3" t="s">
        <v>159</v>
      </c>
    </row>
    <row r="18" spans="1:16" ht="27.6" x14ac:dyDescent="0.25">
      <c r="A18" s="3" t="s">
        <v>108</v>
      </c>
      <c r="B18" s="3">
        <v>5</v>
      </c>
      <c r="C18" s="3">
        <v>2</v>
      </c>
      <c r="D18" s="3">
        <f t="shared" ref="D18:D19" si="0" xml:space="preserve"> B18 *C18</f>
        <v>10</v>
      </c>
      <c r="E18" s="3" t="s">
        <v>40</v>
      </c>
      <c r="F18" s="3"/>
      <c r="G18" s="3" t="s">
        <v>108</v>
      </c>
      <c r="H18" s="3">
        <v>15</v>
      </c>
      <c r="I18" s="3">
        <v>10</v>
      </c>
      <c r="J18" s="3">
        <v>1</v>
      </c>
      <c r="K18" s="3">
        <f t="shared" ref="K18:K22" si="1">H18*I18*J18</f>
        <v>150</v>
      </c>
      <c r="L18" s="37"/>
      <c r="M18" s="37" t="s">
        <v>123</v>
      </c>
      <c r="N18" s="3">
        <v>475</v>
      </c>
      <c r="O18" s="3" t="s">
        <v>159</v>
      </c>
    </row>
    <row r="19" spans="1:16" x14ac:dyDescent="0.25">
      <c r="A19" s="3" t="s">
        <v>109</v>
      </c>
      <c r="B19" s="3">
        <v>1</v>
      </c>
      <c r="C19" s="3">
        <v>3</v>
      </c>
      <c r="D19" s="3">
        <f t="shared" si="0"/>
        <v>3</v>
      </c>
      <c r="E19" s="3" t="s">
        <v>40</v>
      </c>
      <c r="F19" s="3"/>
      <c r="G19" s="3" t="s">
        <v>109</v>
      </c>
      <c r="H19" s="3">
        <v>7</v>
      </c>
      <c r="I19" s="3">
        <v>15</v>
      </c>
      <c r="J19" s="3">
        <v>1</v>
      </c>
      <c r="K19" s="3">
        <f t="shared" si="1"/>
        <v>105</v>
      </c>
      <c r="L19" s="3"/>
      <c r="M19" s="37" t="s">
        <v>133</v>
      </c>
      <c r="N19" s="3" t="s">
        <v>134</v>
      </c>
      <c r="O19" s="3" t="s">
        <v>160</v>
      </c>
    </row>
    <row r="20" spans="1:16" x14ac:dyDescent="0.25">
      <c r="A20" s="37" t="s">
        <v>110</v>
      </c>
      <c r="B20" s="3"/>
      <c r="C20" s="3"/>
      <c r="D20" s="37">
        <f>D18 + D19</f>
        <v>13</v>
      </c>
      <c r="E20" s="3" t="s">
        <v>122</v>
      </c>
      <c r="F20" s="3"/>
      <c r="G20" s="3" t="s">
        <v>107</v>
      </c>
      <c r="H20" s="3">
        <v>5</v>
      </c>
      <c r="I20" s="3">
        <v>5</v>
      </c>
      <c r="J20" s="3">
        <v>1.2</v>
      </c>
      <c r="K20" s="3">
        <f t="shared" si="1"/>
        <v>30</v>
      </c>
      <c r="L20" s="3"/>
      <c r="M20" s="37" t="s">
        <v>142</v>
      </c>
      <c r="N20" s="3" t="s">
        <v>143</v>
      </c>
      <c r="O20" s="3" t="s">
        <v>161</v>
      </c>
    </row>
    <row r="21" spans="1:16" ht="27.6" x14ac:dyDescent="0.25">
      <c r="E21" s="3" t="s">
        <v>122</v>
      </c>
      <c r="F21" s="3"/>
      <c r="G21" s="3" t="s">
        <v>108</v>
      </c>
      <c r="H21" s="3">
        <v>8</v>
      </c>
      <c r="I21" s="3">
        <v>10</v>
      </c>
      <c r="J21" s="3">
        <v>1.2</v>
      </c>
      <c r="K21" s="3">
        <f t="shared" si="1"/>
        <v>96</v>
      </c>
      <c r="L21" s="3"/>
      <c r="M21" s="37" t="s">
        <v>145</v>
      </c>
      <c r="N21" s="4" t="s">
        <v>162</v>
      </c>
      <c r="O21" s="3" t="s">
        <v>163</v>
      </c>
    </row>
    <row r="22" spans="1:16" x14ac:dyDescent="0.25">
      <c r="E22" s="3" t="s">
        <v>122</v>
      </c>
      <c r="F22" s="3"/>
      <c r="G22" s="3" t="s">
        <v>109</v>
      </c>
      <c r="H22" s="3">
        <v>3</v>
      </c>
      <c r="I22" s="3">
        <v>15</v>
      </c>
      <c r="J22" s="3">
        <v>1.2</v>
      </c>
      <c r="K22" s="3">
        <f t="shared" si="1"/>
        <v>54</v>
      </c>
      <c r="L22" s="3"/>
      <c r="M22" s="37" t="s">
        <v>146</v>
      </c>
      <c r="N22" s="4" t="s">
        <v>164</v>
      </c>
      <c r="O22" s="3" t="s">
        <v>165</v>
      </c>
    </row>
    <row r="23" spans="1:16" x14ac:dyDescent="0.25">
      <c r="E23" s="37"/>
      <c r="F23" s="3"/>
      <c r="G23" s="3" t="s">
        <v>123</v>
      </c>
      <c r="H23" s="3"/>
      <c r="I23" s="3"/>
      <c r="J23" s="3"/>
      <c r="K23" s="37">
        <f>K17+K18+K19+K20+K21+K22+L21</f>
        <v>475</v>
      </c>
      <c r="L23" s="3"/>
      <c r="M23" s="37" t="s">
        <v>147</v>
      </c>
      <c r="N23" s="4">
        <f>C1 + C2</f>
        <v>0</v>
      </c>
      <c r="O23" s="3" t="s">
        <v>166</v>
      </c>
    </row>
    <row r="24" spans="1:16" x14ac:dyDescent="0.25">
      <c r="A24" s="34" t="s">
        <v>124</v>
      </c>
      <c r="B24" s="34"/>
      <c r="C24" s="34"/>
      <c r="D24" s="34"/>
      <c r="E24" s="34"/>
      <c r="F24" s="34"/>
      <c r="G24" s="35" t="s">
        <v>135</v>
      </c>
      <c r="H24" s="38"/>
      <c r="I24" s="38"/>
      <c r="J24" s="38"/>
      <c r="K24" s="38"/>
      <c r="L24" s="38"/>
      <c r="M24" s="37" t="s">
        <v>148</v>
      </c>
      <c r="N24" s="4">
        <f>C7*C5*C6</f>
        <v>0</v>
      </c>
      <c r="O24" s="3" t="s">
        <v>167</v>
      </c>
      <c r="P24" s="3"/>
    </row>
    <row r="25" spans="1:16" ht="41.4" x14ac:dyDescent="0.25">
      <c r="A25" s="20" t="s">
        <v>125</v>
      </c>
      <c r="B25" s="20" t="s">
        <v>126</v>
      </c>
      <c r="C25" s="20" t="s">
        <v>106</v>
      </c>
      <c r="D25" s="20" t="s">
        <v>127</v>
      </c>
      <c r="E25" s="20" t="s">
        <v>6</v>
      </c>
      <c r="F25" s="20"/>
      <c r="G25" s="20" t="s">
        <v>125</v>
      </c>
      <c r="H25" s="20" t="s">
        <v>136</v>
      </c>
      <c r="I25" s="20" t="s">
        <v>106</v>
      </c>
      <c r="J25" s="20" t="s">
        <v>137</v>
      </c>
      <c r="K25" s="20" t="s">
        <v>6</v>
      </c>
      <c r="L25" s="20"/>
      <c r="M25" s="37" t="s">
        <v>168</v>
      </c>
      <c r="N25" s="3">
        <v>20</v>
      </c>
      <c r="O25" s="3" t="s">
        <v>169</v>
      </c>
    </row>
    <row r="26" spans="1:16" ht="55.2" x14ac:dyDescent="0.25">
      <c r="A26" s="3">
        <v>1</v>
      </c>
      <c r="B26" s="3" t="s">
        <v>128</v>
      </c>
      <c r="C26" s="3">
        <v>2</v>
      </c>
      <c r="D26" s="3">
        <v>4</v>
      </c>
      <c r="E26" s="3">
        <f>C26*D26</f>
        <v>8</v>
      </c>
      <c r="F26" s="3"/>
      <c r="G26" s="3">
        <v>1</v>
      </c>
      <c r="H26" s="3" t="s">
        <v>138</v>
      </c>
      <c r="I26" s="3">
        <v>0.5</v>
      </c>
      <c r="J26" s="3">
        <v>4</v>
      </c>
      <c r="K26" s="3">
        <f>I26*J26</f>
        <v>2</v>
      </c>
      <c r="L26" s="3"/>
      <c r="M26" s="37" t="s">
        <v>170</v>
      </c>
      <c r="N26" s="4">
        <f>C8*C9</f>
        <v>0</v>
      </c>
      <c r="O26" s="3" t="s">
        <v>171</v>
      </c>
    </row>
    <row r="27" spans="1:16" ht="41.4" x14ac:dyDescent="0.25">
      <c r="A27" s="3">
        <v>2</v>
      </c>
      <c r="B27" s="3" t="s">
        <v>129</v>
      </c>
      <c r="C27" s="3">
        <v>1</v>
      </c>
      <c r="D27" s="3">
        <v>4</v>
      </c>
      <c r="E27" s="3">
        <f t="shared" ref="E27:E30" si="2">C27*D27</f>
        <v>4</v>
      </c>
      <c r="F27" s="3"/>
      <c r="G27" s="3">
        <v>2</v>
      </c>
      <c r="H27" s="3" t="s">
        <v>139</v>
      </c>
      <c r="I27" s="3">
        <v>1</v>
      </c>
      <c r="J27" s="3">
        <v>4</v>
      </c>
      <c r="K27" s="3">
        <f t="shared" ref="K27:K30" si="3">I27*J27</f>
        <v>4</v>
      </c>
      <c r="L27" s="3"/>
      <c r="M27" s="37" t="s">
        <v>172</v>
      </c>
      <c r="N27" s="3">
        <v>120</v>
      </c>
      <c r="O27" s="3" t="s">
        <v>169</v>
      </c>
    </row>
    <row r="28" spans="1:16" ht="60.6" customHeight="1" x14ac:dyDescent="0.25">
      <c r="A28" s="3">
        <v>3</v>
      </c>
      <c r="B28" s="3" t="s">
        <v>130</v>
      </c>
      <c r="C28" s="3">
        <v>1</v>
      </c>
      <c r="D28" s="3">
        <v>4</v>
      </c>
      <c r="E28" s="3">
        <f t="shared" si="2"/>
        <v>4</v>
      </c>
      <c r="F28" s="3"/>
      <c r="G28" s="3">
        <v>3</v>
      </c>
      <c r="H28" s="3" t="s">
        <v>140</v>
      </c>
      <c r="I28" s="3">
        <v>0.5</v>
      </c>
      <c r="J28" s="3">
        <v>3</v>
      </c>
      <c r="K28" s="3">
        <f t="shared" si="3"/>
        <v>1.5</v>
      </c>
      <c r="L28" s="3"/>
      <c r="M28" s="37" t="s">
        <v>149</v>
      </c>
      <c r="N28" s="39">
        <v>0.15</v>
      </c>
      <c r="O28" s="3" t="s">
        <v>150</v>
      </c>
    </row>
    <row r="29" spans="1:16" ht="27.6" x14ac:dyDescent="0.25">
      <c r="A29" s="3">
        <v>4</v>
      </c>
      <c r="B29" s="3" t="s">
        <v>131</v>
      </c>
      <c r="C29" s="3">
        <v>0.5</v>
      </c>
      <c r="D29" s="3">
        <v>5</v>
      </c>
      <c r="E29" s="3">
        <f>C29*D29</f>
        <v>2.5</v>
      </c>
      <c r="F29" s="3"/>
      <c r="G29" s="3">
        <v>4</v>
      </c>
      <c r="H29" s="3" t="s">
        <v>141</v>
      </c>
      <c r="I29" s="3">
        <v>2</v>
      </c>
      <c r="J29" s="3">
        <v>3</v>
      </c>
      <c r="K29" s="3">
        <f t="shared" si="3"/>
        <v>6</v>
      </c>
      <c r="L29" s="3"/>
      <c r="M29" s="37" t="s">
        <v>151</v>
      </c>
      <c r="N29" s="39">
        <v>0.16</v>
      </c>
      <c r="O29" s="3" t="s">
        <v>152</v>
      </c>
    </row>
    <row r="30" spans="1:16" ht="27.6" x14ac:dyDescent="0.25">
      <c r="A30" s="3">
        <v>5</v>
      </c>
      <c r="B30" s="3" t="s">
        <v>132</v>
      </c>
      <c r="C30" s="3">
        <v>1</v>
      </c>
      <c r="D30" s="3">
        <v>3</v>
      </c>
      <c r="E30" s="3">
        <f t="shared" si="2"/>
        <v>3</v>
      </c>
      <c r="F30" s="37"/>
      <c r="G30" s="37" t="s">
        <v>142</v>
      </c>
      <c r="H30" s="3" t="s">
        <v>74</v>
      </c>
      <c r="I30" s="3"/>
      <c r="J30" s="3"/>
      <c r="K30" s="3">
        <f>K26+K27+K28+K29</f>
        <v>13.5</v>
      </c>
      <c r="L30" s="3"/>
      <c r="M30" s="37" t="s">
        <v>153</v>
      </c>
      <c r="N30" s="4">
        <f>C11*(1+C12+C13)</f>
        <v>0</v>
      </c>
      <c r="O30" s="3" t="s">
        <v>173</v>
      </c>
    </row>
    <row r="31" spans="1:16" x14ac:dyDescent="0.25">
      <c r="A31" s="37" t="s">
        <v>133</v>
      </c>
      <c r="B31" s="3" t="s">
        <v>74</v>
      </c>
      <c r="C31" s="3"/>
      <c r="D31" s="3"/>
      <c r="E31" s="3">
        <f>E26+E27+E28+E29+E30</f>
        <v>21.5</v>
      </c>
      <c r="M31" s="37" t="s">
        <v>174</v>
      </c>
      <c r="N31" s="4" t="s">
        <v>175</v>
      </c>
      <c r="O31" s="3" t="s">
        <v>176</v>
      </c>
    </row>
    <row r="32" spans="1:16" x14ac:dyDescent="0.25">
      <c r="M32" s="37" t="s">
        <v>154</v>
      </c>
      <c r="N32" s="4" t="s">
        <v>177</v>
      </c>
      <c r="O32" s="3" t="s">
        <v>178</v>
      </c>
      <c r="P32" s="3"/>
    </row>
    <row r="33" spans="13:16" ht="27.6" x14ac:dyDescent="0.25">
      <c r="M33" s="37" t="s">
        <v>155</v>
      </c>
      <c r="N33" s="4" t="s">
        <v>179</v>
      </c>
      <c r="O33" s="3" t="s">
        <v>180</v>
      </c>
      <c r="P33" s="3"/>
    </row>
    <row r="34" spans="13:16" x14ac:dyDescent="0.25">
      <c r="M34" s="37" t="s">
        <v>181</v>
      </c>
      <c r="N34" s="4"/>
      <c r="O34" s="37" t="s">
        <v>156</v>
      </c>
      <c r="P34" s="3"/>
    </row>
    <row r="35" spans="13:16" x14ac:dyDescent="0.25">
      <c r="N35" s="37"/>
      <c r="O35" s="4"/>
      <c r="P35" s="37"/>
    </row>
  </sheetData>
  <mergeCells count="14">
    <mergeCell ref="A24:F24"/>
    <mergeCell ref="G24:L24"/>
    <mergeCell ref="M15:R15"/>
    <mergeCell ref="M16:O16"/>
    <mergeCell ref="M4:P9"/>
    <mergeCell ref="Q4:T9"/>
    <mergeCell ref="A10:F14"/>
    <mergeCell ref="G10:L14"/>
    <mergeCell ref="A15:F15"/>
    <mergeCell ref="G15:L15"/>
    <mergeCell ref="A1:U1"/>
    <mergeCell ref="A2:U3"/>
    <mergeCell ref="A4:F9"/>
    <mergeCell ref="G4:L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63A72-06F4-4478-9634-860658D865C2}">
  <dimension ref="A1:U28"/>
  <sheetViews>
    <sheetView workbookViewId="0">
      <selection activeCell="G9" sqref="A1:U28"/>
    </sheetView>
  </sheetViews>
  <sheetFormatPr defaultRowHeight="13.8" x14ac:dyDescent="0.25"/>
  <cols>
    <col min="1" max="1" width="15.19921875" customWidth="1"/>
    <col min="2" max="2" width="14.296875" customWidth="1"/>
    <col min="3" max="3" width="17.5" customWidth="1"/>
    <col min="4" max="4" width="19.796875" customWidth="1"/>
    <col min="5" max="5" width="13.59765625" customWidth="1"/>
    <col min="6" max="6" width="29.59765625" customWidth="1"/>
    <col min="7" max="7" width="13.8984375" customWidth="1"/>
    <col min="8" max="8" width="21.5" customWidth="1"/>
    <col min="11" max="11" width="12.5" customWidth="1"/>
    <col min="12" max="12" width="12.796875" customWidth="1"/>
  </cols>
  <sheetData>
    <row r="1" spans="1:21" x14ac:dyDescent="0.25">
      <c r="A1" s="43" t="s">
        <v>182</v>
      </c>
      <c r="B1" s="43"/>
      <c r="C1" s="43"/>
      <c r="D1" s="43"/>
      <c r="E1" s="43"/>
      <c r="F1" s="43"/>
      <c r="G1" s="43"/>
      <c r="H1" s="43"/>
      <c r="I1" s="43"/>
      <c r="J1" s="43"/>
      <c r="K1" s="43"/>
      <c r="L1" s="43"/>
      <c r="M1" s="43"/>
      <c r="N1" s="43"/>
      <c r="O1" s="43"/>
      <c r="P1" s="43"/>
      <c r="Q1" s="43"/>
      <c r="R1" s="43"/>
      <c r="S1" s="43"/>
      <c r="T1" s="43"/>
      <c r="U1" s="43"/>
    </row>
    <row r="2" spans="1:21" x14ac:dyDescent="0.25">
      <c r="A2" s="35" t="s">
        <v>116</v>
      </c>
      <c r="B2" s="35"/>
      <c r="C2" s="35"/>
      <c r="D2" s="35"/>
      <c r="E2" s="35" t="s">
        <v>118</v>
      </c>
      <c r="F2" s="35"/>
      <c r="G2" s="35"/>
      <c r="H2" s="35"/>
      <c r="I2" s="35"/>
      <c r="J2" s="35"/>
      <c r="K2" s="35" t="s">
        <v>187</v>
      </c>
      <c r="L2" s="35"/>
      <c r="M2" s="35"/>
      <c r="N2" s="35"/>
      <c r="O2" s="35"/>
      <c r="P2" s="36"/>
      <c r="Q2" s="5"/>
      <c r="R2" s="5"/>
      <c r="S2" s="1"/>
      <c r="T2" s="1"/>
      <c r="U2" s="1"/>
    </row>
    <row r="3" spans="1:21" ht="69" x14ac:dyDescent="0.25">
      <c r="A3" s="20" t="s">
        <v>117</v>
      </c>
      <c r="B3" s="20" t="s">
        <v>105</v>
      </c>
      <c r="C3" s="20" t="s">
        <v>106</v>
      </c>
      <c r="D3" s="20" t="s">
        <v>6</v>
      </c>
      <c r="E3" s="20" t="s">
        <v>104</v>
      </c>
      <c r="F3" s="20" t="s">
        <v>119</v>
      </c>
      <c r="G3" s="20" t="s">
        <v>184</v>
      </c>
      <c r="H3" s="20" t="s">
        <v>106</v>
      </c>
      <c r="I3" s="20" t="s">
        <v>185</v>
      </c>
      <c r="J3" s="20" t="s">
        <v>6</v>
      </c>
      <c r="K3" s="20" t="s">
        <v>125</v>
      </c>
      <c r="L3" s="20" t="s">
        <v>126</v>
      </c>
      <c r="M3" s="20" t="s">
        <v>106</v>
      </c>
      <c r="N3" s="20" t="s">
        <v>137</v>
      </c>
      <c r="O3" s="20" t="s">
        <v>6</v>
      </c>
      <c r="P3" s="1"/>
      <c r="Q3" s="1"/>
      <c r="R3" s="1"/>
      <c r="S3" s="1"/>
      <c r="T3" s="1"/>
      <c r="U3" s="1"/>
    </row>
    <row r="4" spans="1:21" ht="27.6" x14ac:dyDescent="0.25">
      <c r="A4" s="3" t="s">
        <v>107</v>
      </c>
      <c r="B4" s="3">
        <v>0</v>
      </c>
      <c r="C4" s="3">
        <v>1</v>
      </c>
      <c r="D4" s="3">
        <f>B4*C4</f>
        <v>0</v>
      </c>
      <c r="E4" s="3" t="s">
        <v>40</v>
      </c>
      <c r="F4" s="3" t="s">
        <v>107</v>
      </c>
      <c r="G4" s="3">
        <v>10</v>
      </c>
      <c r="H4" s="3">
        <v>5</v>
      </c>
      <c r="I4" s="3">
        <v>1</v>
      </c>
      <c r="J4" s="3">
        <f>G4*H4*I4</f>
        <v>50</v>
      </c>
      <c r="K4" s="3">
        <v>1</v>
      </c>
      <c r="L4" s="3" t="s">
        <v>128</v>
      </c>
      <c r="M4" s="3">
        <v>2</v>
      </c>
      <c r="N4" s="3">
        <v>4</v>
      </c>
      <c r="O4" s="3">
        <f>M4*N4</f>
        <v>8</v>
      </c>
      <c r="P4" s="1"/>
      <c r="Q4" s="1"/>
      <c r="R4" s="1"/>
      <c r="S4" s="1"/>
      <c r="T4" s="1"/>
      <c r="U4" s="1"/>
    </row>
    <row r="5" spans="1:21" ht="27.6" customHeight="1" x14ac:dyDescent="0.25">
      <c r="A5" s="3" t="s">
        <v>108</v>
      </c>
      <c r="B5" s="3">
        <v>10</v>
      </c>
      <c r="C5" s="3">
        <v>2</v>
      </c>
      <c r="D5" s="3">
        <f>B5*C5</f>
        <v>20</v>
      </c>
      <c r="E5" s="3" t="s">
        <v>40</v>
      </c>
      <c r="F5" s="3" t="s">
        <v>108</v>
      </c>
      <c r="G5" s="3">
        <v>20</v>
      </c>
      <c r="H5" s="3">
        <v>10</v>
      </c>
      <c r="I5" s="3">
        <v>1</v>
      </c>
      <c r="J5" s="3">
        <f t="shared" ref="J5:J9" si="0">G5*H5*I5</f>
        <v>200</v>
      </c>
      <c r="K5" s="3">
        <v>2</v>
      </c>
      <c r="L5" s="3" t="s">
        <v>130</v>
      </c>
      <c r="M5" s="3">
        <v>1</v>
      </c>
      <c r="N5" s="3">
        <v>5</v>
      </c>
      <c r="O5" s="3">
        <f t="shared" ref="O5:O7" si="1">M5*N5</f>
        <v>5</v>
      </c>
      <c r="P5" s="1"/>
      <c r="Q5" s="1"/>
      <c r="R5" s="1"/>
      <c r="S5" s="1"/>
      <c r="T5" s="1"/>
      <c r="U5" s="1"/>
    </row>
    <row r="6" spans="1:21" ht="41.4" customHeight="1" x14ac:dyDescent="0.25">
      <c r="A6" s="3" t="s">
        <v>109</v>
      </c>
      <c r="B6" s="3">
        <v>7</v>
      </c>
      <c r="C6" s="3">
        <v>3</v>
      </c>
      <c r="D6" s="3">
        <f>B6*C6</f>
        <v>21</v>
      </c>
      <c r="E6" s="3" t="s">
        <v>40</v>
      </c>
      <c r="F6" s="3" t="s">
        <v>109</v>
      </c>
      <c r="G6" s="3">
        <v>15</v>
      </c>
      <c r="H6" s="3">
        <v>15</v>
      </c>
      <c r="I6" s="3">
        <v>1</v>
      </c>
      <c r="J6" s="3">
        <f t="shared" si="0"/>
        <v>225</v>
      </c>
      <c r="K6" s="3">
        <v>3</v>
      </c>
      <c r="L6" s="3" t="s">
        <v>188</v>
      </c>
      <c r="M6" s="3">
        <v>1</v>
      </c>
      <c r="N6" s="3">
        <v>4</v>
      </c>
      <c r="O6" s="3">
        <f t="shared" si="1"/>
        <v>4</v>
      </c>
      <c r="P6" s="1"/>
      <c r="Q6" s="1"/>
      <c r="R6" s="1"/>
      <c r="S6" s="1"/>
      <c r="T6" s="1"/>
      <c r="U6" s="1"/>
    </row>
    <row r="7" spans="1:21" ht="27.6" customHeight="1" x14ac:dyDescent="0.25">
      <c r="A7" s="37" t="s">
        <v>183</v>
      </c>
      <c r="B7" s="3"/>
      <c r="C7" s="3"/>
      <c r="D7" s="37">
        <f>D5+D6</f>
        <v>41</v>
      </c>
      <c r="E7" s="3" t="s">
        <v>122</v>
      </c>
      <c r="F7" s="3" t="s">
        <v>107</v>
      </c>
      <c r="G7" s="3">
        <v>5</v>
      </c>
      <c r="H7" s="3">
        <v>5</v>
      </c>
      <c r="I7" s="3">
        <v>1.2</v>
      </c>
      <c r="J7" s="3">
        <f t="shared" si="0"/>
        <v>30</v>
      </c>
      <c r="K7" s="3">
        <v>4</v>
      </c>
      <c r="L7" s="3" t="s">
        <v>131</v>
      </c>
      <c r="M7" s="3">
        <v>0.5</v>
      </c>
      <c r="N7" s="3">
        <v>4</v>
      </c>
      <c r="O7" s="3">
        <f t="shared" si="1"/>
        <v>2</v>
      </c>
      <c r="P7" s="1"/>
      <c r="Q7" s="1"/>
      <c r="R7" s="1"/>
      <c r="S7" s="1"/>
      <c r="T7" s="1"/>
      <c r="U7" s="1"/>
    </row>
    <row r="8" spans="1:21" x14ac:dyDescent="0.25">
      <c r="A8" s="1"/>
      <c r="B8" s="1"/>
      <c r="C8" s="1"/>
      <c r="D8" s="1"/>
      <c r="E8" s="3" t="s">
        <v>122</v>
      </c>
      <c r="F8" s="3" t="s">
        <v>108</v>
      </c>
      <c r="G8" s="3">
        <v>8</v>
      </c>
      <c r="H8" s="3">
        <v>10</v>
      </c>
      <c r="I8" s="3">
        <v>1.2</v>
      </c>
      <c r="J8" s="3">
        <f t="shared" si="0"/>
        <v>96</v>
      </c>
      <c r="K8" s="37" t="s">
        <v>189</v>
      </c>
      <c r="L8" s="3"/>
      <c r="M8" s="3"/>
      <c r="N8" s="3"/>
      <c r="O8" s="37">
        <f>O4+O5+O6+O7</f>
        <v>19</v>
      </c>
      <c r="P8" s="1"/>
      <c r="Q8" s="1"/>
      <c r="R8" s="1"/>
      <c r="S8" s="1"/>
      <c r="T8" s="1"/>
      <c r="U8" s="1"/>
    </row>
    <row r="9" spans="1:21" ht="27.6" x14ac:dyDescent="0.25">
      <c r="A9" s="1"/>
      <c r="B9" s="1"/>
      <c r="C9" s="1"/>
      <c r="D9" s="1"/>
      <c r="E9" s="3" t="s">
        <v>122</v>
      </c>
      <c r="F9" s="3" t="s">
        <v>109</v>
      </c>
      <c r="G9" s="3">
        <v>4</v>
      </c>
      <c r="H9" s="3">
        <v>15</v>
      </c>
      <c r="I9" s="3">
        <v>1.2</v>
      </c>
      <c r="J9" s="3">
        <f t="shared" si="0"/>
        <v>72</v>
      </c>
      <c r="K9" s="37" t="s">
        <v>190</v>
      </c>
      <c r="L9" s="3"/>
      <c r="M9" s="3"/>
      <c r="N9" s="3"/>
      <c r="O9" s="37">
        <v>0.79</v>
      </c>
      <c r="P9" s="1"/>
      <c r="Q9" s="1"/>
      <c r="R9" s="1"/>
      <c r="S9" s="1"/>
      <c r="T9" s="1"/>
      <c r="U9" s="1"/>
    </row>
    <row r="10" spans="1:21" x14ac:dyDescent="0.25">
      <c r="A10" s="1"/>
      <c r="B10" s="1"/>
      <c r="C10" s="1"/>
      <c r="D10" s="1"/>
      <c r="E10" s="37" t="s">
        <v>186</v>
      </c>
      <c r="F10" s="3"/>
      <c r="G10" s="3"/>
      <c r="H10" s="3"/>
      <c r="I10" s="3"/>
      <c r="J10" s="37">
        <f>J4+J5+J6+J7+J8+J9</f>
        <v>673</v>
      </c>
      <c r="K10" s="1"/>
      <c r="L10" s="1"/>
      <c r="M10" s="1"/>
      <c r="N10" s="1"/>
      <c r="O10" s="1"/>
      <c r="P10" s="1"/>
      <c r="Q10" s="1"/>
      <c r="R10" s="1"/>
      <c r="S10" s="1"/>
      <c r="T10" s="1"/>
      <c r="U10" s="1"/>
    </row>
    <row r="11" spans="1:21" x14ac:dyDescent="0.25">
      <c r="A11" s="38" t="s">
        <v>191</v>
      </c>
      <c r="B11" s="38"/>
      <c r="C11" s="38"/>
      <c r="D11" s="38"/>
      <c r="E11" s="38"/>
      <c r="F11" s="38" t="s">
        <v>194</v>
      </c>
      <c r="G11" s="38"/>
      <c r="H11" s="38"/>
      <c r="I11" s="1"/>
      <c r="J11" s="1"/>
      <c r="K11" s="1"/>
      <c r="L11" s="1"/>
      <c r="M11" s="1"/>
      <c r="N11" s="1"/>
      <c r="O11" s="1"/>
      <c r="P11" s="1"/>
      <c r="Q11" s="1"/>
      <c r="R11" s="1"/>
      <c r="S11" s="1"/>
      <c r="T11" s="1"/>
      <c r="U11" s="1"/>
    </row>
    <row r="12" spans="1:21" ht="27.6" x14ac:dyDescent="0.25">
      <c r="A12" s="20" t="s">
        <v>125</v>
      </c>
      <c r="B12" s="20" t="s">
        <v>136</v>
      </c>
      <c r="C12" s="20" t="s">
        <v>106</v>
      </c>
      <c r="D12" s="20" t="s">
        <v>137</v>
      </c>
      <c r="E12" s="20" t="s">
        <v>6</v>
      </c>
      <c r="F12" s="20" t="s">
        <v>144</v>
      </c>
      <c r="G12" s="20" t="s">
        <v>8</v>
      </c>
      <c r="H12" s="20" t="s">
        <v>6</v>
      </c>
      <c r="I12" s="1"/>
      <c r="J12" s="1"/>
      <c r="K12" s="1"/>
      <c r="L12" s="1"/>
      <c r="M12" s="1"/>
      <c r="N12" s="1"/>
      <c r="O12" s="1"/>
      <c r="P12" s="1"/>
      <c r="Q12" s="1"/>
      <c r="R12" s="1"/>
      <c r="S12" s="1"/>
      <c r="T12" s="1"/>
      <c r="U12" s="1"/>
    </row>
    <row r="13" spans="1:21" ht="27.6" x14ac:dyDescent="0.25">
      <c r="A13" s="3">
        <v>1</v>
      </c>
      <c r="B13" s="3" t="s">
        <v>138</v>
      </c>
      <c r="C13" s="3">
        <v>0.5</v>
      </c>
      <c r="D13" s="3">
        <v>3</v>
      </c>
      <c r="E13" s="3">
        <f>C13*D13</f>
        <v>1.5</v>
      </c>
      <c r="F13" s="3" t="s">
        <v>110</v>
      </c>
      <c r="G13" s="3"/>
      <c r="H13" s="3">
        <v>41</v>
      </c>
      <c r="I13" s="1"/>
      <c r="J13" s="1"/>
      <c r="K13" s="1"/>
      <c r="L13" s="1"/>
      <c r="M13" s="1"/>
      <c r="N13" s="1"/>
      <c r="O13" s="1"/>
      <c r="P13" s="1"/>
      <c r="Q13" s="1"/>
      <c r="R13" s="1"/>
      <c r="S13" s="1"/>
      <c r="T13" s="1"/>
      <c r="U13" s="1"/>
    </row>
    <row r="14" spans="1:21" ht="27.6" x14ac:dyDescent="0.25">
      <c r="A14" s="3">
        <v>2</v>
      </c>
      <c r="B14" s="3" t="s">
        <v>139</v>
      </c>
      <c r="C14" s="3">
        <v>1</v>
      </c>
      <c r="D14" s="3">
        <v>4</v>
      </c>
      <c r="E14" s="3">
        <f t="shared" ref="E14:E15" si="2">C14*D14</f>
        <v>4</v>
      </c>
      <c r="F14" s="3" t="s">
        <v>123</v>
      </c>
      <c r="G14" s="3"/>
      <c r="H14" s="3">
        <v>673</v>
      </c>
      <c r="I14" s="1"/>
      <c r="J14" s="1"/>
      <c r="K14" s="1"/>
      <c r="L14" s="1"/>
      <c r="M14" s="1"/>
      <c r="N14" s="1"/>
      <c r="O14" s="1"/>
      <c r="P14" s="1"/>
      <c r="Q14" s="1"/>
      <c r="R14" s="1"/>
      <c r="S14" s="1"/>
      <c r="T14" s="1"/>
      <c r="U14" s="1"/>
    </row>
    <row r="15" spans="1:21" ht="27.6" x14ac:dyDescent="0.25">
      <c r="A15" s="3">
        <v>3</v>
      </c>
      <c r="B15" s="3" t="s">
        <v>141</v>
      </c>
      <c r="C15" s="3">
        <v>2</v>
      </c>
      <c r="D15" s="3">
        <v>3</v>
      </c>
      <c r="E15" s="3">
        <f t="shared" si="2"/>
        <v>6</v>
      </c>
      <c r="F15" s="3" t="s">
        <v>145</v>
      </c>
      <c r="G15" s="3"/>
      <c r="H15" s="3">
        <v>0.79</v>
      </c>
      <c r="I15" s="1"/>
      <c r="J15" s="1"/>
      <c r="K15" s="1"/>
      <c r="L15" s="1"/>
      <c r="M15" s="1"/>
      <c r="N15" s="1"/>
      <c r="O15" s="1"/>
      <c r="P15" s="1"/>
      <c r="Q15" s="1"/>
      <c r="R15" s="1"/>
      <c r="S15" s="1"/>
      <c r="T15" s="1"/>
      <c r="U15" s="1"/>
    </row>
    <row r="16" spans="1:21" x14ac:dyDescent="0.25">
      <c r="A16" s="37" t="s">
        <v>192</v>
      </c>
      <c r="B16" s="3"/>
      <c r="C16" s="3"/>
      <c r="D16" s="3"/>
      <c r="E16" s="37">
        <f>E13+E14+E15</f>
        <v>11.5</v>
      </c>
      <c r="F16" s="3" t="s">
        <v>146</v>
      </c>
      <c r="G16" s="3"/>
      <c r="H16" s="44">
        <v>1055</v>
      </c>
      <c r="I16" s="1"/>
      <c r="J16" s="1"/>
      <c r="K16" s="1"/>
      <c r="L16" s="1"/>
      <c r="M16" s="1"/>
      <c r="N16" s="1"/>
      <c r="O16" s="1"/>
      <c r="P16" s="1"/>
      <c r="Q16" s="1"/>
      <c r="R16" s="1"/>
      <c r="S16" s="1"/>
      <c r="T16" s="1"/>
      <c r="U16" s="1"/>
    </row>
    <row r="17" spans="1:21" ht="27.6" x14ac:dyDescent="0.25">
      <c r="A17" s="37" t="s">
        <v>193</v>
      </c>
      <c r="B17" s="3"/>
      <c r="C17" s="3"/>
      <c r="D17" s="3"/>
      <c r="E17" s="45">
        <v>1055</v>
      </c>
      <c r="F17" s="37" t="s">
        <v>147</v>
      </c>
      <c r="G17" s="3" t="s">
        <v>195</v>
      </c>
      <c r="H17" s="37">
        <v>714</v>
      </c>
      <c r="I17" s="1"/>
      <c r="J17" s="1"/>
      <c r="K17" s="1"/>
      <c r="L17" s="1"/>
      <c r="M17" s="1"/>
      <c r="N17" s="1"/>
      <c r="O17" s="1"/>
      <c r="P17" s="1"/>
      <c r="Q17" s="1"/>
      <c r="R17" s="1"/>
      <c r="S17" s="1"/>
      <c r="T17" s="1"/>
      <c r="U17" s="1"/>
    </row>
    <row r="18" spans="1:21" ht="27.6" x14ac:dyDescent="0.25">
      <c r="A18" s="1"/>
      <c r="B18" s="1"/>
      <c r="C18" s="1"/>
      <c r="D18" s="1"/>
      <c r="E18" s="1"/>
      <c r="F18" s="37" t="s">
        <v>148</v>
      </c>
      <c r="G18" s="3" t="s">
        <v>196</v>
      </c>
      <c r="H18" s="37">
        <v>596.4</v>
      </c>
      <c r="I18" s="1"/>
      <c r="J18" s="1"/>
      <c r="K18" s="1"/>
      <c r="L18" s="1"/>
      <c r="M18" s="1"/>
      <c r="N18" s="1"/>
      <c r="O18" s="1"/>
      <c r="P18" s="1"/>
      <c r="Q18" s="1"/>
      <c r="R18" s="1"/>
      <c r="S18" s="1"/>
      <c r="T18" s="1"/>
      <c r="U18" s="1"/>
    </row>
    <row r="19" spans="1:21" x14ac:dyDescent="0.25">
      <c r="A19" s="1"/>
      <c r="B19" s="1"/>
      <c r="C19" s="1"/>
      <c r="D19" s="1"/>
      <c r="E19" s="1"/>
      <c r="F19" s="37" t="s">
        <v>168</v>
      </c>
      <c r="G19" s="3" t="s">
        <v>197</v>
      </c>
      <c r="H19" s="3">
        <v>20</v>
      </c>
      <c r="I19" s="1"/>
      <c r="J19" s="1"/>
      <c r="K19" s="1"/>
      <c r="L19" s="1"/>
      <c r="M19" s="1"/>
      <c r="N19" s="1"/>
      <c r="O19" s="1"/>
      <c r="P19" s="1"/>
      <c r="Q19" s="1"/>
      <c r="R19" s="1"/>
      <c r="S19" s="1"/>
      <c r="T19" s="1"/>
      <c r="U19" s="1"/>
    </row>
    <row r="20" spans="1:21" x14ac:dyDescent="0.25">
      <c r="A20" s="1"/>
      <c r="B20" s="1"/>
      <c r="C20" s="1"/>
      <c r="D20" s="1"/>
      <c r="E20" s="1"/>
      <c r="F20" s="37" t="s">
        <v>170</v>
      </c>
      <c r="G20" s="3" t="s">
        <v>198</v>
      </c>
      <c r="H20" s="37" t="s">
        <v>199</v>
      </c>
      <c r="I20" s="1"/>
      <c r="J20" s="1"/>
      <c r="K20" s="1"/>
      <c r="L20" s="1"/>
      <c r="M20" s="1"/>
      <c r="N20" s="1"/>
      <c r="O20" s="1"/>
      <c r="P20" s="1"/>
      <c r="Q20" s="1"/>
      <c r="R20" s="1"/>
      <c r="S20" s="1"/>
      <c r="T20" s="1"/>
      <c r="U20" s="1"/>
    </row>
    <row r="21" spans="1:21" x14ac:dyDescent="0.25">
      <c r="A21" s="1"/>
      <c r="B21" s="1"/>
      <c r="C21" s="1"/>
      <c r="D21" s="1"/>
      <c r="E21" s="1"/>
      <c r="F21" s="37" t="s">
        <v>200</v>
      </c>
      <c r="G21" s="3"/>
      <c r="H21" s="3" t="s">
        <v>201</v>
      </c>
      <c r="I21" s="1"/>
      <c r="J21" s="1"/>
      <c r="K21" s="1"/>
      <c r="L21" s="1"/>
      <c r="M21" s="1"/>
      <c r="N21" s="1"/>
      <c r="O21" s="1"/>
      <c r="P21" s="1"/>
      <c r="Q21" s="1"/>
      <c r="R21" s="1"/>
      <c r="S21" s="1"/>
      <c r="T21" s="1"/>
      <c r="U21" s="1"/>
    </row>
    <row r="22" spans="1:21" x14ac:dyDescent="0.25">
      <c r="A22" s="1"/>
      <c r="B22" s="1"/>
      <c r="C22" s="1"/>
      <c r="D22" s="1"/>
      <c r="E22" s="1"/>
      <c r="F22" s="37" t="s">
        <v>202</v>
      </c>
      <c r="G22" s="3"/>
      <c r="H22" s="3" t="s">
        <v>150</v>
      </c>
      <c r="I22" s="1"/>
      <c r="J22" s="1"/>
      <c r="K22" s="1"/>
      <c r="L22" s="1"/>
      <c r="M22" s="1"/>
      <c r="N22" s="1"/>
      <c r="O22" s="1"/>
      <c r="P22" s="1"/>
      <c r="Q22" s="1"/>
      <c r="R22" s="1"/>
      <c r="S22" s="1"/>
      <c r="T22" s="1"/>
      <c r="U22" s="1"/>
    </row>
    <row r="23" spans="1:21" ht="27.6" x14ac:dyDescent="0.25">
      <c r="A23" s="1"/>
      <c r="B23" s="1"/>
      <c r="C23" s="1"/>
      <c r="D23" s="1"/>
      <c r="E23" s="1"/>
      <c r="F23" s="37" t="s">
        <v>203</v>
      </c>
      <c r="G23" s="3"/>
      <c r="H23" s="3" t="s">
        <v>152</v>
      </c>
      <c r="I23" s="1"/>
      <c r="J23" s="1"/>
      <c r="K23" s="1"/>
      <c r="L23" s="1"/>
      <c r="M23" s="1"/>
      <c r="N23" s="1"/>
      <c r="O23" s="1"/>
      <c r="P23" s="1"/>
      <c r="Q23" s="1"/>
      <c r="R23" s="1"/>
      <c r="S23" s="1"/>
      <c r="T23" s="1"/>
      <c r="U23" s="1"/>
    </row>
    <row r="24" spans="1:21" ht="27.6" x14ac:dyDescent="0.25">
      <c r="A24" s="1"/>
      <c r="B24" s="1"/>
      <c r="C24" s="1"/>
      <c r="D24" s="1"/>
      <c r="E24" s="1"/>
      <c r="F24" s="37" t="s">
        <v>204</v>
      </c>
      <c r="G24" s="3" t="s">
        <v>205</v>
      </c>
      <c r="H24" s="37" t="s">
        <v>206</v>
      </c>
      <c r="I24" s="1"/>
      <c r="J24" s="1"/>
      <c r="K24" s="1"/>
      <c r="L24" s="1"/>
      <c r="M24" s="1"/>
      <c r="N24" s="1"/>
      <c r="O24" s="1"/>
      <c r="P24" s="1"/>
      <c r="Q24" s="1"/>
      <c r="R24" s="1"/>
      <c r="S24" s="1"/>
      <c r="T24" s="1"/>
      <c r="U24" s="1"/>
    </row>
    <row r="25" spans="1:21" ht="27.6" x14ac:dyDescent="0.25">
      <c r="A25" s="1"/>
      <c r="B25" s="1"/>
      <c r="C25" s="1"/>
      <c r="D25" s="1"/>
      <c r="E25" s="1"/>
      <c r="F25" s="37" t="s">
        <v>174</v>
      </c>
      <c r="G25" s="3" t="s">
        <v>207</v>
      </c>
      <c r="H25" s="37" t="s">
        <v>208</v>
      </c>
      <c r="I25" s="1"/>
      <c r="J25" s="1"/>
      <c r="K25" s="1"/>
      <c r="L25" s="1"/>
      <c r="M25" s="1"/>
      <c r="N25" s="1"/>
      <c r="O25" s="1"/>
      <c r="P25" s="1"/>
      <c r="Q25" s="1"/>
      <c r="R25" s="1"/>
      <c r="S25" s="1"/>
      <c r="T25" s="1"/>
      <c r="U25" s="1"/>
    </row>
    <row r="26" spans="1:21" x14ac:dyDescent="0.25">
      <c r="A26" s="1"/>
      <c r="B26" s="1"/>
      <c r="C26" s="1"/>
      <c r="D26" s="1"/>
      <c r="E26" s="1"/>
      <c r="F26" s="37" t="s">
        <v>154</v>
      </c>
      <c r="G26" s="3"/>
      <c r="H26" s="37" t="s">
        <v>209</v>
      </c>
      <c r="I26" s="1"/>
      <c r="J26" s="1"/>
      <c r="K26" s="1"/>
      <c r="L26" s="1"/>
      <c r="M26" s="1"/>
      <c r="N26" s="1"/>
      <c r="O26" s="1"/>
      <c r="P26" s="1"/>
      <c r="Q26" s="1"/>
      <c r="R26" s="1"/>
      <c r="S26" s="1"/>
      <c r="T26" s="1"/>
      <c r="U26" s="1"/>
    </row>
    <row r="27" spans="1:21" x14ac:dyDescent="0.25">
      <c r="A27" s="1"/>
      <c r="B27" s="1"/>
      <c r="C27" s="1"/>
      <c r="D27" s="1"/>
      <c r="E27" s="1"/>
      <c r="F27" s="37" t="s">
        <v>155</v>
      </c>
      <c r="G27" s="3"/>
      <c r="H27" s="37" t="s">
        <v>211</v>
      </c>
      <c r="I27" s="1"/>
      <c r="J27" s="1"/>
      <c r="K27" s="1"/>
      <c r="L27" s="1"/>
      <c r="M27" s="1"/>
      <c r="N27" s="1"/>
      <c r="O27" s="1"/>
      <c r="P27" s="1"/>
      <c r="Q27" s="1"/>
      <c r="R27" s="1"/>
      <c r="S27" s="1"/>
      <c r="T27" s="1"/>
      <c r="U27" s="1"/>
    </row>
    <row r="28" spans="1:21" ht="27.6" x14ac:dyDescent="0.25">
      <c r="A28" s="1"/>
      <c r="B28" s="1"/>
      <c r="C28" s="1"/>
      <c r="D28" s="1"/>
      <c r="E28" s="1"/>
      <c r="F28" s="37" t="s">
        <v>181</v>
      </c>
      <c r="G28" s="3"/>
      <c r="H28" s="37" t="s">
        <v>212</v>
      </c>
      <c r="I28" s="1"/>
      <c r="J28" s="1"/>
      <c r="K28" s="1"/>
      <c r="L28" s="1"/>
      <c r="M28" s="1"/>
      <c r="N28" s="1"/>
      <c r="O28" s="1"/>
      <c r="P28" s="1"/>
      <c r="Q28" s="1"/>
      <c r="R28" s="1"/>
      <c r="S28" s="1"/>
      <c r="T28" s="1"/>
      <c r="U28" s="1"/>
    </row>
  </sheetData>
  <mergeCells count="6">
    <mergeCell ref="A11:E11"/>
    <mergeCell ref="F11:H11"/>
    <mergeCell ref="A1:U1"/>
    <mergeCell ref="A2:D2"/>
    <mergeCell ref="E2:J2"/>
    <mergeCell ref="K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F1612-5C49-4A9D-9947-7828BE58A5C0}">
  <dimension ref="A1:U28"/>
  <sheetViews>
    <sheetView tabSelected="1" workbookViewId="0">
      <selection activeCell="J9" sqref="J9"/>
    </sheetView>
  </sheetViews>
  <sheetFormatPr defaultRowHeight="13.8" x14ac:dyDescent="0.25"/>
  <cols>
    <col min="6" max="6" width="29.5" customWidth="1"/>
    <col min="7" max="7" width="15.59765625" customWidth="1"/>
    <col min="8" max="8" width="22.296875" customWidth="1"/>
  </cols>
  <sheetData>
    <row r="1" spans="1:21" x14ac:dyDescent="0.25">
      <c r="A1" s="43" t="s">
        <v>213</v>
      </c>
      <c r="B1" s="43"/>
      <c r="C1" s="43"/>
      <c r="D1" s="43"/>
      <c r="E1" s="43"/>
      <c r="F1" s="43"/>
      <c r="G1" s="43"/>
      <c r="H1" s="43"/>
      <c r="I1" s="43"/>
      <c r="J1" s="43"/>
      <c r="K1" s="43"/>
      <c r="L1" s="43"/>
      <c r="M1" s="43"/>
      <c r="N1" s="43"/>
      <c r="O1" s="43"/>
      <c r="P1" s="43"/>
      <c r="Q1" s="43"/>
      <c r="R1" s="43"/>
      <c r="S1" s="43"/>
      <c r="T1" s="43"/>
      <c r="U1" s="43"/>
    </row>
    <row r="2" spans="1:21" x14ac:dyDescent="0.25">
      <c r="A2" s="35" t="s">
        <v>116</v>
      </c>
      <c r="B2" s="35"/>
      <c r="C2" s="35"/>
      <c r="D2" s="35"/>
      <c r="E2" s="35" t="s">
        <v>118</v>
      </c>
      <c r="F2" s="35"/>
      <c r="G2" s="35"/>
      <c r="H2" s="35"/>
      <c r="I2" s="35"/>
      <c r="J2" s="35"/>
      <c r="K2" s="35" t="s">
        <v>187</v>
      </c>
      <c r="L2" s="35"/>
      <c r="M2" s="35"/>
      <c r="N2" s="35"/>
      <c r="O2" s="35"/>
      <c r="P2" s="36"/>
      <c r="Q2" s="5"/>
      <c r="R2" s="5"/>
      <c r="S2" s="1"/>
      <c r="T2" s="1"/>
      <c r="U2" s="1"/>
    </row>
    <row r="3" spans="1:21" ht="69" x14ac:dyDescent="0.25">
      <c r="A3" s="20" t="s">
        <v>117</v>
      </c>
      <c r="B3" s="20" t="s">
        <v>105</v>
      </c>
      <c r="C3" s="20" t="s">
        <v>106</v>
      </c>
      <c r="D3" s="20" t="s">
        <v>6</v>
      </c>
      <c r="E3" s="20" t="s">
        <v>104</v>
      </c>
      <c r="F3" s="20" t="s">
        <v>119</v>
      </c>
      <c r="G3" s="20" t="s">
        <v>184</v>
      </c>
      <c r="H3" s="20" t="s">
        <v>106</v>
      </c>
      <c r="I3" s="20" t="s">
        <v>185</v>
      </c>
      <c r="J3" s="20" t="s">
        <v>6</v>
      </c>
      <c r="K3" s="20" t="s">
        <v>125</v>
      </c>
      <c r="L3" s="20" t="s">
        <v>126</v>
      </c>
      <c r="M3" s="20" t="s">
        <v>106</v>
      </c>
      <c r="N3" s="20" t="s">
        <v>137</v>
      </c>
      <c r="O3" s="20" t="s">
        <v>6</v>
      </c>
      <c r="P3" s="1"/>
      <c r="Q3" s="1"/>
      <c r="R3" s="1"/>
      <c r="S3" s="1"/>
      <c r="T3" s="1"/>
      <c r="U3" s="1"/>
    </row>
    <row r="4" spans="1:21" ht="27.6" x14ac:dyDescent="0.25">
      <c r="A4" s="3" t="s">
        <v>107</v>
      </c>
      <c r="B4" s="3">
        <v>0</v>
      </c>
      <c r="C4" s="3">
        <v>1</v>
      </c>
      <c r="D4" s="3">
        <f>B4*C4</f>
        <v>0</v>
      </c>
      <c r="E4" s="3" t="s">
        <v>40</v>
      </c>
      <c r="F4" s="3" t="s">
        <v>107</v>
      </c>
      <c r="G4" s="3">
        <v>12</v>
      </c>
      <c r="H4" s="3">
        <v>5</v>
      </c>
      <c r="I4" s="3">
        <v>1</v>
      </c>
      <c r="J4" s="3">
        <f>G4*H4*I4</f>
        <v>60</v>
      </c>
      <c r="K4" s="3">
        <v>1</v>
      </c>
      <c r="L4" s="3" t="s">
        <v>128</v>
      </c>
      <c r="M4" s="3">
        <v>2</v>
      </c>
      <c r="N4" s="3">
        <v>5</v>
      </c>
      <c r="O4" s="3">
        <f>M4*N4</f>
        <v>10</v>
      </c>
      <c r="P4" s="1"/>
      <c r="Q4" s="1"/>
      <c r="R4" s="1"/>
      <c r="S4" s="1"/>
      <c r="T4" s="1"/>
      <c r="U4" s="1"/>
    </row>
    <row r="5" spans="1:21" ht="27.6" x14ac:dyDescent="0.25">
      <c r="A5" s="3" t="s">
        <v>108</v>
      </c>
      <c r="B5" s="3">
        <v>3</v>
      </c>
      <c r="C5" s="3">
        <v>2</v>
      </c>
      <c r="D5" s="3">
        <f>B5*C5</f>
        <v>6</v>
      </c>
      <c r="E5" s="3" t="s">
        <v>40</v>
      </c>
      <c r="F5" s="3" t="s">
        <v>108</v>
      </c>
      <c r="G5" s="3">
        <v>18</v>
      </c>
      <c r="H5" s="3">
        <v>10</v>
      </c>
      <c r="I5" s="3">
        <v>1</v>
      </c>
      <c r="J5" s="3">
        <f t="shared" ref="J5:J9" si="0">G5*H5*I5</f>
        <v>180</v>
      </c>
      <c r="K5" s="3">
        <v>2</v>
      </c>
      <c r="L5" s="3" t="s">
        <v>130</v>
      </c>
      <c r="M5" s="3">
        <v>1</v>
      </c>
      <c r="N5" s="3">
        <v>5</v>
      </c>
      <c r="O5" s="3">
        <f t="shared" ref="O5:O7" si="1">M5*N5</f>
        <v>5</v>
      </c>
      <c r="P5" s="1"/>
      <c r="Q5" s="1"/>
      <c r="R5" s="1"/>
      <c r="S5" s="1"/>
      <c r="T5" s="1"/>
      <c r="U5" s="1"/>
    </row>
    <row r="6" spans="1:21" ht="27.6" x14ac:dyDescent="0.25">
      <c r="A6" s="3" t="s">
        <v>109</v>
      </c>
      <c r="B6" s="3">
        <v>1</v>
      </c>
      <c r="C6" s="3">
        <v>3</v>
      </c>
      <c r="D6" s="3">
        <f>B6*C6</f>
        <v>3</v>
      </c>
      <c r="E6" s="3" t="s">
        <v>40</v>
      </c>
      <c r="F6" s="3" t="s">
        <v>109</v>
      </c>
      <c r="G6" s="3">
        <v>8</v>
      </c>
      <c r="H6" s="3">
        <v>15</v>
      </c>
      <c r="I6" s="3">
        <v>1</v>
      </c>
      <c r="J6" s="3">
        <f t="shared" si="0"/>
        <v>120</v>
      </c>
      <c r="K6" s="3">
        <v>3</v>
      </c>
      <c r="L6" s="3" t="s">
        <v>188</v>
      </c>
      <c r="M6" s="3">
        <v>1</v>
      </c>
      <c r="N6" s="3">
        <v>4</v>
      </c>
      <c r="O6" s="3">
        <f t="shared" si="1"/>
        <v>4</v>
      </c>
      <c r="P6" s="1"/>
      <c r="Q6" s="1"/>
      <c r="R6" s="1"/>
      <c r="S6" s="1"/>
      <c r="T6" s="1"/>
      <c r="U6" s="1"/>
    </row>
    <row r="7" spans="1:21" ht="27.6" x14ac:dyDescent="0.25">
      <c r="A7" s="37" t="s">
        <v>183</v>
      </c>
      <c r="B7" s="3"/>
      <c r="C7" s="3"/>
      <c r="D7" s="37">
        <f>D5+D6</f>
        <v>9</v>
      </c>
      <c r="E7" s="3" t="s">
        <v>122</v>
      </c>
      <c r="F7" s="3" t="s">
        <v>107</v>
      </c>
      <c r="G7" s="3">
        <v>6</v>
      </c>
      <c r="H7" s="3">
        <v>5</v>
      </c>
      <c r="I7" s="3">
        <v>1.2</v>
      </c>
      <c r="J7" s="3">
        <f t="shared" si="0"/>
        <v>36</v>
      </c>
      <c r="K7" s="3">
        <v>4</v>
      </c>
      <c r="L7" s="3" t="s">
        <v>131</v>
      </c>
      <c r="M7" s="3">
        <v>0.5</v>
      </c>
      <c r="N7" s="3">
        <v>5</v>
      </c>
      <c r="O7" s="3">
        <f t="shared" si="1"/>
        <v>2.5</v>
      </c>
      <c r="P7" s="1"/>
      <c r="Q7" s="1"/>
      <c r="R7" s="1"/>
      <c r="S7" s="1"/>
      <c r="T7" s="1"/>
      <c r="U7" s="1"/>
    </row>
    <row r="8" spans="1:21" ht="27.6" x14ac:dyDescent="0.25">
      <c r="A8" s="1"/>
      <c r="B8" s="1"/>
      <c r="C8" s="1"/>
      <c r="D8" s="1"/>
      <c r="E8" s="3" t="s">
        <v>122</v>
      </c>
      <c r="F8" s="3" t="s">
        <v>108</v>
      </c>
      <c r="G8" s="3">
        <v>10</v>
      </c>
      <c r="H8" s="3">
        <v>10</v>
      </c>
      <c r="I8" s="3">
        <v>1.2</v>
      </c>
      <c r="J8" s="3">
        <f t="shared" si="0"/>
        <v>120</v>
      </c>
      <c r="K8" s="37" t="s">
        <v>189</v>
      </c>
      <c r="L8" s="3"/>
      <c r="M8" s="3"/>
      <c r="N8" s="3"/>
      <c r="O8" s="37">
        <f>O4+O5+O6+O7</f>
        <v>21.5</v>
      </c>
      <c r="P8" s="1"/>
      <c r="Q8" s="1"/>
      <c r="R8" s="1"/>
      <c r="S8" s="1"/>
      <c r="T8" s="1"/>
      <c r="U8" s="1"/>
    </row>
    <row r="9" spans="1:21" ht="55.2" x14ac:dyDescent="0.25">
      <c r="A9" s="1"/>
      <c r="B9" s="1"/>
      <c r="C9" s="1"/>
      <c r="D9" s="1"/>
      <c r="E9" s="3" t="s">
        <v>122</v>
      </c>
      <c r="F9" s="3" t="s">
        <v>109</v>
      </c>
      <c r="G9" s="3">
        <v>3</v>
      </c>
      <c r="H9" s="3">
        <v>15</v>
      </c>
      <c r="I9" s="3">
        <v>1.2</v>
      </c>
      <c r="J9" s="3">
        <f t="shared" si="0"/>
        <v>54</v>
      </c>
      <c r="K9" s="37" t="s">
        <v>190</v>
      </c>
      <c r="L9" s="3"/>
      <c r="M9" s="3"/>
      <c r="N9" s="3"/>
      <c r="O9" s="37">
        <v>0.81499999999999995</v>
      </c>
      <c r="P9" s="1"/>
      <c r="Q9" s="1"/>
      <c r="R9" s="1"/>
      <c r="S9" s="1"/>
      <c r="T9" s="1"/>
      <c r="U9" s="1"/>
    </row>
    <row r="10" spans="1:21" x14ac:dyDescent="0.25">
      <c r="A10" s="1"/>
      <c r="B10" s="1"/>
      <c r="C10" s="1"/>
      <c r="D10" s="1"/>
      <c r="E10" s="37" t="s">
        <v>186</v>
      </c>
      <c r="F10" s="3"/>
      <c r="G10" s="3"/>
      <c r="H10" s="3"/>
      <c r="I10" s="3"/>
      <c r="J10" s="37">
        <f>J4+J5+J6+J7+J8+J9</f>
        <v>570</v>
      </c>
      <c r="K10" s="1"/>
      <c r="L10" s="1"/>
      <c r="M10" s="1"/>
      <c r="N10" s="1"/>
      <c r="O10" s="1"/>
      <c r="P10" s="1"/>
      <c r="Q10" s="1"/>
      <c r="R10" s="1"/>
      <c r="S10" s="1"/>
      <c r="T10" s="1"/>
      <c r="U10" s="1"/>
    </row>
    <row r="11" spans="1:21" x14ac:dyDescent="0.25">
      <c r="A11" s="38" t="s">
        <v>191</v>
      </c>
      <c r="B11" s="38"/>
      <c r="C11" s="38"/>
      <c r="D11" s="38"/>
      <c r="E11" s="38"/>
      <c r="F11" s="38" t="s">
        <v>194</v>
      </c>
      <c r="G11" s="38"/>
      <c r="H11" s="38"/>
      <c r="I11" s="1"/>
      <c r="J11" s="1"/>
      <c r="K11" s="1"/>
      <c r="L11" s="1"/>
      <c r="M11" s="1"/>
      <c r="N11" s="1"/>
      <c r="O11" s="1"/>
      <c r="P11" s="1"/>
      <c r="Q11" s="1"/>
      <c r="R11" s="1"/>
      <c r="S11" s="1"/>
      <c r="T11" s="1"/>
      <c r="U11" s="1"/>
    </row>
    <row r="12" spans="1:21" ht="41.4" x14ac:dyDescent="0.25">
      <c r="A12" s="20" t="s">
        <v>125</v>
      </c>
      <c r="B12" s="20" t="s">
        <v>136</v>
      </c>
      <c r="C12" s="20" t="s">
        <v>106</v>
      </c>
      <c r="D12" s="20" t="s">
        <v>137</v>
      </c>
      <c r="E12" s="20" t="s">
        <v>6</v>
      </c>
      <c r="F12" s="20" t="s">
        <v>144</v>
      </c>
      <c r="G12" s="20" t="s">
        <v>8</v>
      </c>
      <c r="H12" s="20" t="s">
        <v>6</v>
      </c>
      <c r="I12" s="1"/>
      <c r="J12" s="1"/>
      <c r="K12" s="1"/>
      <c r="L12" s="1"/>
      <c r="M12" s="1"/>
      <c r="N12" s="1"/>
      <c r="O12" s="1"/>
      <c r="P12" s="1"/>
      <c r="Q12" s="1"/>
      <c r="R12" s="1"/>
      <c r="S12" s="1"/>
      <c r="T12" s="1"/>
      <c r="U12" s="1"/>
    </row>
    <row r="13" spans="1:21" ht="55.2" x14ac:dyDescent="0.25">
      <c r="A13" s="3">
        <v>1</v>
      </c>
      <c r="B13" s="3" t="s">
        <v>138</v>
      </c>
      <c r="C13" s="3">
        <v>0.5</v>
      </c>
      <c r="D13" s="3">
        <v>4</v>
      </c>
      <c r="E13" s="3">
        <f>C13*D13</f>
        <v>2</v>
      </c>
      <c r="F13" s="3" t="s">
        <v>110</v>
      </c>
      <c r="G13" s="3"/>
      <c r="H13" s="3">
        <v>9</v>
      </c>
      <c r="I13" s="1"/>
      <c r="J13" s="1"/>
      <c r="K13" s="1"/>
      <c r="L13" s="1"/>
      <c r="M13" s="1"/>
      <c r="N13" s="1"/>
      <c r="O13" s="1"/>
      <c r="P13" s="1"/>
      <c r="Q13" s="1"/>
      <c r="R13" s="1"/>
      <c r="S13" s="1"/>
      <c r="T13" s="1"/>
      <c r="U13" s="1"/>
    </row>
    <row r="14" spans="1:21" ht="27.6" x14ac:dyDescent="0.25">
      <c r="A14" s="3">
        <v>2</v>
      </c>
      <c r="B14" s="3" t="s">
        <v>214</v>
      </c>
      <c r="C14" s="3">
        <v>0.5</v>
      </c>
      <c r="D14" s="3">
        <v>3</v>
      </c>
      <c r="E14" s="3">
        <f t="shared" ref="E14:E15" si="2">C14*D14</f>
        <v>1.5</v>
      </c>
      <c r="F14" s="3" t="s">
        <v>123</v>
      </c>
      <c r="G14" s="3"/>
      <c r="H14" s="3">
        <v>570</v>
      </c>
      <c r="I14" s="1"/>
      <c r="J14" s="1"/>
      <c r="K14" s="1"/>
      <c r="L14" s="1"/>
      <c r="M14" s="1"/>
      <c r="N14" s="1"/>
      <c r="O14" s="1"/>
      <c r="P14" s="1"/>
      <c r="Q14" s="1"/>
      <c r="R14" s="1"/>
      <c r="S14" s="1"/>
      <c r="T14" s="1"/>
      <c r="U14" s="1"/>
    </row>
    <row r="15" spans="1:21" ht="41.4" x14ac:dyDescent="0.25">
      <c r="A15" s="3">
        <v>3</v>
      </c>
      <c r="B15" s="3" t="s">
        <v>141</v>
      </c>
      <c r="C15" s="3">
        <v>2</v>
      </c>
      <c r="D15" s="3">
        <v>2</v>
      </c>
      <c r="E15" s="3">
        <f t="shared" si="2"/>
        <v>4</v>
      </c>
      <c r="F15" s="3" t="s">
        <v>145</v>
      </c>
      <c r="G15" s="3"/>
      <c r="H15" s="3">
        <v>0.81499999999999995</v>
      </c>
      <c r="I15" s="1"/>
      <c r="J15" s="1"/>
      <c r="K15" s="1"/>
      <c r="L15" s="1"/>
      <c r="M15" s="1"/>
      <c r="N15" s="1"/>
      <c r="O15" s="1"/>
      <c r="P15" s="1"/>
      <c r="Q15" s="1"/>
      <c r="R15" s="1"/>
      <c r="S15" s="1"/>
      <c r="T15" s="1"/>
      <c r="U15" s="1"/>
    </row>
    <row r="16" spans="1:21" ht="27.6" x14ac:dyDescent="0.25">
      <c r="A16" s="37" t="s">
        <v>192</v>
      </c>
      <c r="B16" s="3"/>
      <c r="C16" s="3"/>
      <c r="D16" s="3"/>
      <c r="E16" s="37">
        <f>E13+E14+E15</f>
        <v>7.5</v>
      </c>
      <c r="F16" s="3" t="s">
        <v>146</v>
      </c>
      <c r="G16" s="3"/>
      <c r="H16" s="44">
        <v>1175</v>
      </c>
      <c r="I16" s="1"/>
      <c r="J16" s="1"/>
      <c r="K16" s="1"/>
      <c r="L16" s="1"/>
      <c r="M16" s="1"/>
      <c r="N16" s="1"/>
      <c r="O16" s="1"/>
      <c r="P16" s="1"/>
      <c r="Q16" s="1"/>
      <c r="R16" s="1"/>
      <c r="S16" s="1"/>
      <c r="T16" s="1"/>
      <c r="U16" s="1"/>
    </row>
    <row r="17" spans="1:21" ht="41.4" x14ac:dyDescent="0.25">
      <c r="A17" s="37" t="s">
        <v>193</v>
      </c>
      <c r="B17" s="3"/>
      <c r="C17" s="3"/>
      <c r="D17" s="3"/>
      <c r="E17" s="45">
        <v>1.175</v>
      </c>
      <c r="F17" s="37" t="s">
        <v>147</v>
      </c>
      <c r="G17" s="4"/>
      <c r="H17" s="37" t="s">
        <v>215</v>
      </c>
      <c r="I17" s="1"/>
      <c r="J17" s="1"/>
      <c r="K17" s="1"/>
      <c r="L17" s="1"/>
      <c r="M17" s="1"/>
      <c r="N17" s="1"/>
      <c r="O17" s="1"/>
      <c r="P17" s="1"/>
      <c r="Q17" s="1"/>
      <c r="R17" s="1"/>
      <c r="S17" s="1"/>
      <c r="T17" s="1"/>
      <c r="U17" s="1"/>
    </row>
    <row r="18" spans="1:21" x14ac:dyDescent="0.25">
      <c r="A18" s="1"/>
      <c r="B18" s="1"/>
      <c r="C18" s="1"/>
      <c r="D18" s="1"/>
      <c r="E18" s="1"/>
      <c r="F18" s="37" t="s">
        <v>148</v>
      </c>
      <c r="G18" s="4"/>
      <c r="H18" s="37" t="s">
        <v>216</v>
      </c>
      <c r="I18" s="1"/>
      <c r="J18" s="1"/>
      <c r="K18" s="1"/>
      <c r="L18" s="1"/>
      <c r="M18" s="1"/>
      <c r="N18" s="1"/>
      <c r="O18" s="1"/>
      <c r="P18" s="1"/>
      <c r="Q18" s="1"/>
      <c r="R18" s="1"/>
      <c r="S18" s="1"/>
      <c r="T18" s="1"/>
      <c r="U18" s="1"/>
    </row>
    <row r="19" spans="1:21" ht="41.4" x14ac:dyDescent="0.25">
      <c r="A19" s="1"/>
      <c r="B19" s="1"/>
      <c r="C19" s="1"/>
      <c r="D19" s="1"/>
      <c r="E19" s="1"/>
      <c r="F19" s="37" t="s">
        <v>168</v>
      </c>
      <c r="G19" s="3" t="s">
        <v>197</v>
      </c>
      <c r="H19" s="3">
        <v>20</v>
      </c>
      <c r="I19" s="1"/>
      <c r="J19" s="1"/>
      <c r="K19" s="1"/>
      <c r="L19" s="1"/>
      <c r="M19" s="1"/>
      <c r="N19" s="1"/>
      <c r="O19" s="1"/>
      <c r="P19" s="1"/>
      <c r="Q19" s="1"/>
      <c r="R19" s="1"/>
      <c r="S19" s="1"/>
      <c r="T19" s="1"/>
      <c r="U19" s="1"/>
    </row>
    <row r="20" spans="1:21" ht="27.6" x14ac:dyDescent="0.25">
      <c r="A20" s="1"/>
      <c r="B20" s="1"/>
      <c r="C20" s="1"/>
      <c r="D20" s="1"/>
      <c r="E20" s="1"/>
      <c r="F20" s="37" t="s">
        <v>170</v>
      </c>
      <c r="G20" s="4" t="s">
        <v>217</v>
      </c>
      <c r="H20" s="37" t="s">
        <v>218</v>
      </c>
      <c r="I20" s="1"/>
      <c r="J20" s="1"/>
      <c r="K20" s="1"/>
      <c r="L20" s="1"/>
      <c r="M20" s="1"/>
      <c r="N20" s="1"/>
      <c r="O20" s="1"/>
      <c r="P20" s="1"/>
      <c r="Q20" s="1"/>
      <c r="R20" s="1"/>
      <c r="S20" s="1"/>
      <c r="T20" s="1"/>
      <c r="U20" s="1"/>
    </row>
    <row r="21" spans="1:21" ht="27.6" x14ac:dyDescent="0.25">
      <c r="A21" s="1"/>
      <c r="B21" s="1"/>
      <c r="C21" s="1"/>
      <c r="D21" s="1"/>
      <c r="E21" s="1"/>
      <c r="F21" s="37" t="s">
        <v>200</v>
      </c>
      <c r="G21" s="3"/>
      <c r="H21" s="3" t="s">
        <v>219</v>
      </c>
      <c r="I21" s="1"/>
      <c r="J21" s="1"/>
      <c r="K21" s="1"/>
      <c r="L21" s="1"/>
      <c r="M21" s="1"/>
      <c r="N21" s="1"/>
      <c r="O21" s="1"/>
      <c r="P21" s="1"/>
      <c r="Q21" s="1"/>
      <c r="R21" s="1"/>
      <c r="S21" s="1"/>
      <c r="T21" s="1"/>
      <c r="U21" s="1"/>
    </row>
    <row r="22" spans="1:21" ht="27.6" x14ac:dyDescent="0.25">
      <c r="A22" s="1"/>
      <c r="B22" s="1"/>
      <c r="C22" s="1"/>
      <c r="D22" s="1"/>
      <c r="E22" s="1"/>
      <c r="F22" s="37" t="s">
        <v>202</v>
      </c>
      <c r="G22" s="3"/>
      <c r="H22" s="3" t="s">
        <v>150</v>
      </c>
      <c r="I22" s="1"/>
      <c r="J22" s="1"/>
      <c r="K22" s="1"/>
      <c r="L22" s="1"/>
      <c r="M22" s="1"/>
      <c r="N22" s="1"/>
      <c r="O22" s="1"/>
      <c r="P22" s="1"/>
      <c r="Q22" s="1"/>
      <c r="R22" s="1"/>
      <c r="S22" s="1"/>
      <c r="T22" s="1"/>
      <c r="U22" s="1"/>
    </row>
    <row r="23" spans="1:21" ht="69" x14ac:dyDescent="0.25">
      <c r="A23" s="1"/>
      <c r="B23" s="1"/>
      <c r="C23" s="1"/>
      <c r="D23" s="1"/>
      <c r="E23" s="1"/>
      <c r="F23" s="37" t="s">
        <v>203</v>
      </c>
      <c r="G23" s="3"/>
      <c r="H23" s="3" t="s">
        <v>152</v>
      </c>
      <c r="I23" s="1"/>
      <c r="J23" s="1"/>
      <c r="K23" s="1"/>
      <c r="L23" s="1"/>
      <c r="M23" s="1"/>
      <c r="N23" s="1"/>
      <c r="O23" s="1"/>
      <c r="P23" s="1"/>
      <c r="Q23" s="1"/>
      <c r="R23" s="1"/>
      <c r="S23" s="1"/>
      <c r="T23" s="1"/>
      <c r="U23" s="1"/>
    </row>
    <row r="24" spans="1:21" ht="41.4" x14ac:dyDescent="0.25">
      <c r="A24" s="1"/>
      <c r="B24" s="1"/>
      <c r="C24" s="1"/>
      <c r="D24" s="1"/>
      <c r="E24" s="1"/>
      <c r="F24" s="37" t="s">
        <v>204</v>
      </c>
      <c r="G24" s="4" t="s">
        <v>220</v>
      </c>
      <c r="H24" s="37" t="s">
        <v>221</v>
      </c>
      <c r="I24" s="1"/>
      <c r="J24" s="1"/>
      <c r="K24" s="1"/>
      <c r="L24" s="1"/>
      <c r="M24" s="1"/>
      <c r="N24" s="1"/>
      <c r="O24" s="1"/>
      <c r="P24" s="1"/>
      <c r="Q24" s="1"/>
      <c r="R24" s="1"/>
      <c r="S24" s="1"/>
      <c r="T24" s="1"/>
      <c r="U24" s="1"/>
    </row>
    <row r="25" spans="1:21" ht="27.6" x14ac:dyDescent="0.25">
      <c r="A25" s="1"/>
      <c r="B25" s="1"/>
      <c r="C25" s="1"/>
      <c r="D25" s="1"/>
      <c r="E25" s="1"/>
      <c r="F25" s="37" t="s">
        <v>174</v>
      </c>
      <c r="G25" s="4" t="s">
        <v>222</v>
      </c>
      <c r="H25" s="37" t="s">
        <v>223</v>
      </c>
      <c r="I25" s="1"/>
      <c r="J25" s="1"/>
      <c r="K25" s="1"/>
      <c r="L25" s="1"/>
      <c r="M25" s="1"/>
      <c r="N25" s="1"/>
      <c r="O25" s="1"/>
      <c r="P25" s="1"/>
      <c r="Q25" s="1"/>
      <c r="R25" s="1"/>
      <c r="S25" s="1"/>
      <c r="T25" s="1"/>
      <c r="U25" s="1"/>
    </row>
    <row r="26" spans="1:21" ht="41.4" x14ac:dyDescent="0.25">
      <c r="A26" s="1"/>
      <c r="B26" s="1"/>
      <c r="C26" s="1"/>
      <c r="D26" s="1"/>
      <c r="E26" s="1"/>
      <c r="F26" s="37" t="s">
        <v>154</v>
      </c>
      <c r="G26" s="4"/>
      <c r="H26" s="37" t="s">
        <v>224</v>
      </c>
      <c r="I26" s="1"/>
      <c r="J26" s="1"/>
      <c r="K26" s="1"/>
      <c r="L26" s="1"/>
      <c r="M26" s="1"/>
      <c r="N26" s="1"/>
      <c r="O26" s="1"/>
      <c r="P26" s="1"/>
      <c r="Q26" s="1"/>
      <c r="R26" s="1"/>
      <c r="S26" s="1"/>
      <c r="T26" s="1"/>
      <c r="U26" s="1"/>
    </row>
    <row r="27" spans="1:21" ht="55.2" x14ac:dyDescent="0.25">
      <c r="A27" s="1"/>
      <c r="B27" s="1"/>
      <c r="C27" s="1"/>
      <c r="D27" s="1"/>
      <c r="E27" s="1"/>
      <c r="F27" s="37" t="s">
        <v>155</v>
      </c>
      <c r="G27" s="4" t="s">
        <v>210</v>
      </c>
      <c r="H27" s="37" t="s">
        <v>225</v>
      </c>
      <c r="I27" s="1"/>
      <c r="J27" s="1"/>
      <c r="K27" s="1"/>
      <c r="L27" s="1"/>
      <c r="M27" s="1"/>
      <c r="N27" s="1"/>
      <c r="O27" s="1"/>
      <c r="P27" s="1"/>
      <c r="Q27" s="1"/>
      <c r="R27" s="1"/>
      <c r="S27" s="1"/>
      <c r="T27" s="1"/>
      <c r="U27" s="1"/>
    </row>
    <row r="28" spans="1:21" ht="69" x14ac:dyDescent="0.25">
      <c r="A28" s="1"/>
      <c r="B28" s="1"/>
      <c r="C28" s="1"/>
      <c r="D28" s="1"/>
      <c r="E28" s="1"/>
      <c r="F28" s="37" t="s">
        <v>181</v>
      </c>
      <c r="G28" s="4"/>
      <c r="H28" s="37" t="s">
        <v>226</v>
      </c>
      <c r="I28" s="1"/>
      <c r="J28" s="1"/>
      <c r="K28" s="1"/>
      <c r="L28" s="1"/>
      <c r="M28" s="1"/>
      <c r="N28" s="1"/>
      <c r="O28" s="1"/>
      <c r="P28" s="1"/>
      <c r="Q28" s="1"/>
      <c r="R28" s="1"/>
      <c r="S28" s="1"/>
      <c r="T28" s="1"/>
      <c r="U28" s="1"/>
    </row>
  </sheetData>
  <mergeCells count="6">
    <mergeCell ref="A1:U1"/>
    <mergeCell ref="A2:D2"/>
    <mergeCell ref="E2:J2"/>
    <mergeCell ref="K2:O2"/>
    <mergeCell ref="A11:E11"/>
    <mergeCell ref="F11: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Thông tin dự án</vt:lpstr>
      <vt:lpstr>Baitap1</vt:lpstr>
      <vt:lpstr>Baitap2</vt:lpstr>
      <vt:lpstr>Baitap3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Nguyên</dc:creator>
  <cp:lastModifiedBy>Nguyên Dương</cp:lastModifiedBy>
  <dcterms:created xsi:type="dcterms:W3CDTF">2025-10-06T08:34:56Z</dcterms:created>
  <dcterms:modified xsi:type="dcterms:W3CDTF">2025-10-06T10:23:50Z</dcterms:modified>
</cp:coreProperties>
</file>