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afceb2c5cb6e34/Documents/"/>
    </mc:Choice>
  </mc:AlternateContent>
  <xr:revisionPtr revIDLastSave="2316" documentId="8_{0CB8D50C-9D1A-4748-B421-5A5FCE0FA6A2}" xr6:coauthVersionLast="47" xr6:coauthVersionMax="47" xr10:uidLastSave="{FCB04F09-974C-4E6A-A99F-821E1062487B}"/>
  <bookViews>
    <workbookView xWindow="-110" yWindow="-110" windowWidth="22780" windowHeight="14540" activeTab="2" xr2:uid="{613A58BC-AD43-4668-ADAD-B91459989AC5}"/>
  </bookViews>
  <sheets>
    <sheet name="Sheet1" sheetId="1" r:id="rId1"/>
    <sheet name="Data_set_1" sheetId="2" r:id="rId2"/>
    <sheet name="Data_set_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47" i="3" l="1"/>
  <c r="AD247" i="3"/>
  <c r="AE180" i="3"/>
  <c r="AD180" i="3"/>
  <c r="AE74" i="3"/>
  <c r="AD74" i="3"/>
  <c r="AD75" i="3" s="1"/>
  <c r="AD76" i="3" s="1"/>
  <c r="AD77" i="3" s="1"/>
  <c r="AW247" i="3"/>
  <c r="AQ247" i="3"/>
  <c r="AW180" i="3"/>
  <c r="AQ180" i="3"/>
  <c r="AU4" i="3"/>
  <c r="AW74" i="3"/>
  <c r="AQ74" i="3"/>
  <c r="AE75" i="3"/>
  <c r="AE76" i="3" s="1"/>
  <c r="AE77" i="3" s="1"/>
  <c r="AW2" i="3"/>
  <c r="AV2" i="3"/>
  <c r="AU2" i="3"/>
  <c r="AT2" i="3"/>
  <c r="AS2" i="3"/>
  <c r="AR2" i="3"/>
  <c r="AQ2" i="3"/>
  <c r="AI60" i="3"/>
  <c r="AH60" i="3"/>
  <c r="AI53" i="3"/>
  <c r="AH53" i="3"/>
  <c r="AI47" i="3"/>
  <c r="AH47" i="3"/>
  <c r="AI41" i="3"/>
  <c r="AH41" i="3"/>
  <c r="AJ60" i="3"/>
  <c r="AJ53" i="3"/>
  <c r="AJ47" i="3"/>
  <c r="AJ41" i="3"/>
  <c r="AJ32" i="3"/>
  <c r="AI32" i="3"/>
  <c r="AH32" i="3"/>
  <c r="AJ22" i="3"/>
  <c r="AI22" i="3"/>
  <c r="AH22" i="3"/>
  <c r="AJ13" i="3"/>
  <c r="AJ2" i="3"/>
  <c r="AI13" i="3"/>
  <c r="AH13" i="3"/>
  <c r="AI2" i="3"/>
  <c r="AH2" i="3"/>
  <c r="AD55" i="3"/>
  <c r="AD56" i="3" s="1"/>
  <c r="AD57" i="3" s="1"/>
  <c r="AD58" i="3" s="1"/>
  <c r="AD60" i="3" s="1"/>
  <c r="AE55" i="3"/>
  <c r="AE56" i="3" s="1"/>
  <c r="AE57" i="3" s="1"/>
  <c r="AE58" i="3" s="1"/>
  <c r="AE60" i="3" s="1"/>
  <c r="AE54" i="3"/>
  <c r="AE53" i="3"/>
  <c r="AD53" i="3"/>
  <c r="AE43" i="3"/>
  <c r="AE44" i="3"/>
  <c r="AE45" i="3" s="1"/>
  <c r="AE47" i="3" s="1"/>
  <c r="AE41" i="3"/>
  <c r="AE42" i="3" s="1"/>
  <c r="AD43" i="3"/>
  <c r="AD44" i="3" s="1"/>
  <c r="AD45" i="3"/>
  <c r="AD41" i="3"/>
  <c r="AD42" i="3" s="1"/>
  <c r="AE15" i="3"/>
  <c r="AE13" i="3"/>
  <c r="AE14" i="3" s="1"/>
  <c r="AD14" i="3"/>
  <c r="AD15" i="3" s="1"/>
  <c r="AD16" i="3" s="1"/>
  <c r="AD17" i="3" s="1"/>
  <c r="AD18" i="3" s="1"/>
  <c r="AD19" i="3" s="1"/>
  <c r="AD20" i="3" s="1"/>
  <c r="AD22" i="3" s="1"/>
  <c r="AD23" i="3" s="1"/>
  <c r="AD24" i="3" s="1"/>
  <c r="AD25" i="3" s="1"/>
  <c r="AD26" i="3" s="1"/>
  <c r="AD27" i="3" s="1"/>
  <c r="AD28" i="3" s="1"/>
  <c r="AD29" i="3" s="1"/>
  <c r="AD30" i="3" s="1"/>
  <c r="AD32" i="3" s="1"/>
  <c r="AD33" i="3" s="1"/>
  <c r="AD34" i="3" s="1"/>
  <c r="AD35" i="3" s="1"/>
  <c r="AD36" i="3" s="1"/>
  <c r="AD37" i="3" s="1"/>
  <c r="AD38" i="3" s="1"/>
  <c r="AD39" i="3" s="1"/>
  <c r="AD47" i="3"/>
  <c r="AD48" i="3" s="1"/>
  <c r="AD13" i="3"/>
  <c r="AD2" i="3"/>
  <c r="AE2" i="3"/>
  <c r="AE4" i="3"/>
  <c r="AE5" i="3" s="1"/>
  <c r="AE6" i="3" s="1"/>
  <c r="AE7" i="3" s="1"/>
  <c r="AE8" i="3" s="1"/>
  <c r="AE9" i="3" s="1"/>
  <c r="AE10" i="3" s="1"/>
  <c r="AE11" i="3" s="1"/>
  <c r="AE3" i="3"/>
  <c r="AD3" i="3"/>
  <c r="AD4" i="3" s="1"/>
  <c r="AD5" i="3" s="1"/>
  <c r="AD6" i="3" s="1"/>
  <c r="AD7" i="3" s="1"/>
  <c r="AD8" i="3" s="1"/>
  <c r="AD9" i="3" s="1"/>
  <c r="AD10" i="3" s="1"/>
  <c r="AD11" i="3" s="1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5" i="3"/>
  <c r="L135" i="3"/>
  <c r="K136" i="3"/>
  <c r="L136" i="3"/>
  <c r="K137" i="3"/>
  <c r="L137" i="3"/>
  <c r="K138" i="3"/>
  <c r="L138" i="3"/>
  <c r="K140" i="3"/>
  <c r="L140" i="3"/>
  <c r="K141" i="3"/>
  <c r="L141" i="3"/>
  <c r="K142" i="3"/>
  <c r="L142" i="3"/>
  <c r="K143" i="3"/>
  <c r="L143" i="3"/>
  <c r="K144" i="3"/>
  <c r="L144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3" i="3"/>
  <c r="L153" i="3"/>
  <c r="K154" i="3"/>
  <c r="L154" i="3"/>
  <c r="K155" i="3"/>
  <c r="L155" i="3"/>
  <c r="K156" i="3"/>
  <c r="L156" i="3"/>
  <c r="K157" i="3"/>
  <c r="L157" i="3"/>
  <c r="K159" i="3"/>
  <c r="L159" i="3"/>
  <c r="K160" i="3"/>
  <c r="L160" i="3"/>
  <c r="K161" i="3"/>
  <c r="L161" i="3"/>
  <c r="K162" i="3"/>
  <c r="L162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7" i="3"/>
  <c r="L207" i="3"/>
  <c r="K208" i="3"/>
  <c r="L208" i="3"/>
  <c r="K209" i="3"/>
  <c r="L209" i="3"/>
  <c r="K210" i="3"/>
  <c r="L210" i="3"/>
  <c r="K211" i="3"/>
  <c r="L211" i="3"/>
  <c r="K213" i="3"/>
  <c r="L213" i="3"/>
  <c r="K214" i="3"/>
  <c r="L214" i="3"/>
  <c r="K215" i="3"/>
  <c r="L215" i="3"/>
  <c r="K216" i="3"/>
  <c r="L216" i="3"/>
  <c r="K217" i="3"/>
  <c r="L217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6" i="3"/>
  <c r="L226" i="3"/>
  <c r="K227" i="3"/>
  <c r="L227" i="3"/>
  <c r="K228" i="3"/>
  <c r="L228" i="3"/>
  <c r="K229" i="3"/>
  <c r="L229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40" i="3"/>
  <c r="L240" i="3"/>
  <c r="K241" i="3"/>
  <c r="L241" i="3"/>
  <c r="K242" i="3"/>
  <c r="L242" i="3"/>
  <c r="K243" i="3"/>
  <c r="L243" i="3"/>
  <c r="K244" i="3"/>
  <c r="L244" i="3"/>
  <c r="K247" i="3"/>
  <c r="L247" i="3"/>
  <c r="K248" i="3"/>
  <c r="L248" i="3"/>
  <c r="K249" i="3"/>
  <c r="L249" i="3"/>
  <c r="K250" i="3"/>
  <c r="L250" i="3"/>
  <c r="K251" i="3"/>
  <c r="L251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7" i="3"/>
  <c r="L297" i="3"/>
  <c r="K298" i="3"/>
  <c r="L298" i="3"/>
  <c r="K299" i="3"/>
  <c r="L299" i="3"/>
  <c r="K300" i="3"/>
  <c r="L300" i="3"/>
  <c r="K301" i="3"/>
  <c r="L301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10" i="3"/>
  <c r="L310" i="3"/>
  <c r="K311" i="3"/>
  <c r="L311" i="3"/>
  <c r="K312" i="3"/>
  <c r="L312" i="3"/>
  <c r="K313" i="3"/>
  <c r="L313" i="3"/>
  <c r="K314" i="3"/>
  <c r="L314" i="3"/>
  <c r="K316" i="3"/>
  <c r="L316" i="3"/>
  <c r="K317" i="3"/>
  <c r="L317" i="3"/>
  <c r="K318" i="3"/>
  <c r="L318" i="3"/>
  <c r="K319" i="3"/>
  <c r="L319" i="3"/>
  <c r="K320" i="3"/>
  <c r="L320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89" i="3"/>
  <c r="L89" i="3"/>
  <c r="K90" i="3"/>
  <c r="L90" i="3"/>
  <c r="K91" i="3"/>
  <c r="L91" i="3"/>
  <c r="K93" i="3"/>
  <c r="L93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75" i="3"/>
  <c r="L75" i="3"/>
  <c r="K76" i="3"/>
  <c r="L76" i="3"/>
  <c r="K77" i="3"/>
  <c r="L77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54" i="3"/>
  <c r="L54" i="3"/>
  <c r="K55" i="3"/>
  <c r="L55" i="3"/>
  <c r="K56" i="3"/>
  <c r="L56" i="3"/>
  <c r="K57" i="3"/>
  <c r="L57" i="3"/>
  <c r="K58" i="3"/>
  <c r="L58" i="3"/>
  <c r="K48" i="3"/>
  <c r="L48" i="3"/>
  <c r="K49" i="3"/>
  <c r="L49" i="3"/>
  <c r="K50" i="3"/>
  <c r="L50" i="3"/>
  <c r="K51" i="3"/>
  <c r="L51" i="3"/>
  <c r="K42" i="3"/>
  <c r="L42" i="3"/>
  <c r="K43" i="3"/>
  <c r="L43" i="3"/>
  <c r="K44" i="3"/>
  <c r="L44" i="3"/>
  <c r="K45" i="3"/>
  <c r="L45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L113" i="3"/>
  <c r="K113" i="3"/>
  <c r="L102" i="3"/>
  <c r="K102" i="3"/>
  <c r="L88" i="3"/>
  <c r="K88" i="3"/>
  <c r="L79" i="3"/>
  <c r="K79" i="3"/>
  <c r="L74" i="3"/>
  <c r="K74" i="3"/>
  <c r="L60" i="3"/>
  <c r="K60" i="3"/>
  <c r="L53" i="3"/>
  <c r="K53" i="3"/>
  <c r="L47" i="3"/>
  <c r="K47" i="3"/>
  <c r="L41" i="3"/>
  <c r="K41" i="3"/>
  <c r="L32" i="3"/>
  <c r="K32" i="3"/>
  <c r="L22" i="3"/>
  <c r="K22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L13" i="3"/>
  <c r="K13" i="3"/>
  <c r="L3" i="3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AT4" i="2"/>
  <c r="AU57" i="2"/>
  <c r="AU164" i="2"/>
  <c r="AU316" i="2"/>
  <c r="AU242" i="2"/>
  <c r="AW314" i="2"/>
  <c r="AW240" i="2"/>
  <c r="AW162" i="2"/>
  <c r="AW55" i="2"/>
  <c r="AV2" i="2"/>
  <c r="AU2" i="2"/>
  <c r="AV55" i="2"/>
  <c r="AV162" i="2"/>
  <c r="AV240" i="2"/>
  <c r="AV314" i="2"/>
  <c r="AU314" i="2"/>
  <c r="AT314" i="2"/>
  <c r="AS314" i="2"/>
  <c r="AR314" i="2"/>
  <c r="AQ314" i="2"/>
  <c r="AU240" i="2"/>
  <c r="AT240" i="2"/>
  <c r="AS240" i="2"/>
  <c r="AR240" i="2"/>
  <c r="AQ240" i="2"/>
  <c r="AU162" i="2"/>
  <c r="AT162" i="2"/>
  <c r="AS162" i="2"/>
  <c r="AR162" i="2"/>
  <c r="AQ162" i="2"/>
  <c r="AU55" i="2"/>
  <c r="AT55" i="2"/>
  <c r="AS55" i="2"/>
  <c r="AR55" i="2"/>
  <c r="AQ55" i="2"/>
  <c r="AT2" i="2"/>
  <c r="AS2" i="2"/>
  <c r="AR2" i="2"/>
  <c r="AQ2" i="2"/>
  <c r="AP2" i="2"/>
  <c r="BD4" i="2"/>
  <c r="BE4" i="2" s="1"/>
  <c r="BC4" i="2"/>
  <c r="BD3" i="2"/>
  <c r="BC3" i="2"/>
  <c r="AI378" i="2"/>
  <c r="AH378" i="2"/>
  <c r="AI372" i="2"/>
  <c r="AJ372" i="2" s="1"/>
  <c r="AH372" i="2"/>
  <c r="AI366" i="2"/>
  <c r="AH366" i="2"/>
  <c r="AJ366" i="2" s="1"/>
  <c r="AI359" i="2"/>
  <c r="AH359" i="2"/>
  <c r="AI352" i="2"/>
  <c r="AH352" i="2"/>
  <c r="AI346" i="2"/>
  <c r="AJ346" i="2" s="1"/>
  <c r="AH346" i="2"/>
  <c r="AI341" i="2"/>
  <c r="AH341" i="2"/>
  <c r="AI334" i="2"/>
  <c r="AJ334" i="2" s="1"/>
  <c r="AH334" i="2"/>
  <c r="AI325" i="2"/>
  <c r="AH325" i="2"/>
  <c r="AJ314" i="2"/>
  <c r="AI314" i="2"/>
  <c r="AH314" i="2"/>
  <c r="AD380" i="2"/>
  <c r="AD381" i="2" s="1"/>
  <c r="AD382" i="2" s="1"/>
  <c r="AD383" i="2" s="1"/>
  <c r="AE380" i="2"/>
  <c r="AE381" i="2"/>
  <c r="AE382" i="2" s="1"/>
  <c r="AE383" i="2" s="1"/>
  <c r="AD374" i="2"/>
  <c r="AD375" i="2" s="1"/>
  <c r="AD376" i="2" s="1"/>
  <c r="AD378" i="2" s="1"/>
  <c r="AD379" i="2" s="1"/>
  <c r="AE374" i="2"/>
  <c r="AE375" i="2" s="1"/>
  <c r="AE376" i="2" s="1"/>
  <c r="AE378" i="2" s="1"/>
  <c r="AE379" i="2" s="1"/>
  <c r="AD368" i="2"/>
  <c r="AD369" i="2" s="1"/>
  <c r="AD370" i="2" s="1"/>
  <c r="AD372" i="2" s="1"/>
  <c r="AD373" i="2" s="1"/>
  <c r="AE368" i="2"/>
  <c r="AE369" i="2" s="1"/>
  <c r="AE370" i="2" s="1"/>
  <c r="AE372" i="2" s="1"/>
  <c r="AE373" i="2" s="1"/>
  <c r="AD361" i="2"/>
  <c r="AD362" i="2" s="1"/>
  <c r="AD363" i="2" s="1"/>
  <c r="AD364" i="2" s="1"/>
  <c r="AD366" i="2" s="1"/>
  <c r="AD367" i="2" s="1"/>
  <c r="AE361" i="2"/>
  <c r="AE362" i="2" s="1"/>
  <c r="AE363" i="2" s="1"/>
  <c r="AE364" i="2" s="1"/>
  <c r="AE366" i="2" s="1"/>
  <c r="AE367" i="2" s="1"/>
  <c r="AD354" i="2"/>
  <c r="AE354" i="2"/>
  <c r="AE355" i="2" s="1"/>
  <c r="AE356" i="2" s="1"/>
  <c r="AE357" i="2" s="1"/>
  <c r="AE359" i="2" s="1"/>
  <c r="AE360" i="2" s="1"/>
  <c r="AD355" i="2"/>
  <c r="AD356" i="2" s="1"/>
  <c r="AD357" i="2" s="1"/>
  <c r="AD359" i="2" s="1"/>
  <c r="AD360" i="2" s="1"/>
  <c r="AE353" i="2"/>
  <c r="AD353" i="2"/>
  <c r="AE352" i="2"/>
  <c r="AD352" i="2"/>
  <c r="AD348" i="2"/>
  <c r="AE348" i="2"/>
  <c r="AE349" i="2" s="1"/>
  <c r="AE350" i="2" s="1"/>
  <c r="AD349" i="2"/>
  <c r="AD350" i="2" s="1"/>
  <c r="AD347" i="2"/>
  <c r="AE346" i="2"/>
  <c r="AE347" i="2" s="1"/>
  <c r="AD346" i="2"/>
  <c r="AD343" i="2"/>
  <c r="AD344" i="2" s="1"/>
  <c r="AE343" i="2"/>
  <c r="AE344" i="2" s="1"/>
  <c r="AD342" i="2"/>
  <c r="AE341" i="2"/>
  <c r="AE342" i="2" s="1"/>
  <c r="AD341" i="2"/>
  <c r="AD336" i="2"/>
  <c r="AD337" i="2" s="1"/>
  <c r="AD338" i="2" s="1"/>
  <c r="AD339" i="2" s="1"/>
  <c r="AE336" i="2"/>
  <c r="AE337" i="2" s="1"/>
  <c r="AE338" i="2" s="1"/>
  <c r="AE339" i="2" s="1"/>
  <c r="AE334" i="2"/>
  <c r="AE335" i="2" s="1"/>
  <c r="AD334" i="2"/>
  <c r="AD335" i="2" s="1"/>
  <c r="AD327" i="2"/>
  <c r="AD328" i="2" s="1"/>
  <c r="AD329" i="2" s="1"/>
  <c r="AD330" i="2" s="1"/>
  <c r="AD331" i="2" s="1"/>
  <c r="AD332" i="2" s="1"/>
  <c r="AE327" i="2"/>
  <c r="AE328" i="2" s="1"/>
  <c r="AE329" i="2" s="1"/>
  <c r="AE330" i="2" s="1"/>
  <c r="AE331" i="2" s="1"/>
  <c r="AE332" i="2" s="1"/>
  <c r="AD326" i="2"/>
  <c r="AE325" i="2"/>
  <c r="AE326" i="2" s="1"/>
  <c r="AD325" i="2"/>
  <c r="AD315" i="2"/>
  <c r="AD316" i="2" s="1"/>
  <c r="AD317" i="2" s="1"/>
  <c r="AD318" i="2" s="1"/>
  <c r="AD319" i="2" s="1"/>
  <c r="AD320" i="2" s="1"/>
  <c r="AD321" i="2" s="1"/>
  <c r="AD322" i="2" s="1"/>
  <c r="AD323" i="2" s="1"/>
  <c r="AE316" i="2"/>
  <c r="AE317" i="2" s="1"/>
  <c r="AE318" i="2" s="1"/>
  <c r="AE319" i="2" s="1"/>
  <c r="AE320" i="2" s="1"/>
  <c r="AE321" i="2" s="1"/>
  <c r="AE322" i="2" s="1"/>
  <c r="AE323" i="2" s="1"/>
  <c r="AE315" i="2"/>
  <c r="AD314" i="2"/>
  <c r="AE314" i="2"/>
  <c r="AI307" i="2"/>
  <c r="AH307" i="2"/>
  <c r="AI302" i="2"/>
  <c r="AH302" i="2"/>
  <c r="AI296" i="2"/>
  <c r="AH296" i="2"/>
  <c r="AI289" i="2"/>
  <c r="AH289" i="2"/>
  <c r="AI278" i="2"/>
  <c r="AH278" i="2"/>
  <c r="AI269" i="2"/>
  <c r="AH269" i="2"/>
  <c r="AJ269" i="2" s="1"/>
  <c r="AJ256" i="2"/>
  <c r="AI256" i="2"/>
  <c r="AH256" i="2"/>
  <c r="AJ247" i="2"/>
  <c r="AI247" i="2"/>
  <c r="AH247" i="2"/>
  <c r="AJ240" i="2"/>
  <c r="AI240" i="2"/>
  <c r="AH240" i="2"/>
  <c r="AD309" i="2"/>
  <c r="AD310" i="2" s="1"/>
  <c r="AD311" i="2" s="1"/>
  <c r="AE309" i="2"/>
  <c r="AE310" i="2" s="1"/>
  <c r="AE311" i="2" s="1"/>
  <c r="AE307" i="2"/>
  <c r="AE308" i="2" s="1"/>
  <c r="AD307" i="2"/>
  <c r="AD308" i="2" s="1"/>
  <c r="AD304" i="2"/>
  <c r="AD305" i="2" s="1"/>
  <c r="AE304" i="2"/>
  <c r="AE305" i="2"/>
  <c r="AE302" i="2"/>
  <c r="AE303" i="2" s="1"/>
  <c r="AD302" i="2"/>
  <c r="AD303" i="2" s="1"/>
  <c r="AD298" i="2"/>
  <c r="AD299" i="2" s="1"/>
  <c r="AD300" i="2" s="1"/>
  <c r="AE298" i="2"/>
  <c r="AE299" i="2" s="1"/>
  <c r="AE300" i="2" s="1"/>
  <c r="AE296" i="2"/>
  <c r="AE297" i="2" s="1"/>
  <c r="AD296" i="2"/>
  <c r="AD297" i="2" s="1"/>
  <c r="AD291" i="2"/>
  <c r="AD292" i="2" s="1"/>
  <c r="AD293" i="2" s="1"/>
  <c r="AD294" i="2" s="1"/>
  <c r="AE291" i="2"/>
  <c r="AE292" i="2" s="1"/>
  <c r="AE293" i="2" s="1"/>
  <c r="AE294" i="2" s="1"/>
  <c r="AE289" i="2"/>
  <c r="AE290" i="2" s="1"/>
  <c r="AD289" i="2"/>
  <c r="AD290" i="2" s="1"/>
  <c r="AD280" i="2"/>
  <c r="AD281" i="2" s="1"/>
  <c r="AD282" i="2" s="1"/>
  <c r="AD283" i="2" s="1"/>
  <c r="AD284" i="2" s="1"/>
  <c r="AD285" i="2" s="1"/>
  <c r="AD286" i="2" s="1"/>
  <c r="AD287" i="2" s="1"/>
  <c r="AE280" i="2"/>
  <c r="AE281" i="2" s="1"/>
  <c r="AE282" i="2" s="1"/>
  <c r="AE283" i="2" s="1"/>
  <c r="AE284" i="2" s="1"/>
  <c r="AE285" i="2" s="1"/>
  <c r="AE286" i="2" s="1"/>
  <c r="AE287" i="2" s="1"/>
  <c r="AE278" i="2"/>
  <c r="AE279" i="2" s="1"/>
  <c r="AD278" i="2"/>
  <c r="AD279" i="2" s="1"/>
  <c r="AD271" i="2"/>
  <c r="AE271" i="2"/>
  <c r="AD272" i="2"/>
  <c r="AD273" i="2" s="1"/>
  <c r="AD274" i="2" s="1"/>
  <c r="AD275" i="2" s="1"/>
  <c r="AD276" i="2" s="1"/>
  <c r="AE272" i="2"/>
  <c r="AE273" i="2" s="1"/>
  <c r="AE274" i="2" s="1"/>
  <c r="AE275" i="2" s="1"/>
  <c r="AE276" i="2" s="1"/>
  <c r="AE269" i="2"/>
  <c r="AE270" i="2" s="1"/>
  <c r="AD269" i="2"/>
  <c r="AD270" i="2" s="1"/>
  <c r="AD258" i="2"/>
  <c r="AD259" i="2" s="1"/>
  <c r="AD260" i="2" s="1"/>
  <c r="AD261" i="2" s="1"/>
  <c r="AD262" i="2" s="1"/>
  <c r="AD263" i="2" s="1"/>
  <c r="AD264" i="2" s="1"/>
  <c r="AD265" i="2" s="1"/>
  <c r="AD266" i="2" s="1"/>
  <c r="AD267" i="2" s="1"/>
  <c r="AE258" i="2"/>
  <c r="AE259" i="2" s="1"/>
  <c r="AE260" i="2" s="1"/>
  <c r="AE261" i="2" s="1"/>
  <c r="AE262" i="2" s="1"/>
  <c r="AE263" i="2" s="1"/>
  <c r="AE264" i="2" s="1"/>
  <c r="AE265" i="2" s="1"/>
  <c r="AE266" i="2" s="1"/>
  <c r="AE267" i="2" s="1"/>
  <c r="AD257" i="2"/>
  <c r="AE256" i="2"/>
  <c r="AD256" i="2"/>
  <c r="AD249" i="2"/>
  <c r="AE249" i="2"/>
  <c r="AD250" i="2"/>
  <c r="AE250" i="2"/>
  <c r="AD251" i="2"/>
  <c r="AE251" i="2"/>
  <c r="AD252" i="2"/>
  <c r="AD253" i="2" s="1"/>
  <c r="AD254" i="2" s="1"/>
  <c r="AE252" i="2"/>
  <c r="AE253" i="2" s="1"/>
  <c r="AE254" i="2" s="1"/>
  <c r="AE248" i="2"/>
  <c r="AD248" i="2"/>
  <c r="AD247" i="2"/>
  <c r="AE247" i="2"/>
  <c r="AE257" i="2"/>
  <c r="AD242" i="2"/>
  <c r="AD243" i="2" s="1"/>
  <c r="AD244" i="2" s="1"/>
  <c r="AD245" i="2" s="1"/>
  <c r="AE242" i="2"/>
  <c r="AE243" i="2" s="1"/>
  <c r="AE244" i="2" s="1"/>
  <c r="AE245" i="2" s="1"/>
  <c r="AE241" i="2"/>
  <c r="AD241" i="2"/>
  <c r="AE240" i="2"/>
  <c r="AD240" i="2"/>
  <c r="AI233" i="2"/>
  <c r="AH233" i="2"/>
  <c r="AI227" i="2"/>
  <c r="AH227" i="2"/>
  <c r="AI194" i="2"/>
  <c r="AH194" i="2"/>
  <c r="AJ233" i="2"/>
  <c r="AJ227" i="2"/>
  <c r="AJ194" i="2"/>
  <c r="AJ185" i="2"/>
  <c r="AI185" i="2"/>
  <c r="AH185" i="2"/>
  <c r="AI178" i="2"/>
  <c r="AH178" i="2"/>
  <c r="AJ178" i="2" s="1"/>
  <c r="AI171" i="2"/>
  <c r="AH171" i="2"/>
  <c r="AJ171" i="2"/>
  <c r="AJ162" i="2"/>
  <c r="AI162" i="2"/>
  <c r="AH162" i="2"/>
  <c r="AJ146" i="2"/>
  <c r="AJ139" i="2"/>
  <c r="AJ133" i="2"/>
  <c r="AJ124" i="2"/>
  <c r="AJ118" i="2"/>
  <c r="AJ108" i="2"/>
  <c r="AJ101" i="2"/>
  <c r="AJ90" i="2"/>
  <c r="AJ81" i="2"/>
  <c r="AJ72" i="2"/>
  <c r="AJ61" i="2"/>
  <c r="AJ55" i="2"/>
  <c r="AJ49" i="2"/>
  <c r="AJ42" i="2"/>
  <c r="AJ36" i="2"/>
  <c r="AJ27" i="2"/>
  <c r="AJ20" i="2"/>
  <c r="AJ13" i="2"/>
  <c r="AJ2" i="2"/>
  <c r="AD235" i="2"/>
  <c r="AE235" i="2"/>
  <c r="AD236" i="2"/>
  <c r="AE236" i="2"/>
  <c r="AD237" i="2"/>
  <c r="AE237" i="2"/>
  <c r="AE233" i="2"/>
  <c r="AE234" i="2" s="1"/>
  <c r="AD233" i="2"/>
  <c r="AD234" i="2" s="1"/>
  <c r="AD229" i="2"/>
  <c r="AD230" i="2" s="1"/>
  <c r="AD231" i="2" s="1"/>
  <c r="AE229" i="2"/>
  <c r="AE230" i="2" s="1"/>
  <c r="AE231" i="2" s="1"/>
  <c r="AE227" i="2"/>
  <c r="AE228" i="2" s="1"/>
  <c r="AD227" i="2"/>
  <c r="AD228" i="2" s="1"/>
  <c r="AD196" i="2"/>
  <c r="AE196" i="2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D197" i="2"/>
  <c r="AD198" i="2"/>
  <c r="AD199" i="2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E194" i="2"/>
  <c r="AE195" i="2" s="1"/>
  <c r="AD194" i="2"/>
  <c r="AD195" i="2" s="1"/>
  <c r="AD187" i="2"/>
  <c r="AE187" i="2"/>
  <c r="AD188" i="2"/>
  <c r="AE188" i="2"/>
  <c r="AD189" i="2"/>
  <c r="AE189" i="2"/>
  <c r="AD190" i="2"/>
  <c r="AD191" i="2" s="1"/>
  <c r="AD192" i="2" s="1"/>
  <c r="AE190" i="2"/>
  <c r="AE191" i="2" s="1"/>
  <c r="AE192" i="2" s="1"/>
  <c r="AE185" i="2"/>
  <c r="AE186" i="2" s="1"/>
  <c r="AD185" i="2"/>
  <c r="AD186" i="2" s="1"/>
  <c r="AD180" i="2"/>
  <c r="AE180" i="2"/>
  <c r="AD181" i="2"/>
  <c r="AE181" i="2"/>
  <c r="AD182" i="2"/>
  <c r="AE182" i="2"/>
  <c r="AD183" i="2"/>
  <c r="AE183" i="2"/>
  <c r="AE178" i="2"/>
  <c r="AE179" i="2" s="1"/>
  <c r="AD178" i="2"/>
  <c r="AD179" i="2" s="1"/>
  <c r="AD172" i="2"/>
  <c r="AD173" i="2"/>
  <c r="AD174" i="2" s="1"/>
  <c r="AD175" i="2" s="1"/>
  <c r="AD176" i="2" s="1"/>
  <c r="AE173" i="2"/>
  <c r="AE174" i="2"/>
  <c r="AE175" i="2" s="1"/>
  <c r="AE176" i="2" s="1"/>
  <c r="AE171" i="2"/>
  <c r="AE172" i="2" s="1"/>
  <c r="AD171" i="2"/>
  <c r="AD163" i="2"/>
  <c r="AD164" i="2"/>
  <c r="AD165" i="2" s="1"/>
  <c r="AD166" i="2" s="1"/>
  <c r="AD167" i="2" s="1"/>
  <c r="AD168" i="2" s="1"/>
  <c r="AD169" i="2" s="1"/>
  <c r="AE164" i="2"/>
  <c r="AE165" i="2" s="1"/>
  <c r="AE166" i="2" s="1"/>
  <c r="AE167" i="2" s="1"/>
  <c r="AE168" i="2" s="1"/>
  <c r="AE169" i="2" s="1"/>
  <c r="AE163" i="2"/>
  <c r="AE162" i="2"/>
  <c r="AD162" i="2"/>
  <c r="AI146" i="2"/>
  <c r="AH146" i="2"/>
  <c r="AI139" i="2"/>
  <c r="AH139" i="2"/>
  <c r="AI133" i="2"/>
  <c r="AH133" i="2"/>
  <c r="AI124" i="2"/>
  <c r="AH124" i="2"/>
  <c r="AI118" i="2"/>
  <c r="AH118" i="2"/>
  <c r="AI108" i="2"/>
  <c r="AH108" i="2"/>
  <c r="AI101" i="2"/>
  <c r="AH101" i="2"/>
  <c r="AI90" i="2"/>
  <c r="AH90" i="2"/>
  <c r="AI81" i="2"/>
  <c r="AH81" i="2"/>
  <c r="AI72" i="2"/>
  <c r="AH72" i="2"/>
  <c r="AI61" i="2"/>
  <c r="AH61" i="2"/>
  <c r="AI55" i="2"/>
  <c r="AH55" i="2"/>
  <c r="AI49" i="2"/>
  <c r="AH49" i="2"/>
  <c r="AI42" i="2"/>
  <c r="AH42" i="2"/>
  <c r="AI36" i="2"/>
  <c r="AH36" i="2"/>
  <c r="AI27" i="2"/>
  <c r="AH27" i="2"/>
  <c r="AI20" i="2"/>
  <c r="AH20" i="2"/>
  <c r="AI13" i="2"/>
  <c r="AH13" i="2"/>
  <c r="AE55" i="2"/>
  <c r="AD148" i="2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46" i="2"/>
  <c r="AD147" i="2" s="1"/>
  <c r="AD141" i="2"/>
  <c r="AD142" i="2"/>
  <c r="AD143" i="2" s="1"/>
  <c r="AD144" i="2" s="1"/>
  <c r="AD139" i="2"/>
  <c r="AD140" i="2" s="1"/>
  <c r="AD135" i="2"/>
  <c r="AD136" i="2" s="1"/>
  <c r="AD137" i="2" s="1"/>
  <c r="AD133" i="2"/>
  <c r="AD134" i="2" s="1"/>
  <c r="AD126" i="2"/>
  <c r="AD127" i="2" s="1"/>
  <c r="AD128" i="2" s="1"/>
  <c r="AD129" i="2" s="1"/>
  <c r="AD130" i="2" s="1"/>
  <c r="AD131" i="2" s="1"/>
  <c r="AD124" i="2"/>
  <c r="AD125" i="2" s="1"/>
  <c r="AD120" i="2"/>
  <c r="AD121" i="2" s="1"/>
  <c r="AD122" i="2" s="1"/>
  <c r="AD118" i="2"/>
  <c r="AD119" i="2" s="1"/>
  <c r="AD110" i="2"/>
  <c r="AD111" i="2" s="1"/>
  <c r="AD112" i="2" s="1"/>
  <c r="AD113" i="2" s="1"/>
  <c r="AD114" i="2" s="1"/>
  <c r="AD115" i="2" s="1"/>
  <c r="AD116" i="2" s="1"/>
  <c r="AD108" i="2"/>
  <c r="AD109" i="2" s="1"/>
  <c r="AD103" i="2"/>
  <c r="AD104" i="2" s="1"/>
  <c r="AD105" i="2" s="1"/>
  <c r="AD106" i="2" s="1"/>
  <c r="AD101" i="2"/>
  <c r="AD102" i="2" s="1"/>
  <c r="AD92" i="2"/>
  <c r="AD93" i="2" s="1"/>
  <c r="AD90" i="2"/>
  <c r="AD91" i="2" s="1"/>
  <c r="AD83" i="2"/>
  <c r="AD84" i="2" s="1"/>
  <c r="AD85" i="2"/>
  <c r="AD87" i="2" s="1"/>
  <c r="AD88" i="2" s="1"/>
  <c r="AD86" i="2"/>
  <c r="AD81" i="2"/>
  <c r="AD82" i="2" s="1"/>
  <c r="AD74" i="2"/>
  <c r="AD75" i="2" s="1"/>
  <c r="AD72" i="2"/>
  <c r="AD73" i="2" s="1"/>
  <c r="AD63" i="2"/>
  <c r="AD64" i="2"/>
  <c r="AD65" i="2"/>
  <c r="AD66" i="2"/>
  <c r="AD67" i="2" s="1"/>
  <c r="AD68" i="2" s="1"/>
  <c r="AD69" i="2" s="1"/>
  <c r="AD70" i="2" s="1"/>
  <c r="AD61" i="2"/>
  <c r="AD62" i="2" s="1"/>
  <c r="AD57" i="2"/>
  <c r="AD58" i="2" s="1"/>
  <c r="AD59" i="2" s="1"/>
  <c r="AE56" i="2"/>
  <c r="AE57" i="2" s="1"/>
  <c r="AE58" i="2" s="1"/>
  <c r="AE59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2" i="2" s="1"/>
  <c r="AD56" i="2"/>
  <c r="AD55" i="2"/>
  <c r="AD51" i="2"/>
  <c r="AE51" i="2"/>
  <c r="AE52" i="2" s="1"/>
  <c r="AD52" i="2"/>
  <c r="AD44" i="2"/>
  <c r="AE44" i="2"/>
  <c r="AD45" i="2"/>
  <c r="AE45" i="2"/>
  <c r="AD46" i="2"/>
  <c r="AE46" i="2"/>
  <c r="AD47" i="2"/>
  <c r="AD49" i="2" s="1"/>
  <c r="AD50" i="2" s="1"/>
  <c r="AE47" i="2"/>
  <c r="AE49" i="2" s="1"/>
  <c r="AE50" i="2" s="1"/>
  <c r="AE38" i="2"/>
  <c r="AE39" i="2"/>
  <c r="AE40" i="2" s="1"/>
  <c r="AE42" i="2" s="1"/>
  <c r="AE43" i="2" s="1"/>
  <c r="AD38" i="2"/>
  <c r="AD39" i="2"/>
  <c r="AD40" i="2" s="1"/>
  <c r="AD42" i="2" s="1"/>
  <c r="AD43" i="2" s="1"/>
  <c r="AE29" i="2"/>
  <c r="AE30" i="2"/>
  <c r="AE31" i="2"/>
  <c r="AE32" i="2"/>
  <c r="AE33" i="2"/>
  <c r="AE34" i="2"/>
  <c r="AD29" i="2"/>
  <c r="AD30" i="2"/>
  <c r="AD31" i="2" s="1"/>
  <c r="AD32" i="2" s="1"/>
  <c r="AD33" i="2" s="1"/>
  <c r="AD34" i="2" s="1"/>
  <c r="AD36" i="2" s="1"/>
  <c r="AD37" i="2" s="1"/>
  <c r="AD22" i="2"/>
  <c r="AD23" i="2"/>
  <c r="AD24" i="2"/>
  <c r="AD25" i="2"/>
  <c r="AD27" i="2" s="1"/>
  <c r="AD28" i="2" s="1"/>
  <c r="AE22" i="2"/>
  <c r="AE23" i="2"/>
  <c r="AE24" i="2" s="1"/>
  <c r="AE25" i="2" s="1"/>
  <c r="AE27" i="2" s="1"/>
  <c r="AE28" i="2" s="1"/>
  <c r="AE21" i="2"/>
  <c r="AE20" i="2"/>
  <c r="AD20" i="2"/>
  <c r="AD21" i="2" s="1"/>
  <c r="AE36" i="2"/>
  <c r="AE37" i="2" s="1"/>
  <c r="AE15" i="2"/>
  <c r="AE16" i="2"/>
  <c r="AE17" i="2" s="1"/>
  <c r="AE18" i="2" s="1"/>
  <c r="AD15" i="2"/>
  <c r="AD16" i="2"/>
  <c r="AD17" i="2" s="1"/>
  <c r="AD18" i="2" s="1"/>
  <c r="AE14" i="2"/>
  <c r="AD14" i="2"/>
  <c r="AE13" i="2"/>
  <c r="AD13" i="2"/>
  <c r="AD2" i="2"/>
  <c r="AE2" i="2"/>
  <c r="AF377" i="2"/>
  <c r="AF371" i="2"/>
  <c r="AF365" i="2"/>
  <c r="AF358" i="2"/>
  <c r="AF351" i="2"/>
  <c r="AF345" i="2"/>
  <c r="AF340" i="2"/>
  <c r="AF333" i="2"/>
  <c r="AF324" i="2"/>
  <c r="AF313" i="2"/>
  <c r="AF306" i="2"/>
  <c r="AF301" i="2"/>
  <c r="AF295" i="2"/>
  <c r="AF288" i="2"/>
  <c r="AF277" i="2"/>
  <c r="AF268" i="2"/>
  <c r="AF255" i="2"/>
  <c r="AF246" i="2"/>
  <c r="AF239" i="2"/>
  <c r="AF232" i="2"/>
  <c r="AF226" i="2"/>
  <c r="AF193" i="2"/>
  <c r="AF184" i="2"/>
  <c r="AF177" i="2"/>
  <c r="AF170" i="2"/>
  <c r="AF161" i="2"/>
  <c r="AF145" i="2"/>
  <c r="AF138" i="2"/>
  <c r="AF132" i="2"/>
  <c r="AF123" i="2"/>
  <c r="AF117" i="2"/>
  <c r="AF107" i="2"/>
  <c r="AF100" i="2"/>
  <c r="AF89" i="2"/>
  <c r="AF80" i="2"/>
  <c r="AF71" i="2"/>
  <c r="AF60" i="2"/>
  <c r="AF54" i="2"/>
  <c r="AF48" i="2"/>
  <c r="AF41" i="2"/>
  <c r="AF35" i="2"/>
  <c r="AF26" i="2"/>
  <c r="AF19" i="2"/>
  <c r="AF12" i="2"/>
  <c r="AE79" i="3" l="1"/>
  <c r="AE80" i="3" s="1"/>
  <c r="AE81" i="3" s="1"/>
  <c r="AE82" i="3" s="1"/>
  <c r="AE83" i="3" s="1"/>
  <c r="AE84" i="3" s="1"/>
  <c r="AE85" i="3" s="1"/>
  <c r="AE88" i="3" s="1"/>
  <c r="AE89" i="3" s="1"/>
  <c r="AE90" i="3" s="1"/>
  <c r="AE91" i="3" s="1"/>
  <c r="AI74" i="3"/>
  <c r="AH74" i="3"/>
  <c r="AJ74" i="3" s="1"/>
  <c r="AD79" i="3"/>
  <c r="AD80" i="3" s="1"/>
  <c r="AD81" i="3" s="1"/>
  <c r="AD82" i="3" s="1"/>
  <c r="AD83" i="3" s="1"/>
  <c r="AD84" i="3" s="1"/>
  <c r="AD85" i="3" s="1"/>
  <c r="AD88" i="3" s="1"/>
  <c r="AD89" i="3" s="1"/>
  <c r="AD90" i="3" s="1"/>
  <c r="AD91" i="3" s="1"/>
  <c r="AD86" i="3"/>
  <c r="AH79" i="3" s="1"/>
  <c r="AE61" i="3"/>
  <c r="AE62" i="3"/>
  <c r="AD61" i="3"/>
  <c r="AD62" i="3"/>
  <c r="AE48" i="3"/>
  <c r="AE49" i="3"/>
  <c r="AD49" i="3"/>
  <c r="AE16" i="3"/>
  <c r="AE17" i="3" s="1"/>
  <c r="AE18" i="3" s="1"/>
  <c r="AE19" i="3" s="1"/>
  <c r="AE20" i="3" s="1"/>
  <c r="AE22" i="3" s="1"/>
  <c r="AE23" i="3" s="1"/>
  <c r="AE24" i="3" s="1"/>
  <c r="AE25" i="3" s="1"/>
  <c r="AE26" i="3" s="1"/>
  <c r="AE27" i="3" s="1"/>
  <c r="AE28" i="3" s="1"/>
  <c r="AE29" i="3" s="1"/>
  <c r="AE30" i="3" s="1"/>
  <c r="AE32" i="3" s="1"/>
  <c r="AE33" i="3" s="1"/>
  <c r="AE34" i="3" s="1"/>
  <c r="AE35" i="3" s="1"/>
  <c r="AE36" i="3" s="1"/>
  <c r="AE37" i="3" s="1"/>
  <c r="AE38" i="3" s="1"/>
  <c r="AE39" i="3" s="1"/>
  <c r="AJ378" i="2"/>
  <c r="AJ359" i="2"/>
  <c r="AJ352" i="2"/>
  <c r="AJ341" i="2"/>
  <c r="AJ325" i="2"/>
  <c r="AJ307" i="2"/>
  <c r="AJ302" i="2"/>
  <c r="AJ296" i="2"/>
  <c r="AJ289" i="2"/>
  <c r="AJ278" i="2"/>
  <c r="AE73" i="2"/>
  <c r="AE74" i="2"/>
  <c r="AE75" i="2" s="1"/>
  <c r="AD94" i="2"/>
  <c r="AD76" i="2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8" i="2"/>
  <c r="K20" i="2"/>
  <c r="K21" i="2"/>
  <c r="K22" i="2"/>
  <c r="K23" i="2"/>
  <c r="K24" i="2"/>
  <c r="K25" i="2"/>
  <c r="K27" i="2"/>
  <c r="K28" i="2"/>
  <c r="K29" i="2"/>
  <c r="K30" i="2"/>
  <c r="K31" i="2"/>
  <c r="K32" i="2"/>
  <c r="K33" i="2"/>
  <c r="K34" i="2"/>
  <c r="K36" i="2"/>
  <c r="K37" i="2"/>
  <c r="K38" i="2"/>
  <c r="K39" i="2"/>
  <c r="K40" i="2"/>
  <c r="K42" i="2"/>
  <c r="K43" i="2"/>
  <c r="K44" i="2"/>
  <c r="K45" i="2"/>
  <c r="K46" i="2"/>
  <c r="K47" i="2"/>
  <c r="K49" i="2"/>
  <c r="K50" i="2"/>
  <c r="K51" i="2"/>
  <c r="K52" i="2"/>
  <c r="K55" i="2"/>
  <c r="K56" i="2"/>
  <c r="K57" i="2"/>
  <c r="K58" i="2"/>
  <c r="K59" i="2"/>
  <c r="K61" i="2"/>
  <c r="K62" i="2"/>
  <c r="K63" i="2"/>
  <c r="K64" i="2"/>
  <c r="K65" i="2"/>
  <c r="K66" i="2"/>
  <c r="K67" i="2"/>
  <c r="K68" i="2"/>
  <c r="K69" i="2"/>
  <c r="K70" i="2"/>
  <c r="K72" i="2"/>
  <c r="K73" i="2"/>
  <c r="K74" i="2"/>
  <c r="K75" i="2"/>
  <c r="K76" i="2"/>
  <c r="K77" i="2"/>
  <c r="K78" i="2"/>
  <c r="K79" i="2"/>
  <c r="K81" i="2"/>
  <c r="K82" i="2"/>
  <c r="K83" i="2"/>
  <c r="K84" i="2"/>
  <c r="K85" i="2"/>
  <c r="K86" i="2"/>
  <c r="K87" i="2"/>
  <c r="K88" i="2"/>
  <c r="K90" i="2"/>
  <c r="K91" i="2"/>
  <c r="K92" i="2"/>
  <c r="K93" i="2"/>
  <c r="K94" i="2"/>
  <c r="K95" i="2"/>
  <c r="K96" i="2"/>
  <c r="K97" i="2"/>
  <c r="K98" i="2"/>
  <c r="K99" i="2"/>
  <c r="K101" i="2"/>
  <c r="K102" i="2"/>
  <c r="K103" i="2"/>
  <c r="K104" i="2"/>
  <c r="K105" i="2"/>
  <c r="K106" i="2"/>
  <c r="K108" i="2"/>
  <c r="K109" i="2"/>
  <c r="K110" i="2"/>
  <c r="K111" i="2"/>
  <c r="K112" i="2"/>
  <c r="K113" i="2"/>
  <c r="K114" i="2"/>
  <c r="K115" i="2"/>
  <c r="K116" i="2"/>
  <c r="K118" i="2"/>
  <c r="K119" i="2"/>
  <c r="K120" i="2"/>
  <c r="K121" i="2"/>
  <c r="K122" i="2"/>
  <c r="K124" i="2"/>
  <c r="K125" i="2"/>
  <c r="K126" i="2"/>
  <c r="K127" i="2"/>
  <c r="K128" i="2"/>
  <c r="K129" i="2"/>
  <c r="K130" i="2"/>
  <c r="K131" i="2"/>
  <c r="K133" i="2"/>
  <c r="K134" i="2"/>
  <c r="K135" i="2"/>
  <c r="K136" i="2"/>
  <c r="K137" i="2"/>
  <c r="K139" i="2"/>
  <c r="K140" i="2"/>
  <c r="K141" i="2"/>
  <c r="K142" i="2"/>
  <c r="K143" i="2"/>
  <c r="K144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2" i="2"/>
  <c r="K163" i="2"/>
  <c r="K164" i="2"/>
  <c r="K165" i="2"/>
  <c r="K166" i="2"/>
  <c r="K167" i="2"/>
  <c r="K168" i="2"/>
  <c r="K169" i="2"/>
  <c r="K171" i="2"/>
  <c r="K172" i="2"/>
  <c r="K173" i="2"/>
  <c r="K174" i="2"/>
  <c r="K175" i="2"/>
  <c r="K176" i="2"/>
  <c r="K178" i="2"/>
  <c r="K179" i="2"/>
  <c r="K180" i="2"/>
  <c r="K181" i="2"/>
  <c r="K182" i="2"/>
  <c r="K183" i="2"/>
  <c r="K185" i="2"/>
  <c r="K186" i="2"/>
  <c r="K187" i="2"/>
  <c r="K188" i="2"/>
  <c r="K189" i="2"/>
  <c r="K190" i="2"/>
  <c r="K191" i="2"/>
  <c r="K192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7" i="2"/>
  <c r="K228" i="2"/>
  <c r="K229" i="2"/>
  <c r="K230" i="2"/>
  <c r="K231" i="2"/>
  <c r="K233" i="2"/>
  <c r="K234" i="2"/>
  <c r="K235" i="2"/>
  <c r="K236" i="2"/>
  <c r="K237" i="2"/>
  <c r="K238" i="2"/>
  <c r="K240" i="2"/>
  <c r="K241" i="2"/>
  <c r="K242" i="2"/>
  <c r="K243" i="2"/>
  <c r="K244" i="2"/>
  <c r="K245" i="2"/>
  <c r="K247" i="2"/>
  <c r="K248" i="2"/>
  <c r="K249" i="2"/>
  <c r="K250" i="2"/>
  <c r="K251" i="2"/>
  <c r="K252" i="2"/>
  <c r="K253" i="2"/>
  <c r="K254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9" i="2"/>
  <c r="K270" i="2"/>
  <c r="K271" i="2"/>
  <c r="K272" i="2"/>
  <c r="K273" i="2"/>
  <c r="K274" i="2"/>
  <c r="K275" i="2"/>
  <c r="K276" i="2"/>
  <c r="K278" i="2"/>
  <c r="K279" i="2"/>
  <c r="K280" i="2"/>
  <c r="K281" i="2"/>
  <c r="K282" i="2"/>
  <c r="K283" i="2"/>
  <c r="K284" i="2"/>
  <c r="K285" i="2"/>
  <c r="K286" i="2"/>
  <c r="K287" i="2"/>
  <c r="K289" i="2"/>
  <c r="K290" i="2"/>
  <c r="K291" i="2"/>
  <c r="K292" i="2"/>
  <c r="K293" i="2"/>
  <c r="K294" i="2"/>
  <c r="K296" i="2"/>
  <c r="K297" i="2"/>
  <c r="K298" i="2"/>
  <c r="K299" i="2"/>
  <c r="K300" i="2"/>
  <c r="K302" i="2"/>
  <c r="K303" i="2"/>
  <c r="K304" i="2"/>
  <c r="K305" i="2"/>
  <c r="K307" i="2"/>
  <c r="K308" i="2"/>
  <c r="K309" i="2"/>
  <c r="K310" i="2"/>
  <c r="K311" i="2"/>
  <c r="K314" i="2"/>
  <c r="K315" i="2"/>
  <c r="K316" i="2"/>
  <c r="K317" i="2"/>
  <c r="K318" i="2"/>
  <c r="K319" i="2"/>
  <c r="K320" i="2"/>
  <c r="K321" i="2"/>
  <c r="K322" i="2"/>
  <c r="K323" i="2"/>
  <c r="K325" i="2"/>
  <c r="K326" i="2"/>
  <c r="K327" i="2"/>
  <c r="K328" i="2"/>
  <c r="K329" i="2"/>
  <c r="K330" i="2"/>
  <c r="K331" i="2"/>
  <c r="K332" i="2"/>
  <c r="K334" i="2"/>
  <c r="K335" i="2"/>
  <c r="K336" i="2"/>
  <c r="K337" i="2"/>
  <c r="K338" i="2"/>
  <c r="K339" i="2"/>
  <c r="K341" i="2"/>
  <c r="K342" i="2"/>
  <c r="K343" i="2"/>
  <c r="K344" i="2"/>
  <c r="K346" i="2"/>
  <c r="K347" i="2"/>
  <c r="K348" i="2"/>
  <c r="K349" i="2"/>
  <c r="K350" i="2"/>
  <c r="K352" i="2"/>
  <c r="K353" i="2"/>
  <c r="K354" i="2"/>
  <c r="K355" i="2"/>
  <c r="K356" i="2"/>
  <c r="K357" i="2"/>
  <c r="K359" i="2"/>
  <c r="K360" i="2"/>
  <c r="K361" i="2"/>
  <c r="K362" i="2"/>
  <c r="K363" i="2"/>
  <c r="K364" i="2"/>
  <c r="K366" i="2"/>
  <c r="K367" i="2"/>
  <c r="K368" i="2"/>
  <c r="K369" i="2"/>
  <c r="K370" i="2"/>
  <c r="K372" i="2"/>
  <c r="K373" i="2"/>
  <c r="K374" i="2"/>
  <c r="K375" i="2"/>
  <c r="K376" i="2"/>
  <c r="K378" i="2"/>
  <c r="K379" i="2"/>
  <c r="K380" i="2"/>
  <c r="K381" i="2"/>
  <c r="K382" i="2"/>
  <c r="K383" i="2"/>
  <c r="K2" i="2"/>
  <c r="L3" i="2"/>
  <c r="L4" i="2"/>
  <c r="L5" i="2"/>
  <c r="L6" i="2"/>
  <c r="L7" i="2"/>
  <c r="L8" i="2"/>
  <c r="L9" i="2"/>
  <c r="L10" i="2"/>
  <c r="L11" i="2"/>
  <c r="L13" i="2"/>
  <c r="L14" i="2"/>
  <c r="L15" i="2"/>
  <c r="L16" i="2"/>
  <c r="L17" i="2"/>
  <c r="L18" i="2"/>
  <c r="L20" i="2"/>
  <c r="L21" i="2"/>
  <c r="L22" i="2"/>
  <c r="L23" i="2"/>
  <c r="L24" i="2"/>
  <c r="L25" i="2"/>
  <c r="L27" i="2"/>
  <c r="L28" i="2"/>
  <c r="L29" i="2"/>
  <c r="L30" i="2"/>
  <c r="L31" i="2"/>
  <c r="L32" i="2"/>
  <c r="L33" i="2"/>
  <c r="L34" i="2"/>
  <c r="L36" i="2"/>
  <c r="L37" i="2"/>
  <c r="L38" i="2"/>
  <c r="L39" i="2"/>
  <c r="L40" i="2"/>
  <c r="L42" i="2"/>
  <c r="L43" i="2"/>
  <c r="L44" i="2"/>
  <c r="L45" i="2"/>
  <c r="L46" i="2"/>
  <c r="L47" i="2"/>
  <c r="L49" i="2"/>
  <c r="L50" i="2"/>
  <c r="L51" i="2"/>
  <c r="L52" i="2"/>
  <c r="L55" i="2"/>
  <c r="L56" i="2"/>
  <c r="L57" i="2"/>
  <c r="L58" i="2"/>
  <c r="L59" i="2"/>
  <c r="L61" i="2"/>
  <c r="L62" i="2"/>
  <c r="L63" i="2"/>
  <c r="L64" i="2"/>
  <c r="L65" i="2"/>
  <c r="L66" i="2"/>
  <c r="L67" i="2"/>
  <c r="L68" i="2"/>
  <c r="L69" i="2"/>
  <c r="L70" i="2"/>
  <c r="L72" i="2"/>
  <c r="L73" i="2"/>
  <c r="L74" i="2"/>
  <c r="L75" i="2"/>
  <c r="L76" i="2"/>
  <c r="L77" i="2"/>
  <c r="L78" i="2"/>
  <c r="L79" i="2"/>
  <c r="L81" i="2"/>
  <c r="L82" i="2"/>
  <c r="L83" i="2"/>
  <c r="L84" i="2"/>
  <c r="L85" i="2"/>
  <c r="L86" i="2"/>
  <c r="L87" i="2"/>
  <c r="L88" i="2"/>
  <c r="L90" i="2"/>
  <c r="L91" i="2"/>
  <c r="L92" i="2"/>
  <c r="L93" i="2"/>
  <c r="L94" i="2"/>
  <c r="L95" i="2"/>
  <c r="L96" i="2"/>
  <c r="L97" i="2"/>
  <c r="L98" i="2"/>
  <c r="L99" i="2"/>
  <c r="L101" i="2"/>
  <c r="L102" i="2"/>
  <c r="L103" i="2"/>
  <c r="L104" i="2"/>
  <c r="L105" i="2"/>
  <c r="L106" i="2"/>
  <c r="L108" i="2"/>
  <c r="L109" i="2"/>
  <c r="L110" i="2"/>
  <c r="L111" i="2"/>
  <c r="L112" i="2"/>
  <c r="L113" i="2"/>
  <c r="L114" i="2"/>
  <c r="L115" i="2"/>
  <c r="L116" i="2"/>
  <c r="L118" i="2"/>
  <c r="L119" i="2"/>
  <c r="L120" i="2"/>
  <c r="L121" i="2"/>
  <c r="L122" i="2"/>
  <c r="L124" i="2"/>
  <c r="L125" i="2"/>
  <c r="L126" i="2"/>
  <c r="L127" i="2"/>
  <c r="L128" i="2"/>
  <c r="L129" i="2"/>
  <c r="L130" i="2"/>
  <c r="L131" i="2"/>
  <c r="L133" i="2"/>
  <c r="L134" i="2"/>
  <c r="L135" i="2"/>
  <c r="L136" i="2"/>
  <c r="L137" i="2"/>
  <c r="L139" i="2"/>
  <c r="L140" i="2"/>
  <c r="L141" i="2"/>
  <c r="L142" i="2"/>
  <c r="L143" i="2"/>
  <c r="L144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2" i="2"/>
  <c r="L163" i="2"/>
  <c r="L164" i="2"/>
  <c r="L165" i="2"/>
  <c r="L166" i="2"/>
  <c r="L167" i="2"/>
  <c r="L168" i="2"/>
  <c r="L169" i="2"/>
  <c r="L171" i="2"/>
  <c r="L172" i="2"/>
  <c r="L173" i="2"/>
  <c r="L174" i="2"/>
  <c r="L175" i="2"/>
  <c r="L176" i="2"/>
  <c r="L178" i="2"/>
  <c r="L179" i="2"/>
  <c r="L180" i="2"/>
  <c r="L181" i="2"/>
  <c r="L182" i="2"/>
  <c r="L183" i="2"/>
  <c r="L185" i="2"/>
  <c r="L186" i="2"/>
  <c r="L187" i="2"/>
  <c r="L188" i="2"/>
  <c r="L189" i="2"/>
  <c r="L190" i="2"/>
  <c r="L191" i="2"/>
  <c r="L192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7" i="2"/>
  <c r="L228" i="2"/>
  <c r="L229" i="2"/>
  <c r="L230" i="2"/>
  <c r="L231" i="2"/>
  <c r="L233" i="2"/>
  <c r="L234" i="2"/>
  <c r="L235" i="2"/>
  <c r="L236" i="2"/>
  <c r="L237" i="2"/>
  <c r="L238" i="2"/>
  <c r="L240" i="2"/>
  <c r="L241" i="2"/>
  <c r="L242" i="2"/>
  <c r="L243" i="2"/>
  <c r="L244" i="2"/>
  <c r="L245" i="2"/>
  <c r="L247" i="2"/>
  <c r="L248" i="2"/>
  <c r="L249" i="2"/>
  <c r="L250" i="2"/>
  <c r="L251" i="2"/>
  <c r="L252" i="2"/>
  <c r="L253" i="2"/>
  <c r="L254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9" i="2"/>
  <c r="L270" i="2"/>
  <c r="L271" i="2"/>
  <c r="L272" i="2"/>
  <c r="L273" i="2"/>
  <c r="L274" i="2"/>
  <c r="L275" i="2"/>
  <c r="L276" i="2"/>
  <c r="L278" i="2"/>
  <c r="L279" i="2"/>
  <c r="L280" i="2"/>
  <c r="L281" i="2"/>
  <c r="L282" i="2"/>
  <c r="L283" i="2"/>
  <c r="L284" i="2"/>
  <c r="L285" i="2"/>
  <c r="L286" i="2"/>
  <c r="L287" i="2"/>
  <c r="L289" i="2"/>
  <c r="L290" i="2"/>
  <c r="L291" i="2"/>
  <c r="L292" i="2"/>
  <c r="L293" i="2"/>
  <c r="L294" i="2"/>
  <c r="L296" i="2"/>
  <c r="L297" i="2"/>
  <c r="L298" i="2"/>
  <c r="L299" i="2"/>
  <c r="L300" i="2"/>
  <c r="L302" i="2"/>
  <c r="L303" i="2"/>
  <c r="L304" i="2"/>
  <c r="L305" i="2"/>
  <c r="L307" i="2"/>
  <c r="L308" i="2"/>
  <c r="L309" i="2"/>
  <c r="L310" i="2"/>
  <c r="L311" i="2"/>
  <c r="L314" i="2"/>
  <c r="L315" i="2"/>
  <c r="L316" i="2"/>
  <c r="L317" i="2"/>
  <c r="L318" i="2"/>
  <c r="L319" i="2"/>
  <c r="L320" i="2"/>
  <c r="L321" i="2"/>
  <c r="L322" i="2"/>
  <c r="L323" i="2"/>
  <c r="L325" i="2"/>
  <c r="L326" i="2"/>
  <c r="L327" i="2"/>
  <c r="L328" i="2"/>
  <c r="L329" i="2"/>
  <c r="L330" i="2"/>
  <c r="L331" i="2"/>
  <c r="L332" i="2"/>
  <c r="L334" i="2"/>
  <c r="L335" i="2"/>
  <c r="L336" i="2"/>
  <c r="L337" i="2"/>
  <c r="L338" i="2"/>
  <c r="L339" i="2"/>
  <c r="L341" i="2"/>
  <c r="L342" i="2"/>
  <c r="L343" i="2"/>
  <c r="L344" i="2"/>
  <c r="L346" i="2"/>
  <c r="L347" i="2"/>
  <c r="L348" i="2"/>
  <c r="L349" i="2"/>
  <c r="L350" i="2"/>
  <c r="L352" i="2"/>
  <c r="L353" i="2"/>
  <c r="L354" i="2"/>
  <c r="L355" i="2"/>
  <c r="L356" i="2"/>
  <c r="L357" i="2"/>
  <c r="L359" i="2"/>
  <c r="L360" i="2"/>
  <c r="L361" i="2"/>
  <c r="L362" i="2"/>
  <c r="L363" i="2"/>
  <c r="L364" i="2"/>
  <c r="L366" i="2"/>
  <c r="L367" i="2"/>
  <c r="L368" i="2"/>
  <c r="L369" i="2"/>
  <c r="L370" i="2"/>
  <c r="L372" i="2"/>
  <c r="L373" i="2"/>
  <c r="L374" i="2"/>
  <c r="L375" i="2"/>
  <c r="L376" i="2"/>
  <c r="L378" i="2"/>
  <c r="L379" i="2"/>
  <c r="L380" i="2"/>
  <c r="L381" i="2"/>
  <c r="L382" i="2"/>
  <c r="L383" i="2"/>
  <c r="L2" i="2"/>
  <c r="W383" i="2"/>
  <c r="V383" i="2"/>
  <c r="U383" i="2"/>
  <c r="T383" i="2"/>
  <c r="W382" i="2"/>
  <c r="V382" i="2"/>
  <c r="U382" i="2"/>
  <c r="T382" i="2"/>
  <c r="W381" i="2"/>
  <c r="V381" i="2"/>
  <c r="U381" i="2"/>
  <c r="T381" i="2"/>
  <c r="W380" i="2"/>
  <c r="V380" i="2"/>
  <c r="U380" i="2"/>
  <c r="T380" i="2"/>
  <c r="W379" i="2"/>
  <c r="V379" i="2"/>
  <c r="U379" i="2"/>
  <c r="T379" i="2"/>
  <c r="W378" i="2"/>
  <c r="V378" i="2"/>
  <c r="U378" i="2"/>
  <c r="T378" i="2"/>
  <c r="W376" i="2"/>
  <c r="V376" i="2"/>
  <c r="U376" i="2"/>
  <c r="T376" i="2"/>
  <c r="W375" i="2"/>
  <c r="V375" i="2"/>
  <c r="U375" i="2"/>
  <c r="T375" i="2"/>
  <c r="W374" i="2"/>
  <c r="V374" i="2"/>
  <c r="U374" i="2"/>
  <c r="T374" i="2"/>
  <c r="W373" i="2"/>
  <c r="V373" i="2"/>
  <c r="U373" i="2"/>
  <c r="T373" i="2"/>
  <c r="W372" i="2"/>
  <c r="V372" i="2"/>
  <c r="U372" i="2"/>
  <c r="T372" i="2"/>
  <c r="W370" i="2"/>
  <c r="V370" i="2"/>
  <c r="U370" i="2"/>
  <c r="T370" i="2"/>
  <c r="W369" i="2"/>
  <c r="V369" i="2"/>
  <c r="U369" i="2"/>
  <c r="T369" i="2"/>
  <c r="W368" i="2"/>
  <c r="V368" i="2"/>
  <c r="U368" i="2"/>
  <c r="T368" i="2"/>
  <c r="W367" i="2"/>
  <c r="V367" i="2"/>
  <c r="U367" i="2"/>
  <c r="T367" i="2"/>
  <c r="W366" i="2"/>
  <c r="V366" i="2"/>
  <c r="U366" i="2"/>
  <c r="T366" i="2"/>
  <c r="W364" i="2"/>
  <c r="V364" i="2"/>
  <c r="U364" i="2"/>
  <c r="T364" i="2"/>
  <c r="W363" i="2"/>
  <c r="V363" i="2"/>
  <c r="U363" i="2"/>
  <c r="T363" i="2"/>
  <c r="W362" i="2"/>
  <c r="V362" i="2"/>
  <c r="U362" i="2"/>
  <c r="T362" i="2"/>
  <c r="W361" i="2"/>
  <c r="V361" i="2"/>
  <c r="U361" i="2"/>
  <c r="T361" i="2"/>
  <c r="W360" i="2"/>
  <c r="V360" i="2"/>
  <c r="U360" i="2"/>
  <c r="T360" i="2"/>
  <c r="W359" i="2"/>
  <c r="V359" i="2"/>
  <c r="U359" i="2"/>
  <c r="T359" i="2"/>
  <c r="W357" i="2"/>
  <c r="V357" i="2"/>
  <c r="U357" i="2"/>
  <c r="T357" i="2"/>
  <c r="W356" i="2"/>
  <c r="V356" i="2"/>
  <c r="U356" i="2"/>
  <c r="T356" i="2"/>
  <c r="W355" i="2"/>
  <c r="V355" i="2"/>
  <c r="U355" i="2"/>
  <c r="T355" i="2"/>
  <c r="W354" i="2"/>
  <c r="V354" i="2"/>
  <c r="U354" i="2"/>
  <c r="T354" i="2"/>
  <c r="W353" i="2"/>
  <c r="V353" i="2"/>
  <c r="U353" i="2"/>
  <c r="T353" i="2"/>
  <c r="W352" i="2"/>
  <c r="V352" i="2"/>
  <c r="U352" i="2"/>
  <c r="T352" i="2"/>
  <c r="W350" i="2"/>
  <c r="V350" i="2"/>
  <c r="U350" i="2"/>
  <c r="T350" i="2"/>
  <c r="W349" i="2"/>
  <c r="V349" i="2"/>
  <c r="U349" i="2"/>
  <c r="T349" i="2"/>
  <c r="W348" i="2"/>
  <c r="V348" i="2"/>
  <c r="U348" i="2"/>
  <c r="T348" i="2"/>
  <c r="W347" i="2"/>
  <c r="V347" i="2"/>
  <c r="U347" i="2"/>
  <c r="T347" i="2"/>
  <c r="W346" i="2"/>
  <c r="V346" i="2"/>
  <c r="U346" i="2"/>
  <c r="T346" i="2"/>
  <c r="W344" i="2"/>
  <c r="V344" i="2"/>
  <c r="U344" i="2"/>
  <c r="T344" i="2"/>
  <c r="W343" i="2"/>
  <c r="V343" i="2"/>
  <c r="U343" i="2"/>
  <c r="T343" i="2"/>
  <c r="W342" i="2"/>
  <c r="V342" i="2"/>
  <c r="U342" i="2"/>
  <c r="T342" i="2"/>
  <c r="W341" i="2"/>
  <c r="V341" i="2"/>
  <c r="U341" i="2"/>
  <c r="T341" i="2"/>
  <c r="W339" i="2"/>
  <c r="V339" i="2"/>
  <c r="U339" i="2"/>
  <c r="T339" i="2"/>
  <c r="W338" i="2"/>
  <c r="V338" i="2"/>
  <c r="U338" i="2"/>
  <c r="T338" i="2"/>
  <c r="W337" i="2"/>
  <c r="V337" i="2"/>
  <c r="U337" i="2"/>
  <c r="T337" i="2"/>
  <c r="W336" i="2"/>
  <c r="V336" i="2"/>
  <c r="U336" i="2"/>
  <c r="T336" i="2"/>
  <c r="W335" i="2"/>
  <c r="V335" i="2"/>
  <c r="U335" i="2"/>
  <c r="T335" i="2"/>
  <c r="W334" i="2"/>
  <c r="V334" i="2"/>
  <c r="U334" i="2"/>
  <c r="T334" i="2"/>
  <c r="W332" i="2"/>
  <c r="V332" i="2"/>
  <c r="U332" i="2"/>
  <c r="T332" i="2"/>
  <c r="W331" i="2"/>
  <c r="V331" i="2"/>
  <c r="U331" i="2"/>
  <c r="T331" i="2"/>
  <c r="W330" i="2"/>
  <c r="V330" i="2"/>
  <c r="U330" i="2"/>
  <c r="T330" i="2"/>
  <c r="W329" i="2"/>
  <c r="V329" i="2"/>
  <c r="U329" i="2"/>
  <c r="T329" i="2"/>
  <c r="W328" i="2"/>
  <c r="V328" i="2"/>
  <c r="U328" i="2"/>
  <c r="T328" i="2"/>
  <c r="W327" i="2"/>
  <c r="V327" i="2"/>
  <c r="U327" i="2"/>
  <c r="T327" i="2"/>
  <c r="W326" i="2"/>
  <c r="V326" i="2"/>
  <c r="U326" i="2"/>
  <c r="T326" i="2"/>
  <c r="W325" i="2"/>
  <c r="V325" i="2"/>
  <c r="U325" i="2"/>
  <c r="T325" i="2"/>
  <c r="W323" i="2"/>
  <c r="V323" i="2"/>
  <c r="U323" i="2"/>
  <c r="T323" i="2"/>
  <c r="W322" i="2"/>
  <c r="V322" i="2"/>
  <c r="U322" i="2"/>
  <c r="T322" i="2"/>
  <c r="W321" i="2"/>
  <c r="V321" i="2"/>
  <c r="U321" i="2"/>
  <c r="T321" i="2"/>
  <c r="W320" i="2"/>
  <c r="V320" i="2"/>
  <c r="U320" i="2"/>
  <c r="T320" i="2"/>
  <c r="W319" i="2"/>
  <c r="V319" i="2"/>
  <c r="U319" i="2"/>
  <c r="T319" i="2"/>
  <c r="W318" i="2"/>
  <c r="V318" i="2"/>
  <c r="U318" i="2"/>
  <c r="T318" i="2"/>
  <c r="W317" i="2"/>
  <c r="V317" i="2"/>
  <c r="U317" i="2"/>
  <c r="T317" i="2"/>
  <c r="W316" i="2"/>
  <c r="V316" i="2"/>
  <c r="U316" i="2"/>
  <c r="T316" i="2"/>
  <c r="W315" i="2"/>
  <c r="V315" i="2"/>
  <c r="U315" i="2"/>
  <c r="T315" i="2"/>
  <c r="W314" i="2"/>
  <c r="V314" i="2"/>
  <c r="U314" i="2"/>
  <c r="T314" i="2"/>
  <c r="W311" i="2"/>
  <c r="V311" i="2"/>
  <c r="U311" i="2"/>
  <c r="T311" i="2"/>
  <c r="W310" i="2"/>
  <c r="V310" i="2"/>
  <c r="U310" i="2"/>
  <c r="T310" i="2"/>
  <c r="W309" i="2"/>
  <c r="V309" i="2"/>
  <c r="U309" i="2"/>
  <c r="T309" i="2"/>
  <c r="W308" i="2"/>
  <c r="V308" i="2"/>
  <c r="U308" i="2"/>
  <c r="T308" i="2"/>
  <c r="W307" i="2"/>
  <c r="V307" i="2"/>
  <c r="U307" i="2"/>
  <c r="T307" i="2"/>
  <c r="W305" i="2"/>
  <c r="V305" i="2"/>
  <c r="U305" i="2"/>
  <c r="T305" i="2"/>
  <c r="W304" i="2"/>
  <c r="V304" i="2"/>
  <c r="U304" i="2"/>
  <c r="T304" i="2"/>
  <c r="W303" i="2"/>
  <c r="V303" i="2"/>
  <c r="U303" i="2"/>
  <c r="T303" i="2"/>
  <c r="W302" i="2"/>
  <c r="V302" i="2"/>
  <c r="U302" i="2"/>
  <c r="T302" i="2"/>
  <c r="W300" i="2"/>
  <c r="V300" i="2"/>
  <c r="U300" i="2"/>
  <c r="T300" i="2"/>
  <c r="W299" i="2"/>
  <c r="V299" i="2"/>
  <c r="U299" i="2"/>
  <c r="T299" i="2"/>
  <c r="W298" i="2"/>
  <c r="V298" i="2"/>
  <c r="U298" i="2"/>
  <c r="T298" i="2"/>
  <c r="W297" i="2"/>
  <c r="V297" i="2"/>
  <c r="U297" i="2"/>
  <c r="T297" i="2"/>
  <c r="W296" i="2"/>
  <c r="V296" i="2"/>
  <c r="U296" i="2"/>
  <c r="T296" i="2"/>
  <c r="W294" i="2"/>
  <c r="V294" i="2"/>
  <c r="U294" i="2"/>
  <c r="T294" i="2"/>
  <c r="W293" i="2"/>
  <c r="V293" i="2"/>
  <c r="U293" i="2"/>
  <c r="T293" i="2"/>
  <c r="W292" i="2"/>
  <c r="V292" i="2"/>
  <c r="U292" i="2"/>
  <c r="T292" i="2"/>
  <c r="W291" i="2"/>
  <c r="V291" i="2"/>
  <c r="U291" i="2"/>
  <c r="T291" i="2"/>
  <c r="W290" i="2"/>
  <c r="V290" i="2"/>
  <c r="U290" i="2"/>
  <c r="T290" i="2"/>
  <c r="W289" i="2"/>
  <c r="V289" i="2"/>
  <c r="U289" i="2"/>
  <c r="T289" i="2"/>
  <c r="W287" i="2"/>
  <c r="V287" i="2"/>
  <c r="U287" i="2"/>
  <c r="T287" i="2"/>
  <c r="W286" i="2"/>
  <c r="V286" i="2"/>
  <c r="U286" i="2"/>
  <c r="T286" i="2"/>
  <c r="W285" i="2"/>
  <c r="V285" i="2"/>
  <c r="U285" i="2"/>
  <c r="T285" i="2"/>
  <c r="W284" i="2"/>
  <c r="V284" i="2"/>
  <c r="U284" i="2"/>
  <c r="T284" i="2"/>
  <c r="W283" i="2"/>
  <c r="V283" i="2"/>
  <c r="U283" i="2"/>
  <c r="T283" i="2"/>
  <c r="W282" i="2"/>
  <c r="V282" i="2"/>
  <c r="U282" i="2"/>
  <c r="T282" i="2"/>
  <c r="W281" i="2"/>
  <c r="V281" i="2"/>
  <c r="U281" i="2"/>
  <c r="T281" i="2"/>
  <c r="W280" i="2"/>
  <c r="V280" i="2"/>
  <c r="U280" i="2"/>
  <c r="T280" i="2"/>
  <c r="W279" i="2"/>
  <c r="V279" i="2"/>
  <c r="U279" i="2"/>
  <c r="T279" i="2"/>
  <c r="W278" i="2"/>
  <c r="V278" i="2"/>
  <c r="U278" i="2"/>
  <c r="T278" i="2"/>
  <c r="W276" i="2"/>
  <c r="V276" i="2"/>
  <c r="U276" i="2"/>
  <c r="T276" i="2"/>
  <c r="W275" i="2"/>
  <c r="V275" i="2"/>
  <c r="U275" i="2"/>
  <c r="T275" i="2"/>
  <c r="W274" i="2"/>
  <c r="V274" i="2"/>
  <c r="U274" i="2"/>
  <c r="T274" i="2"/>
  <c r="W273" i="2"/>
  <c r="V273" i="2"/>
  <c r="U273" i="2"/>
  <c r="T273" i="2"/>
  <c r="W272" i="2"/>
  <c r="V272" i="2"/>
  <c r="U272" i="2"/>
  <c r="T272" i="2"/>
  <c r="W271" i="2"/>
  <c r="V271" i="2"/>
  <c r="U271" i="2"/>
  <c r="T271" i="2"/>
  <c r="W270" i="2"/>
  <c r="V270" i="2"/>
  <c r="U270" i="2"/>
  <c r="T270" i="2"/>
  <c r="W269" i="2"/>
  <c r="V269" i="2"/>
  <c r="U269" i="2"/>
  <c r="T269" i="2"/>
  <c r="W267" i="2"/>
  <c r="V267" i="2"/>
  <c r="U267" i="2"/>
  <c r="T267" i="2"/>
  <c r="W266" i="2"/>
  <c r="V266" i="2"/>
  <c r="U266" i="2"/>
  <c r="T266" i="2"/>
  <c r="W265" i="2"/>
  <c r="V265" i="2"/>
  <c r="U265" i="2"/>
  <c r="T265" i="2"/>
  <c r="W264" i="2"/>
  <c r="V264" i="2"/>
  <c r="U264" i="2"/>
  <c r="T264" i="2"/>
  <c r="W263" i="2"/>
  <c r="V263" i="2"/>
  <c r="U263" i="2"/>
  <c r="T263" i="2"/>
  <c r="W262" i="2"/>
  <c r="V262" i="2"/>
  <c r="U262" i="2"/>
  <c r="T262" i="2"/>
  <c r="W261" i="2"/>
  <c r="V261" i="2"/>
  <c r="U261" i="2"/>
  <c r="T261" i="2"/>
  <c r="W260" i="2"/>
  <c r="V260" i="2"/>
  <c r="U260" i="2"/>
  <c r="T260" i="2"/>
  <c r="W259" i="2"/>
  <c r="V259" i="2"/>
  <c r="U259" i="2"/>
  <c r="T259" i="2"/>
  <c r="W258" i="2"/>
  <c r="V258" i="2"/>
  <c r="U258" i="2"/>
  <c r="T258" i="2"/>
  <c r="W257" i="2"/>
  <c r="V257" i="2"/>
  <c r="U257" i="2"/>
  <c r="T257" i="2"/>
  <c r="W256" i="2"/>
  <c r="V256" i="2"/>
  <c r="U256" i="2"/>
  <c r="T256" i="2"/>
  <c r="W254" i="2"/>
  <c r="V254" i="2"/>
  <c r="U254" i="2"/>
  <c r="T254" i="2"/>
  <c r="W253" i="2"/>
  <c r="V253" i="2"/>
  <c r="U253" i="2"/>
  <c r="T253" i="2"/>
  <c r="W252" i="2"/>
  <c r="V252" i="2"/>
  <c r="U252" i="2"/>
  <c r="T252" i="2"/>
  <c r="W251" i="2"/>
  <c r="V251" i="2"/>
  <c r="U251" i="2"/>
  <c r="T251" i="2"/>
  <c r="W250" i="2"/>
  <c r="V250" i="2"/>
  <c r="U250" i="2"/>
  <c r="T250" i="2"/>
  <c r="W249" i="2"/>
  <c r="V249" i="2"/>
  <c r="U249" i="2"/>
  <c r="T249" i="2"/>
  <c r="W248" i="2"/>
  <c r="V248" i="2"/>
  <c r="U248" i="2"/>
  <c r="T248" i="2"/>
  <c r="W247" i="2"/>
  <c r="V247" i="2"/>
  <c r="U247" i="2"/>
  <c r="T247" i="2"/>
  <c r="W245" i="2"/>
  <c r="V245" i="2"/>
  <c r="U245" i="2"/>
  <c r="T245" i="2"/>
  <c r="W244" i="2"/>
  <c r="V244" i="2"/>
  <c r="U244" i="2"/>
  <c r="T244" i="2"/>
  <c r="W243" i="2"/>
  <c r="V243" i="2"/>
  <c r="U243" i="2"/>
  <c r="T243" i="2"/>
  <c r="W242" i="2"/>
  <c r="V242" i="2"/>
  <c r="U242" i="2"/>
  <c r="T242" i="2"/>
  <c r="W241" i="2"/>
  <c r="V241" i="2"/>
  <c r="U241" i="2"/>
  <c r="T241" i="2"/>
  <c r="W240" i="2"/>
  <c r="V240" i="2"/>
  <c r="U240" i="2"/>
  <c r="T240" i="2"/>
  <c r="W238" i="2"/>
  <c r="V238" i="2"/>
  <c r="U238" i="2"/>
  <c r="T238" i="2"/>
  <c r="W237" i="2"/>
  <c r="V237" i="2"/>
  <c r="U237" i="2"/>
  <c r="T237" i="2"/>
  <c r="W236" i="2"/>
  <c r="V236" i="2"/>
  <c r="U236" i="2"/>
  <c r="T236" i="2"/>
  <c r="W235" i="2"/>
  <c r="V235" i="2"/>
  <c r="U235" i="2"/>
  <c r="T235" i="2"/>
  <c r="W234" i="2"/>
  <c r="V234" i="2"/>
  <c r="U234" i="2"/>
  <c r="T234" i="2"/>
  <c r="W233" i="2"/>
  <c r="V233" i="2"/>
  <c r="U233" i="2"/>
  <c r="T233" i="2"/>
  <c r="W231" i="2"/>
  <c r="V231" i="2"/>
  <c r="U231" i="2"/>
  <c r="T231" i="2"/>
  <c r="W230" i="2"/>
  <c r="V230" i="2"/>
  <c r="U230" i="2"/>
  <c r="T230" i="2"/>
  <c r="W229" i="2"/>
  <c r="V229" i="2"/>
  <c r="U229" i="2"/>
  <c r="T229" i="2"/>
  <c r="W228" i="2"/>
  <c r="V228" i="2"/>
  <c r="U228" i="2"/>
  <c r="T228" i="2"/>
  <c r="W227" i="2"/>
  <c r="V227" i="2"/>
  <c r="U227" i="2"/>
  <c r="T227" i="2"/>
  <c r="W225" i="2"/>
  <c r="V225" i="2"/>
  <c r="U225" i="2"/>
  <c r="T225" i="2"/>
  <c r="W224" i="2"/>
  <c r="V224" i="2"/>
  <c r="U224" i="2"/>
  <c r="T224" i="2"/>
  <c r="W223" i="2"/>
  <c r="V223" i="2"/>
  <c r="U223" i="2"/>
  <c r="T223" i="2"/>
  <c r="W222" i="2"/>
  <c r="V222" i="2"/>
  <c r="U222" i="2"/>
  <c r="T222" i="2"/>
  <c r="W221" i="2"/>
  <c r="V221" i="2"/>
  <c r="U221" i="2"/>
  <c r="T221" i="2"/>
  <c r="W220" i="2"/>
  <c r="V220" i="2"/>
  <c r="U220" i="2"/>
  <c r="T220" i="2"/>
  <c r="W219" i="2"/>
  <c r="V219" i="2"/>
  <c r="U219" i="2"/>
  <c r="T219" i="2"/>
  <c r="W218" i="2"/>
  <c r="V218" i="2"/>
  <c r="U218" i="2"/>
  <c r="T218" i="2"/>
  <c r="W217" i="2"/>
  <c r="V217" i="2"/>
  <c r="U217" i="2"/>
  <c r="T217" i="2"/>
  <c r="W216" i="2"/>
  <c r="V216" i="2"/>
  <c r="U216" i="2"/>
  <c r="T216" i="2"/>
  <c r="W215" i="2"/>
  <c r="V215" i="2"/>
  <c r="U215" i="2"/>
  <c r="T215" i="2"/>
  <c r="W214" i="2"/>
  <c r="V214" i="2"/>
  <c r="U214" i="2"/>
  <c r="T214" i="2"/>
  <c r="W213" i="2"/>
  <c r="V213" i="2"/>
  <c r="U213" i="2"/>
  <c r="T213" i="2"/>
  <c r="W212" i="2"/>
  <c r="V212" i="2"/>
  <c r="U212" i="2"/>
  <c r="T212" i="2"/>
  <c r="W211" i="2"/>
  <c r="V211" i="2"/>
  <c r="U211" i="2"/>
  <c r="T211" i="2"/>
  <c r="W210" i="2"/>
  <c r="V210" i="2"/>
  <c r="U210" i="2"/>
  <c r="T210" i="2"/>
  <c r="W209" i="2"/>
  <c r="V209" i="2"/>
  <c r="U209" i="2"/>
  <c r="T209" i="2"/>
  <c r="W208" i="2"/>
  <c r="V208" i="2"/>
  <c r="U208" i="2"/>
  <c r="T208" i="2"/>
  <c r="W207" i="2"/>
  <c r="V207" i="2"/>
  <c r="U207" i="2"/>
  <c r="T207" i="2"/>
  <c r="W206" i="2"/>
  <c r="V206" i="2"/>
  <c r="U206" i="2"/>
  <c r="T206" i="2"/>
  <c r="W205" i="2"/>
  <c r="V205" i="2"/>
  <c r="U205" i="2"/>
  <c r="T205" i="2"/>
  <c r="W204" i="2"/>
  <c r="V204" i="2"/>
  <c r="U204" i="2"/>
  <c r="T204" i="2"/>
  <c r="W203" i="2"/>
  <c r="V203" i="2"/>
  <c r="U203" i="2"/>
  <c r="T203" i="2"/>
  <c r="W202" i="2"/>
  <c r="V202" i="2"/>
  <c r="U202" i="2"/>
  <c r="T202" i="2"/>
  <c r="W201" i="2"/>
  <c r="V201" i="2"/>
  <c r="U201" i="2"/>
  <c r="T201" i="2"/>
  <c r="W200" i="2"/>
  <c r="V200" i="2"/>
  <c r="U200" i="2"/>
  <c r="T200" i="2"/>
  <c r="W199" i="2"/>
  <c r="V199" i="2"/>
  <c r="U199" i="2"/>
  <c r="T199" i="2"/>
  <c r="W198" i="2"/>
  <c r="V198" i="2"/>
  <c r="U198" i="2"/>
  <c r="T198" i="2"/>
  <c r="W197" i="2"/>
  <c r="V197" i="2"/>
  <c r="U197" i="2"/>
  <c r="T197" i="2"/>
  <c r="W196" i="2"/>
  <c r="V196" i="2"/>
  <c r="U196" i="2"/>
  <c r="T196" i="2"/>
  <c r="W195" i="2"/>
  <c r="V195" i="2"/>
  <c r="U195" i="2"/>
  <c r="T195" i="2"/>
  <c r="W194" i="2"/>
  <c r="V194" i="2"/>
  <c r="U194" i="2"/>
  <c r="T194" i="2"/>
  <c r="W192" i="2"/>
  <c r="V192" i="2"/>
  <c r="U192" i="2"/>
  <c r="T192" i="2"/>
  <c r="W191" i="2"/>
  <c r="V191" i="2"/>
  <c r="U191" i="2"/>
  <c r="T191" i="2"/>
  <c r="W190" i="2"/>
  <c r="V190" i="2"/>
  <c r="U190" i="2"/>
  <c r="T190" i="2"/>
  <c r="W189" i="2"/>
  <c r="V189" i="2"/>
  <c r="U189" i="2"/>
  <c r="T189" i="2"/>
  <c r="W188" i="2"/>
  <c r="V188" i="2"/>
  <c r="U188" i="2"/>
  <c r="T188" i="2"/>
  <c r="W187" i="2"/>
  <c r="V187" i="2"/>
  <c r="U187" i="2"/>
  <c r="T187" i="2"/>
  <c r="W186" i="2"/>
  <c r="V186" i="2"/>
  <c r="U186" i="2"/>
  <c r="T186" i="2"/>
  <c r="W185" i="2"/>
  <c r="V185" i="2"/>
  <c r="U185" i="2"/>
  <c r="T185" i="2"/>
  <c r="W183" i="2"/>
  <c r="V183" i="2"/>
  <c r="U183" i="2"/>
  <c r="T183" i="2"/>
  <c r="W182" i="2"/>
  <c r="V182" i="2"/>
  <c r="U182" i="2"/>
  <c r="T182" i="2"/>
  <c r="W181" i="2"/>
  <c r="V181" i="2"/>
  <c r="U181" i="2"/>
  <c r="T181" i="2"/>
  <c r="W180" i="2"/>
  <c r="V180" i="2"/>
  <c r="U180" i="2"/>
  <c r="T180" i="2"/>
  <c r="W179" i="2"/>
  <c r="V179" i="2"/>
  <c r="U179" i="2"/>
  <c r="T179" i="2"/>
  <c r="W178" i="2"/>
  <c r="V178" i="2"/>
  <c r="U178" i="2"/>
  <c r="T178" i="2"/>
  <c r="W176" i="2"/>
  <c r="V176" i="2"/>
  <c r="U176" i="2"/>
  <c r="T176" i="2"/>
  <c r="W175" i="2"/>
  <c r="V175" i="2"/>
  <c r="U175" i="2"/>
  <c r="T175" i="2"/>
  <c r="W174" i="2"/>
  <c r="V174" i="2"/>
  <c r="U174" i="2"/>
  <c r="T174" i="2"/>
  <c r="W173" i="2"/>
  <c r="V173" i="2"/>
  <c r="U173" i="2"/>
  <c r="T173" i="2"/>
  <c r="W172" i="2"/>
  <c r="V172" i="2"/>
  <c r="U172" i="2"/>
  <c r="T172" i="2"/>
  <c r="W171" i="2"/>
  <c r="V171" i="2"/>
  <c r="U171" i="2"/>
  <c r="T171" i="2"/>
  <c r="W169" i="2"/>
  <c r="V169" i="2"/>
  <c r="U169" i="2"/>
  <c r="T169" i="2"/>
  <c r="W168" i="2"/>
  <c r="V168" i="2"/>
  <c r="U168" i="2"/>
  <c r="T168" i="2"/>
  <c r="W167" i="2"/>
  <c r="V167" i="2"/>
  <c r="U167" i="2"/>
  <c r="T167" i="2"/>
  <c r="W166" i="2"/>
  <c r="V166" i="2"/>
  <c r="U166" i="2"/>
  <c r="T166" i="2"/>
  <c r="W165" i="2"/>
  <c r="V165" i="2"/>
  <c r="U165" i="2"/>
  <c r="T165" i="2"/>
  <c r="W164" i="2"/>
  <c r="V164" i="2"/>
  <c r="U164" i="2"/>
  <c r="T164" i="2"/>
  <c r="W163" i="2"/>
  <c r="V163" i="2"/>
  <c r="U163" i="2"/>
  <c r="T163" i="2"/>
  <c r="W162" i="2"/>
  <c r="V162" i="2"/>
  <c r="U162" i="2"/>
  <c r="T162" i="2"/>
  <c r="W160" i="2"/>
  <c r="V160" i="2"/>
  <c r="U160" i="2"/>
  <c r="T160" i="2"/>
  <c r="W159" i="2"/>
  <c r="V159" i="2"/>
  <c r="U159" i="2"/>
  <c r="T159" i="2"/>
  <c r="W158" i="2"/>
  <c r="V158" i="2"/>
  <c r="U158" i="2"/>
  <c r="T158" i="2"/>
  <c r="W157" i="2"/>
  <c r="V157" i="2"/>
  <c r="U157" i="2"/>
  <c r="T157" i="2"/>
  <c r="W156" i="2"/>
  <c r="V156" i="2"/>
  <c r="U156" i="2"/>
  <c r="T156" i="2"/>
  <c r="W155" i="2"/>
  <c r="V155" i="2"/>
  <c r="U155" i="2"/>
  <c r="T155" i="2"/>
  <c r="W154" i="2"/>
  <c r="V154" i="2"/>
  <c r="U154" i="2"/>
  <c r="T154" i="2"/>
  <c r="W153" i="2"/>
  <c r="V153" i="2"/>
  <c r="U153" i="2"/>
  <c r="T153" i="2"/>
  <c r="W152" i="2"/>
  <c r="V152" i="2"/>
  <c r="U152" i="2"/>
  <c r="T152" i="2"/>
  <c r="W151" i="2"/>
  <c r="V151" i="2"/>
  <c r="U151" i="2"/>
  <c r="T151" i="2"/>
  <c r="W150" i="2"/>
  <c r="V150" i="2"/>
  <c r="U150" i="2"/>
  <c r="T150" i="2"/>
  <c r="W149" i="2"/>
  <c r="V149" i="2"/>
  <c r="U149" i="2"/>
  <c r="T149" i="2"/>
  <c r="W148" i="2"/>
  <c r="V148" i="2"/>
  <c r="U148" i="2"/>
  <c r="T148" i="2"/>
  <c r="W147" i="2"/>
  <c r="V147" i="2"/>
  <c r="U147" i="2"/>
  <c r="T147" i="2"/>
  <c r="W146" i="2"/>
  <c r="V146" i="2"/>
  <c r="U146" i="2"/>
  <c r="T146" i="2"/>
  <c r="W144" i="2"/>
  <c r="V144" i="2"/>
  <c r="U144" i="2"/>
  <c r="T144" i="2"/>
  <c r="W143" i="2"/>
  <c r="V143" i="2"/>
  <c r="U143" i="2"/>
  <c r="T143" i="2"/>
  <c r="W142" i="2"/>
  <c r="V142" i="2"/>
  <c r="U142" i="2"/>
  <c r="T142" i="2"/>
  <c r="W141" i="2"/>
  <c r="V141" i="2"/>
  <c r="U141" i="2"/>
  <c r="T141" i="2"/>
  <c r="W140" i="2"/>
  <c r="V140" i="2"/>
  <c r="U140" i="2"/>
  <c r="T140" i="2"/>
  <c r="W139" i="2"/>
  <c r="V139" i="2"/>
  <c r="U139" i="2"/>
  <c r="T139" i="2"/>
  <c r="W137" i="2"/>
  <c r="V137" i="2"/>
  <c r="U137" i="2"/>
  <c r="T137" i="2"/>
  <c r="W136" i="2"/>
  <c r="V136" i="2"/>
  <c r="U136" i="2"/>
  <c r="T136" i="2"/>
  <c r="W135" i="2"/>
  <c r="V135" i="2"/>
  <c r="U135" i="2"/>
  <c r="T135" i="2"/>
  <c r="W134" i="2"/>
  <c r="V134" i="2"/>
  <c r="U134" i="2"/>
  <c r="T134" i="2"/>
  <c r="W133" i="2"/>
  <c r="V133" i="2"/>
  <c r="U133" i="2"/>
  <c r="T133" i="2"/>
  <c r="W131" i="2"/>
  <c r="V131" i="2"/>
  <c r="U131" i="2"/>
  <c r="T131" i="2"/>
  <c r="W130" i="2"/>
  <c r="V130" i="2"/>
  <c r="U130" i="2"/>
  <c r="T130" i="2"/>
  <c r="W129" i="2"/>
  <c r="V129" i="2"/>
  <c r="U129" i="2"/>
  <c r="T129" i="2"/>
  <c r="W128" i="2"/>
  <c r="V128" i="2"/>
  <c r="U128" i="2"/>
  <c r="T128" i="2"/>
  <c r="W127" i="2"/>
  <c r="V127" i="2"/>
  <c r="U127" i="2"/>
  <c r="T127" i="2"/>
  <c r="W126" i="2"/>
  <c r="V126" i="2"/>
  <c r="U126" i="2"/>
  <c r="T126" i="2"/>
  <c r="W125" i="2"/>
  <c r="V125" i="2"/>
  <c r="U125" i="2"/>
  <c r="T125" i="2"/>
  <c r="W124" i="2"/>
  <c r="V124" i="2"/>
  <c r="U124" i="2"/>
  <c r="T124" i="2"/>
  <c r="W122" i="2"/>
  <c r="V122" i="2"/>
  <c r="U122" i="2"/>
  <c r="T122" i="2"/>
  <c r="W121" i="2"/>
  <c r="V121" i="2"/>
  <c r="U121" i="2"/>
  <c r="T121" i="2"/>
  <c r="W120" i="2"/>
  <c r="V120" i="2"/>
  <c r="U120" i="2"/>
  <c r="T120" i="2"/>
  <c r="W119" i="2"/>
  <c r="V119" i="2"/>
  <c r="U119" i="2"/>
  <c r="T119" i="2"/>
  <c r="W118" i="2"/>
  <c r="V118" i="2"/>
  <c r="U118" i="2"/>
  <c r="T118" i="2"/>
  <c r="W116" i="2"/>
  <c r="V116" i="2"/>
  <c r="U116" i="2"/>
  <c r="T116" i="2"/>
  <c r="W115" i="2"/>
  <c r="V115" i="2"/>
  <c r="U115" i="2"/>
  <c r="T115" i="2"/>
  <c r="W114" i="2"/>
  <c r="V114" i="2"/>
  <c r="U114" i="2"/>
  <c r="T114" i="2"/>
  <c r="W113" i="2"/>
  <c r="V113" i="2"/>
  <c r="U113" i="2"/>
  <c r="T113" i="2"/>
  <c r="W112" i="2"/>
  <c r="V112" i="2"/>
  <c r="U112" i="2"/>
  <c r="T112" i="2"/>
  <c r="W111" i="2"/>
  <c r="V111" i="2"/>
  <c r="U111" i="2"/>
  <c r="T111" i="2"/>
  <c r="W110" i="2"/>
  <c r="V110" i="2"/>
  <c r="U110" i="2"/>
  <c r="T110" i="2"/>
  <c r="W109" i="2"/>
  <c r="V109" i="2"/>
  <c r="U109" i="2"/>
  <c r="T109" i="2"/>
  <c r="W108" i="2"/>
  <c r="V108" i="2"/>
  <c r="U108" i="2"/>
  <c r="T108" i="2"/>
  <c r="W106" i="2"/>
  <c r="V106" i="2"/>
  <c r="U106" i="2"/>
  <c r="T106" i="2"/>
  <c r="W105" i="2"/>
  <c r="V105" i="2"/>
  <c r="U105" i="2"/>
  <c r="T105" i="2"/>
  <c r="W104" i="2"/>
  <c r="V104" i="2"/>
  <c r="U104" i="2"/>
  <c r="T104" i="2"/>
  <c r="W103" i="2"/>
  <c r="V103" i="2"/>
  <c r="U103" i="2"/>
  <c r="T103" i="2"/>
  <c r="W102" i="2"/>
  <c r="V102" i="2"/>
  <c r="U102" i="2"/>
  <c r="T102" i="2"/>
  <c r="W101" i="2"/>
  <c r="V101" i="2"/>
  <c r="U101" i="2"/>
  <c r="T101" i="2"/>
  <c r="W99" i="2"/>
  <c r="V99" i="2"/>
  <c r="U99" i="2"/>
  <c r="T99" i="2"/>
  <c r="W98" i="2"/>
  <c r="V98" i="2"/>
  <c r="U98" i="2"/>
  <c r="T98" i="2"/>
  <c r="W97" i="2"/>
  <c r="V97" i="2"/>
  <c r="U97" i="2"/>
  <c r="T97" i="2"/>
  <c r="W96" i="2"/>
  <c r="V96" i="2"/>
  <c r="U96" i="2"/>
  <c r="T96" i="2"/>
  <c r="W95" i="2"/>
  <c r="V95" i="2"/>
  <c r="U95" i="2"/>
  <c r="T95" i="2"/>
  <c r="W94" i="2"/>
  <c r="V94" i="2"/>
  <c r="U94" i="2"/>
  <c r="T94" i="2"/>
  <c r="W93" i="2"/>
  <c r="V93" i="2"/>
  <c r="U93" i="2"/>
  <c r="T93" i="2"/>
  <c r="W92" i="2"/>
  <c r="V92" i="2"/>
  <c r="U92" i="2"/>
  <c r="T92" i="2"/>
  <c r="W91" i="2"/>
  <c r="V91" i="2"/>
  <c r="U91" i="2"/>
  <c r="T91" i="2"/>
  <c r="W90" i="2"/>
  <c r="V90" i="2"/>
  <c r="U90" i="2"/>
  <c r="T90" i="2"/>
  <c r="W88" i="2"/>
  <c r="V88" i="2"/>
  <c r="U88" i="2"/>
  <c r="T88" i="2"/>
  <c r="W87" i="2"/>
  <c r="V87" i="2"/>
  <c r="U87" i="2"/>
  <c r="T87" i="2"/>
  <c r="W86" i="2"/>
  <c r="V86" i="2"/>
  <c r="U86" i="2"/>
  <c r="T86" i="2"/>
  <c r="W85" i="2"/>
  <c r="V85" i="2"/>
  <c r="U85" i="2"/>
  <c r="T85" i="2"/>
  <c r="W84" i="2"/>
  <c r="V84" i="2"/>
  <c r="U84" i="2"/>
  <c r="T84" i="2"/>
  <c r="W83" i="2"/>
  <c r="V83" i="2"/>
  <c r="U83" i="2"/>
  <c r="T83" i="2"/>
  <c r="W82" i="2"/>
  <c r="V82" i="2"/>
  <c r="U82" i="2"/>
  <c r="T82" i="2"/>
  <c r="W81" i="2"/>
  <c r="V81" i="2"/>
  <c r="U81" i="2"/>
  <c r="T81" i="2"/>
  <c r="W79" i="2"/>
  <c r="V79" i="2"/>
  <c r="U79" i="2"/>
  <c r="T79" i="2"/>
  <c r="W78" i="2"/>
  <c r="V78" i="2"/>
  <c r="U78" i="2"/>
  <c r="T78" i="2"/>
  <c r="W77" i="2"/>
  <c r="V77" i="2"/>
  <c r="U77" i="2"/>
  <c r="T77" i="2"/>
  <c r="W76" i="2"/>
  <c r="V76" i="2"/>
  <c r="U76" i="2"/>
  <c r="T76" i="2"/>
  <c r="W75" i="2"/>
  <c r="V75" i="2"/>
  <c r="U75" i="2"/>
  <c r="T75" i="2"/>
  <c r="W74" i="2"/>
  <c r="V74" i="2"/>
  <c r="U74" i="2"/>
  <c r="T74" i="2"/>
  <c r="W73" i="2"/>
  <c r="V73" i="2"/>
  <c r="U73" i="2"/>
  <c r="T73" i="2"/>
  <c r="W72" i="2"/>
  <c r="V72" i="2"/>
  <c r="U72" i="2"/>
  <c r="T72" i="2"/>
  <c r="W70" i="2"/>
  <c r="V70" i="2"/>
  <c r="U70" i="2"/>
  <c r="T70" i="2"/>
  <c r="W69" i="2"/>
  <c r="V69" i="2"/>
  <c r="U69" i="2"/>
  <c r="T69" i="2"/>
  <c r="W68" i="2"/>
  <c r="V68" i="2"/>
  <c r="U68" i="2"/>
  <c r="T68" i="2"/>
  <c r="W67" i="2"/>
  <c r="V67" i="2"/>
  <c r="U67" i="2"/>
  <c r="T67" i="2"/>
  <c r="W66" i="2"/>
  <c r="V66" i="2"/>
  <c r="U66" i="2"/>
  <c r="T66" i="2"/>
  <c r="W65" i="2"/>
  <c r="V65" i="2"/>
  <c r="U65" i="2"/>
  <c r="T65" i="2"/>
  <c r="W64" i="2"/>
  <c r="V64" i="2"/>
  <c r="U64" i="2"/>
  <c r="T64" i="2"/>
  <c r="W63" i="2"/>
  <c r="V63" i="2"/>
  <c r="U63" i="2"/>
  <c r="T63" i="2"/>
  <c r="W62" i="2"/>
  <c r="V62" i="2"/>
  <c r="U62" i="2"/>
  <c r="T62" i="2"/>
  <c r="W61" i="2"/>
  <c r="V61" i="2"/>
  <c r="U61" i="2"/>
  <c r="T61" i="2"/>
  <c r="W59" i="2"/>
  <c r="V59" i="2"/>
  <c r="U59" i="2"/>
  <c r="T59" i="2"/>
  <c r="W58" i="2"/>
  <c r="V58" i="2"/>
  <c r="U58" i="2"/>
  <c r="T58" i="2"/>
  <c r="W57" i="2"/>
  <c r="V57" i="2"/>
  <c r="U57" i="2"/>
  <c r="T57" i="2"/>
  <c r="W56" i="2"/>
  <c r="V56" i="2"/>
  <c r="U56" i="2"/>
  <c r="T56" i="2"/>
  <c r="W55" i="2"/>
  <c r="V55" i="2"/>
  <c r="U55" i="2"/>
  <c r="T55" i="2"/>
  <c r="W52" i="2"/>
  <c r="V52" i="2"/>
  <c r="U52" i="2"/>
  <c r="T52" i="2"/>
  <c r="W51" i="2"/>
  <c r="V51" i="2"/>
  <c r="U51" i="2"/>
  <c r="T51" i="2"/>
  <c r="W50" i="2"/>
  <c r="V50" i="2"/>
  <c r="U50" i="2"/>
  <c r="T50" i="2"/>
  <c r="W49" i="2"/>
  <c r="V49" i="2"/>
  <c r="U49" i="2"/>
  <c r="T49" i="2"/>
  <c r="W47" i="2"/>
  <c r="V47" i="2"/>
  <c r="U47" i="2"/>
  <c r="T47" i="2"/>
  <c r="W46" i="2"/>
  <c r="V46" i="2"/>
  <c r="U46" i="2"/>
  <c r="T46" i="2"/>
  <c r="W45" i="2"/>
  <c r="V45" i="2"/>
  <c r="U45" i="2"/>
  <c r="T45" i="2"/>
  <c r="W44" i="2"/>
  <c r="V44" i="2"/>
  <c r="U44" i="2"/>
  <c r="T44" i="2"/>
  <c r="W43" i="2"/>
  <c r="V43" i="2"/>
  <c r="U43" i="2"/>
  <c r="T43" i="2"/>
  <c r="W42" i="2"/>
  <c r="V42" i="2"/>
  <c r="U42" i="2"/>
  <c r="T42" i="2"/>
  <c r="W40" i="2"/>
  <c r="V40" i="2"/>
  <c r="U40" i="2"/>
  <c r="T40" i="2"/>
  <c r="W39" i="2"/>
  <c r="V39" i="2"/>
  <c r="U39" i="2"/>
  <c r="T39" i="2"/>
  <c r="W38" i="2"/>
  <c r="V38" i="2"/>
  <c r="U38" i="2"/>
  <c r="T38" i="2"/>
  <c r="W37" i="2"/>
  <c r="V37" i="2"/>
  <c r="U37" i="2"/>
  <c r="T37" i="2"/>
  <c r="W36" i="2"/>
  <c r="V36" i="2"/>
  <c r="U36" i="2"/>
  <c r="T36" i="2"/>
  <c r="W34" i="2"/>
  <c r="V34" i="2"/>
  <c r="U34" i="2"/>
  <c r="T34" i="2"/>
  <c r="W33" i="2"/>
  <c r="V33" i="2"/>
  <c r="U33" i="2"/>
  <c r="T33" i="2"/>
  <c r="W32" i="2"/>
  <c r="V32" i="2"/>
  <c r="U32" i="2"/>
  <c r="T32" i="2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U27" i="2"/>
  <c r="T27" i="2"/>
  <c r="W25" i="2"/>
  <c r="V25" i="2"/>
  <c r="U25" i="2"/>
  <c r="T25" i="2"/>
  <c r="W24" i="2"/>
  <c r="V24" i="2"/>
  <c r="U24" i="2"/>
  <c r="T24" i="2"/>
  <c r="W23" i="2"/>
  <c r="V23" i="2"/>
  <c r="U23" i="2"/>
  <c r="T23" i="2"/>
  <c r="W22" i="2"/>
  <c r="V22" i="2"/>
  <c r="U22" i="2"/>
  <c r="T22" i="2"/>
  <c r="W21" i="2"/>
  <c r="V21" i="2"/>
  <c r="U21" i="2"/>
  <c r="T21" i="2"/>
  <c r="W20" i="2"/>
  <c r="V20" i="2"/>
  <c r="U20" i="2"/>
  <c r="T20" i="2"/>
  <c r="W18" i="2"/>
  <c r="V18" i="2"/>
  <c r="U18" i="2"/>
  <c r="T18" i="2"/>
  <c r="W17" i="2"/>
  <c r="V17" i="2"/>
  <c r="U17" i="2"/>
  <c r="T17" i="2"/>
  <c r="W16" i="2"/>
  <c r="V16" i="2"/>
  <c r="U16" i="2"/>
  <c r="T16" i="2"/>
  <c r="W15" i="2"/>
  <c r="V15" i="2"/>
  <c r="U15" i="2"/>
  <c r="T15" i="2"/>
  <c r="W14" i="2"/>
  <c r="V14" i="2"/>
  <c r="U14" i="2"/>
  <c r="T14" i="2"/>
  <c r="W13" i="2"/>
  <c r="V13" i="2"/>
  <c r="U13" i="2"/>
  <c r="T13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V5" i="2"/>
  <c r="U5" i="2"/>
  <c r="T5" i="2"/>
  <c r="W4" i="2"/>
  <c r="V4" i="2"/>
  <c r="U4" i="2"/>
  <c r="T4" i="2"/>
  <c r="W3" i="2"/>
  <c r="V3" i="2"/>
  <c r="U3" i="2"/>
  <c r="T3" i="2"/>
  <c r="W2" i="2"/>
  <c r="V2" i="2"/>
  <c r="U2" i="2"/>
  <c r="T2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6" i="2"/>
  <c r="AB376" i="2"/>
  <c r="AC375" i="2"/>
  <c r="AB375" i="2"/>
  <c r="AC374" i="2"/>
  <c r="AB374" i="2"/>
  <c r="AC373" i="2"/>
  <c r="AB373" i="2"/>
  <c r="AC372" i="2"/>
  <c r="AB372" i="2"/>
  <c r="AC370" i="2"/>
  <c r="AB370" i="2"/>
  <c r="AC369" i="2"/>
  <c r="AB369" i="2"/>
  <c r="AC368" i="2"/>
  <c r="AB368" i="2"/>
  <c r="AC367" i="2"/>
  <c r="AB367" i="2"/>
  <c r="AC366" i="2"/>
  <c r="AB366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0" i="2"/>
  <c r="AB350" i="2"/>
  <c r="AC349" i="2"/>
  <c r="AB349" i="2"/>
  <c r="AC348" i="2"/>
  <c r="AB348" i="2"/>
  <c r="AC347" i="2"/>
  <c r="AB347" i="2"/>
  <c r="AC346" i="2"/>
  <c r="AB346" i="2"/>
  <c r="AC344" i="2"/>
  <c r="AB344" i="2"/>
  <c r="AC343" i="2"/>
  <c r="AB343" i="2"/>
  <c r="AC342" i="2"/>
  <c r="AB342" i="2"/>
  <c r="AC341" i="2"/>
  <c r="AB341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5" i="2"/>
  <c r="AB305" i="2"/>
  <c r="AC304" i="2"/>
  <c r="AB304" i="2"/>
  <c r="AC303" i="2"/>
  <c r="AB303" i="2"/>
  <c r="AC302" i="2"/>
  <c r="AB302" i="2"/>
  <c r="AC300" i="2"/>
  <c r="AB300" i="2"/>
  <c r="AC299" i="2"/>
  <c r="AB299" i="2"/>
  <c r="AC298" i="2"/>
  <c r="AB298" i="2"/>
  <c r="AC297" i="2"/>
  <c r="AB297" i="2"/>
  <c r="AC296" i="2"/>
  <c r="AB296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1" i="2"/>
  <c r="AB231" i="2"/>
  <c r="AC230" i="2"/>
  <c r="AB230" i="2"/>
  <c r="AC229" i="2"/>
  <c r="AB229" i="2"/>
  <c r="AC228" i="2"/>
  <c r="AB228" i="2"/>
  <c r="AC227" i="2"/>
  <c r="AB227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7" i="2"/>
  <c r="AB137" i="2"/>
  <c r="AC136" i="2"/>
  <c r="AB136" i="2"/>
  <c r="AC135" i="2"/>
  <c r="AB135" i="2"/>
  <c r="AC134" i="2"/>
  <c r="AB134" i="2"/>
  <c r="AC133" i="2"/>
  <c r="AB133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2" i="2"/>
  <c r="AB122" i="2"/>
  <c r="AC121" i="2"/>
  <c r="AB121" i="2"/>
  <c r="AC120" i="2"/>
  <c r="AB120" i="2"/>
  <c r="AC119" i="2"/>
  <c r="AB119" i="2"/>
  <c r="AC118" i="2"/>
  <c r="AB118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59" i="2"/>
  <c r="AB59" i="2"/>
  <c r="AC58" i="2"/>
  <c r="AB58" i="2"/>
  <c r="AC57" i="2"/>
  <c r="AB57" i="2"/>
  <c r="AC56" i="2"/>
  <c r="AB56" i="2"/>
  <c r="AC55" i="2"/>
  <c r="AB55" i="2"/>
  <c r="AC52" i="2"/>
  <c r="AB52" i="2"/>
  <c r="AC51" i="2"/>
  <c r="AB51" i="2"/>
  <c r="AC50" i="2"/>
  <c r="AB50" i="2"/>
  <c r="AC49" i="2"/>
  <c r="AB49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0" i="2"/>
  <c r="AB40" i="2"/>
  <c r="AC39" i="2"/>
  <c r="AB39" i="2"/>
  <c r="AC38" i="2"/>
  <c r="AB38" i="2"/>
  <c r="AC37" i="2"/>
  <c r="AB37" i="2"/>
  <c r="AC36" i="2"/>
  <c r="AB36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F1" i="2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W312" i="1"/>
  <c r="V312" i="1"/>
  <c r="U312" i="1"/>
  <c r="T312" i="1"/>
  <c r="W311" i="1"/>
  <c r="V311" i="1"/>
  <c r="U311" i="1"/>
  <c r="T311" i="1"/>
  <c r="W310" i="1"/>
  <c r="V310" i="1"/>
  <c r="U310" i="1"/>
  <c r="T310" i="1"/>
  <c r="W309" i="1"/>
  <c r="V309" i="1"/>
  <c r="U309" i="1"/>
  <c r="T309" i="1"/>
  <c r="W308" i="1"/>
  <c r="V308" i="1"/>
  <c r="U308" i="1"/>
  <c r="T308" i="1"/>
  <c r="W307" i="1"/>
  <c r="V307" i="1"/>
  <c r="U307" i="1"/>
  <c r="T307" i="1"/>
  <c r="W306" i="1"/>
  <c r="V306" i="1"/>
  <c r="U306" i="1"/>
  <c r="T306" i="1"/>
  <c r="W305" i="1"/>
  <c r="V305" i="1"/>
  <c r="U305" i="1"/>
  <c r="T305" i="1"/>
  <c r="W304" i="1"/>
  <c r="V304" i="1"/>
  <c r="U304" i="1"/>
  <c r="T304" i="1"/>
  <c r="W303" i="1"/>
  <c r="V303" i="1"/>
  <c r="U303" i="1"/>
  <c r="T303" i="1"/>
  <c r="W302" i="1"/>
  <c r="V302" i="1"/>
  <c r="U302" i="1"/>
  <c r="T302" i="1"/>
  <c r="W301" i="1"/>
  <c r="V301" i="1"/>
  <c r="U301" i="1"/>
  <c r="T301" i="1"/>
  <c r="W300" i="1"/>
  <c r="V300" i="1"/>
  <c r="U300" i="1"/>
  <c r="T300" i="1"/>
  <c r="W299" i="1"/>
  <c r="V299" i="1"/>
  <c r="U299" i="1"/>
  <c r="T299" i="1"/>
  <c r="W298" i="1"/>
  <c r="V298" i="1"/>
  <c r="U298" i="1"/>
  <c r="T298" i="1"/>
  <c r="W297" i="1"/>
  <c r="V297" i="1"/>
  <c r="U297" i="1"/>
  <c r="T297" i="1"/>
  <c r="W296" i="1"/>
  <c r="V296" i="1"/>
  <c r="U296" i="1"/>
  <c r="T296" i="1"/>
  <c r="W295" i="1"/>
  <c r="V295" i="1"/>
  <c r="U295" i="1"/>
  <c r="T295" i="1"/>
  <c r="W294" i="1"/>
  <c r="V294" i="1"/>
  <c r="U294" i="1"/>
  <c r="T294" i="1"/>
  <c r="W293" i="1"/>
  <c r="V293" i="1"/>
  <c r="U293" i="1"/>
  <c r="T293" i="1"/>
  <c r="W292" i="1"/>
  <c r="V292" i="1"/>
  <c r="U292" i="1"/>
  <c r="T292" i="1"/>
  <c r="W291" i="1"/>
  <c r="V291" i="1"/>
  <c r="U291" i="1"/>
  <c r="T291" i="1"/>
  <c r="W290" i="1"/>
  <c r="V290" i="1"/>
  <c r="U290" i="1"/>
  <c r="T290" i="1"/>
  <c r="W289" i="1"/>
  <c r="V289" i="1"/>
  <c r="U289" i="1"/>
  <c r="T289" i="1"/>
  <c r="W288" i="1"/>
  <c r="V288" i="1"/>
  <c r="U288" i="1"/>
  <c r="T288" i="1"/>
  <c r="W287" i="1"/>
  <c r="V287" i="1"/>
  <c r="U287" i="1"/>
  <c r="T287" i="1"/>
  <c r="W286" i="1"/>
  <c r="V286" i="1"/>
  <c r="U286" i="1"/>
  <c r="T286" i="1"/>
  <c r="W285" i="1"/>
  <c r="V285" i="1"/>
  <c r="U285" i="1"/>
  <c r="T285" i="1"/>
  <c r="W284" i="1"/>
  <c r="V284" i="1"/>
  <c r="U284" i="1"/>
  <c r="T284" i="1"/>
  <c r="W283" i="1"/>
  <c r="V283" i="1"/>
  <c r="U283" i="1"/>
  <c r="T283" i="1"/>
  <c r="W282" i="1"/>
  <c r="V282" i="1"/>
  <c r="U282" i="1"/>
  <c r="T282" i="1"/>
  <c r="W281" i="1"/>
  <c r="V281" i="1"/>
  <c r="U281" i="1"/>
  <c r="T281" i="1"/>
  <c r="W279" i="1"/>
  <c r="V279" i="1"/>
  <c r="U279" i="1"/>
  <c r="T279" i="1"/>
  <c r="W278" i="1"/>
  <c r="V278" i="1"/>
  <c r="U278" i="1"/>
  <c r="T278" i="1"/>
  <c r="W277" i="1"/>
  <c r="V277" i="1"/>
  <c r="U277" i="1"/>
  <c r="T277" i="1"/>
  <c r="W276" i="1"/>
  <c r="V276" i="1"/>
  <c r="U276" i="1"/>
  <c r="T276" i="1"/>
  <c r="W275" i="1"/>
  <c r="V275" i="1"/>
  <c r="U275" i="1"/>
  <c r="T275" i="1"/>
  <c r="W274" i="1"/>
  <c r="V274" i="1"/>
  <c r="U274" i="1"/>
  <c r="T274" i="1"/>
  <c r="W273" i="1"/>
  <c r="V273" i="1"/>
  <c r="U273" i="1"/>
  <c r="T273" i="1"/>
  <c r="W272" i="1"/>
  <c r="V272" i="1"/>
  <c r="U272" i="1"/>
  <c r="T272" i="1"/>
  <c r="W271" i="1"/>
  <c r="V271" i="1"/>
  <c r="U271" i="1"/>
  <c r="T271" i="1"/>
  <c r="W270" i="1"/>
  <c r="V270" i="1"/>
  <c r="U270" i="1"/>
  <c r="T270" i="1"/>
  <c r="W269" i="1"/>
  <c r="V269" i="1"/>
  <c r="U269" i="1"/>
  <c r="T269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V253" i="1"/>
  <c r="U253" i="1"/>
  <c r="T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V237" i="1"/>
  <c r="U237" i="1"/>
  <c r="T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V229" i="1"/>
  <c r="U229" i="1"/>
  <c r="T229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10" i="1"/>
  <c r="V210" i="1"/>
  <c r="U210" i="1"/>
  <c r="T210" i="1"/>
  <c r="W209" i="1"/>
  <c r="V209" i="1"/>
  <c r="U209" i="1"/>
  <c r="T209" i="1"/>
  <c r="W208" i="1"/>
  <c r="V208" i="1"/>
  <c r="U208" i="1"/>
  <c r="T208" i="1"/>
  <c r="W207" i="1"/>
  <c r="V207" i="1"/>
  <c r="U207" i="1"/>
  <c r="T207" i="1"/>
  <c r="W206" i="1"/>
  <c r="V206" i="1"/>
  <c r="U206" i="1"/>
  <c r="T206" i="1"/>
  <c r="W205" i="1"/>
  <c r="V205" i="1"/>
  <c r="U205" i="1"/>
  <c r="T205" i="1"/>
  <c r="W204" i="1"/>
  <c r="V204" i="1"/>
  <c r="U204" i="1"/>
  <c r="T204" i="1"/>
  <c r="W203" i="1"/>
  <c r="V203" i="1"/>
  <c r="U203" i="1"/>
  <c r="T203" i="1"/>
  <c r="W202" i="1"/>
  <c r="V202" i="1"/>
  <c r="U202" i="1"/>
  <c r="T202" i="1"/>
  <c r="W201" i="1"/>
  <c r="V201" i="1"/>
  <c r="U201" i="1"/>
  <c r="T201" i="1"/>
  <c r="W200" i="1"/>
  <c r="V200" i="1"/>
  <c r="U200" i="1"/>
  <c r="T200" i="1"/>
  <c r="W199" i="1"/>
  <c r="V199" i="1"/>
  <c r="U199" i="1"/>
  <c r="T199" i="1"/>
  <c r="W198" i="1"/>
  <c r="V198" i="1"/>
  <c r="U198" i="1"/>
  <c r="T198" i="1"/>
  <c r="W197" i="1"/>
  <c r="V197" i="1"/>
  <c r="U197" i="1"/>
  <c r="T197" i="1"/>
  <c r="W196" i="1"/>
  <c r="V196" i="1"/>
  <c r="U196" i="1"/>
  <c r="T196" i="1"/>
  <c r="W195" i="1"/>
  <c r="V195" i="1"/>
  <c r="U195" i="1"/>
  <c r="T195" i="1"/>
  <c r="W194" i="1"/>
  <c r="V194" i="1"/>
  <c r="U194" i="1"/>
  <c r="T194" i="1"/>
  <c r="W193" i="1"/>
  <c r="V193" i="1"/>
  <c r="U193" i="1"/>
  <c r="T193" i="1"/>
  <c r="W192" i="1"/>
  <c r="V192" i="1"/>
  <c r="U192" i="1"/>
  <c r="T192" i="1"/>
  <c r="W191" i="1"/>
  <c r="V191" i="1"/>
  <c r="U191" i="1"/>
  <c r="T191" i="1"/>
  <c r="W190" i="1"/>
  <c r="V190" i="1"/>
  <c r="U190" i="1"/>
  <c r="T190" i="1"/>
  <c r="W189" i="1"/>
  <c r="V189" i="1"/>
  <c r="U189" i="1"/>
  <c r="T189" i="1"/>
  <c r="W188" i="1"/>
  <c r="V188" i="1"/>
  <c r="U188" i="1"/>
  <c r="T188" i="1"/>
  <c r="W187" i="1"/>
  <c r="V187" i="1"/>
  <c r="U187" i="1"/>
  <c r="T187" i="1"/>
  <c r="W186" i="1"/>
  <c r="V186" i="1"/>
  <c r="U186" i="1"/>
  <c r="T186" i="1"/>
  <c r="W185" i="1"/>
  <c r="V185" i="1"/>
  <c r="U185" i="1"/>
  <c r="T185" i="1"/>
  <c r="W184" i="1"/>
  <c r="V184" i="1"/>
  <c r="U184" i="1"/>
  <c r="T184" i="1"/>
  <c r="W183" i="1"/>
  <c r="V183" i="1"/>
  <c r="U183" i="1"/>
  <c r="T183" i="1"/>
  <c r="W182" i="1"/>
  <c r="V182" i="1"/>
  <c r="U182" i="1"/>
  <c r="T182" i="1"/>
  <c r="W181" i="1"/>
  <c r="V181" i="1"/>
  <c r="U181" i="1"/>
  <c r="T181" i="1"/>
  <c r="W180" i="1"/>
  <c r="V180" i="1"/>
  <c r="U180" i="1"/>
  <c r="T180" i="1"/>
  <c r="W179" i="1"/>
  <c r="V179" i="1"/>
  <c r="U179" i="1"/>
  <c r="T179" i="1"/>
  <c r="W178" i="1"/>
  <c r="V178" i="1"/>
  <c r="U178" i="1"/>
  <c r="T178" i="1"/>
  <c r="W177" i="1"/>
  <c r="V177" i="1"/>
  <c r="U177" i="1"/>
  <c r="T177" i="1"/>
  <c r="W176" i="1"/>
  <c r="V176" i="1"/>
  <c r="U176" i="1"/>
  <c r="T176" i="1"/>
  <c r="W175" i="1"/>
  <c r="V175" i="1"/>
  <c r="U175" i="1"/>
  <c r="T175" i="1"/>
  <c r="W174" i="1"/>
  <c r="V174" i="1"/>
  <c r="U174" i="1"/>
  <c r="T174" i="1"/>
  <c r="W173" i="1"/>
  <c r="V173" i="1"/>
  <c r="U173" i="1"/>
  <c r="T173" i="1"/>
  <c r="W172" i="1"/>
  <c r="V172" i="1"/>
  <c r="U172" i="1"/>
  <c r="T172" i="1"/>
  <c r="W171" i="1"/>
  <c r="V171" i="1"/>
  <c r="U171" i="1"/>
  <c r="T171" i="1"/>
  <c r="W170" i="1"/>
  <c r="V170" i="1"/>
  <c r="U170" i="1"/>
  <c r="T170" i="1"/>
  <c r="W169" i="1"/>
  <c r="V169" i="1"/>
  <c r="U169" i="1"/>
  <c r="T169" i="1"/>
  <c r="W168" i="1"/>
  <c r="V168" i="1"/>
  <c r="U168" i="1"/>
  <c r="T168" i="1"/>
  <c r="W167" i="1"/>
  <c r="V167" i="1"/>
  <c r="U167" i="1"/>
  <c r="T167" i="1"/>
  <c r="W166" i="1"/>
  <c r="V166" i="1"/>
  <c r="U166" i="1"/>
  <c r="T166" i="1"/>
  <c r="W165" i="1"/>
  <c r="V165" i="1"/>
  <c r="U165" i="1"/>
  <c r="T165" i="1"/>
  <c r="W164" i="1"/>
  <c r="V164" i="1"/>
  <c r="U164" i="1"/>
  <c r="T164" i="1"/>
  <c r="W163" i="1"/>
  <c r="V163" i="1"/>
  <c r="U163" i="1"/>
  <c r="T163" i="1"/>
  <c r="W162" i="1"/>
  <c r="V162" i="1"/>
  <c r="U162" i="1"/>
  <c r="T162" i="1"/>
  <c r="W161" i="1"/>
  <c r="V161" i="1"/>
  <c r="U161" i="1"/>
  <c r="T161" i="1"/>
  <c r="W160" i="1"/>
  <c r="V160" i="1"/>
  <c r="U160" i="1"/>
  <c r="T160" i="1"/>
  <c r="W159" i="1"/>
  <c r="V159" i="1"/>
  <c r="U159" i="1"/>
  <c r="T159" i="1"/>
  <c r="W158" i="1"/>
  <c r="V158" i="1"/>
  <c r="U158" i="1"/>
  <c r="T158" i="1"/>
  <c r="W157" i="1"/>
  <c r="V157" i="1"/>
  <c r="U157" i="1"/>
  <c r="T157" i="1"/>
  <c r="W156" i="1"/>
  <c r="V156" i="1"/>
  <c r="U156" i="1"/>
  <c r="T156" i="1"/>
  <c r="W155" i="1"/>
  <c r="V155" i="1"/>
  <c r="U155" i="1"/>
  <c r="T155" i="1"/>
  <c r="W154" i="1"/>
  <c r="V154" i="1"/>
  <c r="U154" i="1"/>
  <c r="T154" i="1"/>
  <c r="W153" i="1"/>
  <c r="V153" i="1"/>
  <c r="U153" i="1"/>
  <c r="T153" i="1"/>
  <c r="W152" i="1"/>
  <c r="V152" i="1"/>
  <c r="U152" i="1"/>
  <c r="T152" i="1"/>
  <c r="W151" i="1"/>
  <c r="V151" i="1"/>
  <c r="U151" i="1"/>
  <c r="T151" i="1"/>
  <c r="W150" i="1"/>
  <c r="V150" i="1"/>
  <c r="U150" i="1"/>
  <c r="T150" i="1"/>
  <c r="W149" i="1"/>
  <c r="V149" i="1"/>
  <c r="U149" i="1"/>
  <c r="T149" i="1"/>
  <c r="W148" i="1"/>
  <c r="V148" i="1"/>
  <c r="U148" i="1"/>
  <c r="T148" i="1"/>
  <c r="W147" i="1"/>
  <c r="V147" i="1"/>
  <c r="U147" i="1"/>
  <c r="T147" i="1"/>
  <c r="W146" i="1"/>
  <c r="V146" i="1"/>
  <c r="U146" i="1"/>
  <c r="T146" i="1"/>
  <c r="W145" i="1"/>
  <c r="V145" i="1"/>
  <c r="U145" i="1"/>
  <c r="T145" i="1"/>
  <c r="W144" i="1"/>
  <c r="V144" i="1"/>
  <c r="U144" i="1"/>
  <c r="T144" i="1"/>
  <c r="W143" i="1"/>
  <c r="V143" i="1"/>
  <c r="U143" i="1"/>
  <c r="T143" i="1"/>
  <c r="W142" i="1"/>
  <c r="V142" i="1"/>
  <c r="U142" i="1"/>
  <c r="T142" i="1"/>
  <c r="W141" i="1"/>
  <c r="V141" i="1"/>
  <c r="U141" i="1"/>
  <c r="T141" i="1"/>
  <c r="W140" i="1"/>
  <c r="V140" i="1"/>
  <c r="U140" i="1"/>
  <c r="T140" i="1"/>
  <c r="W139" i="1"/>
  <c r="V139" i="1"/>
  <c r="U139" i="1"/>
  <c r="T139" i="1"/>
  <c r="W138" i="1"/>
  <c r="V138" i="1"/>
  <c r="U138" i="1"/>
  <c r="T138" i="1"/>
  <c r="W137" i="1"/>
  <c r="V137" i="1"/>
  <c r="U137" i="1"/>
  <c r="T137" i="1"/>
  <c r="W136" i="1"/>
  <c r="V136" i="1"/>
  <c r="U136" i="1"/>
  <c r="T136" i="1"/>
  <c r="W135" i="1"/>
  <c r="V135" i="1"/>
  <c r="U135" i="1"/>
  <c r="T135" i="1"/>
  <c r="W134" i="1"/>
  <c r="V134" i="1"/>
  <c r="U134" i="1"/>
  <c r="T134" i="1"/>
  <c r="W133" i="1"/>
  <c r="V133" i="1"/>
  <c r="U133" i="1"/>
  <c r="T133" i="1"/>
  <c r="W132" i="1"/>
  <c r="V132" i="1"/>
  <c r="U132" i="1"/>
  <c r="T132" i="1"/>
  <c r="W131" i="1"/>
  <c r="V131" i="1"/>
  <c r="U131" i="1"/>
  <c r="T131" i="1"/>
  <c r="W130" i="1"/>
  <c r="V130" i="1"/>
  <c r="U130" i="1"/>
  <c r="T130" i="1"/>
  <c r="W129" i="1"/>
  <c r="V129" i="1"/>
  <c r="U129" i="1"/>
  <c r="T129" i="1"/>
  <c r="W128" i="1"/>
  <c r="V128" i="1"/>
  <c r="U128" i="1"/>
  <c r="T128" i="1"/>
  <c r="W127" i="1"/>
  <c r="V127" i="1"/>
  <c r="U127" i="1"/>
  <c r="T127" i="1"/>
  <c r="W126" i="1"/>
  <c r="V126" i="1"/>
  <c r="U126" i="1"/>
  <c r="T126" i="1"/>
  <c r="W125" i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3" i="1"/>
  <c r="V113" i="1"/>
  <c r="U113" i="1"/>
  <c r="T113" i="1"/>
  <c r="W112" i="1"/>
  <c r="V112" i="1"/>
  <c r="U112" i="1"/>
  <c r="T112" i="1"/>
  <c r="W111" i="1"/>
  <c r="V111" i="1"/>
  <c r="U111" i="1"/>
  <c r="T111" i="1"/>
  <c r="W110" i="1"/>
  <c r="V110" i="1"/>
  <c r="U110" i="1"/>
  <c r="T110" i="1"/>
  <c r="W109" i="1"/>
  <c r="V109" i="1"/>
  <c r="U109" i="1"/>
  <c r="T109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5" i="1"/>
  <c r="V105" i="1"/>
  <c r="U105" i="1"/>
  <c r="T105" i="1"/>
  <c r="W104" i="1"/>
  <c r="V104" i="1"/>
  <c r="U104" i="1"/>
  <c r="T104" i="1"/>
  <c r="W103" i="1"/>
  <c r="V103" i="1"/>
  <c r="U103" i="1"/>
  <c r="T103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9" i="1"/>
  <c r="V99" i="1"/>
  <c r="U99" i="1"/>
  <c r="T99" i="1"/>
  <c r="W98" i="1"/>
  <c r="V98" i="1"/>
  <c r="U98" i="1"/>
  <c r="T98" i="1"/>
  <c r="W97" i="1"/>
  <c r="V97" i="1"/>
  <c r="U97" i="1"/>
  <c r="T97" i="1"/>
  <c r="W96" i="1"/>
  <c r="V96" i="1"/>
  <c r="U96" i="1"/>
  <c r="T96" i="1"/>
  <c r="W95" i="1"/>
  <c r="V95" i="1"/>
  <c r="U95" i="1"/>
  <c r="T95" i="1"/>
  <c r="W94" i="1"/>
  <c r="V94" i="1"/>
  <c r="U94" i="1"/>
  <c r="T94" i="1"/>
  <c r="W93" i="1"/>
  <c r="V93" i="1"/>
  <c r="U93" i="1"/>
  <c r="T93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7" i="1"/>
  <c r="V47" i="1"/>
  <c r="U47" i="1"/>
  <c r="T47" i="1"/>
  <c r="AC46" i="1"/>
  <c r="AB46" i="1"/>
  <c r="W46" i="1"/>
  <c r="V46" i="1"/>
  <c r="U46" i="1"/>
  <c r="T46" i="1"/>
  <c r="AC45" i="1"/>
  <c r="AB45" i="1"/>
  <c r="W45" i="1"/>
  <c r="V45" i="1"/>
  <c r="U45" i="1"/>
  <c r="T45" i="1"/>
  <c r="AC44" i="1"/>
  <c r="AB44" i="1"/>
  <c r="W44" i="1"/>
  <c r="V44" i="1"/>
  <c r="U44" i="1"/>
  <c r="T44" i="1"/>
  <c r="AC43" i="1"/>
  <c r="AB43" i="1"/>
  <c r="W43" i="1"/>
  <c r="V43" i="1"/>
  <c r="U43" i="1"/>
  <c r="T43" i="1"/>
  <c r="AC42" i="1"/>
  <c r="AB42" i="1"/>
  <c r="W42" i="1"/>
  <c r="V42" i="1"/>
  <c r="U42" i="1"/>
  <c r="T42" i="1"/>
  <c r="AC41" i="1"/>
  <c r="AB41" i="1"/>
  <c r="W41" i="1"/>
  <c r="V41" i="1"/>
  <c r="U41" i="1"/>
  <c r="T41" i="1"/>
  <c r="AC40" i="1"/>
  <c r="AB40" i="1"/>
  <c r="W40" i="1"/>
  <c r="V40" i="1"/>
  <c r="U40" i="1"/>
  <c r="T40" i="1"/>
  <c r="AC39" i="1"/>
  <c r="AB39" i="1"/>
  <c r="W39" i="1"/>
  <c r="V39" i="1"/>
  <c r="U39" i="1"/>
  <c r="T39" i="1"/>
  <c r="AC38" i="1"/>
  <c r="AB38" i="1"/>
  <c r="W38" i="1"/>
  <c r="V38" i="1"/>
  <c r="U38" i="1"/>
  <c r="T38" i="1"/>
  <c r="AC37" i="1"/>
  <c r="AB37" i="1"/>
  <c r="W37" i="1"/>
  <c r="V37" i="1"/>
  <c r="U37" i="1"/>
  <c r="T37" i="1"/>
  <c r="AC36" i="1"/>
  <c r="AB36" i="1"/>
  <c r="W36" i="1"/>
  <c r="V36" i="1"/>
  <c r="U36" i="1"/>
  <c r="T36" i="1"/>
  <c r="AC35" i="1"/>
  <c r="AB35" i="1"/>
  <c r="W35" i="1"/>
  <c r="V35" i="1"/>
  <c r="U35" i="1"/>
  <c r="T35" i="1"/>
  <c r="AC34" i="1"/>
  <c r="AB34" i="1"/>
  <c r="W34" i="1"/>
  <c r="V34" i="1"/>
  <c r="U34" i="1"/>
  <c r="T34" i="1"/>
  <c r="AC33" i="1"/>
  <c r="AB33" i="1"/>
  <c r="W33" i="1"/>
  <c r="V33" i="1"/>
  <c r="U33" i="1"/>
  <c r="T33" i="1"/>
  <c r="AC32" i="1"/>
  <c r="AB32" i="1"/>
  <c r="W32" i="1"/>
  <c r="V32" i="1"/>
  <c r="U32" i="1"/>
  <c r="T32" i="1"/>
  <c r="AC31" i="1"/>
  <c r="AB31" i="1"/>
  <c r="W31" i="1"/>
  <c r="V31" i="1"/>
  <c r="U31" i="1"/>
  <c r="T31" i="1"/>
  <c r="AC30" i="1"/>
  <c r="AB30" i="1"/>
  <c r="W30" i="1"/>
  <c r="V30" i="1"/>
  <c r="U30" i="1"/>
  <c r="T30" i="1"/>
  <c r="AC29" i="1"/>
  <c r="AB29" i="1"/>
  <c r="W29" i="1"/>
  <c r="V29" i="1"/>
  <c r="U29" i="1"/>
  <c r="T29" i="1"/>
  <c r="AC28" i="1"/>
  <c r="AB28" i="1"/>
  <c r="W28" i="1"/>
  <c r="V28" i="1"/>
  <c r="U28" i="1"/>
  <c r="T28" i="1"/>
  <c r="AC27" i="1"/>
  <c r="AB27" i="1"/>
  <c r="W27" i="1"/>
  <c r="V27" i="1"/>
  <c r="U27" i="1"/>
  <c r="T27" i="1"/>
  <c r="AC26" i="1"/>
  <c r="AB26" i="1"/>
  <c r="W26" i="1"/>
  <c r="V26" i="1"/>
  <c r="U26" i="1"/>
  <c r="T26" i="1"/>
  <c r="AC25" i="1"/>
  <c r="AB25" i="1"/>
  <c r="W25" i="1"/>
  <c r="V25" i="1"/>
  <c r="U25" i="1"/>
  <c r="T25" i="1"/>
  <c r="AC24" i="1"/>
  <c r="AB24" i="1"/>
  <c r="W24" i="1"/>
  <c r="V24" i="1"/>
  <c r="U24" i="1"/>
  <c r="T24" i="1"/>
  <c r="AC23" i="1"/>
  <c r="AB23" i="1"/>
  <c r="W23" i="1"/>
  <c r="V23" i="1"/>
  <c r="U23" i="1"/>
  <c r="T23" i="1"/>
  <c r="AC22" i="1"/>
  <c r="AB22" i="1"/>
  <c r="W22" i="1"/>
  <c r="V22" i="1"/>
  <c r="U22" i="1"/>
  <c r="T22" i="1"/>
  <c r="AC21" i="1"/>
  <c r="AB21" i="1"/>
  <c r="W21" i="1"/>
  <c r="V21" i="1"/>
  <c r="U21" i="1"/>
  <c r="T21" i="1"/>
  <c r="AC20" i="1"/>
  <c r="AB20" i="1"/>
  <c r="W20" i="1"/>
  <c r="V20" i="1"/>
  <c r="U20" i="1"/>
  <c r="T20" i="1"/>
  <c r="AC19" i="1"/>
  <c r="AB19" i="1"/>
  <c r="W19" i="1"/>
  <c r="V19" i="1"/>
  <c r="U19" i="1"/>
  <c r="T19" i="1"/>
  <c r="AC18" i="1"/>
  <c r="AB18" i="1"/>
  <c r="W18" i="1"/>
  <c r="V18" i="1"/>
  <c r="U18" i="1"/>
  <c r="T18" i="1"/>
  <c r="AC17" i="1"/>
  <c r="AB17" i="1"/>
  <c r="W17" i="1"/>
  <c r="V17" i="1"/>
  <c r="U17" i="1"/>
  <c r="T17" i="1"/>
  <c r="AC16" i="1"/>
  <c r="AB16" i="1"/>
  <c r="W16" i="1"/>
  <c r="V16" i="1"/>
  <c r="U16" i="1"/>
  <c r="T16" i="1"/>
  <c r="AC15" i="1"/>
  <c r="AB15" i="1"/>
  <c r="W15" i="1"/>
  <c r="V15" i="1"/>
  <c r="U15" i="1"/>
  <c r="T15" i="1"/>
  <c r="AC14" i="1"/>
  <c r="AB14" i="1"/>
  <c r="W14" i="1"/>
  <c r="V14" i="1"/>
  <c r="U14" i="1"/>
  <c r="T14" i="1"/>
  <c r="AC13" i="1"/>
  <c r="AB13" i="1"/>
  <c r="W13" i="1"/>
  <c r="V13" i="1"/>
  <c r="U13" i="1"/>
  <c r="T13" i="1"/>
  <c r="AC12" i="1"/>
  <c r="AB12" i="1"/>
  <c r="W12" i="1"/>
  <c r="V12" i="1"/>
  <c r="U12" i="1"/>
  <c r="T12" i="1"/>
  <c r="AC11" i="1"/>
  <c r="AB11" i="1"/>
  <c r="W11" i="1"/>
  <c r="V11" i="1"/>
  <c r="U11" i="1"/>
  <c r="T11" i="1"/>
  <c r="AC10" i="1"/>
  <c r="AB10" i="1"/>
  <c r="W10" i="1"/>
  <c r="V10" i="1"/>
  <c r="U10" i="1"/>
  <c r="T10" i="1"/>
  <c r="AC9" i="1"/>
  <c r="AB9" i="1"/>
  <c r="W9" i="1"/>
  <c r="V9" i="1"/>
  <c r="U9" i="1"/>
  <c r="T9" i="1"/>
  <c r="AC8" i="1"/>
  <c r="AB8" i="1"/>
  <c r="W8" i="1"/>
  <c r="V8" i="1"/>
  <c r="U8" i="1"/>
  <c r="T8" i="1"/>
  <c r="AC7" i="1"/>
  <c r="AB7" i="1"/>
  <c r="W7" i="1"/>
  <c r="V7" i="1"/>
  <c r="U7" i="1"/>
  <c r="T7" i="1"/>
  <c r="AC6" i="1"/>
  <c r="AB6" i="1"/>
  <c r="W6" i="1"/>
  <c r="V6" i="1"/>
  <c r="U6" i="1"/>
  <c r="T6" i="1"/>
  <c r="AC5" i="1"/>
  <c r="AB5" i="1"/>
  <c r="W5" i="1"/>
  <c r="V5" i="1"/>
  <c r="U5" i="1"/>
  <c r="T5" i="1"/>
  <c r="AC4" i="1"/>
  <c r="AB4" i="1"/>
  <c r="W4" i="1"/>
  <c r="V4" i="1"/>
  <c r="U4" i="1"/>
  <c r="T4" i="1"/>
  <c r="AC3" i="1"/>
  <c r="AB3" i="1"/>
  <c r="W3" i="1"/>
  <c r="V3" i="1"/>
  <c r="U3" i="1"/>
  <c r="T3" i="1"/>
  <c r="AC2" i="1"/>
  <c r="AB2" i="1"/>
  <c r="W2" i="1"/>
  <c r="V2" i="1"/>
  <c r="U2" i="1"/>
  <c r="T2" i="1"/>
  <c r="AG1" i="1"/>
  <c r="AE93" i="3" l="1"/>
  <c r="AE94" i="3" s="1"/>
  <c r="AE95" i="3" s="1"/>
  <c r="AE96" i="3" s="1"/>
  <c r="AE97" i="3" s="1"/>
  <c r="AE98" i="3" s="1"/>
  <c r="AE99" i="3" s="1"/>
  <c r="AI88" i="3"/>
  <c r="AE86" i="3"/>
  <c r="AI79" i="3" s="1"/>
  <c r="AJ79" i="3"/>
  <c r="AD93" i="3"/>
  <c r="AD94" i="3" s="1"/>
  <c r="AD95" i="3" s="1"/>
  <c r="AD96" i="3" s="1"/>
  <c r="AD97" i="3" s="1"/>
  <c r="AD98" i="3" s="1"/>
  <c r="AD99" i="3" s="1"/>
  <c r="AH88" i="3"/>
  <c r="AJ88" i="3" s="1"/>
  <c r="AD64" i="3"/>
  <c r="AD63" i="3"/>
  <c r="AE64" i="3"/>
  <c r="AE63" i="3"/>
  <c r="AD50" i="3"/>
  <c r="AD51" i="3"/>
  <c r="AD54" i="3" s="1"/>
  <c r="AE51" i="3"/>
  <c r="AE50" i="3"/>
  <c r="AE76" i="2"/>
  <c r="AE78" i="2" s="1"/>
  <c r="AE79" i="2" s="1"/>
  <c r="AE81" i="2" s="1"/>
  <c r="AD96" i="2"/>
  <c r="AD95" i="2"/>
  <c r="AD77" i="2"/>
  <c r="AD78" i="2"/>
  <c r="AD79" i="2" s="1"/>
  <c r="AE3" i="2"/>
  <c r="AE4" i="2" s="1"/>
  <c r="AE5" i="2" s="1"/>
  <c r="AE6" i="2" s="1"/>
  <c r="AE7" i="2" s="1"/>
  <c r="AE8" i="2" s="1"/>
  <c r="AE9" i="2" s="1"/>
  <c r="AE10" i="2" s="1"/>
  <c r="AE11" i="2" s="1"/>
  <c r="AI2" i="2" s="1"/>
  <c r="AD3" i="2"/>
  <c r="AD4" i="2" s="1"/>
  <c r="AD5" i="2" s="1"/>
  <c r="AD6" i="2" s="1"/>
  <c r="AD7" i="2" s="1"/>
  <c r="AD8" i="2" s="1"/>
  <c r="AD9" i="2" s="1"/>
  <c r="AD10" i="2" s="1"/>
  <c r="AD11" i="2" s="1"/>
  <c r="AH2" i="2" s="1"/>
  <c r="AE102" i="3" l="1"/>
  <c r="AE103" i="3" s="1"/>
  <c r="AE104" i="3" s="1"/>
  <c r="AE105" i="3" s="1"/>
  <c r="AE106" i="3" s="1"/>
  <c r="AE107" i="3" s="1"/>
  <c r="AE108" i="3" s="1"/>
  <c r="AE109" i="3" s="1"/>
  <c r="AE110" i="3" s="1"/>
  <c r="AE111" i="3" s="1"/>
  <c r="AE100" i="3"/>
  <c r="AI93" i="3" s="1"/>
  <c r="AD102" i="3"/>
  <c r="AD103" i="3" s="1"/>
  <c r="AD104" i="3" s="1"/>
  <c r="AD105" i="3" s="1"/>
  <c r="AD106" i="3" s="1"/>
  <c r="AD107" i="3" s="1"/>
  <c r="AD108" i="3" s="1"/>
  <c r="AD109" i="3" s="1"/>
  <c r="AD110" i="3" s="1"/>
  <c r="AD111" i="3" s="1"/>
  <c r="AD100" i="3"/>
  <c r="AH93" i="3" s="1"/>
  <c r="AE66" i="3"/>
  <c r="AE65" i="3"/>
  <c r="AD66" i="3"/>
  <c r="AD65" i="3"/>
  <c r="AE82" i="2"/>
  <c r="AE83" i="2"/>
  <c r="AE77" i="2"/>
  <c r="AD97" i="2"/>
  <c r="AD98" i="2"/>
  <c r="AD99" i="2" s="1"/>
  <c r="AJ93" i="3" l="1"/>
  <c r="AE113" i="3"/>
  <c r="AE114" i="3" s="1"/>
  <c r="AE115" i="3" s="1"/>
  <c r="AE116" i="3" s="1"/>
  <c r="AE117" i="3" s="1"/>
  <c r="AE118" i="3" s="1"/>
  <c r="AE119" i="3" s="1"/>
  <c r="AI102" i="3"/>
  <c r="AD113" i="3"/>
  <c r="AD114" i="3" s="1"/>
  <c r="AD115" i="3" s="1"/>
  <c r="AD116" i="3" s="1"/>
  <c r="AD117" i="3" s="1"/>
  <c r="AD118" i="3" s="1"/>
  <c r="AD119" i="3" s="1"/>
  <c r="AH102" i="3"/>
  <c r="AJ102" i="3" s="1"/>
  <c r="AD67" i="3"/>
  <c r="AD68" i="3"/>
  <c r="AE67" i="3"/>
  <c r="AE68" i="3"/>
  <c r="AE84" i="2"/>
  <c r="AE85" i="2"/>
  <c r="AE122" i="3" l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20" i="3"/>
  <c r="AI113" i="3" s="1"/>
  <c r="AD120" i="3"/>
  <c r="AH113" i="3" s="1"/>
  <c r="AD122" i="3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E70" i="3"/>
  <c r="AE71" i="3" s="1"/>
  <c r="AE69" i="3"/>
  <c r="AD70" i="3"/>
  <c r="AD71" i="3" s="1"/>
  <c r="AD69" i="3"/>
  <c r="AE87" i="2"/>
  <c r="AE88" i="2" s="1"/>
  <c r="AE90" i="2" s="1"/>
  <c r="AE86" i="2"/>
  <c r="AJ113" i="3" l="1"/>
  <c r="AE135" i="3"/>
  <c r="AE136" i="3" s="1"/>
  <c r="AE137" i="3" s="1"/>
  <c r="AI122" i="3"/>
  <c r="AD135" i="3"/>
  <c r="AD136" i="3" s="1"/>
  <c r="AD137" i="3" s="1"/>
  <c r="AH122" i="3"/>
  <c r="AJ122" i="3" s="1"/>
  <c r="AE91" i="2"/>
  <c r="AE92" i="2"/>
  <c r="AE138" i="3" l="1"/>
  <c r="AI135" i="3" s="1"/>
  <c r="AE140" i="3"/>
  <c r="AE141" i="3" s="1"/>
  <c r="AE142" i="3" s="1"/>
  <c r="AE143" i="3" s="1"/>
  <c r="AE144" i="3" s="1"/>
  <c r="AD138" i="3"/>
  <c r="AH135" i="3" s="1"/>
  <c r="AD140" i="3"/>
  <c r="AD141" i="3" s="1"/>
  <c r="AD142" i="3" s="1"/>
  <c r="AD143" i="3" s="1"/>
  <c r="AD144" i="3" s="1"/>
  <c r="AE93" i="2"/>
  <c r="AE94" i="2"/>
  <c r="AJ135" i="3" l="1"/>
  <c r="AE146" i="3"/>
  <c r="AE147" i="3" s="1"/>
  <c r="AE148" i="3" s="1"/>
  <c r="AE149" i="3" s="1"/>
  <c r="AE150" i="3" s="1"/>
  <c r="AI140" i="3"/>
  <c r="AD146" i="3"/>
  <c r="AD147" i="3" s="1"/>
  <c r="AD148" i="3" s="1"/>
  <c r="AD149" i="3" s="1"/>
  <c r="AD150" i="3" s="1"/>
  <c r="AH140" i="3"/>
  <c r="AJ140" i="3" s="1"/>
  <c r="AE96" i="2"/>
  <c r="AE95" i="2"/>
  <c r="AE151" i="3" l="1"/>
  <c r="AI146" i="3" s="1"/>
  <c r="AE153" i="3"/>
  <c r="AE154" i="3" s="1"/>
  <c r="AE155" i="3" s="1"/>
  <c r="AE156" i="3" s="1"/>
  <c r="AE157" i="3" s="1"/>
  <c r="AD151" i="3"/>
  <c r="AH146" i="3" s="1"/>
  <c r="AD153" i="3"/>
  <c r="AD154" i="3" s="1"/>
  <c r="AD155" i="3" s="1"/>
  <c r="AD156" i="3" s="1"/>
  <c r="AD157" i="3" s="1"/>
  <c r="AE97" i="2"/>
  <c r="AE98" i="2"/>
  <c r="AE99" i="2" s="1"/>
  <c r="AE101" i="2" s="1"/>
  <c r="AE102" i="2" s="1"/>
  <c r="AE103" i="2" s="1"/>
  <c r="AE104" i="2" s="1"/>
  <c r="AE105" i="2" s="1"/>
  <c r="AE106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8" i="2" s="1"/>
  <c r="AE119" i="2" s="1"/>
  <c r="AE120" i="2" s="1"/>
  <c r="AE121" i="2" s="1"/>
  <c r="AE122" i="2" s="1"/>
  <c r="AE124" i="2" s="1"/>
  <c r="AE125" i="2" s="1"/>
  <c r="AE126" i="2" s="1"/>
  <c r="AE127" i="2" s="1"/>
  <c r="AE128" i="2" s="1"/>
  <c r="AE129" i="2" s="1"/>
  <c r="AE130" i="2" s="1"/>
  <c r="AE131" i="2" s="1"/>
  <c r="AE133" i="2" s="1"/>
  <c r="AE134" i="2" s="1"/>
  <c r="AE135" i="2" s="1"/>
  <c r="AE136" i="2" s="1"/>
  <c r="AE137" i="2" s="1"/>
  <c r="AE139" i="2" s="1"/>
  <c r="AE140" i="2" s="1"/>
  <c r="AE141" i="2" s="1"/>
  <c r="AE142" i="2" s="1"/>
  <c r="AE143" i="2" s="1"/>
  <c r="AE144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J146" i="3" l="1"/>
  <c r="AE159" i="3"/>
  <c r="AE160" i="3" s="1"/>
  <c r="AE161" i="3" s="1"/>
  <c r="AI153" i="3"/>
  <c r="AD159" i="3"/>
  <c r="AD160" i="3" s="1"/>
  <c r="AD161" i="3" s="1"/>
  <c r="AH153" i="3"/>
  <c r="AJ153" i="3" s="1"/>
  <c r="AE164" i="3" l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62" i="3"/>
  <c r="AI159" i="3" s="1"/>
  <c r="AD162" i="3"/>
  <c r="AH159" i="3" s="1"/>
  <c r="AD164" i="3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J159" i="3" l="1"/>
  <c r="AE181" i="3"/>
  <c r="AE182" i="3" s="1"/>
  <c r="AE183" i="3" s="1"/>
  <c r="AE184" i="3" s="1"/>
  <c r="AI164" i="3"/>
  <c r="AS74" i="3"/>
  <c r="AU74" i="3" s="1"/>
  <c r="AH164" i="3"/>
  <c r="AJ164" i="3" s="1"/>
  <c r="AD181" i="3"/>
  <c r="AD182" i="3" s="1"/>
  <c r="AD183" i="3" s="1"/>
  <c r="AD184" i="3" s="1"/>
  <c r="AR74" i="3"/>
  <c r="AT74" i="3" s="1"/>
  <c r="AE185" i="3" l="1"/>
  <c r="AI180" i="3" s="1"/>
  <c r="AE187" i="3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V74" i="3"/>
  <c r="AU76" i="3"/>
  <c r="AD185" i="3"/>
  <c r="AH180" i="3" s="1"/>
  <c r="AJ180" i="3" s="1"/>
  <c r="AD187" i="3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E200" i="3" l="1"/>
  <c r="AE201" i="3" s="1"/>
  <c r="AE202" i="3" s="1"/>
  <c r="AE203" i="3" s="1"/>
  <c r="AE204" i="3" s="1"/>
  <c r="AE205" i="3" s="1"/>
  <c r="AI187" i="3"/>
  <c r="AD200" i="3"/>
  <c r="AH187" i="3"/>
  <c r="AE207" i="3" l="1"/>
  <c r="AE208" i="3" s="1"/>
  <c r="AE209" i="3" s="1"/>
  <c r="AE210" i="3" s="1"/>
  <c r="AE211" i="3" s="1"/>
  <c r="AI200" i="3"/>
  <c r="AJ187" i="3"/>
  <c r="AD201" i="3"/>
  <c r="AD202" i="3" s="1"/>
  <c r="AD203" i="3" s="1"/>
  <c r="AD204" i="3" s="1"/>
  <c r="AI207" i="3" l="1"/>
  <c r="AE213" i="3"/>
  <c r="AD207" i="3"/>
  <c r="AD208" i="3" s="1"/>
  <c r="AD209" i="3" s="1"/>
  <c r="AD210" i="3" s="1"/>
  <c r="AD211" i="3" s="1"/>
  <c r="AD205" i="3"/>
  <c r="AH200" i="3" s="1"/>
  <c r="AJ200" i="3" s="1"/>
  <c r="AE214" i="3" l="1"/>
  <c r="AE215" i="3" s="1"/>
  <c r="AE216" i="3" s="1"/>
  <c r="AE217" i="3" s="1"/>
  <c r="AD213" i="3"/>
  <c r="AH207" i="3"/>
  <c r="AJ207" i="3" s="1"/>
  <c r="AI213" i="3" l="1"/>
  <c r="AE219" i="3"/>
  <c r="AE220" i="3" s="1"/>
  <c r="AE221" i="3" s="1"/>
  <c r="AE222" i="3" s="1"/>
  <c r="AE223" i="3" s="1"/>
  <c r="AE224" i="3" s="1"/>
  <c r="AD214" i="3"/>
  <c r="AD215" i="3" s="1"/>
  <c r="AD216" i="3" s="1"/>
  <c r="AE226" i="3" l="1"/>
  <c r="AE227" i="3" s="1"/>
  <c r="AE228" i="3" s="1"/>
  <c r="AE229" i="3" s="1"/>
  <c r="AI219" i="3"/>
  <c r="AD217" i="3"/>
  <c r="AH213" i="3" s="1"/>
  <c r="AJ213" i="3" s="1"/>
  <c r="AD219" i="3"/>
  <c r="AD220" i="3" s="1"/>
  <c r="AD221" i="3" s="1"/>
  <c r="AD222" i="3" s="1"/>
  <c r="AD223" i="3" s="1"/>
  <c r="AD224" i="3" s="1"/>
  <c r="AI226" i="3" l="1"/>
  <c r="AE231" i="3"/>
  <c r="AE232" i="3" s="1"/>
  <c r="AE233" i="3" s="1"/>
  <c r="AE234" i="3" s="1"/>
  <c r="AE235" i="3" s="1"/>
  <c r="AE236" i="3" s="1"/>
  <c r="AE237" i="3" s="1"/>
  <c r="AE238" i="3" s="1"/>
  <c r="AH219" i="3"/>
  <c r="AJ219" i="3" s="1"/>
  <c r="AD226" i="3"/>
  <c r="AD227" i="3" s="1"/>
  <c r="AD228" i="3" s="1"/>
  <c r="AE240" i="3" l="1"/>
  <c r="AE241" i="3" s="1"/>
  <c r="AE242" i="3" s="1"/>
  <c r="AE243" i="3" s="1"/>
  <c r="AE244" i="3" s="1"/>
  <c r="AI231" i="3"/>
  <c r="AD229" i="3"/>
  <c r="AH226" i="3" s="1"/>
  <c r="AJ226" i="3" s="1"/>
  <c r="AD231" i="3"/>
  <c r="AD232" i="3" s="1"/>
  <c r="AD233" i="3" s="1"/>
  <c r="AD234" i="3" s="1"/>
  <c r="AD235" i="3" s="1"/>
  <c r="AD236" i="3" s="1"/>
  <c r="AD237" i="3" s="1"/>
  <c r="AD238" i="3" s="1"/>
  <c r="AE248" i="3" l="1"/>
  <c r="AE249" i="3" s="1"/>
  <c r="AE250" i="3" s="1"/>
  <c r="AE251" i="3" s="1"/>
  <c r="AS180" i="3"/>
  <c r="AU180" i="3" s="1"/>
  <c r="AI240" i="3"/>
  <c r="AD240" i="3"/>
  <c r="AD241" i="3" s="1"/>
  <c r="AD242" i="3" s="1"/>
  <c r="AD243" i="3" s="1"/>
  <c r="AD244" i="3" s="1"/>
  <c r="AH231" i="3"/>
  <c r="AJ231" i="3" s="1"/>
  <c r="AI247" i="3" l="1"/>
  <c r="AE253" i="3"/>
  <c r="AE254" i="3" s="1"/>
  <c r="AE255" i="3" s="1"/>
  <c r="AE256" i="3" s="1"/>
  <c r="AE257" i="3" s="1"/>
  <c r="AE258" i="3" s="1"/>
  <c r="AD248" i="3"/>
  <c r="AD249" i="3" s="1"/>
  <c r="AD250" i="3" s="1"/>
  <c r="AD251" i="3" s="1"/>
  <c r="AR180" i="3"/>
  <c r="AT180" i="3" s="1"/>
  <c r="AH240" i="3"/>
  <c r="AJ240" i="3" s="1"/>
  <c r="AE260" i="3" l="1"/>
  <c r="AE261" i="3" s="1"/>
  <c r="AE262" i="3" s="1"/>
  <c r="AE263" i="3" s="1"/>
  <c r="AE264" i="3" s="1"/>
  <c r="AE265" i="3" s="1"/>
  <c r="AE266" i="3" s="1"/>
  <c r="AE267" i="3" s="1"/>
  <c r="AE268" i="3" s="1"/>
  <c r="AE269" i="3" s="1"/>
  <c r="AE270" i="3" s="1"/>
  <c r="AE271" i="3" s="1"/>
  <c r="AE272" i="3" s="1"/>
  <c r="AE273" i="3" s="1"/>
  <c r="AE274" i="3" s="1"/>
  <c r="AE275" i="3" s="1"/>
  <c r="AE276" i="3" s="1"/>
  <c r="AE277" i="3" s="1"/>
  <c r="AI253" i="3"/>
  <c r="AV180" i="3"/>
  <c r="AU182" i="3"/>
  <c r="AH247" i="3"/>
  <c r="AJ247" i="3" s="1"/>
  <c r="AD253" i="3"/>
  <c r="AD254" i="3" s="1"/>
  <c r="AD255" i="3" s="1"/>
  <c r="AD256" i="3" s="1"/>
  <c r="AD257" i="3" s="1"/>
  <c r="AD258" i="3" s="1"/>
  <c r="AE279" i="3" l="1"/>
  <c r="AE280" i="3" s="1"/>
  <c r="AE281" i="3" s="1"/>
  <c r="AE282" i="3" s="1"/>
  <c r="AE283" i="3" s="1"/>
  <c r="AE284" i="3" s="1"/>
  <c r="AE285" i="3" s="1"/>
  <c r="AE286" i="3" s="1"/>
  <c r="AI260" i="3"/>
  <c r="AD260" i="3"/>
  <c r="AD261" i="3" s="1"/>
  <c r="AD262" i="3" s="1"/>
  <c r="AD263" i="3" s="1"/>
  <c r="AD264" i="3" s="1"/>
  <c r="AD265" i="3" s="1"/>
  <c r="AD266" i="3" s="1"/>
  <c r="AD267" i="3" s="1"/>
  <c r="AD268" i="3" s="1"/>
  <c r="AD269" i="3" s="1"/>
  <c r="AD270" i="3" s="1"/>
  <c r="AD271" i="3" s="1"/>
  <c r="AD272" i="3" s="1"/>
  <c r="AD273" i="3" s="1"/>
  <c r="AD274" i="3" s="1"/>
  <c r="AD275" i="3" s="1"/>
  <c r="AD276" i="3" s="1"/>
  <c r="AD277" i="3" s="1"/>
  <c r="AH253" i="3"/>
  <c r="AJ253" i="3" s="1"/>
  <c r="AE288" i="3" l="1"/>
  <c r="AE289" i="3" s="1"/>
  <c r="AE290" i="3" s="1"/>
  <c r="AE291" i="3" s="1"/>
  <c r="AE292" i="3" s="1"/>
  <c r="AE293" i="3" s="1"/>
  <c r="AE294" i="3" s="1"/>
  <c r="AE295" i="3" s="1"/>
  <c r="AI279" i="3"/>
  <c r="AH260" i="3"/>
  <c r="AJ260" i="3" s="1"/>
  <c r="AD279" i="3"/>
  <c r="AD280" i="3" s="1"/>
  <c r="AD281" i="3" s="1"/>
  <c r="AD282" i="3" s="1"/>
  <c r="AD283" i="3" s="1"/>
  <c r="AD284" i="3" s="1"/>
  <c r="AD285" i="3" s="1"/>
  <c r="AD286" i="3" s="1"/>
  <c r="AE297" i="3" l="1"/>
  <c r="AE298" i="3" s="1"/>
  <c r="AE299" i="3" s="1"/>
  <c r="AE300" i="3" s="1"/>
  <c r="AE301" i="3" s="1"/>
  <c r="AI288" i="3"/>
  <c r="AD288" i="3"/>
  <c r="AD289" i="3" s="1"/>
  <c r="AD290" i="3" s="1"/>
  <c r="AD291" i="3" s="1"/>
  <c r="AD292" i="3" s="1"/>
  <c r="AD293" i="3" s="1"/>
  <c r="AD294" i="3" s="1"/>
  <c r="AD295" i="3" s="1"/>
  <c r="AH279" i="3"/>
  <c r="AJ279" i="3" s="1"/>
  <c r="AE303" i="3" l="1"/>
  <c r="AE304" i="3" s="1"/>
  <c r="AE305" i="3" s="1"/>
  <c r="AE306" i="3" s="1"/>
  <c r="AE307" i="3" s="1"/>
  <c r="AE308" i="3" s="1"/>
  <c r="AI297" i="3"/>
  <c r="AD297" i="3"/>
  <c r="AD298" i="3" s="1"/>
  <c r="AD299" i="3" s="1"/>
  <c r="AD300" i="3" s="1"/>
  <c r="AD301" i="3" s="1"/>
  <c r="AH288" i="3"/>
  <c r="AJ288" i="3" s="1"/>
  <c r="AE310" i="3" l="1"/>
  <c r="AE311" i="3" s="1"/>
  <c r="AE312" i="3" s="1"/>
  <c r="AE313" i="3" s="1"/>
  <c r="AE314" i="3" s="1"/>
  <c r="AI303" i="3"/>
  <c r="AD303" i="3"/>
  <c r="AD304" i="3" s="1"/>
  <c r="AD305" i="3" s="1"/>
  <c r="AD306" i="3" s="1"/>
  <c r="AD307" i="3" s="1"/>
  <c r="AD308" i="3" s="1"/>
  <c r="AH297" i="3"/>
  <c r="AJ297" i="3" s="1"/>
  <c r="AI310" i="3" l="1"/>
  <c r="AE316" i="3"/>
  <c r="AE317" i="3" s="1"/>
  <c r="AE318" i="3" s="1"/>
  <c r="AE319" i="3" s="1"/>
  <c r="AE320" i="3" s="1"/>
  <c r="AH303" i="3"/>
  <c r="AJ303" i="3" s="1"/>
  <c r="AD310" i="3"/>
  <c r="AD311" i="3" s="1"/>
  <c r="AD312" i="3" s="1"/>
  <c r="AD313" i="3" s="1"/>
  <c r="AD314" i="3" s="1"/>
  <c r="AE322" i="3" l="1"/>
  <c r="AE323" i="3" s="1"/>
  <c r="AE324" i="3" s="1"/>
  <c r="AE325" i="3" s="1"/>
  <c r="AE326" i="3" s="1"/>
  <c r="AE327" i="3" s="1"/>
  <c r="AE328" i="3" s="1"/>
  <c r="AE329" i="3" s="1"/>
  <c r="AI316" i="3"/>
  <c r="AD316" i="3"/>
  <c r="AD317" i="3" s="1"/>
  <c r="AD318" i="3" s="1"/>
  <c r="AD319" i="3" s="1"/>
  <c r="AD320" i="3" s="1"/>
  <c r="AH310" i="3"/>
  <c r="AJ310" i="3" s="1"/>
  <c r="AE331" i="3" l="1"/>
  <c r="AE332" i="3" s="1"/>
  <c r="AE333" i="3" s="1"/>
  <c r="AE334" i="3" s="1"/>
  <c r="AE335" i="3" s="1"/>
  <c r="AE336" i="3" s="1"/>
  <c r="AI322" i="3"/>
  <c r="AD322" i="3"/>
  <c r="AD323" i="3" s="1"/>
  <c r="AD324" i="3" s="1"/>
  <c r="AD325" i="3" s="1"/>
  <c r="AD326" i="3" s="1"/>
  <c r="AD327" i="3" s="1"/>
  <c r="AD328" i="3" s="1"/>
  <c r="AD329" i="3" s="1"/>
  <c r="AH316" i="3"/>
  <c r="AJ316" i="3" s="1"/>
  <c r="AE338" i="3" l="1"/>
  <c r="AE339" i="3" s="1"/>
  <c r="AE340" i="3" s="1"/>
  <c r="AE341" i="3" s="1"/>
  <c r="AE342" i="3" s="1"/>
  <c r="AE343" i="3" s="1"/>
  <c r="AE344" i="3" s="1"/>
  <c r="AE345" i="3" s="1"/>
  <c r="AI331" i="3"/>
  <c r="AD331" i="3"/>
  <c r="AD332" i="3" s="1"/>
  <c r="AD333" i="3" s="1"/>
  <c r="AD334" i="3" s="1"/>
  <c r="AD335" i="3" s="1"/>
  <c r="AD336" i="3" s="1"/>
  <c r="AH322" i="3"/>
  <c r="AJ322" i="3" s="1"/>
  <c r="AI338" i="3" l="1"/>
  <c r="AS247" i="3"/>
  <c r="AU247" i="3" s="1"/>
  <c r="AD338" i="3"/>
  <c r="AD339" i="3" s="1"/>
  <c r="AD340" i="3" s="1"/>
  <c r="AD341" i="3" s="1"/>
  <c r="AD342" i="3" s="1"/>
  <c r="AD343" i="3" s="1"/>
  <c r="AD344" i="3" s="1"/>
  <c r="AD345" i="3" s="1"/>
  <c r="AH331" i="3"/>
  <c r="AJ331" i="3" s="1"/>
  <c r="AH338" i="3" l="1"/>
  <c r="AJ338" i="3" s="1"/>
  <c r="AR247" i="3"/>
  <c r="AT247" i="3" s="1"/>
  <c r="AU249" i="3" l="1"/>
  <c r="AV247" i="3"/>
</calcChain>
</file>

<file path=xl/sharedStrings.xml><?xml version="1.0" encoding="utf-8"?>
<sst xmlns="http://schemas.openxmlformats.org/spreadsheetml/2006/main" count="6036" uniqueCount="60">
  <si>
    <t>match_id</t>
  </si>
  <si>
    <t>player1</t>
  </si>
  <si>
    <t>player2</t>
  </si>
  <si>
    <t>elapsed_time</t>
  </si>
  <si>
    <t>set_no</t>
  </si>
  <si>
    <t>game_no</t>
  </si>
  <si>
    <t>p1_sets</t>
  </si>
  <si>
    <t>p2_sets</t>
  </si>
  <si>
    <t>p1_games</t>
  </si>
  <si>
    <t>p2_games</t>
  </si>
  <si>
    <t>server</t>
  </si>
  <si>
    <t>serve_no</t>
  </si>
  <si>
    <t>game_victor</t>
  </si>
  <si>
    <t>set_victor</t>
  </si>
  <si>
    <t>p1_ace</t>
  </si>
  <si>
    <t>p2_ace</t>
  </si>
  <si>
    <t>p1_winner</t>
  </si>
  <si>
    <t>p2_winner</t>
  </si>
  <si>
    <t>p1_double_fault</t>
  </si>
  <si>
    <t>p2_double_fault</t>
  </si>
  <si>
    <t>p1_unf_err</t>
  </si>
  <si>
    <t>p2_unf_err</t>
  </si>
  <si>
    <t>p1_net_pt_won</t>
  </si>
  <si>
    <t>p2_net_pt_won</t>
  </si>
  <si>
    <t>p1_break_pt_won</t>
  </si>
  <si>
    <t>p2_break_pt_won</t>
  </si>
  <si>
    <t>p1_break_pt_missed</t>
  </si>
  <si>
    <t>p2_break_pt_missed</t>
  </si>
  <si>
    <t>p1_sum_of_points</t>
  </si>
  <si>
    <t>p2_sum_of_points</t>
  </si>
  <si>
    <t>2023-wimbledon-1701</t>
  </si>
  <si>
    <t>Carlos Alcaraz</t>
  </si>
  <si>
    <t>Novak Djokovic</t>
  </si>
  <si>
    <t>point_victor</t>
  </si>
  <si>
    <t>p2_score</t>
  </si>
  <si>
    <t>AD</t>
  </si>
  <si>
    <t>p1_point_victor</t>
  </si>
  <si>
    <t>p2_point_victor</t>
  </si>
  <si>
    <t>p1_sum_score</t>
  </si>
  <si>
    <t>p2_sum_score</t>
  </si>
  <si>
    <t>p1_slope</t>
  </si>
  <si>
    <t>p2_slope</t>
  </si>
  <si>
    <t>Full time</t>
  </si>
  <si>
    <t>p1_scores</t>
  </si>
  <si>
    <t>p2_scores</t>
  </si>
  <si>
    <t>time_of_game_seconds</t>
  </si>
  <si>
    <t>momentum_of_game</t>
  </si>
  <si>
    <t>Match Slope</t>
  </si>
  <si>
    <t>p1_set_slope</t>
  </si>
  <si>
    <t>p2_set_slope</t>
  </si>
  <si>
    <t>p1-set_score</t>
  </si>
  <si>
    <t>p2_set_score</t>
  </si>
  <si>
    <t>Set_time</t>
  </si>
  <si>
    <t>p1_avg_slope</t>
  </si>
  <si>
    <t>p2_avg_slope</t>
  </si>
  <si>
    <t>Avg_slope_winner</t>
  </si>
  <si>
    <t>actual_set_winner</t>
  </si>
  <si>
    <t>slope_diff</t>
  </si>
  <si>
    <t>2023-wimbledon-1301</t>
  </si>
  <si>
    <t>Nicolas Jarry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</si>
</sst>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21" fontId="0" fillId="2" borderId="0" xfId="0" applyNumberFormat="1" applyFill="1"/>
    <xf numFmtId="0" fontId="1" fillId="2" borderId="0" xfId="0" applyFont="1" applyFill="1"/>
    <xf numFmtId="21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21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21" fontId="0" fillId="3" borderId="0" xfId="0" applyNumberFormat="1" applyFill="1"/>
    <xf numFmtId="0" fontId="0" fillId="3" borderId="0" xfId="0" applyFill="1" applyAlignment="1">
      <alignment horizontal="center"/>
    </xf>
    <xf numFmtId="0" fontId="2" fillId="0" borderId="0" xfId="0" applyFont="1"/>
    <xf numFmtId="0" fontId="1" fillId="4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21" fontId="0" fillId="0" borderId="0" xfId="0" applyNumberFormat="1" applyFill="1"/>
    <xf numFmtId="0" fontId="1" fillId="3" borderId="0" xfId="0" applyFont="1" applyFill="1"/>
    <xf numFmtId="0" fontId="1" fillId="0" borderId="0" xfId="0" applyFont="1" applyFill="1"/>
    <xf numFmtId="165" fontId="0" fillId="0" borderId="0" xfId="0" applyNumberFormat="1" applyFill="1"/>
    <xf numFmtId="16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2 Momentum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Data_set_1!$AM$54</c:f>
              <c:strCache>
                <c:ptCount val="1"/>
                <c:pt idx="0">
                  <c:v>p1_scores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Data_set_1!$AL$55:$AL$148</c:f>
              <c:numCache>
                <c:formatCode>h:mm:ss</c:formatCode>
                <c:ptCount val="94"/>
                <c:pt idx="0">
                  <c:v>2.5324074074074079E-2</c:v>
                </c:pt>
                <c:pt idx="1">
                  <c:v>2.56712962962963E-2</c:v>
                </c:pt>
                <c:pt idx="2">
                  <c:v>2.6087962962962966E-2</c:v>
                </c:pt>
                <c:pt idx="3">
                  <c:v>2.6469907407407411E-2</c:v>
                </c:pt>
                <c:pt idx="4">
                  <c:v>2.6782407407407408E-2</c:v>
                </c:pt>
                <c:pt idx="5">
                  <c:v>2.7488425925925927E-2</c:v>
                </c:pt>
                <c:pt idx="6">
                  <c:v>2.8148148148148148E-2</c:v>
                </c:pt>
                <c:pt idx="7">
                  <c:v>2.8807870370370373E-2</c:v>
                </c:pt>
                <c:pt idx="8">
                  <c:v>2.9282407407407406E-2</c:v>
                </c:pt>
                <c:pt idx="9">
                  <c:v>3.0046296296296297E-2</c:v>
                </c:pt>
                <c:pt idx="10">
                  <c:v>3.0740740740740739E-2</c:v>
                </c:pt>
                <c:pt idx="11">
                  <c:v>3.1516203703703706E-2</c:v>
                </c:pt>
                <c:pt idx="12">
                  <c:v>3.2384259259259258E-2</c:v>
                </c:pt>
                <c:pt idx="13">
                  <c:v>3.2754629629629627E-2</c:v>
                </c:pt>
                <c:pt idx="14">
                  <c:v>3.3344907407407406E-2</c:v>
                </c:pt>
                <c:pt idx="15">
                  <c:v>3.3888888888888885E-2</c:v>
                </c:pt>
                <c:pt idx="16">
                  <c:v>3.4398148148148143E-2</c:v>
                </c:pt>
                <c:pt idx="17">
                  <c:v>3.4976851851851849E-2</c:v>
                </c:pt>
                <c:pt idx="18">
                  <c:v>3.5706018518518519E-2</c:v>
                </c:pt>
                <c:pt idx="19">
                  <c:v>3.6180555555555556E-2</c:v>
                </c:pt>
                <c:pt idx="20">
                  <c:v>3.667824074074074E-2</c:v>
                </c:pt>
                <c:pt idx="21">
                  <c:v>3.7164351851851851E-2</c:v>
                </c:pt>
                <c:pt idx="22">
                  <c:v>3.7592592592592594E-2</c:v>
                </c:pt>
                <c:pt idx="23">
                  <c:v>3.9351851851851853E-2</c:v>
                </c:pt>
                <c:pt idx="24">
                  <c:v>3.9780092592592589E-2</c:v>
                </c:pt>
                <c:pt idx="25">
                  <c:v>4.0567129629629627E-2</c:v>
                </c:pt>
                <c:pt idx="26">
                  <c:v>4.1134259259259259E-2</c:v>
                </c:pt>
                <c:pt idx="27">
                  <c:v>4.1712962962962959E-2</c:v>
                </c:pt>
                <c:pt idx="28">
                  <c:v>4.2361111111111106E-2</c:v>
                </c:pt>
                <c:pt idx="29">
                  <c:v>4.3368055555555556E-2</c:v>
                </c:pt>
                <c:pt idx="30">
                  <c:v>4.386574074074074E-2</c:v>
                </c:pt>
                <c:pt idx="31">
                  <c:v>4.4305555555555549E-2</c:v>
                </c:pt>
                <c:pt idx="32">
                  <c:v>4.5011574074074072E-2</c:v>
                </c:pt>
                <c:pt idx="33">
                  <c:v>4.5312499999999999E-2</c:v>
                </c:pt>
                <c:pt idx="34">
                  <c:v>4.5624999999999999E-2</c:v>
                </c:pt>
                <c:pt idx="35">
                  <c:v>4.6018518518518514E-2</c:v>
                </c:pt>
                <c:pt idx="36">
                  <c:v>4.6319444444444441E-2</c:v>
                </c:pt>
                <c:pt idx="37">
                  <c:v>4.6898148148148154E-2</c:v>
                </c:pt>
                <c:pt idx="38">
                  <c:v>4.731481481481481E-2</c:v>
                </c:pt>
                <c:pt idx="39">
                  <c:v>4.762731481481481E-2</c:v>
                </c:pt>
                <c:pt idx="40">
                  <c:v>4.8125000000000001E-2</c:v>
                </c:pt>
                <c:pt idx="41">
                  <c:v>4.9537037037037039E-2</c:v>
                </c:pt>
                <c:pt idx="42">
                  <c:v>5.0300925925925923E-2</c:v>
                </c:pt>
                <c:pt idx="43">
                  <c:v>5.1296296296296291E-2</c:v>
                </c:pt>
                <c:pt idx="44">
                  <c:v>5.1840277777777777E-2</c:v>
                </c:pt>
                <c:pt idx="45">
                  <c:v>5.226851851851852E-2</c:v>
                </c:pt>
                <c:pt idx="46">
                  <c:v>5.2800925925925925E-2</c:v>
                </c:pt>
                <c:pt idx="47">
                  <c:v>5.3298611111111116E-2</c:v>
                </c:pt>
                <c:pt idx="48">
                  <c:v>5.3865740740740742E-2</c:v>
                </c:pt>
                <c:pt idx="49">
                  <c:v>5.4502314814814816E-2</c:v>
                </c:pt>
                <c:pt idx="50">
                  <c:v>5.4988425925925927E-2</c:v>
                </c:pt>
                <c:pt idx="51">
                  <c:v>5.6504629629629627E-2</c:v>
                </c:pt>
                <c:pt idx="52">
                  <c:v>5.7303240740740745E-2</c:v>
                </c:pt>
                <c:pt idx="53">
                  <c:v>5.7870370370370371E-2</c:v>
                </c:pt>
                <c:pt idx="54">
                  <c:v>5.859953703703704E-2</c:v>
                </c:pt>
                <c:pt idx="55">
                  <c:v>5.917824074074074E-2</c:v>
                </c:pt>
                <c:pt idx="56">
                  <c:v>5.9756944444444439E-2</c:v>
                </c:pt>
                <c:pt idx="57">
                  <c:v>6.008101851851852E-2</c:v>
                </c:pt>
                <c:pt idx="58">
                  <c:v>6.1122685185185183E-2</c:v>
                </c:pt>
                <c:pt idx="59">
                  <c:v>6.1412037037037036E-2</c:v>
                </c:pt>
                <c:pt idx="60">
                  <c:v>6.2002314814814809E-2</c:v>
                </c:pt>
                <c:pt idx="61">
                  <c:v>6.3587962962962971E-2</c:v>
                </c:pt>
                <c:pt idx="62">
                  <c:v>6.3958333333333339E-2</c:v>
                </c:pt>
                <c:pt idx="63">
                  <c:v>6.446759259259259E-2</c:v>
                </c:pt>
                <c:pt idx="64">
                  <c:v>6.4826388888888892E-2</c:v>
                </c:pt>
                <c:pt idx="65">
                  <c:v>6.6041666666666665E-2</c:v>
                </c:pt>
                <c:pt idx="66">
                  <c:v>6.6435185185185194E-2</c:v>
                </c:pt>
                <c:pt idx="67">
                  <c:v>6.6909722222222232E-2</c:v>
                </c:pt>
                <c:pt idx="68">
                  <c:v>6.7581018518518512E-2</c:v>
                </c:pt>
                <c:pt idx="69">
                  <c:v>6.8495370370370359E-2</c:v>
                </c:pt>
                <c:pt idx="70">
                  <c:v>6.9016203703703705E-2</c:v>
                </c:pt>
                <c:pt idx="71">
                  <c:v>6.9814814814814816E-2</c:v>
                </c:pt>
                <c:pt idx="72">
                  <c:v>7.0150462962962956E-2</c:v>
                </c:pt>
                <c:pt idx="73">
                  <c:v>7.0462962962962963E-2</c:v>
                </c:pt>
                <c:pt idx="74">
                  <c:v>7.1805555555555553E-2</c:v>
                </c:pt>
                <c:pt idx="75">
                  <c:v>7.2256944444444443E-2</c:v>
                </c:pt>
                <c:pt idx="76">
                  <c:v>7.2939814814814818E-2</c:v>
                </c:pt>
                <c:pt idx="77">
                  <c:v>7.3449074074074069E-2</c:v>
                </c:pt>
                <c:pt idx="78">
                  <c:v>7.3969907407407401E-2</c:v>
                </c:pt>
                <c:pt idx="79">
                  <c:v>7.4293981481481489E-2</c:v>
                </c:pt>
                <c:pt idx="80">
                  <c:v>7.4745370370370365E-2</c:v>
                </c:pt>
                <c:pt idx="81">
                  <c:v>7.542824074074074E-2</c:v>
                </c:pt>
                <c:pt idx="82">
                  <c:v>7.5775462962962961E-2</c:v>
                </c:pt>
                <c:pt idx="83">
                  <c:v>7.6192129629629637E-2</c:v>
                </c:pt>
                <c:pt idx="84">
                  <c:v>7.6469907407407403E-2</c:v>
                </c:pt>
                <c:pt idx="85">
                  <c:v>7.6909722222222213E-2</c:v>
                </c:pt>
                <c:pt idx="86">
                  <c:v>7.7650462962962963E-2</c:v>
                </c:pt>
                <c:pt idx="87">
                  <c:v>7.8113425925925919E-2</c:v>
                </c:pt>
                <c:pt idx="88">
                  <c:v>7.8645833333333331E-2</c:v>
                </c:pt>
                <c:pt idx="89">
                  <c:v>7.9837962962962958E-2</c:v>
                </c:pt>
                <c:pt idx="90">
                  <c:v>8.0555555555555561E-2</c:v>
                </c:pt>
                <c:pt idx="91">
                  <c:v>8.1273148148148136E-2</c:v>
                </c:pt>
                <c:pt idx="92">
                  <c:v>8.2118055555555555E-2</c:v>
                </c:pt>
                <c:pt idx="93">
                  <c:v>8.2708333333333328E-2</c:v>
                </c:pt>
              </c:numCache>
            </c:numRef>
          </c:xVal>
          <c:yVal>
            <c:numRef>
              <c:f>Data_set_1!$AM$55:$AM$148</c:f>
              <c:numCache>
                <c:formatCode>General</c:formatCode>
                <c:ptCount val="9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17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29</c:v>
                </c:pt>
                <c:pt idx="41">
                  <c:v>31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37</c:v>
                </c:pt>
                <c:pt idx="48">
                  <c:v>39</c:v>
                </c:pt>
                <c:pt idx="49">
                  <c:v>41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44</c:v>
                </c:pt>
                <c:pt idx="56">
                  <c:v>44</c:v>
                </c:pt>
                <c:pt idx="57">
                  <c:v>46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52</c:v>
                </c:pt>
                <c:pt idx="65">
                  <c:v>51</c:v>
                </c:pt>
                <c:pt idx="66">
                  <c:v>52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58</c:v>
                </c:pt>
                <c:pt idx="84">
                  <c:v>61</c:v>
                </c:pt>
                <c:pt idx="85">
                  <c:v>62</c:v>
                </c:pt>
                <c:pt idx="86">
                  <c:v>62</c:v>
                </c:pt>
                <c:pt idx="87">
                  <c:v>64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67</c:v>
                </c:pt>
                <c:pt idx="92">
                  <c:v>68</c:v>
                </c:pt>
                <c:pt idx="93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91-4A47-AC15-9A87FDDE2BD2}"/>
            </c:ext>
          </c:extLst>
        </c:ser>
        <c:ser>
          <c:idx val="1"/>
          <c:order val="1"/>
          <c:tx>
            <c:strRef>
              <c:f>Data_set_1!$AN$54</c:f>
              <c:strCache>
                <c:ptCount val="1"/>
                <c:pt idx="0">
                  <c:v>p2_scores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Data_set_1!$AL$55:$AL$148</c:f>
              <c:numCache>
                <c:formatCode>h:mm:ss</c:formatCode>
                <c:ptCount val="94"/>
                <c:pt idx="0">
                  <c:v>2.5324074074074079E-2</c:v>
                </c:pt>
                <c:pt idx="1">
                  <c:v>2.56712962962963E-2</c:v>
                </c:pt>
                <c:pt idx="2">
                  <c:v>2.6087962962962966E-2</c:v>
                </c:pt>
                <c:pt idx="3">
                  <c:v>2.6469907407407411E-2</c:v>
                </c:pt>
                <c:pt idx="4">
                  <c:v>2.6782407407407408E-2</c:v>
                </c:pt>
                <c:pt idx="5">
                  <c:v>2.7488425925925927E-2</c:v>
                </c:pt>
                <c:pt idx="6">
                  <c:v>2.8148148148148148E-2</c:v>
                </c:pt>
                <c:pt idx="7">
                  <c:v>2.8807870370370373E-2</c:v>
                </c:pt>
                <c:pt idx="8">
                  <c:v>2.9282407407407406E-2</c:v>
                </c:pt>
                <c:pt idx="9">
                  <c:v>3.0046296296296297E-2</c:v>
                </c:pt>
                <c:pt idx="10">
                  <c:v>3.0740740740740739E-2</c:v>
                </c:pt>
                <c:pt idx="11">
                  <c:v>3.1516203703703706E-2</c:v>
                </c:pt>
                <c:pt idx="12">
                  <c:v>3.2384259259259258E-2</c:v>
                </c:pt>
                <c:pt idx="13">
                  <c:v>3.2754629629629627E-2</c:v>
                </c:pt>
                <c:pt idx="14">
                  <c:v>3.3344907407407406E-2</c:v>
                </c:pt>
                <c:pt idx="15">
                  <c:v>3.3888888888888885E-2</c:v>
                </c:pt>
                <c:pt idx="16">
                  <c:v>3.4398148148148143E-2</c:v>
                </c:pt>
                <c:pt idx="17">
                  <c:v>3.4976851851851849E-2</c:v>
                </c:pt>
                <c:pt idx="18">
                  <c:v>3.5706018518518519E-2</c:v>
                </c:pt>
                <c:pt idx="19">
                  <c:v>3.6180555555555556E-2</c:v>
                </c:pt>
                <c:pt idx="20">
                  <c:v>3.667824074074074E-2</c:v>
                </c:pt>
                <c:pt idx="21">
                  <c:v>3.7164351851851851E-2</c:v>
                </c:pt>
                <c:pt idx="22">
                  <c:v>3.7592592592592594E-2</c:v>
                </c:pt>
                <c:pt idx="23">
                  <c:v>3.9351851851851853E-2</c:v>
                </c:pt>
                <c:pt idx="24">
                  <c:v>3.9780092592592589E-2</c:v>
                </c:pt>
                <c:pt idx="25">
                  <c:v>4.0567129629629627E-2</c:v>
                </c:pt>
                <c:pt idx="26">
                  <c:v>4.1134259259259259E-2</c:v>
                </c:pt>
                <c:pt idx="27">
                  <c:v>4.1712962962962959E-2</c:v>
                </c:pt>
                <c:pt idx="28">
                  <c:v>4.2361111111111106E-2</c:v>
                </c:pt>
                <c:pt idx="29">
                  <c:v>4.3368055555555556E-2</c:v>
                </c:pt>
                <c:pt idx="30">
                  <c:v>4.386574074074074E-2</c:v>
                </c:pt>
                <c:pt idx="31">
                  <c:v>4.4305555555555549E-2</c:v>
                </c:pt>
                <c:pt idx="32">
                  <c:v>4.5011574074074072E-2</c:v>
                </c:pt>
                <c:pt idx="33">
                  <c:v>4.5312499999999999E-2</c:v>
                </c:pt>
                <c:pt idx="34">
                  <c:v>4.5624999999999999E-2</c:v>
                </c:pt>
                <c:pt idx="35">
                  <c:v>4.6018518518518514E-2</c:v>
                </c:pt>
                <c:pt idx="36">
                  <c:v>4.6319444444444441E-2</c:v>
                </c:pt>
                <c:pt idx="37">
                  <c:v>4.6898148148148154E-2</c:v>
                </c:pt>
                <c:pt idx="38">
                  <c:v>4.731481481481481E-2</c:v>
                </c:pt>
                <c:pt idx="39">
                  <c:v>4.762731481481481E-2</c:v>
                </c:pt>
                <c:pt idx="40">
                  <c:v>4.8125000000000001E-2</c:v>
                </c:pt>
                <c:pt idx="41">
                  <c:v>4.9537037037037039E-2</c:v>
                </c:pt>
                <c:pt idx="42">
                  <c:v>5.0300925925925923E-2</c:v>
                </c:pt>
                <c:pt idx="43">
                  <c:v>5.1296296296296291E-2</c:v>
                </c:pt>
                <c:pt idx="44">
                  <c:v>5.1840277777777777E-2</c:v>
                </c:pt>
                <c:pt idx="45">
                  <c:v>5.226851851851852E-2</c:v>
                </c:pt>
                <c:pt idx="46">
                  <c:v>5.2800925925925925E-2</c:v>
                </c:pt>
                <c:pt idx="47">
                  <c:v>5.3298611111111116E-2</c:v>
                </c:pt>
                <c:pt idx="48">
                  <c:v>5.3865740740740742E-2</c:v>
                </c:pt>
                <c:pt idx="49">
                  <c:v>5.4502314814814816E-2</c:v>
                </c:pt>
                <c:pt idx="50">
                  <c:v>5.4988425925925927E-2</c:v>
                </c:pt>
                <c:pt idx="51">
                  <c:v>5.6504629629629627E-2</c:v>
                </c:pt>
                <c:pt idx="52">
                  <c:v>5.7303240740740745E-2</c:v>
                </c:pt>
                <c:pt idx="53">
                  <c:v>5.7870370370370371E-2</c:v>
                </c:pt>
                <c:pt idx="54">
                  <c:v>5.859953703703704E-2</c:v>
                </c:pt>
                <c:pt idx="55">
                  <c:v>5.917824074074074E-2</c:v>
                </c:pt>
                <c:pt idx="56">
                  <c:v>5.9756944444444439E-2</c:v>
                </c:pt>
                <c:pt idx="57">
                  <c:v>6.008101851851852E-2</c:v>
                </c:pt>
                <c:pt idx="58">
                  <c:v>6.1122685185185183E-2</c:v>
                </c:pt>
                <c:pt idx="59">
                  <c:v>6.1412037037037036E-2</c:v>
                </c:pt>
                <c:pt idx="60">
                  <c:v>6.2002314814814809E-2</c:v>
                </c:pt>
                <c:pt idx="61">
                  <c:v>6.3587962962962971E-2</c:v>
                </c:pt>
                <c:pt idx="62">
                  <c:v>6.3958333333333339E-2</c:v>
                </c:pt>
                <c:pt idx="63">
                  <c:v>6.446759259259259E-2</c:v>
                </c:pt>
                <c:pt idx="64">
                  <c:v>6.4826388888888892E-2</c:v>
                </c:pt>
                <c:pt idx="65">
                  <c:v>6.6041666666666665E-2</c:v>
                </c:pt>
                <c:pt idx="66">
                  <c:v>6.6435185185185194E-2</c:v>
                </c:pt>
                <c:pt idx="67">
                  <c:v>6.6909722222222232E-2</c:v>
                </c:pt>
                <c:pt idx="68">
                  <c:v>6.7581018518518512E-2</c:v>
                </c:pt>
                <c:pt idx="69">
                  <c:v>6.8495370370370359E-2</c:v>
                </c:pt>
                <c:pt idx="70">
                  <c:v>6.9016203703703705E-2</c:v>
                </c:pt>
                <c:pt idx="71">
                  <c:v>6.9814814814814816E-2</c:v>
                </c:pt>
                <c:pt idx="72">
                  <c:v>7.0150462962962956E-2</c:v>
                </c:pt>
                <c:pt idx="73">
                  <c:v>7.0462962962962963E-2</c:v>
                </c:pt>
                <c:pt idx="74">
                  <c:v>7.1805555555555553E-2</c:v>
                </c:pt>
                <c:pt idx="75">
                  <c:v>7.2256944444444443E-2</c:v>
                </c:pt>
                <c:pt idx="76">
                  <c:v>7.2939814814814818E-2</c:v>
                </c:pt>
                <c:pt idx="77">
                  <c:v>7.3449074074074069E-2</c:v>
                </c:pt>
                <c:pt idx="78">
                  <c:v>7.3969907407407401E-2</c:v>
                </c:pt>
                <c:pt idx="79">
                  <c:v>7.4293981481481489E-2</c:v>
                </c:pt>
                <c:pt idx="80">
                  <c:v>7.4745370370370365E-2</c:v>
                </c:pt>
                <c:pt idx="81">
                  <c:v>7.542824074074074E-2</c:v>
                </c:pt>
                <c:pt idx="82">
                  <c:v>7.5775462962962961E-2</c:v>
                </c:pt>
                <c:pt idx="83">
                  <c:v>7.6192129629629637E-2</c:v>
                </c:pt>
                <c:pt idx="84">
                  <c:v>7.6469907407407403E-2</c:v>
                </c:pt>
                <c:pt idx="85">
                  <c:v>7.6909722222222213E-2</c:v>
                </c:pt>
                <c:pt idx="86">
                  <c:v>7.7650462962962963E-2</c:v>
                </c:pt>
                <c:pt idx="87">
                  <c:v>7.8113425925925919E-2</c:v>
                </c:pt>
                <c:pt idx="88">
                  <c:v>7.8645833333333331E-2</c:v>
                </c:pt>
                <c:pt idx="89">
                  <c:v>7.9837962962962958E-2</c:v>
                </c:pt>
                <c:pt idx="90">
                  <c:v>8.0555555555555561E-2</c:v>
                </c:pt>
                <c:pt idx="91">
                  <c:v>8.1273148148148136E-2</c:v>
                </c:pt>
                <c:pt idx="92">
                  <c:v>8.2118055555555555E-2</c:v>
                </c:pt>
                <c:pt idx="93">
                  <c:v>8.2708333333333328E-2</c:v>
                </c:pt>
              </c:numCache>
            </c:numRef>
          </c:xVal>
          <c:yVal>
            <c:numRef>
              <c:f>Data_set_1!$AN$55:$AN$148</c:f>
              <c:numCache>
                <c:formatCode>General</c:formatCode>
                <c:ptCount val="94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14</c:v>
                </c:pt>
                <c:pt idx="18">
                  <c:v>17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17</c:v>
                </c:pt>
                <c:pt idx="25">
                  <c:v>19</c:v>
                </c:pt>
                <c:pt idx="26">
                  <c:v>21</c:v>
                </c:pt>
                <c:pt idx="27">
                  <c:v>19</c:v>
                </c:pt>
                <c:pt idx="28">
                  <c:v>21</c:v>
                </c:pt>
                <c:pt idx="29">
                  <c:v>24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31</c:v>
                </c:pt>
                <c:pt idx="37">
                  <c:v>29</c:v>
                </c:pt>
                <c:pt idx="38">
                  <c:v>32</c:v>
                </c:pt>
                <c:pt idx="39">
                  <c:v>28</c:v>
                </c:pt>
                <c:pt idx="40">
                  <c:v>28</c:v>
                </c:pt>
                <c:pt idx="41">
                  <c:v>30</c:v>
                </c:pt>
                <c:pt idx="42">
                  <c:v>29</c:v>
                </c:pt>
                <c:pt idx="43">
                  <c:v>29</c:v>
                </c:pt>
                <c:pt idx="44">
                  <c:v>32</c:v>
                </c:pt>
                <c:pt idx="45">
                  <c:v>32</c:v>
                </c:pt>
                <c:pt idx="46">
                  <c:v>34</c:v>
                </c:pt>
                <c:pt idx="47">
                  <c:v>33</c:v>
                </c:pt>
                <c:pt idx="48">
                  <c:v>34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38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38</c:v>
                </c:pt>
                <c:pt idx="61">
                  <c:v>39</c:v>
                </c:pt>
                <c:pt idx="62">
                  <c:v>42</c:v>
                </c:pt>
                <c:pt idx="63">
                  <c:v>44</c:v>
                </c:pt>
                <c:pt idx="64">
                  <c:v>45</c:v>
                </c:pt>
                <c:pt idx="65">
                  <c:v>47</c:v>
                </c:pt>
                <c:pt idx="66">
                  <c:v>48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56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55</c:v>
                </c:pt>
                <c:pt idx="79">
                  <c:v>57</c:v>
                </c:pt>
                <c:pt idx="80">
                  <c:v>57</c:v>
                </c:pt>
                <c:pt idx="81">
                  <c:v>59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63</c:v>
                </c:pt>
                <c:pt idx="86">
                  <c:v>65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68</c:v>
                </c:pt>
                <c:pt idx="91">
                  <c:v>68</c:v>
                </c:pt>
                <c:pt idx="92">
                  <c:v>66</c:v>
                </c:pt>
                <c:pt idx="93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91-4A47-AC15-9A87FDDE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13872"/>
        <c:axId val="207375104"/>
      </c:scatterChart>
      <c:valAx>
        <c:axId val="486713872"/>
        <c:scaling>
          <c:orientation val="minMax"/>
          <c:max val="8.500000000000002E-2"/>
          <c:min val="2.3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5104"/>
        <c:crosses val="autoZero"/>
        <c:crossBetween val="midCat"/>
      </c:valAx>
      <c:valAx>
        <c:axId val="2073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3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Data_set_1!$AM$161</c:f>
              <c:strCache>
                <c:ptCount val="1"/>
                <c:pt idx="0">
                  <c:v>p1_scores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Data_set_1!$AL$162:$AL$231</c:f>
              <c:numCache>
                <c:formatCode>h:mm:ss</c:formatCode>
                <c:ptCount val="70"/>
                <c:pt idx="0">
                  <c:v>8.4733796296296293E-2</c:v>
                </c:pt>
                <c:pt idx="1">
                  <c:v>8.5081018518518514E-2</c:v>
                </c:pt>
                <c:pt idx="2">
                  <c:v>8.564814814814814E-2</c:v>
                </c:pt>
                <c:pt idx="3">
                  <c:v>8.6134259259259258E-2</c:v>
                </c:pt>
                <c:pt idx="4">
                  <c:v>8.6574074074074081E-2</c:v>
                </c:pt>
                <c:pt idx="5">
                  <c:v>8.7141203703703707E-2</c:v>
                </c:pt>
                <c:pt idx="6">
                  <c:v>8.7662037037037024E-2</c:v>
                </c:pt>
                <c:pt idx="7">
                  <c:v>8.8692129629629635E-2</c:v>
                </c:pt>
                <c:pt idx="8">
                  <c:v>8.9826388888888886E-2</c:v>
                </c:pt>
                <c:pt idx="9">
                  <c:v>9.042824074074074E-2</c:v>
                </c:pt>
                <c:pt idx="10">
                  <c:v>9.0706018518518519E-2</c:v>
                </c:pt>
                <c:pt idx="11">
                  <c:v>9.1006944444444446E-2</c:v>
                </c:pt>
                <c:pt idx="12">
                  <c:v>9.1539351851851858E-2</c:v>
                </c:pt>
                <c:pt idx="13">
                  <c:v>9.2037037037037028E-2</c:v>
                </c:pt>
                <c:pt idx="14">
                  <c:v>9.2372685185185197E-2</c:v>
                </c:pt>
                <c:pt idx="15">
                  <c:v>9.2604166666666668E-2</c:v>
                </c:pt>
                <c:pt idx="16">
                  <c:v>9.3240740740740735E-2</c:v>
                </c:pt>
                <c:pt idx="17">
                  <c:v>9.3680555555555559E-2</c:v>
                </c:pt>
                <c:pt idx="18">
                  <c:v>9.4444444444444442E-2</c:v>
                </c:pt>
                <c:pt idx="19">
                  <c:v>9.4965277777777787E-2</c:v>
                </c:pt>
                <c:pt idx="20">
                  <c:v>9.6527777777777768E-2</c:v>
                </c:pt>
                <c:pt idx="21">
                  <c:v>9.6990740740740752E-2</c:v>
                </c:pt>
                <c:pt idx="22">
                  <c:v>9.7303240740740746E-2</c:v>
                </c:pt>
                <c:pt idx="23">
                  <c:v>9.7696759259259261E-2</c:v>
                </c:pt>
                <c:pt idx="24">
                  <c:v>9.8344907407407409E-2</c:v>
                </c:pt>
                <c:pt idx="25">
                  <c:v>9.898148148148149E-2</c:v>
                </c:pt>
                <c:pt idx="26">
                  <c:v>9.9791666666666667E-2</c:v>
                </c:pt>
                <c:pt idx="27">
                  <c:v>0.10033564814814815</c:v>
                </c:pt>
                <c:pt idx="28">
                  <c:v>0.10148148148148149</c:v>
                </c:pt>
                <c:pt idx="29">
                  <c:v>0.10179398148148149</c:v>
                </c:pt>
                <c:pt idx="30">
                  <c:v>0.10221064814814813</c:v>
                </c:pt>
                <c:pt idx="31">
                  <c:v>0.10313657407407407</c:v>
                </c:pt>
                <c:pt idx="32">
                  <c:v>0.10394675925925927</c:v>
                </c:pt>
                <c:pt idx="33">
                  <c:v>0.1044212962962963</c:v>
                </c:pt>
                <c:pt idx="34">
                  <c:v>0.10476851851851852</c:v>
                </c:pt>
                <c:pt idx="35">
                  <c:v>0.10523148148148148</c:v>
                </c:pt>
                <c:pt idx="36">
                  <c:v>0.10594907407407407</c:v>
                </c:pt>
                <c:pt idx="37">
                  <c:v>0.10642361111111111</c:v>
                </c:pt>
                <c:pt idx="38">
                  <c:v>0.10701388888888889</c:v>
                </c:pt>
                <c:pt idx="39">
                  <c:v>0.1074537037037037</c:v>
                </c:pt>
                <c:pt idx="40">
                  <c:v>0.10783564814814815</c:v>
                </c:pt>
                <c:pt idx="41">
                  <c:v>0.1086111111111111</c:v>
                </c:pt>
                <c:pt idx="42">
                  <c:v>0.10980324074074073</c:v>
                </c:pt>
                <c:pt idx="43">
                  <c:v>0.11028935185185185</c:v>
                </c:pt>
                <c:pt idx="44">
                  <c:v>0.1107523148148148</c:v>
                </c:pt>
                <c:pt idx="45">
                  <c:v>0.11119212962962964</c:v>
                </c:pt>
                <c:pt idx="46">
                  <c:v>0.11181712962962963</c:v>
                </c:pt>
                <c:pt idx="47">
                  <c:v>0.11255787037037036</c:v>
                </c:pt>
                <c:pt idx="48">
                  <c:v>0.11293981481481481</c:v>
                </c:pt>
                <c:pt idx="49">
                  <c:v>0.11332175925925925</c:v>
                </c:pt>
                <c:pt idx="50">
                  <c:v>0.11392361111111111</c:v>
                </c:pt>
                <c:pt idx="51">
                  <c:v>0.11465277777777778</c:v>
                </c:pt>
                <c:pt idx="52">
                  <c:v>0.11503472222222222</c:v>
                </c:pt>
                <c:pt idx="53">
                  <c:v>0.11568287037037038</c:v>
                </c:pt>
                <c:pt idx="54">
                  <c:v>0.11598379629629629</c:v>
                </c:pt>
                <c:pt idx="55">
                  <c:v>0.11651620370370371</c:v>
                </c:pt>
                <c:pt idx="56">
                  <c:v>0.11730324074074074</c:v>
                </c:pt>
                <c:pt idx="57">
                  <c:v>0.11810185185185185</c:v>
                </c:pt>
                <c:pt idx="58">
                  <c:v>0.11887731481481482</c:v>
                </c:pt>
                <c:pt idx="59">
                  <c:v>0.11951388888888888</c:v>
                </c:pt>
                <c:pt idx="60">
                  <c:v>0.12111111111111111</c:v>
                </c:pt>
                <c:pt idx="61">
                  <c:v>0.12135416666666667</c:v>
                </c:pt>
                <c:pt idx="62">
                  <c:v>0.12177083333333333</c:v>
                </c:pt>
                <c:pt idx="63">
                  <c:v>0.12200231481481481</c:v>
                </c:pt>
                <c:pt idx="64">
                  <c:v>0.12225694444444445</c:v>
                </c:pt>
                <c:pt idx="65">
                  <c:v>0.12296296296296295</c:v>
                </c:pt>
                <c:pt idx="66">
                  <c:v>0.12324074074074075</c:v>
                </c:pt>
                <c:pt idx="67">
                  <c:v>0.12365740740740742</c:v>
                </c:pt>
                <c:pt idx="68">
                  <c:v>0.12388888888888888</c:v>
                </c:pt>
                <c:pt idx="69">
                  <c:v>0.12409722222222223</c:v>
                </c:pt>
              </c:numCache>
            </c:numRef>
          </c:xVal>
          <c:yVal>
            <c:numRef>
              <c:f>Data_set_1!$AM$162:$AM$231</c:f>
              <c:numCache>
                <c:formatCode>General</c:formatCode>
                <c:ptCount val="7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26</c:v>
                </c:pt>
                <c:pt idx="52">
                  <c:v>27</c:v>
                </c:pt>
                <c:pt idx="53">
                  <c:v>26</c:v>
                </c:pt>
                <c:pt idx="54">
                  <c:v>27</c:v>
                </c:pt>
                <c:pt idx="55">
                  <c:v>26</c:v>
                </c:pt>
                <c:pt idx="56">
                  <c:v>25</c:v>
                </c:pt>
                <c:pt idx="57">
                  <c:v>27</c:v>
                </c:pt>
                <c:pt idx="58">
                  <c:v>28</c:v>
                </c:pt>
                <c:pt idx="59">
                  <c:v>30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37</c:v>
                </c:pt>
                <c:pt idx="66">
                  <c:v>39</c:v>
                </c:pt>
                <c:pt idx="67">
                  <c:v>40</c:v>
                </c:pt>
                <c:pt idx="68">
                  <c:v>39</c:v>
                </c:pt>
                <c:pt idx="6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C-4006-8915-998A15EC79B3}"/>
            </c:ext>
          </c:extLst>
        </c:ser>
        <c:ser>
          <c:idx val="1"/>
          <c:order val="1"/>
          <c:tx>
            <c:strRef>
              <c:f>Data_set_1!$AN$161</c:f>
              <c:strCache>
                <c:ptCount val="1"/>
                <c:pt idx="0">
                  <c:v>p2_scores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Data_set_1!$AL$162:$AL$231</c:f>
              <c:numCache>
                <c:formatCode>h:mm:ss</c:formatCode>
                <c:ptCount val="70"/>
                <c:pt idx="0">
                  <c:v>8.4733796296296293E-2</c:v>
                </c:pt>
                <c:pt idx="1">
                  <c:v>8.5081018518518514E-2</c:v>
                </c:pt>
                <c:pt idx="2">
                  <c:v>8.564814814814814E-2</c:v>
                </c:pt>
                <c:pt idx="3">
                  <c:v>8.6134259259259258E-2</c:v>
                </c:pt>
                <c:pt idx="4">
                  <c:v>8.6574074074074081E-2</c:v>
                </c:pt>
                <c:pt idx="5">
                  <c:v>8.7141203703703707E-2</c:v>
                </c:pt>
                <c:pt idx="6">
                  <c:v>8.7662037037037024E-2</c:v>
                </c:pt>
                <c:pt idx="7">
                  <c:v>8.8692129629629635E-2</c:v>
                </c:pt>
                <c:pt idx="8">
                  <c:v>8.9826388888888886E-2</c:v>
                </c:pt>
                <c:pt idx="9">
                  <c:v>9.042824074074074E-2</c:v>
                </c:pt>
                <c:pt idx="10">
                  <c:v>9.0706018518518519E-2</c:v>
                </c:pt>
                <c:pt idx="11">
                  <c:v>9.1006944444444446E-2</c:v>
                </c:pt>
                <c:pt idx="12">
                  <c:v>9.1539351851851858E-2</c:v>
                </c:pt>
                <c:pt idx="13">
                  <c:v>9.2037037037037028E-2</c:v>
                </c:pt>
                <c:pt idx="14">
                  <c:v>9.2372685185185197E-2</c:v>
                </c:pt>
                <c:pt idx="15">
                  <c:v>9.2604166666666668E-2</c:v>
                </c:pt>
                <c:pt idx="16">
                  <c:v>9.3240740740740735E-2</c:v>
                </c:pt>
                <c:pt idx="17">
                  <c:v>9.3680555555555559E-2</c:v>
                </c:pt>
                <c:pt idx="18">
                  <c:v>9.4444444444444442E-2</c:v>
                </c:pt>
                <c:pt idx="19">
                  <c:v>9.4965277777777787E-2</c:v>
                </c:pt>
                <c:pt idx="20">
                  <c:v>9.6527777777777768E-2</c:v>
                </c:pt>
                <c:pt idx="21">
                  <c:v>9.6990740740740752E-2</c:v>
                </c:pt>
                <c:pt idx="22">
                  <c:v>9.7303240740740746E-2</c:v>
                </c:pt>
                <c:pt idx="23">
                  <c:v>9.7696759259259261E-2</c:v>
                </c:pt>
                <c:pt idx="24">
                  <c:v>9.8344907407407409E-2</c:v>
                </c:pt>
                <c:pt idx="25">
                  <c:v>9.898148148148149E-2</c:v>
                </c:pt>
                <c:pt idx="26">
                  <c:v>9.9791666666666667E-2</c:v>
                </c:pt>
                <c:pt idx="27">
                  <c:v>0.10033564814814815</c:v>
                </c:pt>
                <c:pt idx="28">
                  <c:v>0.10148148148148149</c:v>
                </c:pt>
                <c:pt idx="29">
                  <c:v>0.10179398148148149</c:v>
                </c:pt>
                <c:pt idx="30">
                  <c:v>0.10221064814814813</c:v>
                </c:pt>
                <c:pt idx="31">
                  <c:v>0.10313657407407407</c:v>
                </c:pt>
                <c:pt idx="32">
                  <c:v>0.10394675925925927</c:v>
                </c:pt>
                <c:pt idx="33">
                  <c:v>0.1044212962962963</c:v>
                </c:pt>
                <c:pt idx="34">
                  <c:v>0.10476851851851852</c:v>
                </c:pt>
                <c:pt idx="35">
                  <c:v>0.10523148148148148</c:v>
                </c:pt>
                <c:pt idx="36">
                  <c:v>0.10594907407407407</c:v>
                </c:pt>
                <c:pt idx="37">
                  <c:v>0.10642361111111111</c:v>
                </c:pt>
                <c:pt idx="38">
                  <c:v>0.10701388888888889</c:v>
                </c:pt>
                <c:pt idx="39">
                  <c:v>0.1074537037037037</c:v>
                </c:pt>
                <c:pt idx="40">
                  <c:v>0.10783564814814815</c:v>
                </c:pt>
                <c:pt idx="41">
                  <c:v>0.1086111111111111</c:v>
                </c:pt>
                <c:pt idx="42">
                  <c:v>0.10980324074074073</c:v>
                </c:pt>
                <c:pt idx="43">
                  <c:v>0.11028935185185185</c:v>
                </c:pt>
                <c:pt idx="44">
                  <c:v>0.1107523148148148</c:v>
                </c:pt>
                <c:pt idx="45">
                  <c:v>0.11119212962962964</c:v>
                </c:pt>
                <c:pt idx="46">
                  <c:v>0.11181712962962963</c:v>
                </c:pt>
                <c:pt idx="47">
                  <c:v>0.11255787037037036</c:v>
                </c:pt>
                <c:pt idx="48">
                  <c:v>0.11293981481481481</c:v>
                </c:pt>
                <c:pt idx="49">
                  <c:v>0.11332175925925925</c:v>
                </c:pt>
                <c:pt idx="50">
                  <c:v>0.11392361111111111</c:v>
                </c:pt>
                <c:pt idx="51">
                  <c:v>0.11465277777777778</c:v>
                </c:pt>
                <c:pt idx="52">
                  <c:v>0.11503472222222222</c:v>
                </c:pt>
                <c:pt idx="53">
                  <c:v>0.11568287037037038</c:v>
                </c:pt>
                <c:pt idx="54">
                  <c:v>0.11598379629629629</c:v>
                </c:pt>
                <c:pt idx="55">
                  <c:v>0.11651620370370371</c:v>
                </c:pt>
                <c:pt idx="56">
                  <c:v>0.11730324074074074</c:v>
                </c:pt>
                <c:pt idx="57">
                  <c:v>0.11810185185185185</c:v>
                </c:pt>
                <c:pt idx="58">
                  <c:v>0.11887731481481482</c:v>
                </c:pt>
                <c:pt idx="59">
                  <c:v>0.11951388888888888</c:v>
                </c:pt>
                <c:pt idx="60">
                  <c:v>0.12111111111111111</c:v>
                </c:pt>
                <c:pt idx="61">
                  <c:v>0.12135416666666667</c:v>
                </c:pt>
                <c:pt idx="62">
                  <c:v>0.12177083333333333</c:v>
                </c:pt>
                <c:pt idx="63">
                  <c:v>0.12200231481481481</c:v>
                </c:pt>
                <c:pt idx="64">
                  <c:v>0.12225694444444445</c:v>
                </c:pt>
                <c:pt idx="65">
                  <c:v>0.12296296296296295</c:v>
                </c:pt>
                <c:pt idx="66">
                  <c:v>0.12324074074074075</c:v>
                </c:pt>
                <c:pt idx="67">
                  <c:v>0.12365740740740742</c:v>
                </c:pt>
                <c:pt idx="68">
                  <c:v>0.12388888888888888</c:v>
                </c:pt>
                <c:pt idx="69">
                  <c:v>0.12409722222222223</c:v>
                </c:pt>
              </c:numCache>
            </c:numRef>
          </c:xVal>
          <c:yVal>
            <c:numRef>
              <c:f>Data_set_1!$AN$162:$AN$231</c:f>
              <c:numCache>
                <c:formatCode>General</c:formatCode>
                <c:ptCount val="7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22</c:v>
                </c:pt>
                <c:pt idx="35">
                  <c:v>21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24</c:v>
                </c:pt>
                <c:pt idx="43">
                  <c:v>26</c:v>
                </c:pt>
                <c:pt idx="44">
                  <c:v>30</c:v>
                </c:pt>
                <c:pt idx="45">
                  <c:v>29</c:v>
                </c:pt>
                <c:pt idx="46">
                  <c:v>27</c:v>
                </c:pt>
                <c:pt idx="47">
                  <c:v>30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38</c:v>
                </c:pt>
                <c:pt idx="64">
                  <c:v>37</c:v>
                </c:pt>
                <c:pt idx="65">
                  <c:v>39</c:v>
                </c:pt>
                <c:pt idx="66">
                  <c:v>38</c:v>
                </c:pt>
                <c:pt idx="67">
                  <c:v>38</c:v>
                </c:pt>
                <c:pt idx="68">
                  <c:v>41</c:v>
                </c:pt>
                <c:pt idx="6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8C-4006-8915-998A15EC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60543"/>
        <c:axId val="485421136"/>
      </c:scatterChart>
      <c:valAx>
        <c:axId val="135960543"/>
        <c:scaling>
          <c:orientation val="minMax"/>
          <c:min val="8.300000000000001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1136"/>
        <c:crosses val="autoZero"/>
        <c:crossBetween val="midCat"/>
      </c:valAx>
      <c:valAx>
        <c:axId val="485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Data_set_1!$AM$239</c:f>
              <c:strCache>
                <c:ptCount val="1"/>
                <c:pt idx="0">
                  <c:v>p1_scores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Data_set_1!$AL$240:$AL$303</c:f>
              <c:numCache>
                <c:formatCode>h:mm:ss</c:formatCode>
                <c:ptCount val="64"/>
                <c:pt idx="0">
                  <c:v>0.12927083333333333</c:v>
                </c:pt>
                <c:pt idx="1">
                  <c:v>0.12958333333333333</c:v>
                </c:pt>
                <c:pt idx="2">
                  <c:v>0.1300462962962963</c:v>
                </c:pt>
                <c:pt idx="3">
                  <c:v>0.13050925925925924</c:v>
                </c:pt>
                <c:pt idx="4">
                  <c:v>0.13091435185185185</c:v>
                </c:pt>
                <c:pt idx="5">
                  <c:v>0.13135416666666666</c:v>
                </c:pt>
                <c:pt idx="6">
                  <c:v>0.1320138888888889</c:v>
                </c:pt>
                <c:pt idx="7">
                  <c:v>0.1325462962962963</c:v>
                </c:pt>
                <c:pt idx="8">
                  <c:v>0.13315972222222222</c:v>
                </c:pt>
                <c:pt idx="9">
                  <c:v>0.13351851851851851</c:v>
                </c:pt>
                <c:pt idx="10">
                  <c:v>0.13421296296296295</c:v>
                </c:pt>
                <c:pt idx="11">
                  <c:v>0.13478009259259258</c:v>
                </c:pt>
                <c:pt idx="12">
                  <c:v>0.13521990740740741</c:v>
                </c:pt>
                <c:pt idx="13">
                  <c:v>0.135625</c:v>
                </c:pt>
                <c:pt idx="14">
                  <c:v>0.13618055555555555</c:v>
                </c:pt>
                <c:pt idx="15">
                  <c:v>0.1366087962962963</c:v>
                </c:pt>
                <c:pt idx="16">
                  <c:v>0.13702546296296295</c:v>
                </c:pt>
                <c:pt idx="17">
                  <c:v>0.13740740740740739</c:v>
                </c:pt>
                <c:pt idx="18">
                  <c:v>0.13768518518518519</c:v>
                </c:pt>
                <c:pt idx="19">
                  <c:v>0.1383101851851852</c:v>
                </c:pt>
                <c:pt idx="20">
                  <c:v>0.1388425925925926</c:v>
                </c:pt>
                <c:pt idx="21">
                  <c:v>0.13924768518518518</c:v>
                </c:pt>
                <c:pt idx="22">
                  <c:v>0.13968749999999999</c:v>
                </c:pt>
                <c:pt idx="23">
                  <c:v>0.14003472222222221</c:v>
                </c:pt>
                <c:pt idx="24">
                  <c:v>0.14059027777777777</c:v>
                </c:pt>
                <c:pt idx="25">
                  <c:v>0.14135416666666667</c:v>
                </c:pt>
                <c:pt idx="26">
                  <c:v>0.14270833333333333</c:v>
                </c:pt>
                <c:pt idx="27">
                  <c:v>0.14321759259259259</c:v>
                </c:pt>
                <c:pt idx="28">
                  <c:v>0.14369212962962963</c:v>
                </c:pt>
                <c:pt idx="29">
                  <c:v>0.14438657407407407</c:v>
                </c:pt>
                <c:pt idx="30">
                  <c:v>0.14484953703703704</c:v>
                </c:pt>
                <c:pt idx="31">
                  <c:v>0.14557870370370371</c:v>
                </c:pt>
                <c:pt idx="32">
                  <c:v>0.14606481481481481</c:v>
                </c:pt>
                <c:pt idx="33">
                  <c:v>0.14675925925925926</c:v>
                </c:pt>
                <c:pt idx="34">
                  <c:v>0.14731481481481482</c:v>
                </c:pt>
                <c:pt idx="35">
                  <c:v>0.14787037037037037</c:v>
                </c:pt>
                <c:pt idx="36">
                  <c:v>0.14844907407407407</c:v>
                </c:pt>
                <c:pt idx="37">
                  <c:v>0.14878472222222222</c:v>
                </c:pt>
                <c:pt idx="38">
                  <c:v>0.14917824074074074</c:v>
                </c:pt>
                <c:pt idx="39">
                  <c:v>0.14965277777777777</c:v>
                </c:pt>
                <c:pt idx="40">
                  <c:v>0.15023148148148149</c:v>
                </c:pt>
                <c:pt idx="41">
                  <c:v>0.15122685185185183</c:v>
                </c:pt>
                <c:pt idx="42">
                  <c:v>0.15162037037037038</c:v>
                </c:pt>
                <c:pt idx="43">
                  <c:v>0.15208333333333332</c:v>
                </c:pt>
                <c:pt idx="44">
                  <c:v>0.15355324074074075</c:v>
                </c:pt>
                <c:pt idx="45">
                  <c:v>0.15385416666666665</c:v>
                </c:pt>
                <c:pt idx="46">
                  <c:v>0.15432870370370369</c:v>
                </c:pt>
                <c:pt idx="47">
                  <c:v>0.15466435185185187</c:v>
                </c:pt>
                <c:pt idx="48">
                  <c:v>0.15534722222222222</c:v>
                </c:pt>
                <c:pt idx="49">
                  <c:v>0.15596064814814814</c:v>
                </c:pt>
                <c:pt idx="50">
                  <c:v>0.15635416666666666</c:v>
                </c:pt>
                <c:pt idx="51">
                  <c:v>0.15668981481481481</c:v>
                </c:pt>
                <c:pt idx="52">
                  <c:v>0.15736111111111112</c:v>
                </c:pt>
                <c:pt idx="53">
                  <c:v>0.15763888888888888</c:v>
                </c:pt>
                <c:pt idx="54">
                  <c:v>0.15817129629629631</c:v>
                </c:pt>
                <c:pt idx="55">
                  <c:v>0.15943287037037038</c:v>
                </c:pt>
                <c:pt idx="56">
                  <c:v>0.15974537037037037</c:v>
                </c:pt>
                <c:pt idx="57">
                  <c:v>0.16037037037037036</c:v>
                </c:pt>
                <c:pt idx="58">
                  <c:v>0.16071759259259258</c:v>
                </c:pt>
                <c:pt idx="59">
                  <c:v>0.16113425925925925</c:v>
                </c:pt>
                <c:pt idx="60">
                  <c:v>0.16145833333333334</c:v>
                </c:pt>
                <c:pt idx="61">
                  <c:v>0.16195601851851851</c:v>
                </c:pt>
                <c:pt idx="62">
                  <c:v>0.16244212962962964</c:v>
                </c:pt>
                <c:pt idx="63">
                  <c:v>0.16271990740740741</c:v>
                </c:pt>
              </c:numCache>
            </c:numRef>
          </c:xVal>
          <c:yVal>
            <c:numRef>
              <c:f>Data_set_1!$AM$240:$AM$303</c:f>
              <c:numCache>
                <c:formatCode>General</c:formatCode>
                <c:ptCount val="6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18</c:v>
                </c:pt>
                <c:pt idx="23">
                  <c:v>18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24</c:v>
                </c:pt>
                <c:pt idx="29">
                  <c:v>25</c:v>
                </c:pt>
                <c:pt idx="30">
                  <c:v>25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29</c:v>
                </c:pt>
                <c:pt idx="36">
                  <c:v>30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33</c:v>
                </c:pt>
                <c:pt idx="42">
                  <c:v>33</c:v>
                </c:pt>
                <c:pt idx="43">
                  <c:v>32</c:v>
                </c:pt>
                <c:pt idx="44">
                  <c:v>31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35</c:v>
                </c:pt>
                <c:pt idx="49">
                  <c:v>35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3-4CDC-8AF8-6D5D744AF40E}"/>
            </c:ext>
          </c:extLst>
        </c:ser>
        <c:ser>
          <c:idx val="1"/>
          <c:order val="1"/>
          <c:tx>
            <c:strRef>
              <c:f>Data_set_1!$AN$239</c:f>
              <c:strCache>
                <c:ptCount val="1"/>
                <c:pt idx="0">
                  <c:v>p2_scores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Data_set_1!$AL$240:$AL$303</c:f>
              <c:numCache>
                <c:formatCode>h:mm:ss</c:formatCode>
                <c:ptCount val="64"/>
                <c:pt idx="0">
                  <c:v>0.12927083333333333</c:v>
                </c:pt>
                <c:pt idx="1">
                  <c:v>0.12958333333333333</c:v>
                </c:pt>
                <c:pt idx="2">
                  <c:v>0.1300462962962963</c:v>
                </c:pt>
                <c:pt idx="3">
                  <c:v>0.13050925925925924</c:v>
                </c:pt>
                <c:pt idx="4">
                  <c:v>0.13091435185185185</c:v>
                </c:pt>
                <c:pt idx="5">
                  <c:v>0.13135416666666666</c:v>
                </c:pt>
                <c:pt idx="6">
                  <c:v>0.1320138888888889</c:v>
                </c:pt>
                <c:pt idx="7">
                  <c:v>0.1325462962962963</c:v>
                </c:pt>
                <c:pt idx="8">
                  <c:v>0.13315972222222222</c:v>
                </c:pt>
                <c:pt idx="9">
                  <c:v>0.13351851851851851</c:v>
                </c:pt>
                <c:pt idx="10">
                  <c:v>0.13421296296296295</c:v>
                </c:pt>
                <c:pt idx="11">
                  <c:v>0.13478009259259258</c:v>
                </c:pt>
                <c:pt idx="12">
                  <c:v>0.13521990740740741</c:v>
                </c:pt>
                <c:pt idx="13">
                  <c:v>0.135625</c:v>
                </c:pt>
                <c:pt idx="14">
                  <c:v>0.13618055555555555</c:v>
                </c:pt>
                <c:pt idx="15">
                  <c:v>0.1366087962962963</c:v>
                </c:pt>
                <c:pt idx="16">
                  <c:v>0.13702546296296295</c:v>
                </c:pt>
                <c:pt idx="17">
                  <c:v>0.13740740740740739</c:v>
                </c:pt>
                <c:pt idx="18">
                  <c:v>0.13768518518518519</c:v>
                </c:pt>
                <c:pt idx="19">
                  <c:v>0.1383101851851852</c:v>
                </c:pt>
                <c:pt idx="20">
                  <c:v>0.1388425925925926</c:v>
                </c:pt>
                <c:pt idx="21">
                  <c:v>0.13924768518518518</c:v>
                </c:pt>
                <c:pt idx="22">
                  <c:v>0.13968749999999999</c:v>
                </c:pt>
                <c:pt idx="23">
                  <c:v>0.14003472222222221</c:v>
                </c:pt>
                <c:pt idx="24">
                  <c:v>0.14059027777777777</c:v>
                </c:pt>
                <c:pt idx="25">
                  <c:v>0.14135416666666667</c:v>
                </c:pt>
                <c:pt idx="26">
                  <c:v>0.14270833333333333</c:v>
                </c:pt>
                <c:pt idx="27">
                  <c:v>0.14321759259259259</c:v>
                </c:pt>
                <c:pt idx="28">
                  <c:v>0.14369212962962963</c:v>
                </c:pt>
                <c:pt idx="29">
                  <c:v>0.14438657407407407</c:v>
                </c:pt>
                <c:pt idx="30">
                  <c:v>0.14484953703703704</c:v>
                </c:pt>
                <c:pt idx="31">
                  <c:v>0.14557870370370371</c:v>
                </c:pt>
                <c:pt idx="32">
                  <c:v>0.14606481481481481</c:v>
                </c:pt>
                <c:pt idx="33">
                  <c:v>0.14675925925925926</c:v>
                </c:pt>
                <c:pt idx="34">
                  <c:v>0.14731481481481482</c:v>
                </c:pt>
                <c:pt idx="35">
                  <c:v>0.14787037037037037</c:v>
                </c:pt>
                <c:pt idx="36">
                  <c:v>0.14844907407407407</c:v>
                </c:pt>
                <c:pt idx="37">
                  <c:v>0.14878472222222222</c:v>
                </c:pt>
                <c:pt idx="38">
                  <c:v>0.14917824074074074</c:v>
                </c:pt>
                <c:pt idx="39">
                  <c:v>0.14965277777777777</c:v>
                </c:pt>
                <c:pt idx="40">
                  <c:v>0.15023148148148149</c:v>
                </c:pt>
                <c:pt idx="41">
                  <c:v>0.15122685185185183</c:v>
                </c:pt>
                <c:pt idx="42">
                  <c:v>0.15162037037037038</c:v>
                </c:pt>
                <c:pt idx="43">
                  <c:v>0.15208333333333332</c:v>
                </c:pt>
                <c:pt idx="44">
                  <c:v>0.15355324074074075</c:v>
                </c:pt>
                <c:pt idx="45">
                  <c:v>0.15385416666666665</c:v>
                </c:pt>
                <c:pt idx="46">
                  <c:v>0.15432870370370369</c:v>
                </c:pt>
                <c:pt idx="47">
                  <c:v>0.15466435185185187</c:v>
                </c:pt>
                <c:pt idx="48">
                  <c:v>0.15534722222222222</c:v>
                </c:pt>
                <c:pt idx="49">
                  <c:v>0.15596064814814814</c:v>
                </c:pt>
                <c:pt idx="50">
                  <c:v>0.15635416666666666</c:v>
                </c:pt>
                <c:pt idx="51">
                  <c:v>0.15668981481481481</c:v>
                </c:pt>
                <c:pt idx="52">
                  <c:v>0.15736111111111112</c:v>
                </c:pt>
                <c:pt idx="53">
                  <c:v>0.15763888888888888</c:v>
                </c:pt>
                <c:pt idx="54">
                  <c:v>0.15817129629629631</c:v>
                </c:pt>
                <c:pt idx="55">
                  <c:v>0.15943287037037038</c:v>
                </c:pt>
                <c:pt idx="56">
                  <c:v>0.15974537037037037</c:v>
                </c:pt>
                <c:pt idx="57">
                  <c:v>0.16037037037037036</c:v>
                </c:pt>
                <c:pt idx="58">
                  <c:v>0.16071759259259258</c:v>
                </c:pt>
                <c:pt idx="59">
                  <c:v>0.16113425925925925</c:v>
                </c:pt>
                <c:pt idx="60">
                  <c:v>0.16145833333333334</c:v>
                </c:pt>
                <c:pt idx="61">
                  <c:v>0.16195601851851851</c:v>
                </c:pt>
                <c:pt idx="62">
                  <c:v>0.16244212962962964</c:v>
                </c:pt>
                <c:pt idx="63">
                  <c:v>0.16271990740740741</c:v>
                </c:pt>
              </c:numCache>
            </c:numRef>
          </c:xVal>
          <c:yVal>
            <c:numRef>
              <c:f>Data_set_1!$AN$240:$AN$303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23</c:v>
                </c:pt>
                <c:pt idx="27">
                  <c:v>25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31</c:v>
                </c:pt>
                <c:pt idx="34">
                  <c:v>30</c:v>
                </c:pt>
                <c:pt idx="35">
                  <c:v>32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35</c:v>
                </c:pt>
                <c:pt idx="43">
                  <c:v>38</c:v>
                </c:pt>
                <c:pt idx="44">
                  <c:v>40</c:v>
                </c:pt>
                <c:pt idx="45">
                  <c:v>41</c:v>
                </c:pt>
                <c:pt idx="46">
                  <c:v>45</c:v>
                </c:pt>
                <c:pt idx="47">
                  <c:v>46</c:v>
                </c:pt>
                <c:pt idx="48">
                  <c:v>45</c:v>
                </c:pt>
                <c:pt idx="49">
                  <c:v>47</c:v>
                </c:pt>
                <c:pt idx="50">
                  <c:v>48</c:v>
                </c:pt>
                <c:pt idx="51">
                  <c:v>50</c:v>
                </c:pt>
                <c:pt idx="52">
                  <c:v>51</c:v>
                </c:pt>
                <c:pt idx="53">
                  <c:v>49</c:v>
                </c:pt>
                <c:pt idx="54">
                  <c:v>50</c:v>
                </c:pt>
                <c:pt idx="55">
                  <c:v>53</c:v>
                </c:pt>
                <c:pt idx="56">
                  <c:v>53</c:v>
                </c:pt>
                <c:pt idx="57">
                  <c:v>57</c:v>
                </c:pt>
                <c:pt idx="58">
                  <c:v>59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A3-4CDC-8AF8-6D5D744AF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84096"/>
        <c:axId val="449052720"/>
      </c:scatterChart>
      <c:valAx>
        <c:axId val="453384096"/>
        <c:scaling>
          <c:orientation val="minMax"/>
          <c:min val="0.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2720"/>
        <c:crosses val="autoZero"/>
        <c:crossBetween val="midCat"/>
      </c:valAx>
      <c:valAx>
        <c:axId val="4490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8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Data_set_1!$AM$313</c:f>
              <c:strCache>
                <c:ptCount val="1"/>
                <c:pt idx="0">
                  <c:v>p1_scores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Data_set_1!$AL$314:$AL$374</c:f>
              <c:numCache>
                <c:formatCode>h:mm:ss</c:formatCode>
                <c:ptCount val="61"/>
                <c:pt idx="0">
                  <c:v>0.16471064814814815</c:v>
                </c:pt>
                <c:pt idx="1">
                  <c:v>0.16525462962962964</c:v>
                </c:pt>
                <c:pt idx="2">
                  <c:v>0.16605324074074074</c:v>
                </c:pt>
                <c:pt idx="3">
                  <c:v>0.1665625</c:v>
                </c:pt>
                <c:pt idx="4">
                  <c:v>0.16721064814814815</c:v>
                </c:pt>
                <c:pt idx="5">
                  <c:v>0.16792824074074075</c:v>
                </c:pt>
                <c:pt idx="6">
                  <c:v>0.16827546296296295</c:v>
                </c:pt>
                <c:pt idx="7">
                  <c:v>0.16859953703703703</c:v>
                </c:pt>
                <c:pt idx="8">
                  <c:v>0.16946759259259259</c:v>
                </c:pt>
                <c:pt idx="9">
                  <c:v>0.16980324074074074</c:v>
                </c:pt>
                <c:pt idx="10">
                  <c:v>0.17065972222222223</c:v>
                </c:pt>
                <c:pt idx="11">
                  <c:v>0.17125000000000001</c:v>
                </c:pt>
                <c:pt idx="12">
                  <c:v>0.17166666666666666</c:v>
                </c:pt>
                <c:pt idx="13">
                  <c:v>0.17221064814814815</c:v>
                </c:pt>
                <c:pt idx="14">
                  <c:v>0.17260416666666667</c:v>
                </c:pt>
                <c:pt idx="15">
                  <c:v>0.1731365740740741</c:v>
                </c:pt>
                <c:pt idx="16">
                  <c:v>0.17390046296296294</c:v>
                </c:pt>
                <c:pt idx="17">
                  <c:v>0.17447916666666666</c:v>
                </c:pt>
                <c:pt idx="18">
                  <c:v>0.17527777777777778</c:v>
                </c:pt>
                <c:pt idx="19">
                  <c:v>0.17576388888888891</c:v>
                </c:pt>
                <c:pt idx="20">
                  <c:v>0.17613425925925927</c:v>
                </c:pt>
                <c:pt idx="21">
                  <c:v>0.17702546296296295</c:v>
                </c:pt>
                <c:pt idx="22">
                  <c:v>0.17740740740740743</c:v>
                </c:pt>
                <c:pt idx="23">
                  <c:v>0.17783564814814815</c:v>
                </c:pt>
                <c:pt idx="24">
                  <c:v>0.17925925925925926</c:v>
                </c:pt>
                <c:pt idx="25">
                  <c:v>0.17957175925925925</c:v>
                </c:pt>
                <c:pt idx="26">
                  <c:v>0.17988425925925924</c:v>
                </c:pt>
                <c:pt idx="27">
                  <c:v>0.1801851851851852</c:v>
                </c:pt>
                <c:pt idx="28">
                  <c:v>0.1806712962962963</c:v>
                </c:pt>
                <c:pt idx="29">
                  <c:v>0.18112268518518518</c:v>
                </c:pt>
                <c:pt idx="30">
                  <c:v>0.18140046296296297</c:v>
                </c:pt>
                <c:pt idx="31">
                  <c:v>0.1816550925925926</c:v>
                </c:pt>
                <c:pt idx="32">
                  <c:v>0.18211805555555557</c:v>
                </c:pt>
                <c:pt idx="33">
                  <c:v>0.18325231481481483</c:v>
                </c:pt>
                <c:pt idx="34">
                  <c:v>0.18379629629629632</c:v>
                </c:pt>
                <c:pt idx="35">
                  <c:v>0.18432870370370369</c:v>
                </c:pt>
                <c:pt idx="36">
                  <c:v>0.18466435185185184</c:v>
                </c:pt>
                <c:pt idx="37">
                  <c:v>0.18515046296296298</c:v>
                </c:pt>
                <c:pt idx="38">
                  <c:v>0.18552083333333333</c:v>
                </c:pt>
                <c:pt idx="39">
                  <c:v>0.18586805555555555</c:v>
                </c:pt>
                <c:pt idx="40">
                  <c:v>0.18604166666666666</c:v>
                </c:pt>
                <c:pt idx="41">
                  <c:v>0.18657407407407409</c:v>
                </c:pt>
                <c:pt idx="42">
                  <c:v>0.18706018518518519</c:v>
                </c:pt>
                <c:pt idx="43">
                  <c:v>0.18748842592592593</c:v>
                </c:pt>
                <c:pt idx="44">
                  <c:v>0.18818287037037038</c:v>
                </c:pt>
                <c:pt idx="45">
                  <c:v>0.18940972222222222</c:v>
                </c:pt>
                <c:pt idx="46">
                  <c:v>0.1897337962962963</c:v>
                </c:pt>
                <c:pt idx="47">
                  <c:v>0.19017361111111111</c:v>
                </c:pt>
                <c:pt idx="48">
                  <c:v>0.19071759259259258</c:v>
                </c:pt>
                <c:pt idx="49">
                  <c:v>0.1910300925925926</c:v>
                </c:pt>
                <c:pt idx="50">
                  <c:v>0.19155092592592593</c:v>
                </c:pt>
                <c:pt idx="51">
                  <c:v>0.19187500000000002</c:v>
                </c:pt>
                <c:pt idx="52">
                  <c:v>0.19217592592592592</c:v>
                </c:pt>
                <c:pt idx="53">
                  <c:v>0.19251157407407407</c:v>
                </c:pt>
                <c:pt idx="54">
                  <c:v>0.19280092592592593</c:v>
                </c:pt>
                <c:pt idx="55">
                  <c:v>0.19410879629629629</c:v>
                </c:pt>
                <c:pt idx="56">
                  <c:v>0.19442129629629631</c:v>
                </c:pt>
                <c:pt idx="57">
                  <c:v>0.19494212962962965</c:v>
                </c:pt>
                <c:pt idx="58">
                  <c:v>0.19537037037037039</c:v>
                </c:pt>
                <c:pt idx="59">
                  <c:v>0.19574074074074074</c:v>
                </c:pt>
                <c:pt idx="60">
                  <c:v>0.19614583333333332</c:v>
                </c:pt>
              </c:numCache>
            </c:numRef>
          </c:xVal>
          <c:yVal>
            <c:numRef>
              <c:f>Data_set_1!$AM$314:$AM$374</c:f>
              <c:numCache>
                <c:formatCode>General</c:formatCode>
                <c:ptCount val="61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15</c:v>
                </c:pt>
                <c:pt idx="19">
                  <c:v>15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36</c:v>
                </c:pt>
                <c:pt idx="39">
                  <c:v>36</c:v>
                </c:pt>
                <c:pt idx="40">
                  <c:v>38</c:v>
                </c:pt>
                <c:pt idx="41">
                  <c:v>38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43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48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38-4C26-9656-38FFC7F1C946}"/>
            </c:ext>
          </c:extLst>
        </c:ser>
        <c:ser>
          <c:idx val="1"/>
          <c:order val="1"/>
          <c:tx>
            <c:strRef>
              <c:f>Data_set_1!$AN$313</c:f>
              <c:strCache>
                <c:ptCount val="1"/>
                <c:pt idx="0">
                  <c:v>p2_scores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Data_set_1!$AL$314:$AL$374</c:f>
              <c:numCache>
                <c:formatCode>h:mm:ss</c:formatCode>
                <c:ptCount val="61"/>
                <c:pt idx="0">
                  <c:v>0.16471064814814815</c:v>
                </c:pt>
                <c:pt idx="1">
                  <c:v>0.16525462962962964</c:v>
                </c:pt>
                <c:pt idx="2">
                  <c:v>0.16605324074074074</c:v>
                </c:pt>
                <c:pt idx="3">
                  <c:v>0.1665625</c:v>
                </c:pt>
                <c:pt idx="4">
                  <c:v>0.16721064814814815</c:v>
                </c:pt>
                <c:pt idx="5">
                  <c:v>0.16792824074074075</c:v>
                </c:pt>
                <c:pt idx="6">
                  <c:v>0.16827546296296295</c:v>
                </c:pt>
                <c:pt idx="7">
                  <c:v>0.16859953703703703</c:v>
                </c:pt>
                <c:pt idx="8">
                  <c:v>0.16946759259259259</c:v>
                </c:pt>
                <c:pt idx="9">
                  <c:v>0.16980324074074074</c:v>
                </c:pt>
                <c:pt idx="10">
                  <c:v>0.17065972222222223</c:v>
                </c:pt>
                <c:pt idx="11">
                  <c:v>0.17125000000000001</c:v>
                </c:pt>
                <c:pt idx="12">
                  <c:v>0.17166666666666666</c:v>
                </c:pt>
                <c:pt idx="13">
                  <c:v>0.17221064814814815</c:v>
                </c:pt>
                <c:pt idx="14">
                  <c:v>0.17260416666666667</c:v>
                </c:pt>
                <c:pt idx="15">
                  <c:v>0.1731365740740741</c:v>
                </c:pt>
                <c:pt idx="16">
                  <c:v>0.17390046296296294</c:v>
                </c:pt>
                <c:pt idx="17">
                  <c:v>0.17447916666666666</c:v>
                </c:pt>
                <c:pt idx="18">
                  <c:v>0.17527777777777778</c:v>
                </c:pt>
                <c:pt idx="19">
                  <c:v>0.17576388888888891</c:v>
                </c:pt>
                <c:pt idx="20">
                  <c:v>0.17613425925925927</c:v>
                </c:pt>
                <c:pt idx="21">
                  <c:v>0.17702546296296295</c:v>
                </c:pt>
                <c:pt idx="22">
                  <c:v>0.17740740740740743</c:v>
                </c:pt>
                <c:pt idx="23">
                  <c:v>0.17783564814814815</c:v>
                </c:pt>
                <c:pt idx="24">
                  <c:v>0.17925925925925926</c:v>
                </c:pt>
                <c:pt idx="25">
                  <c:v>0.17957175925925925</c:v>
                </c:pt>
                <c:pt idx="26">
                  <c:v>0.17988425925925924</c:v>
                </c:pt>
                <c:pt idx="27">
                  <c:v>0.1801851851851852</c:v>
                </c:pt>
                <c:pt idx="28">
                  <c:v>0.1806712962962963</c:v>
                </c:pt>
                <c:pt idx="29">
                  <c:v>0.18112268518518518</c:v>
                </c:pt>
                <c:pt idx="30">
                  <c:v>0.18140046296296297</c:v>
                </c:pt>
                <c:pt idx="31">
                  <c:v>0.1816550925925926</c:v>
                </c:pt>
                <c:pt idx="32">
                  <c:v>0.18211805555555557</c:v>
                </c:pt>
                <c:pt idx="33">
                  <c:v>0.18325231481481483</c:v>
                </c:pt>
                <c:pt idx="34">
                  <c:v>0.18379629629629632</c:v>
                </c:pt>
                <c:pt idx="35">
                  <c:v>0.18432870370370369</c:v>
                </c:pt>
                <c:pt idx="36">
                  <c:v>0.18466435185185184</c:v>
                </c:pt>
                <c:pt idx="37">
                  <c:v>0.18515046296296298</c:v>
                </c:pt>
                <c:pt idx="38">
                  <c:v>0.18552083333333333</c:v>
                </c:pt>
                <c:pt idx="39">
                  <c:v>0.18586805555555555</c:v>
                </c:pt>
                <c:pt idx="40">
                  <c:v>0.18604166666666666</c:v>
                </c:pt>
                <c:pt idx="41">
                  <c:v>0.18657407407407409</c:v>
                </c:pt>
                <c:pt idx="42">
                  <c:v>0.18706018518518519</c:v>
                </c:pt>
                <c:pt idx="43">
                  <c:v>0.18748842592592593</c:v>
                </c:pt>
                <c:pt idx="44">
                  <c:v>0.18818287037037038</c:v>
                </c:pt>
                <c:pt idx="45">
                  <c:v>0.18940972222222222</c:v>
                </c:pt>
                <c:pt idx="46">
                  <c:v>0.1897337962962963</c:v>
                </c:pt>
                <c:pt idx="47">
                  <c:v>0.19017361111111111</c:v>
                </c:pt>
                <c:pt idx="48">
                  <c:v>0.19071759259259258</c:v>
                </c:pt>
                <c:pt idx="49">
                  <c:v>0.1910300925925926</c:v>
                </c:pt>
                <c:pt idx="50">
                  <c:v>0.19155092592592593</c:v>
                </c:pt>
                <c:pt idx="51">
                  <c:v>0.19187500000000002</c:v>
                </c:pt>
                <c:pt idx="52">
                  <c:v>0.19217592592592592</c:v>
                </c:pt>
                <c:pt idx="53">
                  <c:v>0.19251157407407407</c:v>
                </c:pt>
                <c:pt idx="54">
                  <c:v>0.19280092592592593</c:v>
                </c:pt>
                <c:pt idx="55">
                  <c:v>0.19410879629629629</c:v>
                </c:pt>
                <c:pt idx="56">
                  <c:v>0.19442129629629631</c:v>
                </c:pt>
                <c:pt idx="57">
                  <c:v>0.19494212962962965</c:v>
                </c:pt>
                <c:pt idx="58">
                  <c:v>0.19537037037037039</c:v>
                </c:pt>
                <c:pt idx="59">
                  <c:v>0.19574074074074074</c:v>
                </c:pt>
                <c:pt idx="60">
                  <c:v>0.19614583333333332</c:v>
                </c:pt>
              </c:numCache>
            </c:numRef>
          </c:xVal>
          <c:yVal>
            <c:numRef>
              <c:f>Data_set_1!$AN$314:$AN$374</c:f>
              <c:numCache>
                <c:formatCode>General</c:formatCode>
                <c:ptCount val="6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11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20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34</c:v>
                </c:pt>
                <c:pt idx="45">
                  <c:v>36</c:v>
                </c:pt>
                <c:pt idx="46">
                  <c:v>35</c:v>
                </c:pt>
                <c:pt idx="47">
                  <c:v>34</c:v>
                </c:pt>
                <c:pt idx="48">
                  <c:v>35</c:v>
                </c:pt>
                <c:pt idx="49">
                  <c:v>34</c:v>
                </c:pt>
                <c:pt idx="50">
                  <c:v>38</c:v>
                </c:pt>
                <c:pt idx="51">
                  <c:v>40</c:v>
                </c:pt>
                <c:pt idx="52">
                  <c:v>42</c:v>
                </c:pt>
                <c:pt idx="53">
                  <c:v>43</c:v>
                </c:pt>
                <c:pt idx="54">
                  <c:v>43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38-4C26-9656-38FFC7F1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84064"/>
        <c:axId val="37052415"/>
      </c:scatterChart>
      <c:valAx>
        <c:axId val="930584064"/>
        <c:scaling>
          <c:orientation val="minMax"/>
          <c:min val="0.164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2415"/>
        <c:crosses val="autoZero"/>
        <c:crossBetween val="midCat"/>
      </c:valAx>
      <c:valAx>
        <c:axId val="370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8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Data_set_1!$AL$2:$AL$46</c:f>
              <c:numCache>
                <c:formatCode>h:mm:ss</c:formatCode>
                <c:ptCount val="45"/>
                <c:pt idx="0">
                  <c:v>0</c:v>
                </c:pt>
                <c:pt idx="1">
                  <c:v>2.8935185185185189E-4</c:v>
                </c:pt>
                <c:pt idx="2">
                  <c:v>9.1435185185185185E-4</c:v>
                </c:pt>
                <c:pt idx="3">
                  <c:v>1.5856481481481479E-3</c:v>
                </c:pt>
                <c:pt idx="4">
                  <c:v>2.1064814814814813E-3</c:v>
                </c:pt>
                <c:pt idx="5">
                  <c:v>2.5231481481481481E-3</c:v>
                </c:pt>
                <c:pt idx="6">
                  <c:v>2.8356481481481479E-3</c:v>
                </c:pt>
                <c:pt idx="7">
                  <c:v>3.2523148148148151E-3</c:v>
                </c:pt>
                <c:pt idx="8">
                  <c:v>4.2013888888888891E-3</c:v>
                </c:pt>
                <c:pt idx="9">
                  <c:v>4.6643518518518518E-3</c:v>
                </c:pt>
                <c:pt idx="10">
                  <c:v>5.5787037037037038E-3</c:v>
                </c:pt>
                <c:pt idx="11">
                  <c:v>5.8796296296296296E-3</c:v>
                </c:pt>
                <c:pt idx="12">
                  <c:v>6.5046296296296302E-3</c:v>
                </c:pt>
                <c:pt idx="13">
                  <c:v>7.2337962962962963E-3</c:v>
                </c:pt>
                <c:pt idx="14">
                  <c:v>7.6041666666666662E-3</c:v>
                </c:pt>
                <c:pt idx="15">
                  <c:v>7.9745370370370369E-3</c:v>
                </c:pt>
                <c:pt idx="16">
                  <c:v>8.8541666666666664E-3</c:v>
                </c:pt>
                <c:pt idx="17">
                  <c:v>9.2939814814814812E-3</c:v>
                </c:pt>
                <c:pt idx="18">
                  <c:v>0.01</c:v>
                </c:pt>
                <c:pt idx="19">
                  <c:v>1.0763888888888891E-2</c:v>
                </c:pt>
                <c:pt idx="20">
                  <c:v>1.1840277777777778E-2</c:v>
                </c:pt>
                <c:pt idx="21">
                  <c:v>1.252314814814815E-2</c:v>
                </c:pt>
                <c:pt idx="22">
                  <c:v>1.3761574074074074E-2</c:v>
                </c:pt>
                <c:pt idx="23">
                  <c:v>1.40625E-2</c:v>
                </c:pt>
                <c:pt idx="24">
                  <c:v>1.4328703703703703E-2</c:v>
                </c:pt>
                <c:pt idx="25">
                  <c:v>1.4756944444444446E-2</c:v>
                </c:pt>
                <c:pt idx="26">
                  <c:v>1.5219907407407409E-2</c:v>
                </c:pt>
                <c:pt idx="27">
                  <c:v>1.5694444444444445E-2</c:v>
                </c:pt>
                <c:pt idx="28">
                  <c:v>1.6157407407407409E-2</c:v>
                </c:pt>
                <c:pt idx="29">
                  <c:v>1.6793981481481483E-2</c:v>
                </c:pt>
                <c:pt idx="30">
                  <c:v>1.7430555555555557E-2</c:v>
                </c:pt>
                <c:pt idx="31">
                  <c:v>1.7685185185185182E-2</c:v>
                </c:pt>
                <c:pt idx="32">
                  <c:v>1.8020833333333333E-2</c:v>
                </c:pt>
                <c:pt idx="33">
                  <c:v>1.8437499999999999E-2</c:v>
                </c:pt>
                <c:pt idx="34">
                  <c:v>1.8865740740740742E-2</c:v>
                </c:pt>
                <c:pt idx="35">
                  <c:v>1.9988425925925927E-2</c:v>
                </c:pt>
                <c:pt idx="36">
                  <c:v>2.0312500000000001E-2</c:v>
                </c:pt>
                <c:pt idx="37">
                  <c:v>2.056712962962963E-2</c:v>
                </c:pt>
                <c:pt idx="38">
                  <c:v>2.1006944444444443E-2</c:v>
                </c:pt>
                <c:pt idx="39">
                  <c:v>2.146990740740741E-2</c:v>
                </c:pt>
                <c:pt idx="40">
                  <c:v>2.1944444444444447E-2</c:v>
                </c:pt>
                <c:pt idx="41">
                  <c:v>2.2546296296296297E-2</c:v>
                </c:pt>
                <c:pt idx="42">
                  <c:v>2.3043981481481481E-2</c:v>
                </c:pt>
                <c:pt idx="43">
                  <c:v>2.3553240740740739E-2</c:v>
                </c:pt>
                <c:pt idx="44">
                  <c:v>2.3831018518518519E-2</c:v>
                </c:pt>
              </c:numCache>
            </c:numRef>
          </c:xVal>
          <c:yVal>
            <c:numRef>
              <c:f>Data_set_1!$AM$2:$AM$46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14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15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1-41D4-A2D0-059434B932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Data_set_1!$AL$2:$AL$46</c:f>
              <c:numCache>
                <c:formatCode>h:mm:ss</c:formatCode>
                <c:ptCount val="45"/>
                <c:pt idx="0">
                  <c:v>0</c:v>
                </c:pt>
                <c:pt idx="1">
                  <c:v>2.8935185185185189E-4</c:v>
                </c:pt>
                <c:pt idx="2">
                  <c:v>9.1435185185185185E-4</c:v>
                </c:pt>
                <c:pt idx="3">
                  <c:v>1.5856481481481479E-3</c:v>
                </c:pt>
                <c:pt idx="4">
                  <c:v>2.1064814814814813E-3</c:v>
                </c:pt>
                <c:pt idx="5">
                  <c:v>2.5231481481481481E-3</c:v>
                </c:pt>
                <c:pt idx="6">
                  <c:v>2.8356481481481479E-3</c:v>
                </c:pt>
                <c:pt idx="7">
                  <c:v>3.2523148148148151E-3</c:v>
                </c:pt>
                <c:pt idx="8">
                  <c:v>4.2013888888888891E-3</c:v>
                </c:pt>
                <c:pt idx="9">
                  <c:v>4.6643518518518518E-3</c:v>
                </c:pt>
                <c:pt idx="10">
                  <c:v>5.5787037037037038E-3</c:v>
                </c:pt>
                <c:pt idx="11">
                  <c:v>5.8796296296296296E-3</c:v>
                </c:pt>
                <c:pt idx="12">
                  <c:v>6.5046296296296302E-3</c:v>
                </c:pt>
                <c:pt idx="13">
                  <c:v>7.2337962962962963E-3</c:v>
                </c:pt>
                <c:pt idx="14">
                  <c:v>7.6041666666666662E-3</c:v>
                </c:pt>
                <c:pt idx="15">
                  <c:v>7.9745370370370369E-3</c:v>
                </c:pt>
                <c:pt idx="16">
                  <c:v>8.8541666666666664E-3</c:v>
                </c:pt>
                <c:pt idx="17">
                  <c:v>9.2939814814814812E-3</c:v>
                </c:pt>
                <c:pt idx="18">
                  <c:v>0.01</c:v>
                </c:pt>
                <c:pt idx="19">
                  <c:v>1.0763888888888891E-2</c:v>
                </c:pt>
                <c:pt idx="20">
                  <c:v>1.1840277777777778E-2</c:v>
                </c:pt>
                <c:pt idx="21">
                  <c:v>1.252314814814815E-2</c:v>
                </c:pt>
                <c:pt idx="22">
                  <c:v>1.3761574074074074E-2</c:v>
                </c:pt>
                <c:pt idx="23">
                  <c:v>1.40625E-2</c:v>
                </c:pt>
                <c:pt idx="24">
                  <c:v>1.4328703703703703E-2</c:v>
                </c:pt>
                <c:pt idx="25">
                  <c:v>1.4756944444444446E-2</c:v>
                </c:pt>
                <c:pt idx="26">
                  <c:v>1.5219907407407409E-2</c:v>
                </c:pt>
                <c:pt idx="27">
                  <c:v>1.5694444444444445E-2</c:v>
                </c:pt>
                <c:pt idx="28">
                  <c:v>1.6157407407407409E-2</c:v>
                </c:pt>
                <c:pt idx="29">
                  <c:v>1.6793981481481483E-2</c:v>
                </c:pt>
                <c:pt idx="30">
                  <c:v>1.7430555555555557E-2</c:v>
                </c:pt>
                <c:pt idx="31">
                  <c:v>1.7685185185185182E-2</c:v>
                </c:pt>
                <c:pt idx="32">
                  <c:v>1.8020833333333333E-2</c:v>
                </c:pt>
                <c:pt idx="33">
                  <c:v>1.8437499999999999E-2</c:v>
                </c:pt>
                <c:pt idx="34">
                  <c:v>1.8865740740740742E-2</c:v>
                </c:pt>
                <c:pt idx="35">
                  <c:v>1.9988425925925927E-2</c:v>
                </c:pt>
                <c:pt idx="36">
                  <c:v>2.0312500000000001E-2</c:v>
                </c:pt>
                <c:pt idx="37">
                  <c:v>2.056712962962963E-2</c:v>
                </c:pt>
                <c:pt idx="38">
                  <c:v>2.1006944444444443E-2</c:v>
                </c:pt>
                <c:pt idx="39">
                  <c:v>2.146990740740741E-2</c:v>
                </c:pt>
                <c:pt idx="40">
                  <c:v>2.1944444444444447E-2</c:v>
                </c:pt>
                <c:pt idx="41">
                  <c:v>2.2546296296296297E-2</c:v>
                </c:pt>
                <c:pt idx="42">
                  <c:v>2.3043981481481481E-2</c:v>
                </c:pt>
                <c:pt idx="43">
                  <c:v>2.3553240740740739E-2</c:v>
                </c:pt>
                <c:pt idx="44">
                  <c:v>2.3831018518518519E-2</c:v>
                </c:pt>
              </c:numCache>
            </c:numRef>
          </c:xVal>
          <c:yVal>
            <c:numRef>
              <c:f>Data_set_1!$AN$2:$AN$46</c:f>
              <c:numCache>
                <c:formatCode>General</c:formatCode>
                <c:ptCount val="4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23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24</c:v>
                </c:pt>
                <c:pt idx="21">
                  <c:v>28</c:v>
                </c:pt>
                <c:pt idx="22">
                  <c:v>30</c:v>
                </c:pt>
                <c:pt idx="23">
                  <c:v>31</c:v>
                </c:pt>
                <c:pt idx="24">
                  <c:v>33</c:v>
                </c:pt>
                <c:pt idx="25">
                  <c:v>35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39</c:v>
                </c:pt>
                <c:pt idx="32">
                  <c:v>40</c:v>
                </c:pt>
                <c:pt idx="33">
                  <c:v>42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53</c:v>
                </c:pt>
                <c:pt idx="42">
                  <c:v>54</c:v>
                </c:pt>
                <c:pt idx="43">
                  <c:v>56</c:v>
                </c:pt>
                <c:pt idx="44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1-41D4-A2D0-059434B9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02592"/>
        <c:axId val="1130141760"/>
      </c:scatterChart>
      <c:valAx>
        <c:axId val="152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41760"/>
        <c:crosses val="autoZero"/>
        <c:crossBetween val="midCat"/>
      </c:valAx>
      <c:valAx>
        <c:axId val="11301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Data_set_2!$AM$2:$AM$64</c:f>
              <c:numCache>
                <c:formatCode>h:mm:ss</c:formatCode>
                <c:ptCount val="63"/>
                <c:pt idx="0">
                  <c:v>0</c:v>
                </c:pt>
                <c:pt idx="1">
                  <c:v>4.3981481481481481E-4</c:v>
                </c:pt>
                <c:pt idx="2">
                  <c:v>7.0601851851851847E-4</c:v>
                </c:pt>
                <c:pt idx="3">
                  <c:v>1.0532407407407407E-3</c:v>
                </c:pt>
                <c:pt idx="4">
                  <c:v>1.6319444444444445E-3</c:v>
                </c:pt>
                <c:pt idx="5">
                  <c:v>1.9675925925925928E-3</c:v>
                </c:pt>
                <c:pt idx="6">
                  <c:v>2.4652777777777776E-3</c:v>
                </c:pt>
                <c:pt idx="7">
                  <c:v>2.7893518518518519E-3</c:v>
                </c:pt>
                <c:pt idx="8">
                  <c:v>3.3333333333333335E-3</c:v>
                </c:pt>
                <c:pt idx="9">
                  <c:v>3.8425925925925923E-3</c:v>
                </c:pt>
                <c:pt idx="10">
                  <c:v>4.9189814814814816E-3</c:v>
                </c:pt>
                <c:pt idx="11">
                  <c:v>5.185185185185185E-3</c:v>
                </c:pt>
                <c:pt idx="12">
                  <c:v>5.6249999999999989E-3</c:v>
                </c:pt>
                <c:pt idx="13">
                  <c:v>6.030092592592593E-3</c:v>
                </c:pt>
                <c:pt idx="14">
                  <c:v>6.3773148148148148E-3</c:v>
                </c:pt>
                <c:pt idx="15">
                  <c:v>6.6782407407407415E-3</c:v>
                </c:pt>
                <c:pt idx="16">
                  <c:v>7.1759259259259259E-3</c:v>
                </c:pt>
                <c:pt idx="17">
                  <c:v>7.4652777777777781E-3</c:v>
                </c:pt>
                <c:pt idx="18">
                  <c:v>7.9166666666666673E-3</c:v>
                </c:pt>
                <c:pt idx="19">
                  <c:v>8.1828703703703699E-3</c:v>
                </c:pt>
                <c:pt idx="20">
                  <c:v>8.5300925925925926E-3</c:v>
                </c:pt>
                <c:pt idx="21">
                  <c:v>8.8425925925925911E-3</c:v>
                </c:pt>
                <c:pt idx="22">
                  <c:v>9.3287037037037036E-3</c:v>
                </c:pt>
                <c:pt idx="23">
                  <c:v>1.0775462962962964E-2</c:v>
                </c:pt>
                <c:pt idx="24">
                  <c:v>1.1284722222222222E-2</c:v>
                </c:pt>
                <c:pt idx="25">
                  <c:v>1.1655092592592594E-2</c:v>
                </c:pt>
                <c:pt idx="26">
                  <c:v>1.1898148148148149E-2</c:v>
                </c:pt>
                <c:pt idx="27">
                  <c:v>1.2372685185185186E-2</c:v>
                </c:pt>
                <c:pt idx="28">
                  <c:v>1.2789351851851852E-2</c:v>
                </c:pt>
                <c:pt idx="29">
                  <c:v>1.3078703703703703E-2</c:v>
                </c:pt>
                <c:pt idx="30">
                  <c:v>1.3425925925925924E-2</c:v>
                </c:pt>
                <c:pt idx="31">
                  <c:v>1.3923611111111111E-2</c:v>
                </c:pt>
                <c:pt idx="32">
                  <c:v>1.4525462962962964E-2</c:v>
                </c:pt>
                <c:pt idx="33">
                  <c:v>1.4895833333333332E-2</c:v>
                </c:pt>
                <c:pt idx="34">
                  <c:v>1.5497685185185186E-2</c:v>
                </c:pt>
                <c:pt idx="35">
                  <c:v>1.6921296296296299E-2</c:v>
                </c:pt>
                <c:pt idx="36">
                  <c:v>1.7280092592592593E-2</c:v>
                </c:pt>
                <c:pt idx="37">
                  <c:v>1.8113425925925925E-2</c:v>
                </c:pt>
                <c:pt idx="38">
                  <c:v>1.8402777777777778E-2</c:v>
                </c:pt>
                <c:pt idx="39">
                  <c:v>1.8703703703703705E-2</c:v>
                </c:pt>
                <c:pt idx="40">
                  <c:v>1.923611111111111E-2</c:v>
                </c:pt>
                <c:pt idx="41">
                  <c:v>1.9872685185185184E-2</c:v>
                </c:pt>
                <c:pt idx="42">
                  <c:v>2.0208333333333335E-2</c:v>
                </c:pt>
                <c:pt idx="43">
                  <c:v>2.0509259259259258E-2</c:v>
                </c:pt>
                <c:pt idx="44">
                  <c:v>2.1030092592592597E-2</c:v>
                </c:pt>
                <c:pt idx="45">
                  <c:v>2.2615740740740742E-2</c:v>
                </c:pt>
                <c:pt idx="46">
                  <c:v>2.2881944444444444E-2</c:v>
                </c:pt>
                <c:pt idx="47">
                  <c:v>2.3298611111111107E-2</c:v>
                </c:pt>
                <c:pt idx="48">
                  <c:v>2.3587962962962963E-2</c:v>
                </c:pt>
                <c:pt idx="49">
                  <c:v>2.4143518518518519E-2</c:v>
                </c:pt>
                <c:pt idx="50">
                  <c:v>2.5023148148148145E-2</c:v>
                </c:pt>
                <c:pt idx="51">
                  <c:v>2.5902777777777775E-2</c:v>
                </c:pt>
                <c:pt idx="52">
                  <c:v>2.6203703703703705E-2</c:v>
                </c:pt>
                <c:pt idx="53">
                  <c:v>2.6689814814814816E-2</c:v>
                </c:pt>
                <c:pt idx="54">
                  <c:v>2.7013888888888889E-2</c:v>
                </c:pt>
                <c:pt idx="55">
                  <c:v>2.7418981481481485E-2</c:v>
                </c:pt>
                <c:pt idx="56">
                  <c:v>2.7789351851851853E-2</c:v>
                </c:pt>
                <c:pt idx="57">
                  <c:v>2.8159722222222221E-2</c:v>
                </c:pt>
                <c:pt idx="58">
                  <c:v>2.8738425925925928E-2</c:v>
                </c:pt>
                <c:pt idx="59">
                  <c:v>2.9525462962962962E-2</c:v>
                </c:pt>
                <c:pt idx="60">
                  <c:v>3.006944444444444E-2</c:v>
                </c:pt>
                <c:pt idx="61">
                  <c:v>3.0543981481481481E-2</c:v>
                </c:pt>
                <c:pt idx="62">
                  <c:v>3.0891203703703702E-2</c:v>
                </c:pt>
              </c:numCache>
            </c:numRef>
          </c:xVal>
          <c:yVal>
            <c:numRef>
              <c:f>Data_set_2!$AN$2:$AN$64</c:f>
              <c:numCache>
                <c:formatCode>General</c:formatCode>
                <c:ptCount val="63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23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33</c:v>
                </c:pt>
                <c:pt idx="28">
                  <c:v>35</c:v>
                </c:pt>
                <c:pt idx="29">
                  <c:v>38</c:v>
                </c:pt>
                <c:pt idx="30">
                  <c:v>36</c:v>
                </c:pt>
                <c:pt idx="31">
                  <c:v>35</c:v>
                </c:pt>
                <c:pt idx="32">
                  <c:v>35</c:v>
                </c:pt>
                <c:pt idx="33">
                  <c:v>36</c:v>
                </c:pt>
                <c:pt idx="34">
                  <c:v>39</c:v>
                </c:pt>
                <c:pt idx="35">
                  <c:v>39</c:v>
                </c:pt>
                <c:pt idx="36">
                  <c:v>40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41</c:v>
                </c:pt>
                <c:pt idx="41">
                  <c:v>43</c:v>
                </c:pt>
                <c:pt idx="42">
                  <c:v>44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48</c:v>
                </c:pt>
                <c:pt idx="50">
                  <c:v>50</c:v>
                </c:pt>
                <c:pt idx="51">
                  <c:v>53</c:v>
                </c:pt>
                <c:pt idx="52">
                  <c:v>52</c:v>
                </c:pt>
                <c:pt idx="53">
                  <c:v>55</c:v>
                </c:pt>
                <c:pt idx="54">
                  <c:v>56</c:v>
                </c:pt>
                <c:pt idx="55">
                  <c:v>58</c:v>
                </c:pt>
                <c:pt idx="56">
                  <c:v>58</c:v>
                </c:pt>
                <c:pt idx="57">
                  <c:v>60</c:v>
                </c:pt>
                <c:pt idx="58">
                  <c:v>59</c:v>
                </c:pt>
                <c:pt idx="59">
                  <c:v>61</c:v>
                </c:pt>
                <c:pt idx="60">
                  <c:v>64</c:v>
                </c:pt>
                <c:pt idx="61">
                  <c:v>63</c:v>
                </c:pt>
                <c:pt idx="62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F-4A71-9B68-66FDD29BEE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Data_set_2!$AM$2:$AM$64</c:f>
              <c:numCache>
                <c:formatCode>h:mm:ss</c:formatCode>
                <c:ptCount val="63"/>
                <c:pt idx="0">
                  <c:v>0</c:v>
                </c:pt>
                <c:pt idx="1">
                  <c:v>4.3981481481481481E-4</c:v>
                </c:pt>
                <c:pt idx="2">
                  <c:v>7.0601851851851847E-4</c:v>
                </c:pt>
                <c:pt idx="3">
                  <c:v>1.0532407407407407E-3</c:v>
                </c:pt>
                <c:pt idx="4">
                  <c:v>1.6319444444444445E-3</c:v>
                </c:pt>
                <c:pt idx="5">
                  <c:v>1.9675925925925928E-3</c:v>
                </c:pt>
                <c:pt idx="6">
                  <c:v>2.4652777777777776E-3</c:v>
                </c:pt>
                <c:pt idx="7">
                  <c:v>2.7893518518518519E-3</c:v>
                </c:pt>
                <c:pt idx="8">
                  <c:v>3.3333333333333335E-3</c:v>
                </c:pt>
                <c:pt idx="9">
                  <c:v>3.8425925925925923E-3</c:v>
                </c:pt>
                <c:pt idx="10">
                  <c:v>4.9189814814814816E-3</c:v>
                </c:pt>
                <c:pt idx="11">
                  <c:v>5.185185185185185E-3</c:v>
                </c:pt>
                <c:pt idx="12">
                  <c:v>5.6249999999999989E-3</c:v>
                </c:pt>
                <c:pt idx="13">
                  <c:v>6.030092592592593E-3</c:v>
                </c:pt>
                <c:pt idx="14">
                  <c:v>6.3773148148148148E-3</c:v>
                </c:pt>
                <c:pt idx="15">
                  <c:v>6.6782407407407415E-3</c:v>
                </c:pt>
                <c:pt idx="16">
                  <c:v>7.1759259259259259E-3</c:v>
                </c:pt>
                <c:pt idx="17">
                  <c:v>7.4652777777777781E-3</c:v>
                </c:pt>
                <c:pt idx="18">
                  <c:v>7.9166666666666673E-3</c:v>
                </c:pt>
                <c:pt idx="19">
                  <c:v>8.1828703703703699E-3</c:v>
                </c:pt>
                <c:pt idx="20">
                  <c:v>8.5300925925925926E-3</c:v>
                </c:pt>
                <c:pt idx="21">
                  <c:v>8.8425925925925911E-3</c:v>
                </c:pt>
                <c:pt idx="22">
                  <c:v>9.3287037037037036E-3</c:v>
                </c:pt>
                <c:pt idx="23">
                  <c:v>1.0775462962962964E-2</c:v>
                </c:pt>
                <c:pt idx="24">
                  <c:v>1.1284722222222222E-2</c:v>
                </c:pt>
                <c:pt idx="25">
                  <c:v>1.1655092592592594E-2</c:v>
                </c:pt>
                <c:pt idx="26">
                  <c:v>1.1898148148148149E-2</c:v>
                </c:pt>
                <c:pt idx="27">
                  <c:v>1.2372685185185186E-2</c:v>
                </c:pt>
                <c:pt idx="28">
                  <c:v>1.2789351851851852E-2</c:v>
                </c:pt>
                <c:pt idx="29">
                  <c:v>1.3078703703703703E-2</c:v>
                </c:pt>
                <c:pt idx="30">
                  <c:v>1.3425925925925924E-2</c:v>
                </c:pt>
                <c:pt idx="31">
                  <c:v>1.3923611111111111E-2</c:v>
                </c:pt>
                <c:pt idx="32">
                  <c:v>1.4525462962962964E-2</c:v>
                </c:pt>
                <c:pt idx="33">
                  <c:v>1.4895833333333332E-2</c:v>
                </c:pt>
                <c:pt idx="34">
                  <c:v>1.5497685185185186E-2</c:v>
                </c:pt>
                <c:pt idx="35">
                  <c:v>1.6921296296296299E-2</c:v>
                </c:pt>
                <c:pt idx="36">
                  <c:v>1.7280092592592593E-2</c:v>
                </c:pt>
                <c:pt idx="37">
                  <c:v>1.8113425925925925E-2</c:v>
                </c:pt>
                <c:pt idx="38">
                  <c:v>1.8402777777777778E-2</c:v>
                </c:pt>
                <c:pt idx="39">
                  <c:v>1.8703703703703705E-2</c:v>
                </c:pt>
                <c:pt idx="40">
                  <c:v>1.923611111111111E-2</c:v>
                </c:pt>
                <c:pt idx="41">
                  <c:v>1.9872685185185184E-2</c:v>
                </c:pt>
                <c:pt idx="42">
                  <c:v>2.0208333333333335E-2</c:v>
                </c:pt>
                <c:pt idx="43">
                  <c:v>2.0509259259259258E-2</c:v>
                </c:pt>
                <c:pt idx="44">
                  <c:v>2.1030092592592597E-2</c:v>
                </c:pt>
                <c:pt idx="45">
                  <c:v>2.2615740740740742E-2</c:v>
                </c:pt>
                <c:pt idx="46">
                  <c:v>2.2881944444444444E-2</c:v>
                </c:pt>
                <c:pt idx="47">
                  <c:v>2.3298611111111107E-2</c:v>
                </c:pt>
                <c:pt idx="48">
                  <c:v>2.3587962962962963E-2</c:v>
                </c:pt>
                <c:pt idx="49">
                  <c:v>2.4143518518518519E-2</c:v>
                </c:pt>
                <c:pt idx="50">
                  <c:v>2.5023148148148145E-2</c:v>
                </c:pt>
                <c:pt idx="51">
                  <c:v>2.5902777777777775E-2</c:v>
                </c:pt>
                <c:pt idx="52">
                  <c:v>2.6203703703703705E-2</c:v>
                </c:pt>
                <c:pt idx="53">
                  <c:v>2.6689814814814816E-2</c:v>
                </c:pt>
                <c:pt idx="54">
                  <c:v>2.7013888888888889E-2</c:v>
                </c:pt>
                <c:pt idx="55">
                  <c:v>2.7418981481481485E-2</c:v>
                </c:pt>
                <c:pt idx="56">
                  <c:v>2.7789351851851853E-2</c:v>
                </c:pt>
                <c:pt idx="57">
                  <c:v>2.8159722222222221E-2</c:v>
                </c:pt>
                <c:pt idx="58">
                  <c:v>2.8738425925925928E-2</c:v>
                </c:pt>
                <c:pt idx="59">
                  <c:v>2.9525462962962962E-2</c:v>
                </c:pt>
                <c:pt idx="60">
                  <c:v>3.006944444444444E-2</c:v>
                </c:pt>
                <c:pt idx="61">
                  <c:v>3.0543981481481481E-2</c:v>
                </c:pt>
                <c:pt idx="62">
                  <c:v>3.0891203703703702E-2</c:v>
                </c:pt>
              </c:numCache>
            </c:numRef>
          </c:xVal>
          <c:yVal>
            <c:numRef>
              <c:f>Data_set_2!$AO$2:$AO$64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12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31</c:v>
                </c:pt>
                <c:pt idx="36">
                  <c:v>29</c:v>
                </c:pt>
                <c:pt idx="37">
                  <c:v>31</c:v>
                </c:pt>
                <c:pt idx="38">
                  <c:v>33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33</c:v>
                </c:pt>
                <c:pt idx="43">
                  <c:v>34</c:v>
                </c:pt>
                <c:pt idx="44">
                  <c:v>32</c:v>
                </c:pt>
                <c:pt idx="45">
                  <c:v>35</c:v>
                </c:pt>
                <c:pt idx="46">
                  <c:v>34</c:v>
                </c:pt>
                <c:pt idx="47">
                  <c:v>38</c:v>
                </c:pt>
                <c:pt idx="48">
                  <c:v>36</c:v>
                </c:pt>
                <c:pt idx="49">
                  <c:v>35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37</c:v>
                </c:pt>
                <c:pt idx="58">
                  <c:v>40</c:v>
                </c:pt>
                <c:pt idx="59">
                  <c:v>41</c:v>
                </c:pt>
                <c:pt idx="60">
                  <c:v>40</c:v>
                </c:pt>
                <c:pt idx="61">
                  <c:v>42</c:v>
                </c:pt>
                <c:pt idx="6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BF-4A71-9B68-66FDD29B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455"/>
        <c:axId val="177137183"/>
      </c:scatterChart>
      <c:valAx>
        <c:axId val="61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7183"/>
        <c:crosses val="autoZero"/>
        <c:crossBetween val="midCat"/>
      </c:valAx>
      <c:valAx>
        <c:axId val="177137183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Data_set_2!$AM$74:$AM$165</c:f>
              <c:numCache>
                <c:formatCode>h:mm:ss</c:formatCode>
                <c:ptCount val="92"/>
                <c:pt idx="0">
                  <c:v>3.2685185185185185E-2</c:v>
                </c:pt>
                <c:pt idx="1">
                  <c:v>3.2951388888888891E-2</c:v>
                </c:pt>
                <c:pt idx="2">
                  <c:v>3.3240740740740744E-2</c:v>
                </c:pt>
                <c:pt idx="3">
                  <c:v>3.3530092592592591E-2</c:v>
                </c:pt>
                <c:pt idx="4">
                  <c:v>3.4224537037037032E-2</c:v>
                </c:pt>
                <c:pt idx="5">
                  <c:v>3.4467592592592591E-2</c:v>
                </c:pt>
                <c:pt idx="6">
                  <c:v>3.4884259259259261E-2</c:v>
                </c:pt>
                <c:pt idx="7">
                  <c:v>3.5532407407407408E-2</c:v>
                </c:pt>
                <c:pt idx="8">
                  <c:v>3.6041666666666666E-2</c:v>
                </c:pt>
                <c:pt idx="9">
                  <c:v>3.6354166666666667E-2</c:v>
                </c:pt>
                <c:pt idx="10">
                  <c:v>3.6874999999999998E-2</c:v>
                </c:pt>
                <c:pt idx="11">
                  <c:v>3.7627314814814815E-2</c:v>
                </c:pt>
                <c:pt idx="12">
                  <c:v>3.8148148148148146E-2</c:v>
                </c:pt>
                <c:pt idx="13">
                  <c:v>3.8425925925925926E-2</c:v>
                </c:pt>
                <c:pt idx="14">
                  <c:v>3.8773148148148147E-2</c:v>
                </c:pt>
                <c:pt idx="15">
                  <c:v>3.9675925925925927E-2</c:v>
                </c:pt>
                <c:pt idx="16">
                  <c:v>4.1226851851851855E-2</c:v>
                </c:pt>
                <c:pt idx="17">
                  <c:v>4.1863425925925929E-2</c:v>
                </c:pt>
                <c:pt idx="18">
                  <c:v>4.2141203703703702E-2</c:v>
                </c:pt>
                <c:pt idx="19">
                  <c:v>4.2604166666666665E-2</c:v>
                </c:pt>
                <c:pt idx="20">
                  <c:v>4.311342592592593E-2</c:v>
                </c:pt>
                <c:pt idx="21">
                  <c:v>4.3680555555555556E-2</c:v>
                </c:pt>
                <c:pt idx="22">
                  <c:v>4.4328703703703703E-2</c:v>
                </c:pt>
                <c:pt idx="23">
                  <c:v>4.4687499999999998E-2</c:v>
                </c:pt>
                <c:pt idx="24">
                  <c:v>4.5578703703703705E-2</c:v>
                </c:pt>
                <c:pt idx="25">
                  <c:v>4.6018518518518514E-2</c:v>
                </c:pt>
                <c:pt idx="26">
                  <c:v>4.6365740740740742E-2</c:v>
                </c:pt>
                <c:pt idx="27">
                  <c:v>4.701388888888889E-2</c:v>
                </c:pt>
                <c:pt idx="28">
                  <c:v>4.7523148148148148E-2</c:v>
                </c:pt>
                <c:pt idx="29">
                  <c:v>4.8136574074074075E-2</c:v>
                </c:pt>
                <c:pt idx="30">
                  <c:v>4.8888888888888891E-2</c:v>
                </c:pt>
                <c:pt idx="31">
                  <c:v>4.9652777777777775E-2</c:v>
                </c:pt>
                <c:pt idx="32">
                  <c:v>5.0092592592592598E-2</c:v>
                </c:pt>
                <c:pt idx="33">
                  <c:v>5.0428240740740739E-2</c:v>
                </c:pt>
                <c:pt idx="34">
                  <c:v>5.1944444444444439E-2</c:v>
                </c:pt>
                <c:pt idx="35">
                  <c:v>5.2395833333333336E-2</c:v>
                </c:pt>
                <c:pt idx="36">
                  <c:v>5.2719907407407403E-2</c:v>
                </c:pt>
                <c:pt idx="37">
                  <c:v>5.3391203703703705E-2</c:v>
                </c:pt>
                <c:pt idx="38">
                  <c:v>5.3726851851851852E-2</c:v>
                </c:pt>
                <c:pt idx="39">
                  <c:v>5.4027777777777779E-2</c:v>
                </c:pt>
                <c:pt idx="40">
                  <c:v>5.451388888888889E-2</c:v>
                </c:pt>
                <c:pt idx="41">
                  <c:v>5.4872685185185184E-2</c:v>
                </c:pt>
                <c:pt idx="42">
                  <c:v>5.5520833333333332E-2</c:v>
                </c:pt>
                <c:pt idx="43">
                  <c:v>5.5914351851851847E-2</c:v>
                </c:pt>
                <c:pt idx="44">
                  <c:v>5.6319444444444443E-2</c:v>
                </c:pt>
                <c:pt idx="45">
                  <c:v>5.6724537037037039E-2</c:v>
                </c:pt>
                <c:pt idx="46">
                  <c:v>5.7118055555555554E-2</c:v>
                </c:pt>
                <c:pt idx="47">
                  <c:v>5.7476851851851855E-2</c:v>
                </c:pt>
                <c:pt idx="48">
                  <c:v>5.8310185185185187E-2</c:v>
                </c:pt>
                <c:pt idx="49">
                  <c:v>5.903935185185185E-2</c:v>
                </c:pt>
                <c:pt idx="50">
                  <c:v>5.9398148148148144E-2</c:v>
                </c:pt>
                <c:pt idx="51">
                  <c:v>5.9918981481481483E-2</c:v>
                </c:pt>
                <c:pt idx="52">
                  <c:v>6.04050925925926E-2</c:v>
                </c:pt>
                <c:pt idx="53">
                  <c:v>6.1435185185185183E-2</c:v>
                </c:pt>
                <c:pt idx="54">
                  <c:v>6.283564814814814E-2</c:v>
                </c:pt>
                <c:pt idx="55">
                  <c:v>6.3055555555555545E-2</c:v>
                </c:pt>
                <c:pt idx="56">
                  <c:v>6.3437499999999994E-2</c:v>
                </c:pt>
                <c:pt idx="57">
                  <c:v>6.3877314814814817E-2</c:v>
                </c:pt>
                <c:pt idx="58">
                  <c:v>6.4409722222222229E-2</c:v>
                </c:pt>
                <c:pt idx="59">
                  <c:v>6.4710648148148142E-2</c:v>
                </c:pt>
                <c:pt idx="60">
                  <c:v>6.5011574074074083E-2</c:v>
                </c:pt>
                <c:pt idx="61">
                  <c:v>6.5462962962962959E-2</c:v>
                </c:pt>
                <c:pt idx="62">
                  <c:v>6.5763888888888886E-2</c:v>
                </c:pt>
                <c:pt idx="63">
                  <c:v>6.699074074074074E-2</c:v>
                </c:pt>
                <c:pt idx="64">
                  <c:v>6.732638888888888E-2</c:v>
                </c:pt>
                <c:pt idx="65">
                  <c:v>6.806712962962963E-2</c:v>
                </c:pt>
                <c:pt idx="66">
                  <c:v>6.8553240740740748E-2</c:v>
                </c:pt>
                <c:pt idx="67">
                  <c:v>6.9016203703703705E-2</c:v>
                </c:pt>
                <c:pt idx="68">
                  <c:v>6.9398148148148139E-2</c:v>
                </c:pt>
                <c:pt idx="69">
                  <c:v>6.9953703703703699E-2</c:v>
                </c:pt>
                <c:pt idx="70">
                  <c:v>7.0254629629629625E-2</c:v>
                </c:pt>
                <c:pt idx="71">
                  <c:v>7.059027777777778E-2</c:v>
                </c:pt>
                <c:pt idx="72">
                  <c:v>7.1087962962962964E-2</c:v>
                </c:pt>
                <c:pt idx="73">
                  <c:v>7.1701388888888884E-2</c:v>
                </c:pt>
                <c:pt idx="74">
                  <c:v>7.3194444444444437E-2</c:v>
                </c:pt>
                <c:pt idx="75">
                  <c:v>7.3599537037037033E-2</c:v>
                </c:pt>
                <c:pt idx="76">
                  <c:v>7.4050925925925923E-2</c:v>
                </c:pt>
                <c:pt idx="77">
                  <c:v>7.4502314814814813E-2</c:v>
                </c:pt>
                <c:pt idx="78">
                  <c:v>7.513888888888888E-2</c:v>
                </c:pt>
                <c:pt idx="79">
                  <c:v>7.5821759259259255E-2</c:v>
                </c:pt>
                <c:pt idx="80">
                  <c:v>7.6122685185185182E-2</c:v>
                </c:pt>
                <c:pt idx="81">
                  <c:v>7.7453703703703705E-2</c:v>
                </c:pt>
                <c:pt idx="82">
                  <c:v>7.7812499999999993E-2</c:v>
                </c:pt>
                <c:pt idx="83">
                  <c:v>7.8252314814814816E-2</c:v>
                </c:pt>
                <c:pt idx="84">
                  <c:v>7.8969907407407405E-2</c:v>
                </c:pt>
                <c:pt idx="85">
                  <c:v>7.9456018518518523E-2</c:v>
                </c:pt>
                <c:pt idx="86">
                  <c:v>7.9826388888888891E-2</c:v>
                </c:pt>
                <c:pt idx="87">
                  <c:v>8.0474537037037039E-2</c:v>
                </c:pt>
                <c:pt idx="88">
                  <c:v>8.0925925925925915E-2</c:v>
                </c:pt>
                <c:pt idx="89">
                  <c:v>8.1377314814814819E-2</c:v>
                </c:pt>
                <c:pt idx="90">
                  <c:v>8.2233796296296291E-2</c:v>
                </c:pt>
                <c:pt idx="91">
                  <c:v>8.2685185185185181E-2</c:v>
                </c:pt>
              </c:numCache>
            </c:numRef>
          </c:xVal>
          <c:yVal>
            <c:numRef>
              <c:f>Data_set_2!$AN$74:$AN$165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20</c:v>
                </c:pt>
                <c:pt idx="36">
                  <c:v>18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27</c:v>
                </c:pt>
                <c:pt idx="41">
                  <c:v>28</c:v>
                </c:pt>
                <c:pt idx="42">
                  <c:v>28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32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38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39</c:v>
                </c:pt>
                <c:pt idx="64">
                  <c:v>38</c:v>
                </c:pt>
                <c:pt idx="65">
                  <c:v>38</c:v>
                </c:pt>
                <c:pt idx="66">
                  <c:v>40</c:v>
                </c:pt>
                <c:pt idx="67">
                  <c:v>41</c:v>
                </c:pt>
                <c:pt idx="68">
                  <c:v>43</c:v>
                </c:pt>
                <c:pt idx="69">
                  <c:v>41</c:v>
                </c:pt>
                <c:pt idx="70">
                  <c:v>41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49</c:v>
                </c:pt>
                <c:pt idx="78">
                  <c:v>47</c:v>
                </c:pt>
                <c:pt idx="79">
                  <c:v>48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  <c:pt idx="86">
                  <c:v>51</c:v>
                </c:pt>
                <c:pt idx="87">
                  <c:v>53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1-4B6F-B99C-1405B486BE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Data_set_2!$AM$74:$AM$165</c:f>
              <c:numCache>
                <c:formatCode>h:mm:ss</c:formatCode>
                <c:ptCount val="92"/>
                <c:pt idx="0">
                  <c:v>3.2685185185185185E-2</c:v>
                </c:pt>
                <c:pt idx="1">
                  <c:v>3.2951388888888891E-2</c:v>
                </c:pt>
                <c:pt idx="2">
                  <c:v>3.3240740740740744E-2</c:v>
                </c:pt>
                <c:pt idx="3">
                  <c:v>3.3530092592592591E-2</c:v>
                </c:pt>
                <c:pt idx="4">
                  <c:v>3.4224537037037032E-2</c:v>
                </c:pt>
                <c:pt idx="5">
                  <c:v>3.4467592592592591E-2</c:v>
                </c:pt>
                <c:pt idx="6">
                  <c:v>3.4884259259259261E-2</c:v>
                </c:pt>
                <c:pt idx="7">
                  <c:v>3.5532407407407408E-2</c:v>
                </c:pt>
                <c:pt idx="8">
                  <c:v>3.6041666666666666E-2</c:v>
                </c:pt>
                <c:pt idx="9">
                  <c:v>3.6354166666666667E-2</c:v>
                </c:pt>
                <c:pt idx="10">
                  <c:v>3.6874999999999998E-2</c:v>
                </c:pt>
                <c:pt idx="11">
                  <c:v>3.7627314814814815E-2</c:v>
                </c:pt>
                <c:pt idx="12">
                  <c:v>3.8148148148148146E-2</c:v>
                </c:pt>
                <c:pt idx="13">
                  <c:v>3.8425925925925926E-2</c:v>
                </c:pt>
                <c:pt idx="14">
                  <c:v>3.8773148148148147E-2</c:v>
                </c:pt>
                <c:pt idx="15">
                  <c:v>3.9675925925925927E-2</c:v>
                </c:pt>
                <c:pt idx="16">
                  <c:v>4.1226851851851855E-2</c:v>
                </c:pt>
                <c:pt idx="17">
                  <c:v>4.1863425925925929E-2</c:v>
                </c:pt>
                <c:pt idx="18">
                  <c:v>4.2141203703703702E-2</c:v>
                </c:pt>
                <c:pt idx="19">
                  <c:v>4.2604166666666665E-2</c:v>
                </c:pt>
                <c:pt idx="20">
                  <c:v>4.311342592592593E-2</c:v>
                </c:pt>
                <c:pt idx="21">
                  <c:v>4.3680555555555556E-2</c:v>
                </c:pt>
                <c:pt idx="22">
                  <c:v>4.4328703703703703E-2</c:v>
                </c:pt>
                <c:pt idx="23">
                  <c:v>4.4687499999999998E-2</c:v>
                </c:pt>
                <c:pt idx="24">
                  <c:v>4.5578703703703705E-2</c:v>
                </c:pt>
                <c:pt idx="25">
                  <c:v>4.6018518518518514E-2</c:v>
                </c:pt>
                <c:pt idx="26">
                  <c:v>4.6365740740740742E-2</c:v>
                </c:pt>
                <c:pt idx="27">
                  <c:v>4.701388888888889E-2</c:v>
                </c:pt>
                <c:pt idx="28">
                  <c:v>4.7523148148148148E-2</c:v>
                </c:pt>
                <c:pt idx="29">
                  <c:v>4.8136574074074075E-2</c:v>
                </c:pt>
                <c:pt idx="30">
                  <c:v>4.8888888888888891E-2</c:v>
                </c:pt>
                <c:pt idx="31">
                  <c:v>4.9652777777777775E-2</c:v>
                </c:pt>
                <c:pt idx="32">
                  <c:v>5.0092592592592598E-2</c:v>
                </c:pt>
                <c:pt idx="33">
                  <c:v>5.0428240740740739E-2</c:v>
                </c:pt>
                <c:pt idx="34">
                  <c:v>5.1944444444444439E-2</c:v>
                </c:pt>
                <c:pt idx="35">
                  <c:v>5.2395833333333336E-2</c:v>
                </c:pt>
                <c:pt idx="36">
                  <c:v>5.2719907407407403E-2</c:v>
                </c:pt>
                <c:pt idx="37">
                  <c:v>5.3391203703703705E-2</c:v>
                </c:pt>
                <c:pt idx="38">
                  <c:v>5.3726851851851852E-2</c:v>
                </c:pt>
                <c:pt idx="39">
                  <c:v>5.4027777777777779E-2</c:v>
                </c:pt>
                <c:pt idx="40">
                  <c:v>5.451388888888889E-2</c:v>
                </c:pt>
                <c:pt idx="41">
                  <c:v>5.4872685185185184E-2</c:v>
                </c:pt>
                <c:pt idx="42">
                  <c:v>5.5520833333333332E-2</c:v>
                </c:pt>
                <c:pt idx="43">
                  <c:v>5.5914351851851847E-2</c:v>
                </c:pt>
                <c:pt idx="44">
                  <c:v>5.6319444444444443E-2</c:v>
                </c:pt>
                <c:pt idx="45">
                  <c:v>5.6724537037037039E-2</c:v>
                </c:pt>
                <c:pt idx="46">
                  <c:v>5.7118055555555554E-2</c:v>
                </c:pt>
                <c:pt idx="47">
                  <c:v>5.7476851851851855E-2</c:v>
                </c:pt>
                <c:pt idx="48">
                  <c:v>5.8310185185185187E-2</c:v>
                </c:pt>
                <c:pt idx="49">
                  <c:v>5.903935185185185E-2</c:v>
                </c:pt>
                <c:pt idx="50">
                  <c:v>5.9398148148148144E-2</c:v>
                </c:pt>
                <c:pt idx="51">
                  <c:v>5.9918981481481483E-2</c:v>
                </c:pt>
                <c:pt idx="52">
                  <c:v>6.04050925925926E-2</c:v>
                </c:pt>
                <c:pt idx="53">
                  <c:v>6.1435185185185183E-2</c:v>
                </c:pt>
                <c:pt idx="54">
                  <c:v>6.283564814814814E-2</c:v>
                </c:pt>
                <c:pt idx="55">
                  <c:v>6.3055555555555545E-2</c:v>
                </c:pt>
                <c:pt idx="56">
                  <c:v>6.3437499999999994E-2</c:v>
                </c:pt>
                <c:pt idx="57">
                  <c:v>6.3877314814814817E-2</c:v>
                </c:pt>
                <c:pt idx="58">
                  <c:v>6.4409722222222229E-2</c:v>
                </c:pt>
                <c:pt idx="59">
                  <c:v>6.4710648148148142E-2</c:v>
                </c:pt>
                <c:pt idx="60">
                  <c:v>6.5011574074074083E-2</c:v>
                </c:pt>
                <c:pt idx="61">
                  <c:v>6.5462962962962959E-2</c:v>
                </c:pt>
                <c:pt idx="62">
                  <c:v>6.5763888888888886E-2</c:v>
                </c:pt>
                <c:pt idx="63">
                  <c:v>6.699074074074074E-2</c:v>
                </c:pt>
                <c:pt idx="64">
                  <c:v>6.732638888888888E-2</c:v>
                </c:pt>
                <c:pt idx="65">
                  <c:v>6.806712962962963E-2</c:v>
                </c:pt>
                <c:pt idx="66">
                  <c:v>6.8553240740740748E-2</c:v>
                </c:pt>
                <c:pt idx="67">
                  <c:v>6.9016203703703705E-2</c:v>
                </c:pt>
                <c:pt idx="68">
                  <c:v>6.9398148148148139E-2</c:v>
                </c:pt>
                <c:pt idx="69">
                  <c:v>6.9953703703703699E-2</c:v>
                </c:pt>
                <c:pt idx="70">
                  <c:v>7.0254629629629625E-2</c:v>
                </c:pt>
                <c:pt idx="71">
                  <c:v>7.059027777777778E-2</c:v>
                </c:pt>
                <c:pt idx="72">
                  <c:v>7.1087962962962964E-2</c:v>
                </c:pt>
                <c:pt idx="73">
                  <c:v>7.1701388888888884E-2</c:v>
                </c:pt>
                <c:pt idx="74">
                  <c:v>7.3194444444444437E-2</c:v>
                </c:pt>
                <c:pt idx="75">
                  <c:v>7.3599537037037033E-2</c:v>
                </c:pt>
                <c:pt idx="76">
                  <c:v>7.4050925925925923E-2</c:v>
                </c:pt>
                <c:pt idx="77">
                  <c:v>7.4502314814814813E-2</c:v>
                </c:pt>
                <c:pt idx="78">
                  <c:v>7.513888888888888E-2</c:v>
                </c:pt>
                <c:pt idx="79">
                  <c:v>7.5821759259259255E-2</c:v>
                </c:pt>
                <c:pt idx="80">
                  <c:v>7.6122685185185182E-2</c:v>
                </c:pt>
                <c:pt idx="81">
                  <c:v>7.7453703703703705E-2</c:v>
                </c:pt>
                <c:pt idx="82">
                  <c:v>7.7812499999999993E-2</c:v>
                </c:pt>
                <c:pt idx="83">
                  <c:v>7.8252314814814816E-2</c:v>
                </c:pt>
                <c:pt idx="84">
                  <c:v>7.8969907407407405E-2</c:v>
                </c:pt>
                <c:pt idx="85">
                  <c:v>7.9456018518518523E-2</c:v>
                </c:pt>
                <c:pt idx="86">
                  <c:v>7.9826388888888891E-2</c:v>
                </c:pt>
                <c:pt idx="87">
                  <c:v>8.0474537037037039E-2</c:v>
                </c:pt>
                <c:pt idx="88">
                  <c:v>8.0925925925925915E-2</c:v>
                </c:pt>
                <c:pt idx="89">
                  <c:v>8.1377314814814819E-2</c:v>
                </c:pt>
                <c:pt idx="90">
                  <c:v>8.2233796296296291E-2</c:v>
                </c:pt>
                <c:pt idx="91">
                  <c:v>8.2685185185185181E-2</c:v>
                </c:pt>
              </c:numCache>
            </c:numRef>
          </c:xVal>
          <c:yVal>
            <c:numRef>
              <c:f>Data_set_2!$AO$74:$AO$165</c:f>
              <c:numCache>
                <c:formatCode>General</c:formatCode>
                <c:ptCount val="92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29</c:v>
                </c:pt>
                <c:pt idx="20">
                  <c:v>32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36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38</c:v>
                </c:pt>
                <c:pt idx="30">
                  <c:v>37</c:v>
                </c:pt>
                <c:pt idx="31">
                  <c:v>40</c:v>
                </c:pt>
                <c:pt idx="32">
                  <c:v>42</c:v>
                </c:pt>
                <c:pt idx="33">
                  <c:v>46</c:v>
                </c:pt>
                <c:pt idx="34">
                  <c:v>47</c:v>
                </c:pt>
                <c:pt idx="35">
                  <c:v>47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53</c:v>
                </c:pt>
                <c:pt idx="44">
                  <c:v>55</c:v>
                </c:pt>
                <c:pt idx="45">
                  <c:v>59</c:v>
                </c:pt>
                <c:pt idx="46">
                  <c:v>60</c:v>
                </c:pt>
                <c:pt idx="47">
                  <c:v>58</c:v>
                </c:pt>
                <c:pt idx="48">
                  <c:v>56</c:v>
                </c:pt>
                <c:pt idx="49">
                  <c:v>58</c:v>
                </c:pt>
                <c:pt idx="50">
                  <c:v>62</c:v>
                </c:pt>
                <c:pt idx="51">
                  <c:v>62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62</c:v>
                </c:pt>
                <c:pt idx="59">
                  <c:v>66</c:v>
                </c:pt>
                <c:pt idx="60">
                  <c:v>66</c:v>
                </c:pt>
                <c:pt idx="61">
                  <c:v>70</c:v>
                </c:pt>
                <c:pt idx="62">
                  <c:v>72</c:v>
                </c:pt>
                <c:pt idx="63">
                  <c:v>72</c:v>
                </c:pt>
                <c:pt idx="64">
                  <c:v>73</c:v>
                </c:pt>
                <c:pt idx="65">
                  <c:v>72</c:v>
                </c:pt>
                <c:pt idx="66">
                  <c:v>72</c:v>
                </c:pt>
                <c:pt idx="67">
                  <c:v>73</c:v>
                </c:pt>
                <c:pt idx="68">
                  <c:v>73</c:v>
                </c:pt>
                <c:pt idx="69">
                  <c:v>78</c:v>
                </c:pt>
                <c:pt idx="70">
                  <c:v>80</c:v>
                </c:pt>
                <c:pt idx="71">
                  <c:v>78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83</c:v>
                </c:pt>
                <c:pt idx="79">
                  <c:v>84</c:v>
                </c:pt>
                <c:pt idx="80">
                  <c:v>83</c:v>
                </c:pt>
                <c:pt idx="81">
                  <c:v>86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94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99</c:v>
                </c:pt>
                <c:pt idx="90">
                  <c:v>101</c:v>
                </c:pt>
                <c:pt idx="91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91-4B6F-B99C-1405B486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12432"/>
        <c:axId val="463972031"/>
      </c:scatterChart>
      <c:valAx>
        <c:axId val="486712432"/>
        <c:scaling>
          <c:orientation val="minMax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72031"/>
        <c:crosses val="autoZero"/>
        <c:crossBetween val="midCat"/>
      </c:valAx>
      <c:valAx>
        <c:axId val="463972031"/>
        <c:scaling>
          <c:orientation val="minMax"/>
          <c:max val="15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Data_set_2!$AM$180:$AM$236</c:f>
              <c:numCache>
                <c:formatCode>h:mm:ss</c:formatCode>
                <c:ptCount val="57"/>
                <c:pt idx="0">
                  <c:v>8.6168981481481485E-2</c:v>
                </c:pt>
                <c:pt idx="1">
                  <c:v>8.6689814814814817E-2</c:v>
                </c:pt>
                <c:pt idx="2">
                  <c:v>8.7245370370370376E-2</c:v>
                </c:pt>
                <c:pt idx="3">
                  <c:v>8.773148148148148E-2</c:v>
                </c:pt>
                <c:pt idx="4">
                  <c:v>8.8217592592592597E-2</c:v>
                </c:pt>
                <c:pt idx="5">
                  <c:v>8.8506944444444444E-2</c:v>
                </c:pt>
                <c:pt idx="6">
                  <c:v>8.9363425925925929E-2</c:v>
                </c:pt>
                <c:pt idx="7">
                  <c:v>8.9907407407407394E-2</c:v>
                </c:pt>
                <c:pt idx="8">
                  <c:v>9.0277777777777776E-2</c:v>
                </c:pt>
                <c:pt idx="9">
                  <c:v>9.0914351851851857E-2</c:v>
                </c:pt>
                <c:pt idx="10">
                  <c:v>9.1377314814814814E-2</c:v>
                </c:pt>
                <c:pt idx="11">
                  <c:v>9.1840277777777771E-2</c:v>
                </c:pt>
                <c:pt idx="12">
                  <c:v>9.228009259259258E-2</c:v>
                </c:pt>
                <c:pt idx="13">
                  <c:v>9.2800925925925926E-2</c:v>
                </c:pt>
                <c:pt idx="14">
                  <c:v>9.3148148148148147E-2</c:v>
                </c:pt>
                <c:pt idx="15">
                  <c:v>9.3668981481481492E-2</c:v>
                </c:pt>
                <c:pt idx="16">
                  <c:v>9.4305555555555545E-2</c:v>
                </c:pt>
                <c:pt idx="17">
                  <c:v>9.4618055555555566E-2</c:v>
                </c:pt>
                <c:pt idx="18">
                  <c:v>9.5115740740740737E-2</c:v>
                </c:pt>
                <c:pt idx="19">
                  <c:v>9.5671296296296296E-2</c:v>
                </c:pt>
                <c:pt idx="20">
                  <c:v>9.6018518518518517E-2</c:v>
                </c:pt>
                <c:pt idx="21">
                  <c:v>9.644675925925926E-2</c:v>
                </c:pt>
                <c:pt idx="22">
                  <c:v>9.6979166666666672E-2</c:v>
                </c:pt>
                <c:pt idx="23">
                  <c:v>9.7534722222222217E-2</c:v>
                </c:pt>
                <c:pt idx="24">
                  <c:v>9.9143518518518506E-2</c:v>
                </c:pt>
                <c:pt idx="25">
                  <c:v>9.9722222222222226E-2</c:v>
                </c:pt>
                <c:pt idx="26">
                  <c:v>0.10024305555555556</c:v>
                </c:pt>
                <c:pt idx="27">
                  <c:v>0.10104166666666665</c:v>
                </c:pt>
                <c:pt idx="28">
                  <c:v>0.10137731481481482</c:v>
                </c:pt>
                <c:pt idx="29">
                  <c:v>0.10190972222222222</c:v>
                </c:pt>
                <c:pt idx="30">
                  <c:v>0.1021875</c:v>
                </c:pt>
                <c:pt idx="31">
                  <c:v>0.10248842592592593</c:v>
                </c:pt>
                <c:pt idx="32">
                  <c:v>0.10302083333333334</c:v>
                </c:pt>
                <c:pt idx="33">
                  <c:v>0.10346064814814815</c:v>
                </c:pt>
                <c:pt idx="34">
                  <c:v>0.10489583333333334</c:v>
                </c:pt>
                <c:pt idx="35">
                  <c:v>0.10556712962962962</c:v>
                </c:pt>
                <c:pt idx="36">
                  <c:v>0.10583333333333333</c:v>
                </c:pt>
                <c:pt idx="37">
                  <c:v>0.10626157407407406</c:v>
                </c:pt>
                <c:pt idx="38">
                  <c:v>0.10699074074074073</c:v>
                </c:pt>
                <c:pt idx="39">
                  <c:v>0.10747685185185185</c:v>
                </c:pt>
                <c:pt idx="40">
                  <c:v>0.10789351851851851</c:v>
                </c:pt>
                <c:pt idx="41">
                  <c:v>0.10817129629629629</c:v>
                </c:pt>
                <c:pt idx="42">
                  <c:v>0.10850694444444443</c:v>
                </c:pt>
                <c:pt idx="43">
                  <c:v>0.10895833333333334</c:v>
                </c:pt>
                <c:pt idx="44">
                  <c:v>0.11028935185185185</c:v>
                </c:pt>
                <c:pt idx="45">
                  <c:v>0.11052083333333333</c:v>
                </c:pt>
                <c:pt idx="46">
                  <c:v>0.11086805555555555</c:v>
                </c:pt>
                <c:pt idx="47">
                  <c:v>0.11150462962962963</c:v>
                </c:pt>
                <c:pt idx="48">
                  <c:v>0.11212962962962963</c:v>
                </c:pt>
                <c:pt idx="49">
                  <c:v>0.11258101851851852</c:v>
                </c:pt>
                <c:pt idx="50">
                  <c:v>0.11290509259259258</c:v>
                </c:pt>
                <c:pt idx="51">
                  <c:v>0.11321759259259261</c:v>
                </c:pt>
                <c:pt idx="52">
                  <c:v>0.11373842592592592</c:v>
                </c:pt>
                <c:pt idx="53">
                  <c:v>0.11423611111111111</c:v>
                </c:pt>
                <c:pt idx="54">
                  <c:v>0.11464120370370372</c:v>
                </c:pt>
                <c:pt idx="55">
                  <c:v>0.11525462962962962</c:v>
                </c:pt>
                <c:pt idx="56">
                  <c:v>0.11561342592592593</c:v>
                </c:pt>
              </c:numCache>
            </c:numRef>
          </c:xVal>
          <c:yVal>
            <c:numRef>
              <c:f>Data_set_2!$AN$180:$AN$236</c:f>
              <c:numCache>
                <c:formatCode>General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10</c:v>
                </c:pt>
                <c:pt idx="20">
                  <c:v>11</c:v>
                </c:pt>
                <c:pt idx="21">
                  <c:v>9</c:v>
                </c:pt>
                <c:pt idx="22">
                  <c:v>9</c:v>
                </c:pt>
                <c:pt idx="23">
                  <c:v>13</c:v>
                </c:pt>
                <c:pt idx="24">
                  <c:v>10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19</c:v>
                </c:pt>
                <c:pt idx="30">
                  <c:v>22</c:v>
                </c:pt>
                <c:pt idx="31">
                  <c:v>22</c:v>
                </c:pt>
                <c:pt idx="32">
                  <c:v>21</c:v>
                </c:pt>
                <c:pt idx="33">
                  <c:v>25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28</c:v>
                </c:pt>
                <c:pt idx="41">
                  <c:v>30</c:v>
                </c:pt>
                <c:pt idx="42">
                  <c:v>30</c:v>
                </c:pt>
                <c:pt idx="43">
                  <c:v>34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33</c:v>
                </c:pt>
                <c:pt idx="48">
                  <c:v>34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34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2-492B-A60A-0E26A0E05F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Data_set_2!$AM$180:$AM$236</c:f>
              <c:numCache>
                <c:formatCode>h:mm:ss</c:formatCode>
                <c:ptCount val="57"/>
                <c:pt idx="0">
                  <c:v>8.6168981481481485E-2</c:v>
                </c:pt>
                <c:pt idx="1">
                  <c:v>8.6689814814814817E-2</c:v>
                </c:pt>
                <c:pt idx="2">
                  <c:v>8.7245370370370376E-2</c:v>
                </c:pt>
                <c:pt idx="3">
                  <c:v>8.773148148148148E-2</c:v>
                </c:pt>
                <c:pt idx="4">
                  <c:v>8.8217592592592597E-2</c:v>
                </c:pt>
                <c:pt idx="5">
                  <c:v>8.8506944444444444E-2</c:v>
                </c:pt>
                <c:pt idx="6">
                  <c:v>8.9363425925925929E-2</c:v>
                </c:pt>
                <c:pt idx="7">
                  <c:v>8.9907407407407394E-2</c:v>
                </c:pt>
                <c:pt idx="8">
                  <c:v>9.0277777777777776E-2</c:v>
                </c:pt>
                <c:pt idx="9">
                  <c:v>9.0914351851851857E-2</c:v>
                </c:pt>
                <c:pt idx="10">
                  <c:v>9.1377314814814814E-2</c:v>
                </c:pt>
                <c:pt idx="11">
                  <c:v>9.1840277777777771E-2</c:v>
                </c:pt>
                <c:pt idx="12">
                  <c:v>9.228009259259258E-2</c:v>
                </c:pt>
                <c:pt idx="13">
                  <c:v>9.2800925925925926E-2</c:v>
                </c:pt>
                <c:pt idx="14">
                  <c:v>9.3148148148148147E-2</c:v>
                </c:pt>
                <c:pt idx="15">
                  <c:v>9.3668981481481492E-2</c:v>
                </c:pt>
                <c:pt idx="16">
                  <c:v>9.4305555555555545E-2</c:v>
                </c:pt>
                <c:pt idx="17">
                  <c:v>9.4618055555555566E-2</c:v>
                </c:pt>
                <c:pt idx="18">
                  <c:v>9.5115740740740737E-2</c:v>
                </c:pt>
                <c:pt idx="19">
                  <c:v>9.5671296296296296E-2</c:v>
                </c:pt>
                <c:pt idx="20">
                  <c:v>9.6018518518518517E-2</c:v>
                </c:pt>
                <c:pt idx="21">
                  <c:v>9.644675925925926E-2</c:v>
                </c:pt>
                <c:pt idx="22">
                  <c:v>9.6979166666666672E-2</c:v>
                </c:pt>
                <c:pt idx="23">
                  <c:v>9.7534722222222217E-2</c:v>
                </c:pt>
                <c:pt idx="24">
                  <c:v>9.9143518518518506E-2</c:v>
                </c:pt>
                <c:pt idx="25">
                  <c:v>9.9722222222222226E-2</c:v>
                </c:pt>
                <c:pt idx="26">
                  <c:v>0.10024305555555556</c:v>
                </c:pt>
                <c:pt idx="27">
                  <c:v>0.10104166666666665</c:v>
                </c:pt>
                <c:pt idx="28">
                  <c:v>0.10137731481481482</c:v>
                </c:pt>
                <c:pt idx="29">
                  <c:v>0.10190972222222222</c:v>
                </c:pt>
                <c:pt idx="30">
                  <c:v>0.1021875</c:v>
                </c:pt>
                <c:pt idx="31">
                  <c:v>0.10248842592592593</c:v>
                </c:pt>
                <c:pt idx="32">
                  <c:v>0.10302083333333334</c:v>
                </c:pt>
                <c:pt idx="33">
                  <c:v>0.10346064814814815</c:v>
                </c:pt>
                <c:pt idx="34">
                  <c:v>0.10489583333333334</c:v>
                </c:pt>
                <c:pt idx="35">
                  <c:v>0.10556712962962962</c:v>
                </c:pt>
                <c:pt idx="36">
                  <c:v>0.10583333333333333</c:v>
                </c:pt>
                <c:pt idx="37">
                  <c:v>0.10626157407407406</c:v>
                </c:pt>
                <c:pt idx="38">
                  <c:v>0.10699074074074073</c:v>
                </c:pt>
                <c:pt idx="39">
                  <c:v>0.10747685185185185</c:v>
                </c:pt>
                <c:pt idx="40">
                  <c:v>0.10789351851851851</c:v>
                </c:pt>
                <c:pt idx="41">
                  <c:v>0.10817129629629629</c:v>
                </c:pt>
                <c:pt idx="42">
                  <c:v>0.10850694444444443</c:v>
                </c:pt>
                <c:pt idx="43">
                  <c:v>0.10895833333333334</c:v>
                </c:pt>
                <c:pt idx="44">
                  <c:v>0.11028935185185185</c:v>
                </c:pt>
                <c:pt idx="45">
                  <c:v>0.11052083333333333</c:v>
                </c:pt>
                <c:pt idx="46">
                  <c:v>0.11086805555555555</c:v>
                </c:pt>
                <c:pt idx="47">
                  <c:v>0.11150462962962963</c:v>
                </c:pt>
                <c:pt idx="48">
                  <c:v>0.11212962962962963</c:v>
                </c:pt>
                <c:pt idx="49">
                  <c:v>0.11258101851851852</c:v>
                </c:pt>
                <c:pt idx="50">
                  <c:v>0.11290509259259258</c:v>
                </c:pt>
                <c:pt idx="51">
                  <c:v>0.11321759259259261</c:v>
                </c:pt>
                <c:pt idx="52">
                  <c:v>0.11373842592592592</c:v>
                </c:pt>
                <c:pt idx="53">
                  <c:v>0.11423611111111111</c:v>
                </c:pt>
                <c:pt idx="54">
                  <c:v>0.11464120370370372</c:v>
                </c:pt>
                <c:pt idx="55">
                  <c:v>0.11525462962962962</c:v>
                </c:pt>
                <c:pt idx="56">
                  <c:v>0.11561342592592593</c:v>
                </c:pt>
              </c:numCache>
            </c:numRef>
          </c:xVal>
          <c:yVal>
            <c:numRef>
              <c:f>Data_set_2!$AO$180:$AO$236</c:f>
              <c:numCache>
                <c:formatCode>General</c:formatCode>
                <c:ptCount val="5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17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19</c:v>
                </c:pt>
                <c:pt idx="16">
                  <c:v>21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28</c:v>
                </c:pt>
                <c:pt idx="34">
                  <c:v>27</c:v>
                </c:pt>
                <c:pt idx="35">
                  <c:v>30</c:v>
                </c:pt>
                <c:pt idx="36">
                  <c:v>30</c:v>
                </c:pt>
                <c:pt idx="37">
                  <c:v>29</c:v>
                </c:pt>
                <c:pt idx="38">
                  <c:v>30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32</c:v>
                </c:pt>
                <c:pt idx="43">
                  <c:v>32</c:v>
                </c:pt>
                <c:pt idx="44">
                  <c:v>35</c:v>
                </c:pt>
                <c:pt idx="45">
                  <c:v>35</c:v>
                </c:pt>
                <c:pt idx="46">
                  <c:v>38</c:v>
                </c:pt>
                <c:pt idx="47">
                  <c:v>39</c:v>
                </c:pt>
                <c:pt idx="48">
                  <c:v>39</c:v>
                </c:pt>
                <c:pt idx="49">
                  <c:v>43</c:v>
                </c:pt>
                <c:pt idx="50">
                  <c:v>47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50</c:v>
                </c:pt>
                <c:pt idx="55">
                  <c:v>51</c:v>
                </c:pt>
                <c:pt idx="56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2-492B-A60A-0E26A0E0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80352"/>
        <c:axId val="497116368"/>
      </c:scatterChart>
      <c:valAx>
        <c:axId val="504780352"/>
        <c:scaling>
          <c:orientation val="minMax"/>
          <c:max val="0.12000000000000001"/>
          <c:min val="8.5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6368"/>
        <c:crosses val="autoZero"/>
        <c:crossBetween val="midCat"/>
        <c:majorUnit val="1.0000000000000002E-2"/>
      </c:valAx>
      <c:valAx>
        <c:axId val="49711636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8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Data_set_2!$AM$247:$AM$334</c:f>
              <c:numCache>
                <c:formatCode>h:mm:ss</c:formatCode>
                <c:ptCount val="88"/>
                <c:pt idx="0">
                  <c:v>0.11755787037037037</c:v>
                </c:pt>
                <c:pt idx="1">
                  <c:v>0.11809027777777777</c:v>
                </c:pt>
                <c:pt idx="2">
                  <c:v>0.11861111111111111</c:v>
                </c:pt>
                <c:pt idx="3">
                  <c:v>0.11888888888888889</c:v>
                </c:pt>
                <c:pt idx="4">
                  <c:v>0.11921296296296297</c:v>
                </c:pt>
                <c:pt idx="5">
                  <c:v>0.11984953703703705</c:v>
                </c:pt>
                <c:pt idx="6">
                  <c:v>0.12025462962962963</c:v>
                </c:pt>
                <c:pt idx="7">
                  <c:v>0.12086805555555556</c:v>
                </c:pt>
                <c:pt idx="8">
                  <c:v>0.12133101851851852</c:v>
                </c:pt>
                <c:pt idx="9">
                  <c:v>0.12164351851851851</c:v>
                </c:pt>
                <c:pt idx="10">
                  <c:v>0.1221412037037037</c:v>
                </c:pt>
                <c:pt idx="11">
                  <c:v>0.12302083333333334</c:v>
                </c:pt>
                <c:pt idx="12">
                  <c:v>0.12344907407407407</c:v>
                </c:pt>
                <c:pt idx="13">
                  <c:v>0.12398148148148147</c:v>
                </c:pt>
                <c:pt idx="14">
                  <c:v>0.12447916666666665</c:v>
                </c:pt>
                <c:pt idx="15">
                  <c:v>0.1248611111111111</c:v>
                </c:pt>
                <c:pt idx="16">
                  <c:v>0.12546296296296297</c:v>
                </c:pt>
                <c:pt idx="17">
                  <c:v>0.12623842592592593</c:v>
                </c:pt>
                <c:pt idx="18">
                  <c:v>0.12667824074074074</c:v>
                </c:pt>
                <c:pt idx="19">
                  <c:v>0.12739583333333335</c:v>
                </c:pt>
                <c:pt idx="20">
                  <c:v>0.12784722222222222</c:v>
                </c:pt>
                <c:pt idx="21">
                  <c:v>0.1285185185185185</c:v>
                </c:pt>
                <c:pt idx="22">
                  <c:v>0.12888888888888889</c:v>
                </c:pt>
                <c:pt idx="23">
                  <c:v>0.12935185185185186</c:v>
                </c:pt>
                <c:pt idx="24">
                  <c:v>0.12996527777777778</c:v>
                </c:pt>
                <c:pt idx="25">
                  <c:v>0.13030092592592593</c:v>
                </c:pt>
                <c:pt idx="26">
                  <c:v>0.13127314814814814</c:v>
                </c:pt>
                <c:pt idx="27">
                  <c:v>0.13188657407407409</c:v>
                </c:pt>
                <c:pt idx="28">
                  <c:v>0.13225694444444444</c:v>
                </c:pt>
                <c:pt idx="29">
                  <c:v>0.13372685185185185</c:v>
                </c:pt>
                <c:pt idx="30">
                  <c:v>0.13392361111111112</c:v>
                </c:pt>
                <c:pt idx="31">
                  <c:v>0.13416666666666668</c:v>
                </c:pt>
                <c:pt idx="32">
                  <c:v>0.13457175925925927</c:v>
                </c:pt>
                <c:pt idx="33">
                  <c:v>0.13480324074074074</c:v>
                </c:pt>
                <c:pt idx="34">
                  <c:v>0.13523148148148148</c:v>
                </c:pt>
                <c:pt idx="35">
                  <c:v>0.13555555555555557</c:v>
                </c:pt>
                <c:pt idx="36">
                  <c:v>0.13603009259259261</c:v>
                </c:pt>
                <c:pt idx="37">
                  <c:v>0.13678240740740741</c:v>
                </c:pt>
                <c:pt idx="38">
                  <c:v>0.13706018518518517</c:v>
                </c:pt>
                <c:pt idx="39">
                  <c:v>0.13744212962962962</c:v>
                </c:pt>
                <c:pt idx="40">
                  <c:v>0.13800925925925925</c:v>
                </c:pt>
                <c:pt idx="41">
                  <c:v>0.1383449074074074</c:v>
                </c:pt>
                <c:pt idx="42">
                  <c:v>0.13872685185185185</c:v>
                </c:pt>
                <c:pt idx="43">
                  <c:v>0.13913194444444446</c:v>
                </c:pt>
                <c:pt idx="44">
                  <c:v>0.13951388888888888</c:v>
                </c:pt>
                <c:pt idx="45">
                  <c:v>0.14094907407407406</c:v>
                </c:pt>
                <c:pt idx="46">
                  <c:v>0.1416087962962963</c:v>
                </c:pt>
                <c:pt idx="47">
                  <c:v>0.14239583333333333</c:v>
                </c:pt>
                <c:pt idx="48">
                  <c:v>0.14268518518518516</c:v>
                </c:pt>
                <c:pt idx="49">
                  <c:v>0.14310185185185184</c:v>
                </c:pt>
                <c:pt idx="50">
                  <c:v>0.14377314814814815</c:v>
                </c:pt>
                <c:pt idx="51">
                  <c:v>0.14453703703703705</c:v>
                </c:pt>
                <c:pt idx="52">
                  <c:v>0.14509259259259258</c:v>
                </c:pt>
                <c:pt idx="53">
                  <c:v>0.14538194444444444</c:v>
                </c:pt>
                <c:pt idx="54">
                  <c:v>0.14576388888888889</c:v>
                </c:pt>
                <c:pt idx="55">
                  <c:v>0.14619212962962963</c:v>
                </c:pt>
                <c:pt idx="56">
                  <c:v>0.14753472222222222</c:v>
                </c:pt>
                <c:pt idx="57">
                  <c:v>0.14792824074074074</c:v>
                </c:pt>
                <c:pt idx="58">
                  <c:v>0.1484375</c:v>
                </c:pt>
                <c:pt idx="59">
                  <c:v>0.14888888888888888</c:v>
                </c:pt>
                <c:pt idx="60">
                  <c:v>0.14922453703703703</c:v>
                </c:pt>
                <c:pt idx="61">
                  <c:v>0.14967592592592593</c:v>
                </c:pt>
                <c:pt idx="62">
                  <c:v>0.14993055555555554</c:v>
                </c:pt>
                <c:pt idx="63">
                  <c:v>0.15030092592592592</c:v>
                </c:pt>
                <c:pt idx="64">
                  <c:v>0.15060185185185185</c:v>
                </c:pt>
                <c:pt idx="65">
                  <c:v>0.1509375</c:v>
                </c:pt>
                <c:pt idx="66">
                  <c:v>0.1524537037037037</c:v>
                </c:pt>
                <c:pt idx="67">
                  <c:v>0.15293981481481481</c:v>
                </c:pt>
                <c:pt idx="68">
                  <c:v>0.15347222222222223</c:v>
                </c:pt>
                <c:pt idx="69">
                  <c:v>0.15384259259259259</c:v>
                </c:pt>
                <c:pt idx="70">
                  <c:v>0.15435185185185185</c:v>
                </c:pt>
                <c:pt idx="71">
                  <c:v>0.15472222222222223</c:v>
                </c:pt>
                <c:pt idx="72">
                  <c:v>0.15542824074074074</c:v>
                </c:pt>
                <c:pt idx="73">
                  <c:v>0.15582175925925926</c:v>
                </c:pt>
                <c:pt idx="74">
                  <c:v>0.15636574074074075</c:v>
                </c:pt>
                <c:pt idx="75">
                  <c:v>0.15680555555555556</c:v>
                </c:pt>
                <c:pt idx="76">
                  <c:v>0.15726851851851853</c:v>
                </c:pt>
                <c:pt idx="77">
                  <c:v>0.15781249999999999</c:v>
                </c:pt>
                <c:pt idx="78">
                  <c:v>0.15822916666666667</c:v>
                </c:pt>
                <c:pt idx="79">
                  <c:v>0.15900462962962963</c:v>
                </c:pt>
                <c:pt idx="80">
                  <c:v>0.16035879629629629</c:v>
                </c:pt>
                <c:pt idx="81">
                  <c:v>0.16101851851851853</c:v>
                </c:pt>
                <c:pt idx="82">
                  <c:v>0.16145833333333334</c:v>
                </c:pt>
                <c:pt idx="83">
                  <c:v>0.1620949074074074</c:v>
                </c:pt>
                <c:pt idx="84">
                  <c:v>0.16251157407407407</c:v>
                </c:pt>
                <c:pt idx="85">
                  <c:v>0.16321759259259258</c:v>
                </c:pt>
                <c:pt idx="86">
                  <c:v>0.16358796296296296</c:v>
                </c:pt>
                <c:pt idx="87">
                  <c:v>0.16401620370370371</c:v>
                </c:pt>
              </c:numCache>
            </c:numRef>
          </c:xVal>
          <c:yVal>
            <c:numRef>
              <c:f>Data_set_2!$AN$247:$AN$334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19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25</c:v>
                </c:pt>
                <c:pt idx="48">
                  <c:v>28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34</c:v>
                </c:pt>
                <c:pt idx="53">
                  <c:v>35</c:v>
                </c:pt>
                <c:pt idx="54">
                  <c:v>34</c:v>
                </c:pt>
                <c:pt idx="55">
                  <c:v>36</c:v>
                </c:pt>
                <c:pt idx="56">
                  <c:v>39</c:v>
                </c:pt>
                <c:pt idx="57">
                  <c:v>40</c:v>
                </c:pt>
                <c:pt idx="58">
                  <c:v>39</c:v>
                </c:pt>
                <c:pt idx="59">
                  <c:v>41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43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49</c:v>
                </c:pt>
                <c:pt idx="70">
                  <c:v>50</c:v>
                </c:pt>
                <c:pt idx="71">
                  <c:v>49</c:v>
                </c:pt>
                <c:pt idx="72">
                  <c:v>52</c:v>
                </c:pt>
                <c:pt idx="73">
                  <c:v>54</c:v>
                </c:pt>
                <c:pt idx="74">
                  <c:v>54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61</c:v>
                </c:pt>
                <c:pt idx="80">
                  <c:v>60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68</c:v>
                </c:pt>
                <c:pt idx="86">
                  <c:v>70</c:v>
                </c:pt>
                <c:pt idx="87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6-41A5-A546-865A0F0696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Data_set_2!$AM$247:$AM$334</c:f>
              <c:numCache>
                <c:formatCode>h:mm:ss</c:formatCode>
                <c:ptCount val="88"/>
                <c:pt idx="0">
                  <c:v>0.11755787037037037</c:v>
                </c:pt>
                <c:pt idx="1">
                  <c:v>0.11809027777777777</c:v>
                </c:pt>
                <c:pt idx="2">
                  <c:v>0.11861111111111111</c:v>
                </c:pt>
                <c:pt idx="3">
                  <c:v>0.11888888888888889</c:v>
                </c:pt>
                <c:pt idx="4">
                  <c:v>0.11921296296296297</c:v>
                </c:pt>
                <c:pt idx="5">
                  <c:v>0.11984953703703705</c:v>
                </c:pt>
                <c:pt idx="6">
                  <c:v>0.12025462962962963</c:v>
                </c:pt>
                <c:pt idx="7">
                  <c:v>0.12086805555555556</c:v>
                </c:pt>
                <c:pt idx="8">
                  <c:v>0.12133101851851852</c:v>
                </c:pt>
                <c:pt idx="9">
                  <c:v>0.12164351851851851</c:v>
                </c:pt>
                <c:pt idx="10">
                  <c:v>0.1221412037037037</c:v>
                </c:pt>
                <c:pt idx="11">
                  <c:v>0.12302083333333334</c:v>
                </c:pt>
                <c:pt idx="12">
                  <c:v>0.12344907407407407</c:v>
                </c:pt>
                <c:pt idx="13">
                  <c:v>0.12398148148148147</c:v>
                </c:pt>
                <c:pt idx="14">
                  <c:v>0.12447916666666665</c:v>
                </c:pt>
                <c:pt idx="15">
                  <c:v>0.1248611111111111</c:v>
                </c:pt>
                <c:pt idx="16">
                  <c:v>0.12546296296296297</c:v>
                </c:pt>
                <c:pt idx="17">
                  <c:v>0.12623842592592593</c:v>
                </c:pt>
                <c:pt idx="18">
                  <c:v>0.12667824074074074</c:v>
                </c:pt>
                <c:pt idx="19">
                  <c:v>0.12739583333333335</c:v>
                </c:pt>
                <c:pt idx="20">
                  <c:v>0.12784722222222222</c:v>
                </c:pt>
                <c:pt idx="21">
                  <c:v>0.1285185185185185</c:v>
                </c:pt>
                <c:pt idx="22">
                  <c:v>0.12888888888888889</c:v>
                </c:pt>
                <c:pt idx="23">
                  <c:v>0.12935185185185186</c:v>
                </c:pt>
                <c:pt idx="24">
                  <c:v>0.12996527777777778</c:v>
                </c:pt>
                <c:pt idx="25">
                  <c:v>0.13030092592592593</c:v>
                </c:pt>
                <c:pt idx="26">
                  <c:v>0.13127314814814814</c:v>
                </c:pt>
                <c:pt idx="27">
                  <c:v>0.13188657407407409</c:v>
                </c:pt>
                <c:pt idx="28">
                  <c:v>0.13225694444444444</c:v>
                </c:pt>
                <c:pt idx="29">
                  <c:v>0.13372685185185185</c:v>
                </c:pt>
                <c:pt idx="30">
                  <c:v>0.13392361111111112</c:v>
                </c:pt>
                <c:pt idx="31">
                  <c:v>0.13416666666666668</c:v>
                </c:pt>
                <c:pt idx="32">
                  <c:v>0.13457175925925927</c:v>
                </c:pt>
                <c:pt idx="33">
                  <c:v>0.13480324074074074</c:v>
                </c:pt>
                <c:pt idx="34">
                  <c:v>0.13523148148148148</c:v>
                </c:pt>
                <c:pt idx="35">
                  <c:v>0.13555555555555557</c:v>
                </c:pt>
                <c:pt idx="36">
                  <c:v>0.13603009259259261</c:v>
                </c:pt>
                <c:pt idx="37">
                  <c:v>0.13678240740740741</c:v>
                </c:pt>
                <c:pt idx="38">
                  <c:v>0.13706018518518517</c:v>
                </c:pt>
                <c:pt idx="39">
                  <c:v>0.13744212962962962</c:v>
                </c:pt>
                <c:pt idx="40">
                  <c:v>0.13800925925925925</c:v>
                </c:pt>
                <c:pt idx="41">
                  <c:v>0.1383449074074074</c:v>
                </c:pt>
                <c:pt idx="42">
                  <c:v>0.13872685185185185</c:v>
                </c:pt>
                <c:pt idx="43">
                  <c:v>0.13913194444444446</c:v>
                </c:pt>
                <c:pt idx="44">
                  <c:v>0.13951388888888888</c:v>
                </c:pt>
                <c:pt idx="45">
                  <c:v>0.14094907407407406</c:v>
                </c:pt>
                <c:pt idx="46">
                  <c:v>0.1416087962962963</c:v>
                </c:pt>
                <c:pt idx="47">
                  <c:v>0.14239583333333333</c:v>
                </c:pt>
                <c:pt idx="48">
                  <c:v>0.14268518518518516</c:v>
                </c:pt>
                <c:pt idx="49">
                  <c:v>0.14310185185185184</c:v>
                </c:pt>
                <c:pt idx="50">
                  <c:v>0.14377314814814815</c:v>
                </c:pt>
                <c:pt idx="51">
                  <c:v>0.14453703703703705</c:v>
                </c:pt>
                <c:pt idx="52">
                  <c:v>0.14509259259259258</c:v>
                </c:pt>
                <c:pt idx="53">
                  <c:v>0.14538194444444444</c:v>
                </c:pt>
                <c:pt idx="54">
                  <c:v>0.14576388888888889</c:v>
                </c:pt>
                <c:pt idx="55">
                  <c:v>0.14619212962962963</c:v>
                </c:pt>
                <c:pt idx="56">
                  <c:v>0.14753472222222222</c:v>
                </c:pt>
                <c:pt idx="57">
                  <c:v>0.14792824074074074</c:v>
                </c:pt>
                <c:pt idx="58">
                  <c:v>0.1484375</c:v>
                </c:pt>
                <c:pt idx="59">
                  <c:v>0.14888888888888888</c:v>
                </c:pt>
                <c:pt idx="60">
                  <c:v>0.14922453703703703</c:v>
                </c:pt>
                <c:pt idx="61">
                  <c:v>0.14967592592592593</c:v>
                </c:pt>
                <c:pt idx="62">
                  <c:v>0.14993055555555554</c:v>
                </c:pt>
                <c:pt idx="63">
                  <c:v>0.15030092592592592</c:v>
                </c:pt>
                <c:pt idx="64">
                  <c:v>0.15060185185185185</c:v>
                </c:pt>
                <c:pt idx="65">
                  <c:v>0.1509375</c:v>
                </c:pt>
                <c:pt idx="66">
                  <c:v>0.1524537037037037</c:v>
                </c:pt>
                <c:pt idx="67">
                  <c:v>0.15293981481481481</c:v>
                </c:pt>
                <c:pt idx="68">
                  <c:v>0.15347222222222223</c:v>
                </c:pt>
                <c:pt idx="69">
                  <c:v>0.15384259259259259</c:v>
                </c:pt>
                <c:pt idx="70">
                  <c:v>0.15435185185185185</c:v>
                </c:pt>
                <c:pt idx="71">
                  <c:v>0.15472222222222223</c:v>
                </c:pt>
                <c:pt idx="72">
                  <c:v>0.15542824074074074</c:v>
                </c:pt>
                <c:pt idx="73">
                  <c:v>0.15582175925925926</c:v>
                </c:pt>
                <c:pt idx="74">
                  <c:v>0.15636574074074075</c:v>
                </c:pt>
                <c:pt idx="75">
                  <c:v>0.15680555555555556</c:v>
                </c:pt>
                <c:pt idx="76">
                  <c:v>0.15726851851851853</c:v>
                </c:pt>
                <c:pt idx="77">
                  <c:v>0.15781249999999999</c:v>
                </c:pt>
                <c:pt idx="78">
                  <c:v>0.15822916666666667</c:v>
                </c:pt>
                <c:pt idx="79">
                  <c:v>0.15900462962962963</c:v>
                </c:pt>
                <c:pt idx="80">
                  <c:v>0.16035879629629629</c:v>
                </c:pt>
                <c:pt idx="81">
                  <c:v>0.16101851851851853</c:v>
                </c:pt>
                <c:pt idx="82">
                  <c:v>0.16145833333333334</c:v>
                </c:pt>
                <c:pt idx="83">
                  <c:v>0.1620949074074074</c:v>
                </c:pt>
                <c:pt idx="84">
                  <c:v>0.16251157407407407</c:v>
                </c:pt>
                <c:pt idx="85">
                  <c:v>0.16321759259259258</c:v>
                </c:pt>
                <c:pt idx="86">
                  <c:v>0.16358796296296296</c:v>
                </c:pt>
                <c:pt idx="87">
                  <c:v>0.16401620370370371</c:v>
                </c:pt>
              </c:numCache>
            </c:numRef>
          </c:xVal>
          <c:yVal>
            <c:numRef>
              <c:f>Data_set_2!$AO$247:$AO$334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17</c:v>
                </c:pt>
                <c:pt idx="12">
                  <c:v>16</c:v>
                </c:pt>
                <c:pt idx="13">
                  <c:v>19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  <c:pt idx="22">
                  <c:v>35</c:v>
                </c:pt>
                <c:pt idx="23">
                  <c:v>33</c:v>
                </c:pt>
                <c:pt idx="24">
                  <c:v>37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46</c:v>
                </c:pt>
                <c:pt idx="34">
                  <c:v>45</c:v>
                </c:pt>
                <c:pt idx="35">
                  <c:v>45</c:v>
                </c:pt>
                <c:pt idx="36">
                  <c:v>44</c:v>
                </c:pt>
                <c:pt idx="37">
                  <c:v>47</c:v>
                </c:pt>
                <c:pt idx="38">
                  <c:v>47</c:v>
                </c:pt>
                <c:pt idx="39">
                  <c:v>49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54</c:v>
                </c:pt>
                <c:pt idx="44">
                  <c:v>58</c:v>
                </c:pt>
                <c:pt idx="45">
                  <c:v>59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59</c:v>
                </c:pt>
                <c:pt idx="52">
                  <c:v>61</c:v>
                </c:pt>
                <c:pt idx="53">
                  <c:v>62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69</c:v>
                </c:pt>
                <c:pt idx="62">
                  <c:v>69</c:v>
                </c:pt>
                <c:pt idx="63">
                  <c:v>73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76</c:v>
                </c:pt>
                <c:pt idx="68">
                  <c:v>77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82</c:v>
                </c:pt>
                <c:pt idx="75">
                  <c:v>81</c:v>
                </c:pt>
                <c:pt idx="76">
                  <c:v>85</c:v>
                </c:pt>
                <c:pt idx="77">
                  <c:v>86</c:v>
                </c:pt>
                <c:pt idx="78">
                  <c:v>84</c:v>
                </c:pt>
                <c:pt idx="79">
                  <c:v>83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85</c:v>
                </c:pt>
                <c:pt idx="84">
                  <c:v>87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C6-41A5-A546-865A0F06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24432"/>
        <c:axId val="1327512160"/>
      </c:scatterChart>
      <c:valAx>
        <c:axId val="513624432"/>
        <c:scaling>
          <c:orientation val="minMax"/>
          <c:max val="0.17"/>
          <c:min val="0.11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12160"/>
        <c:crosses val="autoZero"/>
        <c:crossBetween val="midCat"/>
      </c:valAx>
      <c:valAx>
        <c:axId val="13275121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2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906351</xdr:colOff>
      <xdr:row>60</xdr:row>
      <xdr:rowOff>71439</xdr:rowOff>
    </xdr:from>
    <xdr:to>
      <xdr:col>50</xdr:col>
      <xdr:colOff>587375</xdr:colOff>
      <xdr:row>90</xdr:row>
      <xdr:rowOff>103188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4647B-802E-D5F9-706F-0D5A7826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897730</xdr:colOff>
      <xdr:row>167</xdr:row>
      <xdr:rowOff>134145</xdr:rowOff>
    </xdr:from>
    <xdr:to>
      <xdr:col>51</xdr:col>
      <xdr:colOff>365125</xdr:colOff>
      <xdr:row>194</xdr:row>
      <xdr:rowOff>134937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8F830E-C25A-DA13-E64E-2B1FEB71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437357</xdr:colOff>
      <xdr:row>244</xdr:row>
      <xdr:rowOff>124618</xdr:rowOff>
    </xdr:from>
    <xdr:to>
      <xdr:col>51</xdr:col>
      <xdr:colOff>690563</xdr:colOff>
      <xdr:row>275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3B5E32-8B53-8E8A-6054-41221BBB5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615155</xdr:colOff>
      <xdr:row>318</xdr:row>
      <xdr:rowOff>37305</xdr:rowOff>
    </xdr:from>
    <xdr:to>
      <xdr:col>51</xdr:col>
      <xdr:colOff>79375</xdr:colOff>
      <xdr:row>353</xdr:row>
      <xdr:rowOff>127001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79EEA-8F34-D80B-A88F-70353A19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877092</xdr:colOff>
      <xdr:row>7</xdr:row>
      <xdr:rowOff>27779</xdr:rowOff>
    </xdr:from>
    <xdr:to>
      <xdr:col>48</xdr:col>
      <xdr:colOff>1111250</xdr:colOff>
      <xdr:row>37</xdr:row>
      <xdr:rowOff>174625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781E68C-D688-9475-4FA8-4E32F82B2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35718</xdr:colOff>
      <xdr:row>5</xdr:row>
      <xdr:rowOff>124617</xdr:rowOff>
    </xdr:from>
    <xdr:to>
      <xdr:col>48</xdr:col>
      <xdr:colOff>984250</xdr:colOff>
      <xdr:row>30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15E40-AA55-11E5-DE59-EAF7ACFA9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67468</xdr:colOff>
      <xdr:row>77</xdr:row>
      <xdr:rowOff>180180</xdr:rowOff>
    </xdr:from>
    <xdr:to>
      <xdr:col>48</xdr:col>
      <xdr:colOff>698500</xdr:colOff>
      <xdr:row>98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7117B-6DE5-64C2-46BE-EB8A68A50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43654</xdr:colOff>
      <xdr:row>184</xdr:row>
      <xdr:rowOff>5556</xdr:rowOff>
    </xdr:from>
    <xdr:to>
      <xdr:col>48</xdr:col>
      <xdr:colOff>881061</xdr:colOff>
      <xdr:row>209</xdr:row>
      <xdr:rowOff>7937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1173A-5EF7-8A29-91F0-6F8752991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91282</xdr:colOff>
      <xdr:row>250</xdr:row>
      <xdr:rowOff>172244</xdr:rowOff>
    </xdr:from>
    <xdr:to>
      <xdr:col>48</xdr:col>
      <xdr:colOff>817562</xdr:colOff>
      <xdr:row>274</xdr:row>
      <xdr:rowOff>15876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A2CDB-CBA7-B07B-9800-70150A560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4520-ACB5-4B88-8B46-B26F51CF1902}">
  <dimension ref="A1:AJ341"/>
  <sheetViews>
    <sheetView workbookViewId="0">
      <selection activeCell="L346" sqref="L346"/>
    </sheetView>
  </sheetViews>
  <sheetFormatPr defaultRowHeight="14.5" x14ac:dyDescent="0.35"/>
  <cols>
    <col min="1" max="1" width="19.6328125" bestFit="1" customWidth="1"/>
    <col min="2" max="2" width="12.453125" bestFit="1" customWidth="1"/>
    <col min="3" max="3" width="13.54296875" bestFit="1" customWidth="1"/>
    <col min="4" max="4" width="12.08984375" bestFit="1" customWidth="1"/>
    <col min="5" max="5" width="6.54296875" bestFit="1" customWidth="1"/>
    <col min="6" max="6" width="8.54296875" bestFit="1" customWidth="1"/>
    <col min="7" max="8" width="7.26953125" bestFit="1" customWidth="1"/>
    <col min="9" max="10" width="9.26953125" bestFit="1" customWidth="1"/>
    <col min="13" max="13" width="8.453125" bestFit="1" customWidth="1"/>
    <col min="14" max="14" width="11.08984375" bestFit="1" customWidth="1"/>
    <col min="15" max="15" width="9.08984375" bestFit="1" customWidth="1"/>
    <col min="17" max="17" width="6.7265625" bestFit="1" customWidth="1"/>
    <col min="18" max="19" width="9.7265625" bestFit="1" customWidth="1"/>
    <col min="20" max="21" width="14.7265625" bestFit="1" customWidth="1"/>
    <col min="22" max="23" width="10.1796875" bestFit="1" customWidth="1"/>
    <col min="24" max="25" width="14.26953125" bestFit="1" customWidth="1"/>
    <col min="26" max="27" width="16.26953125" bestFit="1" customWidth="1"/>
    <col min="28" max="29" width="18.54296875" bestFit="1" customWidth="1"/>
    <col min="30" max="31" width="16.54296875" bestFit="1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/>
      <c r="AG1" s="1">
        <f>-1</f>
        <v>-1</v>
      </c>
      <c r="AJ1" s="1"/>
    </row>
    <row r="2" spans="1:36" x14ac:dyDescent="0.35">
      <c r="A2" s="2" t="s">
        <v>30</v>
      </c>
      <c r="B2" s="2" t="s">
        <v>31</v>
      </c>
      <c r="C2" s="2" t="s">
        <v>32</v>
      </c>
      <c r="D2" s="3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2</v>
      </c>
      <c r="L2">
        <v>2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f t="shared" ref="T2:U21" si="0">0*(-1)</f>
        <v>0</v>
      </c>
      <c r="U2" s="4">
        <f t="shared" si="0"/>
        <v>0</v>
      </c>
      <c r="V2" s="4">
        <f>(0)*(-1)</f>
        <v>0</v>
      </c>
      <c r="W2" s="4">
        <f>0*(-1)</f>
        <v>0</v>
      </c>
      <c r="X2" s="2">
        <v>0</v>
      </c>
      <c r="Y2" s="2">
        <v>0</v>
      </c>
      <c r="Z2" s="2">
        <v>0</v>
      </c>
      <c r="AA2" s="2">
        <v>0</v>
      </c>
      <c r="AB2" s="2">
        <f>0*(-1)</f>
        <v>0</v>
      </c>
      <c r="AC2" s="2">
        <f>0*(-1)</f>
        <v>0</v>
      </c>
      <c r="AD2" s="2"/>
      <c r="AE2" s="2"/>
      <c r="AF2" s="2"/>
      <c r="AG2" s="2"/>
      <c r="AJ2" s="2"/>
    </row>
    <row r="3" spans="1:36" x14ac:dyDescent="0.35">
      <c r="A3" t="s">
        <v>30</v>
      </c>
      <c r="B3" t="s">
        <v>31</v>
      </c>
      <c r="C3" t="s">
        <v>32</v>
      </c>
      <c r="D3" s="5">
        <v>2.8935185185185189E-4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f t="shared" si="0"/>
        <v>0</v>
      </c>
      <c r="U3" s="1">
        <f t="shared" si="0"/>
        <v>0</v>
      </c>
      <c r="V3" s="1">
        <f t="shared" ref="V3:V9" si="1">0*(-1)</f>
        <v>0</v>
      </c>
      <c r="W3" s="1">
        <f>0*(-1)</f>
        <v>0</v>
      </c>
      <c r="X3">
        <v>0</v>
      </c>
      <c r="Y3">
        <v>0</v>
      </c>
      <c r="Z3">
        <v>0</v>
      </c>
      <c r="AA3">
        <v>0</v>
      </c>
      <c r="AB3">
        <f>0*(-1)</f>
        <v>0</v>
      </c>
      <c r="AC3">
        <f>($AL$7000*0)*(-1)</f>
        <v>0</v>
      </c>
    </row>
    <row r="4" spans="1:36" x14ac:dyDescent="0.35">
      <c r="A4" t="s">
        <v>30</v>
      </c>
      <c r="B4" t="s">
        <v>31</v>
      </c>
      <c r="C4" t="s">
        <v>32</v>
      </c>
      <c r="D4" s="5">
        <v>9.1435185185185185E-4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L4">
        <v>1</v>
      </c>
      <c r="M4">
        <v>-1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 s="1">
        <f t="shared" si="0"/>
        <v>0</v>
      </c>
      <c r="U4" s="1">
        <f t="shared" si="0"/>
        <v>0</v>
      </c>
      <c r="V4" s="1">
        <f t="shared" si="1"/>
        <v>0</v>
      </c>
      <c r="W4" s="1">
        <f>0*(-1)</f>
        <v>0</v>
      </c>
      <c r="X4">
        <v>0</v>
      </c>
      <c r="Y4">
        <v>0</v>
      </c>
      <c r="Z4">
        <v>0</v>
      </c>
      <c r="AA4">
        <v>0</v>
      </c>
      <c r="AB4">
        <f>0*(-1)</f>
        <v>0</v>
      </c>
      <c r="AC4">
        <f t="shared" ref="AC4:AC14" si="2">0*(-1)</f>
        <v>0</v>
      </c>
    </row>
    <row r="5" spans="1:36" x14ac:dyDescent="0.35">
      <c r="A5" t="s">
        <v>30</v>
      </c>
      <c r="B5" t="s">
        <v>31</v>
      </c>
      <c r="C5" t="s">
        <v>32</v>
      </c>
      <c r="D5" s="5">
        <v>1.5856481481481479E-3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L5">
        <v>2</v>
      </c>
      <c r="M5">
        <v>-1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f t="shared" si="0"/>
        <v>0</v>
      </c>
      <c r="U5" s="1">
        <f t="shared" si="0"/>
        <v>0</v>
      </c>
      <c r="V5" s="1">
        <f t="shared" si="1"/>
        <v>0</v>
      </c>
      <c r="W5" s="1">
        <f>0*(-1)</f>
        <v>0</v>
      </c>
      <c r="X5">
        <v>0</v>
      </c>
      <c r="Y5">
        <v>0</v>
      </c>
      <c r="Z5">
        <v>0</v>
      </c>
      <c r="AA5">
        <v>0</v>
      </c>
      <c r="AB5">
        <f>0*(-1)</f>
        <v>0</v>
      </c>
      <c r="AC5">
        <f t="shared" si="2"/>
        <v>0</v>
      </c>
    </row>
    <row r="6" spans="1:36" x14ac:dyDescent="0.35">
      <c r="A6" t="s">
        <v>30</v>
      </c>
      <c r="B6" t="s">
        <v>31</v>
      </c>
      <c r="C6" t="s">
        <v>32</v>
      </c>
      <c r="D6" s="5">
        <v>2.1064814814814813E-3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f t="shared" si="0"/>
        <v>0</v>
      </c>
      <c r="U6" s="1">
        <f t="shared" si="0"/>
        <v>0</v>
      </c>
      <c r="V6" s="1">
        <f t="shared" si="1"/>
        <v>0</v>
      </c>
      <c r="W6" s="1">
        <f>1*(-1)</f>
        <v>-1</v>
      </c>
      <c r="X6">
        <v>0</v>
      </c>
      <c r="Y6">
        <v>0</v>
      </c>
      <c r="Z6">
        <v>0</v>
      </c>
      <c r="AA6">
        <v>0</v>
      </c>
      <c r="AB6">
        <f>0*(-1)</f>
        <v>0</v>
      </c>
      <c r="AC6">
        <f t="shared" si="2"/>
        <v>0</v>
      </c>
    </row>
    <row r="7" spans="1:36" x14ac:dyDescent="0.35">
      <c r="A7" t="s">
        <v>30</v>
      </c>
      <c r="B7" t="s">
        <v>31</v>
      </c>
      <c r="C7" t="s">
        <v>32</v>
      </c>
      <c r="D7" s="5">
        <v>2.5231481481481481E-3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f t="shared" si="0"/>
        <v>0</v>
      </c>
      <c r="U7" s="1">
        <f t="shared" si="0"/>
        <v>0</v>
      </c>
      <c r="V7" s="1">
        <f t="shared" si="1"/>
        <v>0</v>
      </c>
      <c r="W7" s="1">
        <f t="shared" ref="W7:W18" si="3">0*(-1)</f>
        <v>0</v>
      </c>
      <c r="X7">
        <v>0</v>
      </c>
      <c r="Y7">
        <v>0</v>
      </c>
      <c r="Z7">
        <v>0</v>
      </c>
      <c r="AA7">
        <v>0</v>
      </c>
      <c r="AB7">
        <f>1*(-1)</f>
        <v>-1</v>
      </c>
      <c r="AC7">
        <f t="shared" si="2"/>
        <v>0</v>
      </c>
    </row>
    <row r="8" spans="1:36" x14ac:dyDescent="0.35">
      <c r="A8" t="s">
        <v>30</v>
      </c>
      <c r="B8" t="s">
        <v>31</v>
      </c>
      <c r="C8" t="s">
        <v>32</v>
      </c>
      <c r="D8" s="5">
        <v>2.8356481481481479E-3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L8">
        <v>2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s="1">
        <f t="shared" si="0"/>
        <v>0</v>
      </c>
      <c r="U8" s="1">
        <f t="shared" si="0"/>
        <v>0</v>
      </c>
      <c r="V8" s="1">
        <f t="shared" si="1"/>
        <v>0</v>
      </c>
      <c r="W8" s="1">
        <f t="shared" si="3"/>
        <v>0</v>
      </c>
      <c r="X8">
        <v>0</v>
      </c>
      <c r="Y8">
        <v>1</v>
      </c>
      <c r="Z8">
        <v>0</v>
      </c>
      <c r="AA8">
        <v>0</v>
      </c>
      <c r="AB8">
        <f t="shared" ref="AB8:AB46" si="4">0*(-1)</f>
        <v>0</v>
      </c>
      <c r="AC8">
        <f t="shared" si="2"/>
        <v>0</v>
      </c>
    </row>
    <row r="9" spans="1:36" x14ac:dyDescent="0.35">
      <c r="A9" t="s">
        <v>30</v>
      </c>
      <c r="B9" t="s">
        <v>31</v>
      </c>
      <c r="C9" t="s">
        <v>32</v>
      </c>
      <c r="D9" s="5">
        <v>3.2523148148148151E-3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f t="shared" si="0"/>
        <v>0</v>
      </c>
      <c r="U9" s="1">
        <f t="shared" si="0"/>
        <v>0</v>
      </c>
      <c r="V9" s="1">
        <f t="shared" si="1"/>
        <v>0</v>
      </c>
      <c r="W9" s="1">
        <f t="shared" si="3"/>
        <v>0</v>
      </c>
      <c r="X9">
        <v>0</v>
      </c>
      <c r="Y9">
        <v>0</v>
      </c>
      <c r="Z9">
        <v>0</v>
      </c>
      <c r="AA9">
        <v>0</v>
      </c>
      <c r="AB9">
        <f t="shared" si="4"/>
        <v>0</v>
      </c>
      <c r="AC9">
        <f t="shared" si="2"/>
        <v>0</v>
      </c>
    </row>
    <row r="10" spans="1:36" x14ac:dyDescent="0.35">
      <c r="A10" t="s">
        <v>30</v>
      </c>
      <c r="B10" t="s">
        <v>31</v>
      </c>
      <c r="C10" t="s">
        <v>32</v>
      </c>
      <c r="D10" s="5">
        <v>4.2013888888888891E-3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f t="shared" si="0"/>
        <v>0</v>
      </c>
      <c r="U10" s="1">
        <f t="shared" si="0"/>
        <v>0</v>
      </c>
      <c r="V10" s="1">
        <f>1*(-1)</f>
        <v>-1</v>
      </c>
      <c r="W10" s="1">
        <f t="shared" si="3"/>
        <v>0</v>
      </c>
      <c r="X10">
        <v>0</v>
      </c>
      <c r="Y10">
        <v>0</v>
      </c>
      <c r="Z10">
        <v>0</v>
      </c>
      <c r="AA10">
        <v>0</v>
      </c>
      <c r="AB10">
        <f t="shared" si="4"/>
        <v>0</v>
      </c>
      <c r="AC10">
        <f t="shared" si="2"/>
        <v>0</v>
      </c>
    </row>
    <row r="11" spans="1:36" x14ac:dyDescent="0.35">
      <c r="A11" t="s">
        <v>30</v>
      </c>
      <c r="B11" t="s">
        <v>31</v>
      </c>
      <c r="C11" t="s">
        <v>32</v>
      </c>
      <c r="D11" s="5">
        <v>4.6643518518518518E-3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L11">
        <v>2</v>
      </c>
      <c r="M11">
        <v>1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 s="1">
        <f t="shared" si="0"/>
        <v>0</v>
      </c>
      <c r="U11" s="1">
        <f t="shared" si="0"/>
        <v>0</v>
      </c>
      <c r="V11" s="1">
        <f>0*(-1)</f>
        <v>0</v>
      </c>
      <c r="W11" s="1">
        <f t="shared" si="3"/>
        <v>0</v>
      </c>
      <c r="X11">
        <v>0</v>
      </c>
      <c r="Y11">
        <v>0</v>
      </c>
      <c r="Z11">
        <v>0</v>
      </c>
      <c r="AA11">
        <v>0</v>
      </c>
      <c r="AB11">
        <f t="shared" si="4"/>
        <v>0</v>
      </c>
      <c r="AC11">
        <f t="shared" si="2"/>
        <v>0</v>
      </c>
    </row>
    <row r="12" spans="1:36" x14ac:dyDescent="0.35">
      <c r="A12" s="2" t="s">
        <v>30</v>
      </c>
      <c r="B12" s="2" t="s">
        <v>31</v>
      </c>
      <c r="C12" s="2" t="s">
        <v>32</v>
      </c>
      <c r="D12" s="3">
        <v>5.5787037037037038E-3</v>
      </c>
      <c r="E12" s="2">
        <v>1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>
        <v>2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4">
        <f t="shared" si="0"/>
        <v>0</v>
      </c>
      <c r="U12" s="4">
        <f t="shared" si="0"/>
        <v>0</v>
      </c>
      <c r="V12" s="4">
        <f>1*(-1)</f>
        <v>-1</v>
      </c>
      <c r="W12" s="4">
        <f t="shared" si="3"/>
        <v>0</v>
      </c>
      <c r="X12" s="2">
        <v>0</v>
      </c>
      <c r="Y12" s="2">
        <v>0</v>
      </c>
      <c r="Z12" s="2">
        <v>0</v>
      </c>
      <c r="AA12" s="2">
        <v>0</v>
      </c>
      <c r="AB12" s="2">
        <f t="shared" si="4"/>
        <v>0</v>
      </c>
      <c r="AC12" s="2">
        <f t="shared" si="2"/>
        <v>0</v>
      </c>
      <c r="AD12" s="2"/>
      <c r="AE12" s="2"/>
      <c r="AF12" s="2"/>
      <c r="AG12" s="2"/>
      <c r="AJ12" s="2"/>
    </row>
    <row r="13" spans="1:36" x14ac:dyDescent="0.35">
      <c r="A13" t="s">
        <v>30</v>
      </c>
      <c r="B13" t="s">
        <v>31</v>
      </c>
      <c r="C13" t="s">
        <v>32</v>
      </c>
      <c r="D13" s="5">
        <v>5.8796296296296296E-3</v>
      </c>
      <c r="E13">
        <v>1</v>
      </c>
      <c r="F13">
        <v>2</v>
      </c>
      <c r="G13">
        <v>0</v>
      </c>
      <c r="H13">
        <v>0</v>
      </c>
      <c r="I13">
        <v>0</v>
      </c>
      <c r="J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 s="1">
        <f t="shared" si="0"/>
        <v>0</v>
      </c>
      <c r="U13" s="1">
        <f t="shared" si="0"/>
        <v>0</v>
      </c>
      <c r="V13" s="1">
        <f>0*(-1)</f>
        <v>0</v>
      </c>
      <c r="W13" s="1">
        <f t="shared" si="3"/>
        <v>0</v>
      </c>
      <c r="X13">
        <v>0</v>
      </c>
      <c r="Y13">
        <v>0</v>
      </c>
      <c r="Z13">
        <v>0</v>
      </c>
      <c r="AA13">
        <v>0</v>
      </c>
      <c r="AB13">
        <f t="shared" si="4"/>
        <v>0</v>
      </c>
      <c r="AC13">
        <f t="shared" si="2"/>
        <v>0</v>
      </c>
    </row>
    <row r="14" spans="1:36" x14ac:dyDescent="0.35">
      <c r="A14" t="s">
        <v>30</v>
      </c>
      <c r="B14" t="s">
        <v>31</v>
      </c>
      <c r="C14" t="s">
        <v>32</v>
      </c>
      <c r="D14" s="5">
        <v>6.5046296296296302E-3</v>
      </c>
      <c r="E14">
        <v>1</v>
      </c>
      <c r="F14">
        <v>2</v>
      </c>
      <c r="G14">
        <v>0</v>
      </c>
      <c r="H14">
        <v>0</v>
      </c>
      <c r="I14">
        <v>0</v>
      </c>
      <c r="J14">
        <v>1</v>
      </c>
      <c r="L14">
        <v>2</v>
      </c>
      <c r="M14">
        <v>-1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f t="shared" si="0"/>
        <v>0</v>
      </c>
      <c r="U14" s="1">
        <f t="shared" si="0"/>
        <v>0</v>
      </c>
      <c r="V14" s="1">
        <f>1*(-1)</f>
        <v>-1</v>
      </c>
      <c r="W14" s="1">
        <f t="shared" si="3"/>
        <v>0</v>
      </c>
      <c r="X14">
        <v>0</v>
      </c>
      <c r="Y14">
        <v>0</v>
      </c>
      <c r="Z14">
        <v>0</v>
      </c>
      <c r="AA14">
        <v>0</v>
      </c>
      <c r="AB14">
        <f t="shared" si="4"/>
        <v>0</v>
      </c>
      <c r="AC14">
        <f t="shared" si="2"/>
        <v>0</v>
      </c>
    </row>
    <row r="15" spans="1:36" x14ac:dyDescent="0.35">
      <c r="A15" t="s">
        <v>30</v>
      </c>
      <c r="B15" t="s">
        <v>31</v>
      </c>
      <c r="C15" t="s">
        <v>32</v>
      </c>
      <c r="D15" s="5">
        <v>7.2337962962962963E-3</v>
      </c>
      <c r="E15">
        <v>1</v>
      </c>
      <c r="F15">
        <v>2</v>
      </c>
      <c r="G15">
        <v>0</v>
      </c>
      <c r="H15">
        <v>0</v>
      </c>
      <c r="I15">
        <v>0</v>
      </c>
      <c r="J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f t="shared" si="0"/>
        <v>0</v>
      </c>
      <c r="U15" s="1">
        <f t="shared" si="0"/>
        <v>0</v>
      </c>
      <c r="V15" s="1">
        <f>0*(-1)</f>
        <v>0</v>
      </c>
      <c r="W15" s="1">
        <f t="shared" si="3"/>
        <v>0</v>
      </c>
      <c r="X15">
        <v>0</v>
      </c>
      <c r="Y15">
        <v>0</v>
      </c>
      <c r="Z15">
        <v>0</v>
      </c>
      <c r="AA15">
        <v>0</v>
      </c>
      <c r="AB15">
        <f t="shared" si="4"/>
        <v>0</v>
      </c>
      <c r="AC15">
        <f>1*(-1)</f>
        <v>-1</v>
      </c>
    </row>
    <row r="16" spans="1:36" x14ac:dyDescent="0.35">
      <c r="A16" t="s">
        <v>30</v>
      </c>
      <c r="B16" t="s">
        <v>31</v>
      </c>
      <c r="C16" t="s">
        <v>32</v>
      </c>
      <c r="D16" s="5">
        <v>7.6041666666666662E-3</v>
      </c>
      <c r="E16">
        <v>1</v>
      </c>
      <c r="F16">
        <v>2</v>
      </c>
      <c r="G16">
        <v>0</v>
      </c>
      <c r="H16">
        <v>0</v>
      </c>
      <c r="I16">
        <v>0</v>
      </c>
      <c r="J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 s="1">
        <f t="shared" si="0"/>
        <v>0</v>
      </c>
      <c r="U16" s="1">
        <f t="shared" si="0"/>
        <v>0</v>
      </c>
      <c r="V16" s="1">
        <f>0*(-1)</f>
        <v>0</v>
      </c>
      <c r="W16" s="1">
        <f t="shared" si="3"/>
        <v>0</v>
      </c>
      <c r="X16">
        <v>0</v>
      </c>
      <c r="Y16">
        <v>0</v>
      </c>
      <c r="Z16">
        <v>0</v>
      </c>
      <c r="AA16">
        <v>0</v>
      </c>
      <c r="AB16">
        <f t="shared" si="4"/>
        <v>0</v>
      </c>
      <c r="AC16">
        <f>1*(-1)</f>
        <v>-1</v>
      </c>
    </row>
    <row r="17" spans="1:36" x14ac:dyDescent="0.35">
      <c r="A17" t="s">
        <v>30</v>
      </c>
      <c r="B17" t="s">
        <v>31</v>
      </c>
      <c r="C17" t="s">
        <v>32</v>
      </c>
      <c r="D17" s="5">
        <v>7.9745370370370369E-3</v>
      </c>
      <c r="E17">
        <v>1</v>
      </c>
      <c r="F17">
        <v>2</v>
      </c>
      <c r="G17">
        <v>0</v>
      </c>
      <c r="H17">
        <v>0</v>
      </c>
      <c r="I17">
        <v>0</v>
      </c>
      <c r="J17">
        <v>1</v>
      </c>
      <c r="L17">
        <v>2</v>
      </c>
      <c r="M17">
        <v>-1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 s="1">
        <f t="shared" si="0"/>
        <v>0</v>
      </c>
      <c r="U17" s="1">
        <f t="shared" si="0"/>
        <v>0</v>
      </c>
      <c r="V17" s="1">
        <f>0*(-1)</f>
        <v>0</v>
      </c>
      <c r="W17" s="1">
        <f t="shared" si="3"/>
        <v>0</v>
      </c>
      <c r="X17">
        <v>0</v>
      </c>
      <c r="Y17">
        <v>0</v>
      </c>
      <c r="Z17">
        <v>0</v>
      </c>
      <c r="AA17">
        <v>1</v>
      </c>
      <c r="AB17">
        <f t="shared" si="4"/>
        <v>0</v>
      </c>
      <c r="AC17">
        <f t="shared" ref="AC17:AC27" si="5">0*(-1)</f>
        <v>0</v>
      </c>
    </row>
    <row r="18" spans="1:36" x14ac:dyDescent="0.35">
      <c r="A18" s="2" t="s">
        <v>30</v>
      </c>
      <c r="B18" s="2" t="s">
        <v>31</v>
      </c>
      <c r="C18" s="2" t="s">
        <v>32</v>
      </c>
      <c r="D18" s="3">
        <v>8.8541666666666664E-3</v>
      </c>
      <c r="E18" s="2">
        <v>1</v>
      </c>
      <c r="F18" s="2">
        <v>3</v>
      </c>
      <c r="G18" s="2">
        <v>0</v>
      </c>
      <c r="H18" s="2">
        <v>0</v>
      </c>
      <c r="I18" s="2">
        <v>0</v>
      </c>
      <c r="J18" s="2">
        <v>2</v>
      </c>
      <c r="K18" s="2">
        <v>2</v>
      </c>
      <c r="L18">
        <v>2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4">
        <f t="shared" si="0"/>
        <v>0</v>
      </c>
      <c r="U18" s="4">
        <f t="shared" si="0"/>
        <v>0</v>
      </c>
      <c r="V18" s="4">
        <f>1*(-1)</f>
        <v>-1</v>
      </c>
      <c r="W18" s="4">
        <f t="shared" si="3"/>
        <v>0</v>
      </c>
      <c r="X18" s="2">
        <v>0</v>
      </c>
      <c r="Y18" s="2">
        <v>0</v>
      </c>
      <c r="Z18" s="2">
        <v>0</v>
      </c>
      <c r="AA18" s="2">
        <v>0</v>
      </c>
      <c r="AB18" s="2">
        <f t="shared" si="4"/>
        <v>0</v>
      </c>
      <c r="AC18" s="2">
        <f t="shared" si="5"/>
        <v>0</v>
      </c>
      <c r="AD18" s="2"/>
      <c r="AE18" s="2"/>
      <c r="AF18" s="2"/>
      <c r="AG18" s="2"/>
      <c r="AJ18" s="2"/>
    </row>
    <row r="19" spans="1:36" x14ac:dyDescent="0.35">
      <c r="A19" t="s">
        <v>30</v>
      </c>
      <c r="B19" t="s">
        <v>31</v>
      </c>
      <c r="C19" t="s">
        <v>32</v>
      </c>
      <c r="D19" s="5">
        <v>9.2939814814814812E-3</v>
      </c>
      <c r="E19">
        <v>1</v>
      </c>
      <c r="F19">
        <v>3</v>
      </c>
      <c r="G19">
        <v>0</v>
      </c>
      <c r="H19">
        <v>0</v>
      </c>
      <c r="I19">
        <v>0</v>
      </c>
      <c r="J19">
        <v>2</v>
      </c>
      <c r="L19">
        <v>1</v>
      </c>
      <c r="M19">
        <v>-1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f t="shared" si="0"/>
        <v>0</v>
      </c>
      <c r="U19" s="1">
        <f t="shared" si="0"/>
        <v>0</v>
      </c>
      <c r="V19" s="1">
        <f t="shared" ref="V19:V26" si="6">0*(-1)</f>
        <v>0</v>
      </c>
      <c r="W19" s="1">
        <f>1*(-1)</f>
        <v>-1</v>
      </c>
      <c r="X19">
        <v>0</v>
      </c>
      <c r="Y19">
        <v>0</v>
      </c>
      <c r="Z19">
        <v>0</v>
      </c>
      <c r="AA19">
        <v>0</v>
      </c>
      <c r="AB19">
        <f t="shared" si="4"/>
        <v>0</v>
      </c>
      <c r="AC19">
        <f t="shared" si="5"/>
        <v>0</v>
      </c>
    </row>
    <row r="20" spans="1:36" x14ac:dyDescent="0.35">
      <c r="A20" t="s">
        <v>30</v>
      </c>
      <c r="B20" t="s">
        <v>31</v>
      </c>
      <c r="C20" t="s">
        <v>32</v>
      </c>
      <c r="D20" s="5">
        <v>0.01</v>
      </c>
      <c r="E20">
        <v>1</v>
      </c>
      <c r="F20">
        <v>3</v>
      </c>
      <c r="G20">
        <v>0</v>
      </c>
      <c r="H20">
        <v>0</v>
      </c>
      <c r="I20">
        <v>0</v>
      </c>
      <c r="J20">
        <v>2</v>
      </c>
      <c r="L20">
        <v>1</v>
      </c>
      <c r="M20">
        <v>-1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f t="shared" si="0"/>
        <v>0</v>
      </c>
      <c r="U20" s="1">
        <f t="shared" si="0"/>
        <v>0</v>
      </c>
      <c r="V20" s="1">
        <f t="shared" si="6"/>
        <v>0</v>
      </c>
      <c r="W20" s="1">
        <f t="shared" ref="W20:W47" si="7">0*(-1)</f>
        <v>0</v>
      </c>
      <c r="X20">
        <v>0</v>
      </c>
      <c r="Y20">
        <v>0</v>
      </c>
      <c r="Z20">
        <v>0</v>
      </c>
      <c r="AA20">
        <v>0</v>
      </c>
      <c r="AB20">
        <f t="shared" si="4"/>
        <v>0</v>
      </c>
      <c r="AC20">
        <f t="shared" si="5"/>
        <v>0</v>
      </c>
    </row>
    <row r="21" spans="1:36" x14ac:dyDescent="0.35">
      <c r="A21" t="s">
        <v>30</v>
      </c>
      <c r="B21" t="s">
        <v>31</v>
      </c>
      <c r="C21" t="s">
        <v>32</v>
      </c>
      <c r="D21" s="5">
        <v>1.0763888888888891E-2</v>
      </c>
      <c r="E21">
        <v>1</v>
      </c>
      <c r="F21">
        <v>3</v>
      </c>
      <c r="G21">
        <v>0</v>
      </c>
      <c r="H21">
        <v>0</v>
      </c>
      <c r="I21">
        <v>0</v>
      </c>
      <c r="J21">
        <v>2</v>
      </c>
      <c r="L21">
        <v>2</v>
      </c>
      <c r="M21">
        <v>-1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">
        <f t="shared" si="0"/>
        <v>0</v>
      </c>
      <c r="U21" s="1">
        <f t="shared" si="0"/>
        <v>0</v>
      </c>
      <c r="V21" s="1">
        <f t="shared" si="6"/>
        <v>0</v>
      </c>
      <c r="W21" s="1">
        <f t="shared" si="7"/>
        <v>0</v>
      </c>
      <c r="X21">
        <v>0</v>
      </c>
      <c r="Y21">
        <v>1</v>
      </c>
      <c r="Z21">
        <v>0</v>
      </c>
      <c r="AA21">
        <v>0</v>
      </c>
      <c r="AB21">
        <f t="shared" si="4"/>
        <v>0</v>
      </c>
      <c r="AC21">
        <f t="shared" si="5"/>
        <v>0</v>
      </c>
    </row>
    <row r="22" spans="1:36" x14ac:dyDescent="0.35">
      <c r="A22" t="s">
        <v>30</v>
      </c>
      <c r="B22" t="s">
        <v>31</v>
      </c>
      <c r="C22" t="s">
        <v>32</v>
      </c>
      <c r="D22" s="5">
        <v>1.1840277777777778E-2</v>
      </c>
      <c r="E22">
        <v>1</v>
      </c>
      <c r="F22">
        <v>3</v>
      </c>
      <c r="G22">
        <v>0</v>
      </c>
      <c r="H22">
        <v>0</v>
      </c>
      <c r="I22">
        <v>0</v>
      </c>
      <c r="J22">
        <v>2</v>
      </c>
      <c r="L22">
        <v>2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f t="shared" ref="T22:U39" si="8">0*(-1)</f>
        <v>0</v>
      </c>
      <c r="U22" s="1">
        <f t="shared" si="8"/>
        <v>0</v>
      </c>
      <c r="V22" s="1">
        <f t="shared" si="6"/>
        <v>0</v>
      </c>
      <c r="W22" s="1">
        <f t="shared" si="7"/>
        <v>0</v>
      </c>
      <c r="X22">
        <v>0</v>
      </c>
      <c r="Y22">
        <v>1</v>
      </c>
      <c r="Z22">
        <v>0</v>
      </c>
      <c r="AA22">
        <v>0</v>
      </c>
      <c r="AB22">
        <f t="shared" si="4"/>
        <v>0</v>
      </c>
      <c r="AC22">
        <f t="shared" si="5"/>
        <v>0</v>
      </c>
    </row>
    <row r="23" spans="1:36" x14ac:dyDescent="0.35">
      <c r="A23" t="s">
        <v>30</v>
      </c>
      <c r="B23" t="s">
        <v>31</v>
      </c>
      <c r="C23" t="s">
        <v>32</v>
      </c>
      <c r="D23" s="5">
        <v>1.252314814814815E-2</v>
      </c>
      <c r="E23">
        <v>1</v>
      </c>
      <c r="F23">
        <v>3</v>
      </c>
      <c r="G23">
        <v>0</v>
      </c>
      <c r="H23">
        <v>0</v>
      </c>
      <c r="I23">
        <v>0</v>
      </c>
      <c r="J23">
        <v>2</v>
      </c>
      <c r="L23">
        <v>2</v>
      </c>
      <c r="M23">
        <v>1</v>
      </c>
      <c r="N23">
        <v>2</v>
      </c>
      <c r="O23">
        <v>0</v>
      </c>
      <c r="P23">
        <v>0</v>
      </c>
      <c r="Q23">
        <v>1</v>
      </c>
      <c r="R23">
        <v>0</v>
      </c>
      <c r="S23">
        <v>1</v>
      </c>
      <c r="T23" s="1">
        <f t="shared" si="8"/>
        <v>0</v>
      </c>
      <c r="U23" s="1">
        <f t="shared" si="8"/>
        <v>0</v>
      </c>
      <c r="V23" s="1">
        <f t="shared" si="6"/>
        <v>0</v>
      </c>
      <c r="W23" s="1">
        <f t="shared" si="7"/>
        <v>0</v>
      </c>
      <c r="X23">
        <v>0</v>
      </c>
      <c r="Y23">
        <v>0</v>
      </c>
      <c r="Z23">
        <v>0</v>
      </c>
      <c r="AA23">
        <v>0</v>
      </c>
      <c r="AB23">
        <f t="shared" si="4"/>
        <v>0</v>
      </c>
      <c r="AC23">
        <f t="shared" si="5"/>
        <v>0</v>
      </c>
    </row>
    <row r="24" spans="1:36" x14ac:dyDescent="0.35">
      <c r="A24" s="2" t="s">
        <v>30</v>
      </c>
      <c r="B24" s="2" t="s">
        <v>31</v>
      </c>
      <c r="C24" s="2" t="s">
        <v>32</v>
      </c>
      <c r="D24" s="3">
        <v>1.3761574074074074E-2</v>
      </c>
      <c r="E24" s="2">
        <v>1</v>
      </c>
      <c r="F24" s="2">
        <v>4</v>
      </c>
      <c r="G24" s="2">
        <v>0</v>
      </c>
      <c r="H24" s="2">
        <v>0</v>
      </c>
      <c r="I24" s="2">
        <v>0</v>
      </c>
      <c r="J24" s="2">
        <v>3</v>
      </c>
      <c r="K24" s="2">
        <v>1</v>
      </c>
      <c r="L24">
        <v>2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4">
        <f t="shared" si="8"/>
        <v>0</v>
      </c>
      <c r="U24" s="4">
        <f t="shared" si="8"/>
        <v>0</v>
      </c>
      <c r="V24" s="4">
        <f t="shared" si="6"/>
        <v>0</v>
      </c>
      <c r="W24" s="4">
        <f t="shared" si="7"/>
        <v>0</v>
      </c>
      <c r="X24" s="2">
        <v>0</v>
      </c>
      <c r="Y24" s="2">
        <v>0</v>
      </c>
      <c r="Z24" s="2">
        <v>0</v>
      </c>
      <c r="AA24" s="2">
        <v>0</v>
      </c>
      <c r="AB24" s="2">
        <f t="shared" si="4"/>
        <v>0</v>
      </c>
      <c r="AC24" s="2">
        <f t="shared" si="5"/>
        <v>0</v>
      </c>
      <c r="AD24" s="2"/>
      <c r="AE24" s="2"/>
      <c r="AF24" s="2"/>
      <c r="AG24" s="2"/>
      <c r="AJ24" s="2"/>
    </row>
    <row r="25" spans="1:36" x14ac:dyDescent="0.35">
      <c r="A25" t="s">
        <v>30</v>
      </c>
      <c r="B25" t="s">
        <v>31</v>
      </c>
      <c r="C25" t="s">
        <v>32</v>
      </c>
      <c r="D25" s="5">
        <v>1.40625E-2</v>
      </c>
      <c r="E25">
        <v>1</v>
      </c>
      <c r="F25">
        <v>4</v>
      </c>
      <c r="G25">
        <v>0</v>
      </c>
      <c r="H25">
        <v>0</v>
      </c>
      <c r="I25">
        <v>0</v>
      </c>
      <c r="J25">
        <v>3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">
        <f t="shared" si="8"/>
        <v>0</v>
      </c>
      <c r="U25" s="1">
        <f t="shared" si="8"/>
        <v>0</v>
      </c>
      <c r="V25" s="1">
        <f t="shared" si="6"/>
        <v>0</v>
      </c>
      <c r="W25" s="1">
        <f t="shared" si="7"/>
        <v>0</v>
      </c>
      <c r="X25">
        <v>0</v>
      </c>
      <c r="Y25">
        <v>0</v>
      </c>
      <c r="Z25">
        <v>0</v>
      </c>
      <c r="AA25">
        <v>0</v>
      </c>
      <c r="AB25">
        <f t="shared" si="4"/>
        <v>0</v>
      </c>
      <c r="AC25">
        <f t="shared" si="5"/>
        <v>0</v>
      </c>
    </row>
    <row r="26" spans="1:36" x14ac:dyDescent="0.35">
      <c r="A26" t="s">
        <v>30</v>
      </c>
      <c r="B26" t="s">
        <v>31</v>
      </c>
      <c r="C26" t="s">
        <v>32</v>
      </c>
      <c r="D26" s="5">
        <v>1.4328703703703703E-2</v>
      </c>
      <c r="E26">
        <v>1</v>
      </c>
      <c r="F26">
        <v>4</v>
      </c>
      <c r="G26">
        <v>0</v>
      </c>
      <c r="H26">
        <v>0</v>
      </c>
      <c r="I26">
        <v>0</v>
      </c>
      <c r="J26">
        <v>3</v>
      </c>
      <c r="L26">
        <v>2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">
        <f t="shared" si="8"/>
        <v>0</v>
      </c>
      <c r="U26" s="1">
        <f t="shared" si="8"/>
        <v>0</v>
      </c>
      <c r="V26" s="1">
        <f t="shared" si="6"/>
        <v>0</v>
      </c>
      <c r="W26" s="1">
        <f t="shared" si="7"/>
        <v>0</v>
      </c>
      <c r="X26">
        <v>0</v>
      </c>
      <c r="Y26">
        <v>0</v>
      </c>
      <c r="Z26">
        <v>0</v>
      </c>
      <c r="AA26">
        <v>0</v>
      </c>
      <c r="AB26">
        <f t="shared" si="4"/>
        <v>0</v>
      </c>
      <c r="AC26">
        <f t="shared" si="5"/>
        <v>0</v>
      </c>
    </row>
    <row r="27" spans="1:36" x14ac:dyDescent="0.35">
      <c r="A27" t="s">
        <v>30</v>
      </c>
      <c r="B27" t="s">
        <v>31</v>
      </c>
      <c r="C27" t="s">
        <v>32</v>
      </c>
      <c r="D27" s="5">
        <v>1.4756944444444446E-2</v>
      </c>
      <c r="E27">
        <v>1</v>
      </c>
      <c r="F27">
        <v>4</v>
      </c>
      <c r="G27">
        <v>0</v>
      </c>
      <c r="H27">
        <v>0</v>
      </c>
      <c r="I27">
        <v>0</v>
      </c>
      <c r="J27">
        <v>3</v>
      </c>
      <c r="L27">
        <v>2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1">
        <f t="shared" si="8"/>
        <v>0</v>
      </c>
      <c r="U27" s="1">
        <f t="shared" si="8"/>
        <v>0</v>
      </c>
      <c r="V27" s="1">
        <f>1*(-1)</f>
        <v>-1</v>
      </c>
      <c r="W27" s="1">
        <f t="shared" si="7"/>
        <v>0</v>
      </c>
      <c r="X27">
        <v>0</v>
      </c>
      <c r="Y27">
        <v>0</v>
      </c>
      <c r="Z27">
        <v>0</v>
      </c>
      <c r="AA27">
        <v>0</v>
      </c>
      <c r="AB27">
        <f t="shared" si="4"/>
        <v>0</v>
      </c>
      <c r="AC27">
        <f t="shared" si="5"/>
        <v>0</v>
      </c>
    </row>
    <row r="28" spans="1:36" x14ac:dyDescent="0.35">
      <c r="A28" t="s">
        <v>30</v>
      </c>
      <c r="B28" t="s">
        <v>31</v>
      </c>
      <c r="C28" t="s">
        <v>32</v>
      </c>
      <c r="D28" s="5">
        <v>1.5219907407407409E-2</v>
      </c>
      <c r="E28">
        <v>1</v>
      </c>
      <c r="F28">
        <v>4</v>
      </c>
      <c r="G28">
        <v>0</v>
      </c>
      <c r="H28">
        <v>0</v>
      </c>
      <c r="I28">
        <v>0</v>
      </c>
      <c r="J28">
        <v>3</v>
      </c>
      <c r="L28">
        <v>1</v>
      </c>
      <c r="M28">
        <v>-1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">
        <f t="shared" si="8"/>
        <v>0</v>
      </c>
      <c r="U28" s="1">
        <f t="shared" si="8"/>
        <v>0</v>
      </c>
      <c r="V28" s="1">
        <f>0*(-1)</f>
        <v>0</v>
      </c>
      <c r="W28" s="1">
        <f t="shared" si="7"/>
        <v>0</v>
      </c>
      <c r="X28">
        <v>0</v>
      </c>
      <c r="Y28">
        <v>0</v>
      </c>
      <c r="Z28">
        <v>0</v>
      </c>
      <c r="AA28">
        <v>0</v>
      </c>
      <c r="AB28">
        <f t="shared" si="4"/>
        <v>0</v>
      </c>
      <c r="AC28">
        <f>1*(-1)</f>
        <v>-1</v>
      </c>
    </row>
    <row r="29" spans="1:36" x14ac:dyDescent="0.35">
      <c r="A29" t="s">
        <v>30</v>
      </c>
      <c r="B29" t="s">
        <v>31</v>
      </c>
      <c r="C29" t="s">
        <v>32</v>
      </c>
      <c r="D29" s="5">
        <v>1.5694444444444445E-2</v>
      </c>
      <c r="E29">
        <v>1</v>
      </c>
      <c r="F29">
        <v>4</v>
      </c>
      <c r="G29">
        <v>0</v>
      </c>
      <c r="H29">
        <v>0</v>
      </c>
      <c r="I29">
        <v>0</v>
      </c>
      <c r="J29">
        <v>3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 s="1">
        <f t="shared" si="8"/>
        <v>0</v>
      </c>
      <c r="U29" s="1">
        <f t="shared" si="8"/>
        <v>0</v>
      </c>
      <c r="V29" s="1">
        <f>0*(-1)</f>
        <v>0</v>
      </c>
      <c r="W29" s="1">
        <f t="shared" si="7"/>
        <v>0</v>
      </c>
      <c r="X29">
        <v>0</v>
      </c>
      <c r="Y29">
        <v>0</v>
      </c>
      <c r="Z29">
        <v>0</v>
      </c>
      <c r="AA29">
        <v>0</v>
      </c>
      <c r="AB29">
        <f t="shared" si="4"/>
        <v>0</v>
      </c>
      <c r="AC29">
        <f>1*(-1)</f>
        <v>-1</v>
      </c>
    </row>
    <row r="30" spans="1:36" x14ac:dyDescent="0.35">
      <c r="A30" t="s">
        <v>30</v>
      </c>
      <c r="B30" t="s">
        <v>31</v>
      </c>
      <c r="C30" t="s">
        <v>32</v>
      </c>
      <c r="D30" s="5">
        <v>1.6157407407407409E-2</v>
      </c>
      <c r="E30">
        <v>1</v>
      </c>
      <c r="F30">
        <v>4</v>
      </c>
      <c r="G30">
        <v>0</v>
      </c>
      <c r="H30">
        <v>0</v>
      </c>
      <c r="I30">
        <v>0</v>
      </c>
      <c r="J30">
        <v>3</v>
      </c>
      <c r="L30">
        <v>2</v>
      </c>
      <c r="M30">
        <v>-1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">
        <f t="shared" si="8"/>
        <v>0</v>
      </c>
      <c r="U30" s="1">
        <f t="shared" si="8"/>
        <v>0</v>
      </c>
      <c r="V30" s="1">
        <f>0*(-1)</f>
        <v>0</v>
      </c>
      <c r="W30" s="1">
        <f t="shared" si="7"/>
        <v>0</v>
      </c>
      <c r="X30">
        <v>0</v>
      </c>
      <c r="Y30">
        <v>0</v>
      </c>
      <c r="Z30">
        <v>0</v>
      </c>
      <c r="AA30">
        <v>0</v>
      </c>
      <c r="AB30">
        <f t="shared" si="4"/>
        <v>0</v>
      </c>
      <c r="AC30">
        <f t="shared" ref="AC30:AC46" si="9">0*(-1)</f>
        <v>0</v>
      </c>
    </row>
    <row r="31" spans="1:36" x14ac:dyDescent="0.35">
      <c r="A31" t="s">
        <v>30</v>
      </c>
      <c r="B31" t="s">
        <v>31</v>
      </c>
      <c r="C31" t="s">
        <v>32</v>
      </c>
      <c r="D31" s="5">
        <v>1.6793981481481483E-2</v>
      </c>
      <c r="E31">
        <v>1</v>
      </c>
      <c r="F31">
        <v>4</v>
      </c>
      <c r="G31">
        <v>0</v>
      </c>
      <c r="H31">
        <v>0</v>
      </c>
      <c r="I31">
        <v>0</v>
      </c>
      <c r="J31">
        <v>3</v>
      </c>
      <c r="L31">
        <v>2</v>
      </c>
      <c r="M31">
        <v>-1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 s="1">
        <f t="shared" si="8"/>
        <v>0</v>
      </c>
      <c r="U31" s="1">
        <f t="shared" si="8"/>
        <v>0</v>
      </c>
      <c r="V31" s="1">
        <f>0*(-1)</f>
        <v>0</v>
      </c>
      <c r="W31" s="1">
        <f t="shared" si="7"/>
        <v>0</v>
      </c>
      <c r="X31">
        <v>0</v>
      </c>
      <c r="Y31">
        <v>0</v>
      </c>
      <c r="Z31">
        <v>0</v>
      </c>
      <c r="AA31">
        <v>1</v>
      </c>
      <c r="AB31">
        <f t="shared" si="4"/>
        <v>0</v>
      </c>
      <c r="AC31">
        <f t="shared" si="9"/>
        <v>0</v>
      </c>
    </row>
    <row r="32" spans="1:36" x14ac:dyDescent="0.35">
      <c r="A32" s="2" t="s">
        <v>30</v>
      </c>
      <c r="B32" s="2" t="s">
        <v>31</v>
      </c>
      <c r="C32" s="2" t="s">
        <v>32</v>
      </c>
      <c r="D32" s="3">
        <v>1.7430555555555557E-2</v>
      </c>
      <c r="E32" s="2">
        <v>1</v>
      </c>
      <c r="F32" s="2">
        <v>5</v>
      </c>
      <c r="G32" s="2">
        <v>0</v>
      </c>
      <c r="H32" s="2">
        <v>0</v>
      </c>
      <c r="I32" s="2">
        <v>0</v>
      </c>
      <c r="J32" s="2">
        <v>4</v>
      </c>
      <c r="K32" s="2">
        <v>2</v>
      </c>
      <c r="L32">
        <v>2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4">
        <f t="shared" si="8"/>
        <v>0</v>
      </c>
      <c r="U32" s="4">
        <f t="shared" si="8"/>
        <v>0</v>
      </c>
      <c r="V32" s="4">
        <f>0*(-1)</f>
        <v>0</v>
      </c>
      <c r="W32" s="4">
        <f t="shared" si="7"/>
        <v>0</v>
      </c>
      <c r="X32" s="2">
        <v>0</v>
      </c>
      <c r="Y32" s="2">
        <v>0</v>
      </c>
      <c r="Z32" s="2">
        <v>0</v>
      </c>
      <c r="AA32" s="2">
        <v>0</v>
      </c>
      <c r="AB32" s="2">
        <f t="shared" si="4"/>
        <v>0</v>
      </c>
      <c r="AC32" s="2">
        <f t="shared" si="9"/>
        <v>0</v>
      </c>
      <c r="AD32" s="2"/>
      <c r="AE32" s="2"/>
      <c r="AF32" s="2"/>
      <c r="AG32" s="2"/>
      <c r="AJ32" s="2"/>
    </row>
    <row r="33" spans="1:36" x14ac:dyDescent="0.35">
      <c r="A33" t="s">
        <v>30</v>
      </c>
      <c r="B33" t="s">
        <v>31</v>
      </c>
      <c r="C33" t="s">
        <v>32</v>
      </c>
      <c r="D33" s="5">
        <v>1.7685185185185182E-2</v>
      </c>
      <c r="E33">
        <v>1</v>
      </c>
      <c r="F33">
        <v>5</v>
      </c>
      <c r="G33">
        <v>0</v>
      </c>
      <c r="H33">
        <v>0</v>
      </c>
      <c r="I33">
        <v>0</v>
      </c>
      <c r="J33">
        <v>4</v>
      </c>
      <c r="L33">
        <v>2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f t="shared" si="8"/>
        <v>0</v>
      </c>
      <c r="U33" s="1">
        <f t="shared" si="8"/>
        <v>0</v>
      </c>
      <c r="V33" s="1">
        <f>1*(-1)</f>
        <v>-1</v>
      </c>
      <c r="W33" s="1">
        <f t="shared" si="7"/>
        <v>0</v>
      </c>
      <c r="X33">
        <v>0</v>
      </c>
      <c r="Y33">
        <v>0</v>
      </c>
      <c r="Z33">
        <v>0</v>
      </c>
      <c r="AA33">
        <v>0</v>
      </c>
      <c r="AB33">
        <f t="shared" si="4"/>
        <v>0</v>
      </c>
      <c r="AC33">
        <f t="shared" si="9"/>
        <v>0</v>
      </c>
    </row>
    <row r="34" spans="1:36" x14ac:dyDescent="0.35">
      <c r="A34" t="s">
        <v>30</v>
      </c>
      <c r="B34" t="s">
        <v>31</v>
      </c>
      <c r="C34" t="s">
        <v>32</v>
      </c>
      <c r="D34" s="5">
        <v>1.8020833333333333E-2</v>
      </c>
      <c r="E34">
        <v>1</v>
      </c>
      <c r="F34">
        <v>5</v>
      </c>
      <c r="G34">
        <v>0</v>
      </c>
      <c r="H34">
        <v>0</v>
      </c>
      <c r="I34">
        <v>0</v>
      </c>
      <c r="J34">
        <v>4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 s="1">
        <f t="shared" si="8"/>
        <v>0</v>
      </c>
      <c r="U34" s="1">
        <f t="shared" si="8"/>
        <v>0</v>
      </c>
      <c r="V34" s="1">
        <f>0*(-1)</f>
        <v>0</v>
      </c>
      <c r="W34" s="1">
        <f t="shared" si="7"/>
        <v>0</v>
      </c>
      <c r="X34">
        <v>0</v>
      </c>
      <c r="Y34">
        <v>0</v>
      </c>
      <c r="Z34">
        <v>0</v>
      </c>
      <c r="AA34">
        <v>0</v>
      </c>
      <c r="AB34">
        <f t="shared" si="4"/>
        <v>0</v>
      </c>
      <c r="AC34">
        <f t="shared" si="9"/>
        <v>0</v>
      </c>
    </row>
    <row r="35" spans="1:36" x14ac:dyDescent="0.35">
      <c r="A35" t="s">
        <v>30</v>
      </c>
      <c r="B35" t="s">
        <v>31</v>
      </c>
      <c r="C35" t="s">
        <v>32</v>
      </c>
      <c r="D35" s="5">
        <v>1.8437499999999999E-2</v>
      </c>
      <c r="E35">
        <v>1</v>
      </c>
      <c r="F35">
        <v>5</v>
      </c>
      <c r="G35">
        <v>0</v>
      </c>
      <c r="H35">
        <v>0</v>
      </c>
      <c r="I35">
        <v>0</v>
      </c>
      <c r="J35">
        <v>4</v>
      </c>
      <c r="L35">
        <v>2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f t="shared" si="8"/>
        <v>0</v>
      </c>
      <c r="U35" s="1">
        <f t="shared" si="8"/>
        <v>0</v>
      </c>
      <c r="V35" s="1">
        <f>1*(-1)</f>
        <v>-1</v>
      </c>
      <c r="W35" s="1">
        <f t="shared" si="7"/>
        <v>0</v>
      </c>
      <c r="X35">
        <v>0</v>
      </c>
      <c r="Y35">
        <v>0</v>
      </c>
      <c r="Z35">
        <v>0</v>
      </c>
      <c r="AA35">
        <v>0</v>
      </c>
      <c r="AB35">
        <f t="shared" si="4"/>
        <v>0</v>
      </c>
      <c r="AC35">
        <f t="shared" si="9"/>
        <v>0</v>
      </c>
    </row>
    <row r="36" spans="1:36" x14ac:dyDescent="0.35">
      <c r="A36" t="s">
        <v>30</v>
      </c>
      <c r="B36" t="s">
        <v>31</v>
      </c>
      <c r="C36" t="s">
        <v>32</v>
      </c>
      <c r="D36" s="5">
        <v>1.8865740740740742E-2</v>
      </c>
      <c r="E36">
        <v>1</v>
      </c>
      <c r="F36">
        <v>5</v>
      </c>
      <c r="G36">
        <v>0</v>
      </c>
      <c r="H36">
        <v>0</v>
      </c>
      <c r="I36">
        <v>0</v>
      </c>
      <c r="J36">
        <v>4</v>
      </c>
      <c r="L36">
        <v>2</v>
      </c>
      <c r="M36">
        <v>1</v>
      </c>
      <c r="N36">
        <v>2</v>
      </c>
      <c r="O36">
        <v>0</v>
      </c>
      <c r="P36">
        <v>0</v>
      </c>
      <c r="Q36">
        <v>0</v>
      </c>
      <c r="R36">
        <v>0</v>
      </c>
      <c r="S36">
        <v>1</v>
      </c>
      <c r="T36" s="1">
        <f t="shared" si="8"/>
        <v>0</v>
      </c>
      <c r="U36" s="1">
        <f t="shared" si="8"/>
        <v>0</v>
      </c>
      <c r="V36" s="1">
        <f>0*(-1)</f>
        <v>0</v>
      </c>
      <c r="W36" s="1">
        <f t="shared" si="7"/>
        <v>0</v>
      </c>
      <c r="X36">
        <v>0</v>
      </c>
      <c r="Y36">
        <v>1</v>
      </c>
      <c r="Z36">
        <v>0</v>
      </c>
      <c r="AA36">
        <v>0</v>
      </c>
      <c r="AB36">
        <f t="shared" si="4"/>
        <v>0</v>
      </c>
      <c r="AC36">
        <f t="shared" si="9"/>
        <v>0</v>
      </c>
    </row>
    <row r="37" spans="1:36" x14ac:dyDescent="0.35">
      <c r="A37" s="2" t="s">
        <v>30</v>
      </c>
      <c r="B37" s="2" t="s">
        <v>31</v>
      </c>
      <c r="C37" s="2" t="s">
        <v>32</v>
      </c>
      <c r="D37" s="3">
        <v>1.9988425925925927E-2</v>
      </c>
      <c r="E37" s="2">
        <v>1</v>
      </c>
      <c r="F37" s="2">
        <v>6</v>
      </c>
      <c r="G37" s="2">
        <v>0</v>
      </c>
      <c r="H37" s="2">
        <v>0</v>
      </c>
      <c r="I37" s="2">
        <v>0</v>
      </c>
      <c r="J37" s="2">
        <v>5</v>
      </c>
      <c r="K37" s="2">
        <v>1</v>
      </c>
      <c r="L37">
        <v>1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4">
        <f t="shared" si="8"/>
        <v>0</v>
      </c>
      <c r="U37" s="4">
        <f t="shared" si="8"/>
        <v>0</v>
      </c>
      <c r="V37" s="4">
        <f>0*(-1)</f>
        <v>0</v>
      </c>
      <c r="W37" s="4">
        <f t="shared" si="7"/>
        <v>0</v>
      </c>
      <c r="X37" s="2">
        <v>1</v>
      </c>
      <c r="Y37" s="2">
        <v>0</v>
      </c>
      <c r="Z37" s="2">
        <v>0</v>
      </c>
      <c r="AA37" s="2">
        <v>0</v>
      </c>
      <c r="AB37" s="2">
        <f t="shared" si="4"/>
        <v>0</v>
      </c>
      <c r="AC37" s="2">
        <f t="shared" si="9"/>
        <v>0</v>
      </c>
      <c r="AD37" s="2"/>
      <c r="AE37" s="2"/>
      <c r="AF37" s="2"/>
      <c r="AG37" s="2"/>
      <c r="AJ37" s="2"/>
    </row>
    <row r="38" spans="1:36" x14ac:dyDescent="0.35">
      <c r="A38" t="s">
        <v>30</v>
      </c>
      <c r="B38" t="s">
        <v>31</v>
      </c>
      <c r="C38" t="s">
        <v>32</v>
      </c>
      <c r="D38" s="5">
        <v>2.0312500000000001E-2</v>
      </c>
      <c r="E38">
        <v>1</v>
      </c>
      <c r="F38">
        <v>6</v>
      </c>
      <c r="G38">
        <v>0</v>
      </c>
      <c r="H38">
        <v>0</v>
      </c>
      <c r="I38">
        <v>0</v>
      </c>
      <c r="J38">
        <v>5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f t="shared" si="8"/>
        <v>0</v>
      </c>
      <c r="U38" s="1">
        <f t="shared" si="8"/>
        <v>0</v>
      </c>
      <c r="V38" s="1">
        <f>0*(-1)</f>
        <v>0</v>
      </c>
      <c r="W38" s="1">
        <f t="shared" si="7"/>
        <v>0</v>
      </c>
      <c r="X38">
        <v>0</v>
      </c>
      <c r="Y38">
        <v>0</v>
      </c>
      <c r="Z38">
        <v>0</v>
      </c>
      <c r="AA38">
        <v>0</v>
      </c>
      <c r="AB38">
        <f t="shared" si="4"/>
        <v>0</v>
      </c>
      <c r="AC38">
        <f t="shared" si="9"/>
        <v>0</v>
      </c>
    </row>
    <row r="39" spans="1:36" x14ac:dyDescent="0.35">
      <c r="A39" t="s">
        <v>30</v>
      </c>
      <c r="B39" t="s">
        <v>31</v>
      </c>
      <c r="C39" t="s">
        <v>32</v>
      </c>
      <c r="D39" s="5">
        <v>2.056712962962963E-2</v>
      </c>
      <c r="E39">
        <v>1</v>
      </c>
      <c r="F39">
        <v>6</v>
      </c>
      <c r="G39">
        <v>0</v>
      </c>
      <c r="H39">
        <v>0</v>
      </c>
      <c r="I39">
        <v>0</v>
      </c>
      <c r="J39">
        <v>5</v>
      </c>
      <c r="L39">
        <v>2</v>
      </c>
      <c r="M39">
        <v>-1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">
        <f t="shared" si="8"/>
        <v>0</v>
      </c>
      <c r="U39" s="1">
        <f t="shared" si="8"/>
        <v>0</v>
      </c>
      <c r="V39" s="1">
        <f>1*(-1)</f>
        <v>-1</v>
      </c>
      <c r="W39" s="1">
        <f t="shared" si="7"/>
        <v>0</v>
      </c>
      <c r="X39">
        <v>0</v>
      </c>
      <c r="Y39">
        <v>0</v>
      </c>
      <c r="Z39">
        <v>0</v>
      </c>
      <c r="AA39">
        <v>0</v>
      </c>
      <c r="AB39">
        <f t="shared" si="4"/>
        <v>0</v>
      </c>
      <c r="AC39">
        <f t="shared" si="9"/>
        <v>0</v>
      </c>
    </row>
    <row r="40" spans="1:36" x14ac:dyDescent="0.35">
      <c r="A40" t="s">
        <v>30</v>
      </c>
      <c r="B40" t="s">
        <v>31</v>
      </c>
      <c r="C40" t="s">
        <v>32</v>
      </c>
      <c r="D40" s="5">
        <v>2.1006944444444443E-2</v>
      </c>
      <c r="E40">
        <v>1</v>
      </c>
      <c r="F40">
        <v>6</v>
      </c>
      <c r="G40">
        <v>0</v>
      </c>
      <c r="H40">
        <v>0</v>
      </c>
      <c r="I40">
        <v>0</v>
      </c>
      <c r="J40">
        <v>5</v>
      </c>
      <c r="L40">
        <v>2</v>
      </c>
      <c r="M40">
        <v>-1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f>1*(-1)</f>
        <v>-1</v>
      </c>
      <c r="U40" s="1">
        <f t="shared" ref="U40:U47" si="10">0*(-1)</f>
        <v>0</v>
      </c>
      <c r="V40" s="1">
        <f>1*(-1)</f>
        <v>-1</v>
      </c>
      <c r="W40" s="1">
        <f t="shared" si="7"/>
        <v>0</v>
      </c>
      <c r="X40">
        <v>0</v>
      </c>
      <c r="Y40">
        <v>0</v>
      </c>
      <c r="Z40">
        <v>0</v>
      </c>
      <c r="AA40">
        <v>0</v>
      </c>
      <c r="AB40">
        <f t="shared" si="4"/>
        <v>0</v>
      </c>
      <c r="AC40">
        <f t="shared" si="9"/>
        <v>0</v>
      </c>
    </row>
    <row r="41" spans="1:36" x14ac:dyDescent="0.35">
      <c r="A41" t="s">
        <v>30</v>
      </c>
      <c r="B41" t="s">
        <v>31</v>
      </c>
      <c r="C41" t="s">
        <v>32</v>
      </c>
      <c r="D41" s="5">
        <v>2.146990740740741E-2</v>
      </c>
      <c r="E41">
        <v>1</v>
      </c>
      <c r="F41">
        <v>6</v>
      </c>
      <c r="G41">
        <v>0</v>
      </c>
      <c r="H41">
        <v>0</v>
      </c>
      <c r="I41">
        <v>0</v>
      </c>
      <c r="J41">
        <v>5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 s="1">
        <f t="shared" ref="T41:T47" si="11">0*(-1)</f>
        <v>0</v>
      </c>
      <c r="U41" s="1">
        <f t="shared" si="10"/>
        <v>0</v>
      </c>
      <c r="V41" s="1">
        <f t="shared" ref="V41:V47" si="12">0*(-1)</f>
        <v>0</v>
      </c>
      <c r="W41" s="1">
        <f t="shared" si="7"/>
        <v>0</v>
      </c>
      <c r="X41">
        <v>1</v>
      </c>
      <c r="Y41">
        <v>0</v>
      </c>
      <c r="Z41">
        <v>0</v>
      </c>
      <c r="AA41">
        <v>0</v>
      </c>
      <c r="AB41">
        <f t="shared" si="4"/>
        <v>0</v>
      </c>
      <c r="AC41">
        <f t="shared" si="9"/>
        <v>0</v>
      </c>
    </row>
    <row r="42" spans="1:36" x14ac:dyDescent="0.35">
      <c r="A42" t="s">
        <v>30</v>
      </c>
      <c r="B42" t="s">
        <v>31</v>
      </c>
      <c r="C42" t="s">
        <v>32</v>
      </c>
      <c r="D42" s="5">
        <v>2.1944444444444447E-2</v>
      </c>
      <c r="E42">
        <v>1</v>
      </c>
      <c r="F42">
        <v>6</v>
      </c>
      <c r="G42">
        <v>0</v>
      </c>
      <c r="H42">
        <v>0</v>
      </c>
      <c r="I42">
        <v>0</v>
      </c>
      <c r="J42">
        <v>5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 s="1">
        <f t="shared" si="11"/>
        <v>0</v>
      </c>
      <c r="U42" s="1">
        <f t="shared" si="10"/>
        <v>0</v>
      </c>
      <c r="V42" s="1">
        <f t="shared" si="12"/>
        <v>0</v>
      </c>
      <c r="W42" s="1">
        <f t="shared" si="7"/>
        <v>0</v>
      </c>
      <c r="X42">
        <v>0</v>
      </c>
      <c r="Y42">
        <v>0</v>
      </c>
      <c r="Z42">
        <v>0</v>
      </c>
      <c r="AA42">
        <v>0</v>
      </c>
      <c r="AB42">
        <f t="shared" si="4"/>
        <v>0</v>
      </c>
      <c r="AC42">
        <f t="shared" si="9"/>
        <v>0</v>
      </c>
    </row>
    <row r="43" spans="1:36" x14ac:dyDescent="0.35">
      <c r="A43" s="2" t="s">
        <v>30</v>
      </c>
      <c r="B43" s="2" t="s">
        <v>31</v>
      </c>
      <c r="C43" s="2" t="s">
        <v>32</v>
      </c>
      <c r="D43" s="3">
        <v>2.2546296296296297E-2</v>
      </c>
      <c r="E43" s="2">
        <v>1</v>
      </c>
      <c r="F43" s="2">
        <v>7</v>
      </c>
      <c r="G43" s="2">
        <v>0</v>
      </c>
      <c r="H43" s="2">
        <v>0</v>
      </c>
      <c r="I43" s="2">
        <v>1</v>
      </c>
      <c r="J43" s="2">
        <v>5</v>
      </c>
      <c r="K43" s="2">
        <v>2</v>
      </c>
      <c r="L43">
        <v>2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4">
        <f t="shared" si="11"/>
        <v>0</v>
      </c>
      <c r="U43" s="4">
        <f t="shared" si="10"/>
        <v>0</v>
      </c>
      <c r="V43" s="4">
        <f t="shared" si="12"/>
        <v>0</v>
      </c>
      <c r="W43" s="4">
        <f t="shared" si="7"/>
        <v>0</v>
      </c>
      <c r="X43" s="2">
        <v>0</v>
      </c>
      <c r="Y43" s="2">
        <v>0</v>
      </c>
      <c r="Z43" s="2">
        <v>0</v>
      </c>
      <c r="AA43" s="2">
        <v>0</v>
      </c>
      <c r="AB43" s="2">
        <f t="shared" si="4"/>
        <v>0</v>
      </c>
      <c r="AC43" s="2">
        <f t="shared" si="9"/>
        <v>0</v>
      </c>
      <c r="AD43" s="2"/>
      <c r="AE43" s="2"/>
      <c r="AF43" s="2"/>
      <c r="AG43" s="2"/>
      <c r="AJ43" s="2"/>
    </row>
    <row r="44" spans="1:36" x14ac:dyDescent="0.35">
      <c r="A44" t="s">
        <v>30</v>
      </c>
      <c r="B44" t="s">
        <v>31</v>
      </c>
      <c r="C44" t="s">
        <v>32</v>
      </c>
      <c r="D44" s="5">
        <v>2.3043981481481481E-2</v>
      </c>
      <c r="E44">
        <v>1</v>
      </c>
      <c r="F44">
        <v>7</v>
      </c>
      <c r="G44">
        <v>0</v>
      </c>
      <c r="H44">
        <v>0</v>
      </c>
      <c r="I44">
        <v>1</v>
      </c>
      <c r="J44">
        <v>5</v>
      </c>
      <c r="L44">
        <v>2</v>
      </c>
      <c r="M44">
        <v>-1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">
        <f t="shared" si="11"/>
        <v>0</v>
      </c>
      <c r="U44" s="1">
        <f t="shared" si="10"/>
        <v>0</v>
      </c>
      <c r="V44" s="1">
        <f t="shared" si="12"/>
        <v>0</v>
      </c>
      <c r="W44" s="1">
        <f t="shared" si="7"/>
        <v>0</v>
      </c>
      <c r="X44">
        <v>0</v>
      </c>
      <c r="Y44">
        <v>1</v>
      </c>
      <c r="Z44">
        <v>0</v>
      </c>
      <c r="AA44">
        <v>0</v>
      </c>
      <c r="AB44">
        <f t="shared" si="4"/>
        <v>0</v>
      </c>
      <c r="AC44">
        <f t="shared" si="9"/>
        <v>0</v>
      </c>
    </row>
    <row r="45" spans="1:36" x14ac:dyDescent="0.35">
      <c r="A45" t="s">
        <v>30</v>
      </c>
      <c r="B45" t="s">
        <v>31</v>
      </c>
      <c r="C45" t="s">
        <v>32</v>
      </c>
      <c r="D45" s="5">
        <v>2.3553240740740739E-2</v>
      </c>
      <c r="E45">
        <v>1</v>
      </c>
      <c r="F45">
        <v>7</v>
      </c>
      <c r="G45">
        <v>0</v>
      </c>
      <c r="H45">
        <v>0</v>
      </c>
      <c r="I45">
        <v>1</v>
      </c>
      <c r="J45">
        <v>5</v>
      </c>
      <c r="L45">
        <v>2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f t="shared" si="11"/>
        <v>0</v>
      </c>
      <c r="U45" s="1">
        <f t="shared" si="10"/>
        <v>0</v>
      </c>
      <c r="V45" s="1">
        <f t="shared" si="12"/>
        <v>0</v>
      </c>
      <c r="W45" s="1">
        <f t="shared" si="7"/>
        <v>0</v>
      </c>
      <c r="X45">
        <v>0</v>
      </c>
      <c r="Y45">
        <v>0</v>
      </c>
      <c r="Z45">
        <v>0</v>
      </c>
      <c r="AA45">
        <v>0</v>
      </c>
      <c r="AB45">
        <f t="shared" si="4"/>
        <v>0</v>
      </c>
      <c r="AC45">
        <f t="shared" si="9"/>
        <v>0</v>
      </c>
    </row>
    <row r="46" spans="1:36" x14ac:dyDescent="0.35">
      <c r="A46" t="s">
        <v>30</v>
      </c>
      <c r="B46" t="s">
        <v>31</v>
      </c>
      <c r="C46" t="s">
        <v>32</v>
      </c>
      <c r="D46" s="5">
        <v>2.3831018518518519E-2</v>
      </c>
      <c r="E46">
        <v>1</v>
      </c>
      <c r="F46">
        <v>7</v>
      </c>
      <c r="G46">
        <v>0</v>
      </c>
      <c r="H46">
        <v>0</v>
      </c>
      <c r="I46">
        <v>1</v>
      </c>
      <c r="J46">
        <v>5</v>
      </c>
      <c r="L46">
        <v>2</v>
      </c>
      <c r="M46">
        <v>1</v>
      </c>
      <c r="N46">
        <v>2</v>
      </c>
      <c r="O46">
        <v>2</v>
      </c>
      <c r="P46">
        <v>0</v>
      </c>
      <c r="Q46">
        <v>0</v>
      </c>
      <c r="R46">
        <v>0</v>
      </c>
      <c r="S46">
        <v>1</v>
      </c>
      <c r="T46" s="1">
        <f t="shared" si="11"/>
        <v>0</v>
      </c>
      <c r="U46" s="1">
        <f t="shared" si="10"/>
        <v>0</v>
      </c>
      <c r="V46" s="1">
        <f t="shared" si="12"/>
        <v>0</v>
      </c>
      <c r="W46" s="1">
        <f t="shared" si="7"/>
        <v>0</v>
      </c>
      <c r="X46">
        <v>0</v>
      </c>
      <c r="Y46">
        <v>1</v>
      </c>
      <c r="Z46">
        <v>0</v>
      </c>
      <c r="AA46">
        <v>0</v>
      </c>
      <c r="AB46">
        <f t="shared" si="4"/>
        <v>0</v>
      </c>
      <c r="AC46">
        <f t="shared" si="9"/>
        <v>0</v>
      </c>
    </row>
    <row r="47" spans="1:36" x14ac:dyDescent="0.35">
      <c r="D47" s="5"/>
      <c r="L47">
        <v>1</v>
      </c>
      <c r="T47" s="1">
        <f t="shared" si="11"/>
        <v>0</v>
      </c>
      <c r="U47" s="1">
        <f t="shared" si="10"/>
        <v>0</v>
      </c>
      <c r="V47" s="1">
        <f t="shared" si="12"/>
        <v>0</v>
      </c>
      <c r="W47" s="1">
        <f t="shared" si="7"/>
        <v>0</v>
      </c>
    </row>
    <row r="48" spans="1:36" x14ac:dyDescent="0.35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>
        <v>2</v>
      </c>
      <c r="M48" s="1" t="s">
        <v>11</v>
      </c>
      <c r="N48" s="1" t="s">
        <v>12</v>
      </c>
      <c r="O48" s="1" t="s">
        <v>13</v>
      </c>
      <c r="P48" s="1" t="s">
        <v>14</v>
      </c>
      <c r="Q48" s="1" t="s">
        <v>15</v>
      </c>
      <c r="R48" s="1" t="s">
        <v>16</v>
      </c>
      <c r="S48" s="1" t="s">
        <v>17</v>
      </c>
      <c r="T48" s="1" t="s">
        <v>18</v>
      </c>
      <c r="U48" s="1" t="s">
        <v>19</v>
      </c>
      <c r="V48" s="1" t="s">
        <v>20</v>
      </c>
      <c r="W48" s="1" t="s">
        <v>21</v>
      </c>
      <c r="X48" s="1" t="s">
        <v>22</v>
      </c>
      <c r="Y48" s="1" t="s">
        <v>23</v>
      </c>
      <c r="Z48" s="1" t="s">
        <v>24</v>
      </c>
      <c r="AA48" s="1" t="s">
        <v>25</v>
      </c>
      <c r="AB48" s="1" t="s">
        <v>26</v>
      </c>
      <c r="AC48" s="1" t="s">
        <v>27</v>
      </c>
      <c r="AE48" s="1" t="s">
        <v>28</v>
      </c>
      <c r="AF48" s="1" t="s">
        <v>29</v>
      </c>
    </row>
    <row r="49" spans="1:36" x14ac:dyDescent="0.35">
      <c r="A49" s="2" t="s">
        <v>30</v>
      </c>
      <c r="B49" s="2" t="s">
        <v>31</v>
      </c>
      <c r="C49" s="2" t="s">
        <v>32</v>
      </c>
      <c r="D49" s="3">
        <v>2.5324074074074079E-2</v>
      </c>
      <c r="E49" s="2">
        <v>2</v>
      </c>
      <c r="F49" s="2">
        <v>1</v>
      </c>
      <c r="G49" s="2">
        <v>0</v>
      </c>
      <c r="H49" s="2">
        <v>1</v>
      </c>
      <c r="I49" s="2">
        <v>0</v>
      </c>
      <c r="J49" s="2">
        <v>0</v>
      </c>
      <c r="K49" s="2">
        <v>1</v>
      </c>
      <c r="L49">
        <v>1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4">
        <f t="shared" ref="T49:W53" si="13">0*(-1)</f>
        <v>0</v>
      </c>
      <c r="U49" s="4">
        <f t="shared" si="13"/>
        <v>0</v>
      </c>
      <c r="V49" s="4">
        <f t="shared" si="13"/>
        <v>0</v>
      </c>
      <c r="W49" s="4">
        <f t="shared" si="13"/>
        <v>0</v>
      </c>
      <c r="X49" s="2">
        <v>1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/>
      <c r="AE49" s="2"/>
      <c r="AF49" s="2"/>
      <c r="AG49" s="2"/>
      <c r="AJ49" s="2"/>
    </row>
    <row r="50" spans="1:36" x14ac:dyDescent="0.35">
      <c r="A50" t="s">
        <v>30</v>
      </c>
      <c r="B50" t="s">
        <v>31</v>
      </c>
      <c r="C50" t="s">
        <v>32</v>
      </c>
      <c r="D50" s="5">
        <v>2.56712962962963E-2</v>
      </c>
      <c r="E50">
        <v>2</v>
      </c>
      <c r="F50">
        <v>1</v>
      </c>
      <c r="G50">
        <v>0</v>
      </c>
      <c r="H50">
        <v>1</v>
      </c>
      <c r="I50">
        <v>0</v>
      </c>
      <c r="J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f t="shared" si="13"/>
        <v>0</v>
      </c>
      <c r="U50" s="1">
        <f t="shared" si="13"/>
        <v>0</v>
      </c>
      <c r="V50" s="1">
        <f t="shared" si="13"/>
        <v>0</v>
      </c>
      <c r="W50" s="1">
        <f t="shared" si="13"/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36" x14ac:dyDescent="0.35">
      <c r="A51" t="s">
        <v>30</v>
      </c>
      <c r="B51" t="s">
        <v>31</v>
      </c>
      <c r="C51" t="s">
        <v>32</v>
      </c>
      <c r="D51" s="5">
        <v>2.6087962962962966E-2</v>
      </c>
      <c r="E51">
        <v>2</v>
      </c>
      <c r="F51">
        <v>1</v>
      </c>
      <c r="G51">
        <v>0</v>
      </c>
      <c r="H51">
        <v>1</v>
      </c>
      <c r="I51">
        <v>0</v>
      </c>
      <c r="J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1">
        <f t="shared" si="13"/>
        <v>0</v>
      </c>
      <c r="U51" s="1">
        <f t="shared" si="13"/>
        <v>0</v>
      </c>
      <c r="V51" s="1">
        <f t="shared" si="13"/>
        <v>0</v>
      </c>
      <c r="W51" s="1">
        <f t="shared" si="13"/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36" x14ac:dyDescent="0.35">
      <c r="A52" t="s">
        <v>30</v>
      </c>
      <c r="B52" t="s">
        <v>31</v>
      </c>
      <c r="C52" t="s">
        <v>32</v>
      </c>
      <c r="D52" s="5">
        <v>2.6469907407407411E-2</v>
      </c>
      <c r="E52">
        <v>2</v>
      </c>
      <c r="F52">
        <v>1</v>
      </c>
      <c r="G52">
        <v>0</v>
      </c>
      <c r="H52">
        <v>1</v>
      </c>
      <c r="I52">
        <v>0</v>
      </c>
      <c r="J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1">
        <f t="shared" si="13"/>
        <v>0</v>
      </c>
      <c r="U52" s="1">
        <f t="shared" si="13"/>
        <v>0</v>
      </c>
      <c r="V52" s="1">
        <f t="shared" si="13"/>
        <v>0</v>
      </c>
      <c r="W52" s="1">
        <f t="shared" si="13"/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36" x14ac:dyDescent="0.35">
      <c r="A53" t="s">
        <v>30</v>
      </c>
      <c r="B53" t="s">
        <v>31</v>
      </c>
      <c r="C53" t="s">
        <v>32</v>
      </c>
      <c r="D53" s="5">
        <v>2.6782407407407408E-2</v>
      </c>
      <c r="E53">
        <v>2</v>
      </c>
      <c r="F53">
        <v>1</v>
      </c>
      <c r="G53">
        <v>0</v>
      </c>
      <c r="H53">
        <v>1</v>
      </c>
      <c r="I53">
        <v>0</v>
      </c>
      <c r="J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 s="1">
        <f t="shared" si="13"/>
        <v>0</v>
      </c>
      <c r="U53" s="1">
        <f t="shared" si="13"/>
        <v>0</v>
      </c>
      <c r="V53" s="1">
        <f t="shared" si="13"/>
        <v>0</v>
      </c>
      <c r="W53" s="1">
        <f t="shared" si="13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36" x14ac:dyDescent="0.35">
      <c r="A54" s="2" t="s">
        <v>30</v>
      </c>
      <c r="B54" s="2" t="s">
        <v>31</v>
      </c>
      <c r="C54" s="2" t="s">
        <v>32</v>
      </c>
      <c r="D54" s="3">
        <v>2.7488425925925927E-2</v>
      </c>
      <c r="E54" s="2">
        <v>2</v>
      </c>
      <c r="F54" s="2">
        <v>2</v>
      </c>
      <c r="G54" s="2">
        <v>0</v>
      </c>
      <c r="H54" s="2">
        <v>1</v>
      </c>
      <c r="I54" s="2">
        <v>1</v>
      </c>
      <c r="J54" s="2">
        <v>0</v>
      </c>
      <c r="K54" s="2">
        <v>2</v>
      </c>
      <c r="L54">
        <v>2</v>
      </c>
      <c r="M54" s="2">
        <v>-1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4">
        <f t="shared" ref="T54:T63" si="14">0*(-1)</f>
        <v>0</v>
      </c>
      <c r="U54" s="4">
        <f>1*(-1)</f>
        <v>-1</v>
      </c>
      <c r="V54" s="4">
        <f>0*(-1)</f>
        <v>0</v>
      </c>
      <c r="W54" s="4">
        <f>1*(-1)</f>
        <v>-1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/>
      <c r="AE54" s="2"/>
      <c r="AF54" s="2"/>
      <c r="AG54" s="2"/>
      <c r="AJ54" s="2"/>
    </row>
    <row r="55" spans="1:36" x14ac:dyDescent="0.35">
      <c r="A55" t="s">
        <v>30</v>
      </c>
      <c r="B55" t="s">
        <v>31</v>
      </c>
      <c r="C55" t="s">
        <v>32</v>
      </c>
      <c r="D55" s="5">
        <v>2.8148148148148148E-2</v>
      </c>
      <c r="E55">
        <v>2</v>
      </c>
      <c r="F55">
        <v>2</v>
      </c>
      <c r="G55">
        <v>0</v>
      </c>
      <c r="H55">
        <v>1</v>
      </c>
      <c r="I55">
        <v>1</v>
      </c>
      <c r="J55">
        <v>0</v>
      </c>
      <c r="L55">
        <v>2</v>
      </c>
      <c r="M55">
        <v>-1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">
        <f t="shared" si="14"/>
        <v>0</v>
      </c>
      <c r="U55" s="1">
        <f t="shared" ref="U55:U86" si="15">0*(-1)</f>
        <v>0</v>
      </c>
      <c r="V55" s="1">
        <f>0*(-1)</f>
        <v>0</v>
      </c>
      <c r="W55" s="1">
        <f>0*(-1)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36" x14ac:dyDescent="0.35">
      <c r="A56" t="s">
        <v>30</v>
      </c>
      <c r="B56" t="s">
        <v>31</v>
      </c>
      <c r="C56" t="s">
        <v>32</v>
      </c>
      <c r="D56" s="5">
        <v>2.8807870370370373E-2</v>
      </c>
      <c r="E56">
        <v>2</v>
      </c>
      <c r="F56">
        <v>2</v>
      </c>
      <c r="G56">
        <v>0</v>
      </c>
      <c r="H56">
        <v>1</v>
      </c>
      <c r="I56">
        <v>1</v>
      </c>
      <c r="J56">
        <v>0</v>
      </c>
      <c r="L56">
        <v>2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 s="1">
        <f t="shared" si="14"/>
        <v>0</v>
      </c>
      <c r="U56" s="1">
        <f t="shared" si="15"/>
        <v>0</v>
      </c>
      <c r="V56" s="1">
        <f>0*(-1)</f>
        <v>0</v>
      </c>
      <c r="W56" s="1">
        <f>0*(-1)</f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</row>
    <row r="57" spans="1:36" x14ac:dyDescent="0.35">
      <c r="A57" t="s">
        <v>30</v>
      </c>
      <c r="B57" t="s">
        <v>31</v>
      </c>
      <c r="C57" t="s">
        <v>32</v>
      </c>
      <c r="D57" s="5">
        <v>2.9282407407407406E-2</v>
      </c>
      <c r="E57">
        <v>2</v>
      </c>
      <c r="F57">
        <v>2</v>
      </c>
      <c r="G57">
        <v>0</v>
      </c>
      <c r="H57">
        <v>1</v>
      </c>
      <c r="I57">
        <v>1</v>
      </c>
      <c r="J57">
        <v>0</v>
      </c>
      <c r="L57">
        <v>1</v>
      </c>
      <c r="M57">
        <v>-1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 s="1">
        <f t="shared" si="14"/>
        <v>0</v>
      </c>
      <c r="U57" s="1">
        <f t="shared" si="15"/>
        <v>0</v>
      </c>
      <c r="V57" s="1">
        <f>0*(-1)</f>
        <v>0</v>
      </c>
      <c r="W57" s="1">
        <f>0*(-1)</f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</row>
    <row r="58" spans="1:36" x14ac:dyDescent="0.35">
      <c r="A58" t="s">
        <v>30</v>
      </c>
      <c r="B58" t="s">
        <v>31</v>
      </c>
      <c r="C58" t="s">
        <v>32</v>
      </c>
      <c r="D58" s="5">
        <v>3.0046296296296297E-2</v>
      </c>
      <c r="E58">
        <v>2</v>
      </c>
      <c r="F58">
        <v>2</v>
      </c>
      <c r="G58">
        <v>0</v>
      </c>
      <c r="H58">
        <v>1</v>
      </c>
      <c r="I58">
        <v>1</v>
      </c>
      <c r="J58">
        <v>0</v>
      </c>
      <c r="L58">
        <v>1</v>
      </c>
      <c r="M58">
        <v>-1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1">
        <f t="shared" si="14"/>
        <v>0</v>
      </c>
      <c r="U58" s="1">
        <f t="shared" si="15"/>
        <v>0</v>
      </c>
      <c r="V58" s="1">
        <f>1*(-1)</f>
        <v>-1</v>
      </c>
      <c r="W58" s="1">
        <f>0*(-1)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36" x14ac:dyDescent="0.35">
      <c r="A59" t="s">
        <v>30</v>
      </c>
      <c r="B59" t="s">
        <v>31</v>
      </c>
      <c r="C59" t="s">
        <v>32</v>
      </c>
      <c r="D59" s="5">
        <v>3.0740740740740739E-2</v>
      </c>
      <c r="E59">
        <v>2</v>
      </c>
      <c r="F59">
        <v>2</v>
      </c>
      <c r="G59">
        <v>0</v>
      </c>
      <c r="H59">
        <v>1</v>
      </c>
      <c r="I59">
        <v>1</v>
      </c>
      <c r="J59">
        <v>0</v>
      </c>
      <c r="L59">
        <v>2</v>
      </c>
      <c r="M59">
        <v>-1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 s="1">
        <f t="shared" si="14"/>
        <v>0</v>
      </c>
      <c r="U59" s="1">
        <f t="shared" si="15"/>
        <v>0</v>
      </c>
      <c r="V59" s="1">
        <f>0*(-1)</f>
        <v>0</v>
      </c>
      <c r="W59" s="1">
        <f>0*(-1)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36" x14ac:dyDescent="0.35">
      <c r="A60" t="s">
        <v>30</v>
      </c>
      <c r="B60" t="s">
        <v>31</v>
      </c>
      <c r="C60" t="s">
        <v>32</v>
      </c>
      <c r="D60" s="5">
        <v>3.1516203703703706E-2</v>
      </c>
      <c r="E60">
        <v>2</v>
      </c>
      <c r="F60">
        <v>2</v>
      </c>
      <c r="G60">
        <v>0</v>
      </c>
      <c r="H60">
        <v>1</v>
      </c>
      <c r="I60">
        <v>1</v>
      </c>
      <c r="J60">
        <v>0</v>
      </c>
      <c r="L60">
        <v>1</v>
      </c>
      <c r="M60">
        <v>-1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1">
        <f t="shared" si="14"/>
        <v>0</v>
      </c>
      <c r="U60" s="1">
        <f t="shared" si="15"/>
        <v>0</v>
      </c>
      <c r="V60" s="1">
        <f>0*(-1)</f>
        <v>0</v>
      </c>
      <c r="W60" s="1">
        <f>1*(-1)</f>
        <v>-1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36" x14ac:dyDescent="0.35">
      <c r="A61" t="s">
        <v>30</v>
      </c>
      <c r="B61" t="s">
        <v>31</v>
      </c>
      <c r="C61" t="s">
        <v>32</v>
      </c>
      <c r="D61" s="5">
        <v>3.2384259259259258E-2</v>
      </c>
      <c r="E61">
        <v>2</v>
      </c>
      <c r="F61">
        <v>2</v>
      </c>
      <c r="G61">
        <v>0</v>
      </c>
      <c r="H61">
        <v>1</v>
      </c>
      <c r="I61">
        <v>1</v>
      </c>
      <c r="J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">
        <f t="shared" si="14"/>
        <v>0</v>
      </c>
      <c r="U61" s="1">
        <f t="shared" si="15"/>
        <v>0</v>
      </c>
      <c r="V61" s="1">
        <f>0*(-1)</f>
        <v>0</v>
      </c>
      <c r="W61" s="1">
        <f>0*(-1)</f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</row>
    <row r="62" spans="1:36" x14ac:dyDescent="0.35">
      <c r="A62" t="s">
        <v>30</v>
      </c>
      <c r="B62" t="s">
        <v>31</v>
      </c>
      <c r="C62" t="s">
        <v>32</v>
      </c>
      <c r="D62" s="5">
        <v>3.2754629629629627E-2</v>
      </c>
      <c r="E62">
        <v>2</v>
      </c>
      <c r="F62">
        <v>2</v>
      </c>
      <c r="G62">
        <v>0</v>
      </c>
      <c r="H62">
        <v>1</v>
      </c>
      <c r="I62">
        <v>1</v>
      </c>
      <c r="J62">
        <v>0</v>
      </c>
      <c r="L62">
        <v>2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">
        <f t="shared" si="14"/>
        <v>0</v>
      </c>
      <c r="U62" s="1">
        <f t="shared" si="15"/>
        <v>0</v>
      </c>
      <c r="V62" s="1">
        <f>0*(-1)</f>
        <v>0</v>
      </c>
      <c r="W62" s="1">
        <f>1*(-1)</f>
        <v>-1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36" x14ac:dyDescent="0.35">
      <c r="A63" t="s">
        <v>30</v>
      </c>
      <c r="B63" t="s">
        <v>31</v>
      </c>
      <c r="C63" t="s">
        <v>32</v>
      </c>
      <c r="D63" s="5">
        <v>3.3344907407407406E-2</v>
      </c>
      <c r="E63">
        <v>2</v>
      </c>
      <c r="F63">
        <v>2</v>
      </c>
      <c r="G63">
        <v>0</v>
      </c>
      <c r="H63">
        <v>1</v>
      </c>
      <c r="I63">
        <v>1</v>
      </c>
      <c r="J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 s="1">
        <f t="shared" si="14"/>
        <v>0</v>
      </c>
      <c r="U63" s="1">
        <f t="shared" si="15"/>
        <v>0</v>
      </c>
      <c r="V63" s="1">
        <f>0*(-1)</f>
        <v>0</v>
      </c>
      <c r="W63" s="1">
        <f>1*(-1)</f>
        <v>-1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</row>
    <row r="64" spans="1:36" x14ac:dyDescent="0.35">
      <c r="A64" s="2" t="s">
        <v>30</v>
      </c>
      <c r="B64" s="2" t="s">
        <v>31</v>
      </c>
      <c r="C64" s="2" t="s">
        <v>32</v>
      </c>
      <c r="D64" s="3">
        <v>3.3888888888888885E-2</v>
      </c>
      <c r="E64" s="2">
        <v>2</v>
      </c>
      <c r="F64" s="2">
        <v>3</v>
      </c>
      <c r="G64" s="2">
        <v>0</v>
      </c>
      <c r="H64" s="2">
        <v>1</v>
      </c>
      <c r="I64" s="2">
        <v>2</v>
      </c>
      <c r="J64" s="2">
        <v>0</v>
      </c>
      <c r="K64" s="2">
        <v>1</v>
      </c>
      <c r="L64">
        <v>1</v>
      </c>
      <c r="M64" s="2">
        <v>-1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4">
        <f>1*(-1)</f>
        <v>-1</v>
      </c>
      <c r="U64" s="4">
        <f t="shared" si="15"/>
        <v>0</v>
      </c>
      <c r="V64" s="4">
        <f>1*(-1)</f>
        <v>-1</v>
      </c>
      <c r="W64" s="4">
        <f t="shared" ref="W64:W71" si="16">0*(-1)</f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/>
      <c r="AE64" s="2"/>
      <c r="AF64" s="2"/>
      <c r="AG64" s="2"/>
      <c r="AJ64" s="2"/>
    </row>
    <row r="65" spans="1:36" x14ac:dyDescent="0.35">
      <c r="A65" t="s">
        <v>30</v>
      </c>
      <c r="B65" t="s">
        <v>31</v>
      </c>
      <c r="C65" t="s">
        <v>32</v>
      </c>
      <c r="D65" s="5">
        <v>3.4398148148148143E-2</v>
      </c>
      <c r="E65">
        <v>2</v>
      </c>
      <c r="F65">
        <v>3</v>
      </c>
      <c r="G65">
        <v>0</v>
      </c>
      <c r="H65">
        <v>1</v>
      </c>
      <c r="I65">
        <v>2</v>
      </c>
      <c r="J65">
        <v>0</v>
      </c>
      <c r="L65">
        <v>2</v>
      </c>
      <c r="M65">
        <v>-1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 s="1">
        <f t="shared" ref="T65:T96" si="17">0*(-1)</f>
        <v>0</v>
      </c>
      <c r="U65" s="1">
        <f t="shared" si="15"/>
        <v>0</v>
      </c>
      <c r="V65" s="1">
        <f>0*(-1)</f>
        <v>0</v>
      </c>
      <c r="W65" s="1">
        <f t="shared" si="16"/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36" x14ac:dyDescent="0.35">
      <c r="A66" t="s">
        <v>30</v>
      </c>
      <c r="B66" t="s">
        <v>31</v>
      </c>
      <c r="C66" t="s">
        <v>32</v>
      </c>
      <c r="D66" s="5">
        <v>3.4976851851851849E-2</v>
      </c>
      <c r="E66">
        <v>2</v>
      </c>
      <c r="F66">
        <v>3</v>
      </c>
      <c r="G66">
        <v>0</v>
      </c>
      <c r="H66">
        <v>1</v>
      </c>
      <c r="I66">
        <v>2</v>
      </c>
      <c r="J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 s="1">
        <f t="shared" si="17"/>
        <v>0</v>
      </c>
      <c r="U66" s="1">
        <f t="shared" si="15"/>
        <v>0</v>
      </c>
      <c r="V66" s="1">
        <f>0*(-1)</f>
        <v>0</v>
      </c>
      <c r="W66" s="1">
        <f t="shared" si="16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36" x14ac:dyDescent="0.35">
      <c r="A67" t="s">
        <v>30</v>
      </c>
      <c r="B67" t="s">
        <v>31</v>
      </c>
      <c r="C67" t="s">
        <v>32</v>
      </c>
      <c r="D67" s="5">
        <v>3.5706018518518519E-2</v>
      </c>
      <c r="E67">
        <v>2</v>
      </c>
      <c r="F67">
        <v>3</v>
      </c>
      <c r="G67">
        <v>0</v>
      </c>
      <c r="H67">
        <v>1</v>
      </c>
      <c r="I67">
        <v>2</v>
      </c>
      <c r="J67">
        <v>0</v>
      </c>
      <c r="L67">
        <v>2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 s="1">
        <f t="shared" si="17"/>
        <v>0</v>
      </c>
      <c r="U67" s="1">
        <f t="shared" si="15"/>
        <v>0</v>
      </c>
      <c r="V67" s="1">
        <f>0*(-1)</f>
        <v>0</v>
      </c>
      <c r="W67" s="1">
        <f t="shared" si="16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36" x14ac:dyDescent="0.35">
      <c r="A68" t="s">
        <v>30</v>
      </c>
      <c r="B68" t="s">
        <v>31</v>
      </c>
      <c r="C68" t="s">
        <v>32</v>
      </c>
      <c r="D68" s="5">
        <v>3.6180555555555556E-2</v>
      </c>
      <c r="E68">
        <v>2</v>
      </c>
      <c r="F68">
        <v>3</v>
      </c>
      <c r="G68">
        <v>0</v>
      </c>
      <c r="H68">
        <v>1</v>
      </c>
      <c r="I68">
        <v>2</v>
      </c>
      <c r="J68">
        <v>0</v>
      </c>
      <c r="L68">
        <v>2</v>
      </c>
      <c r="M68">
        <v>-1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1">
        <f t="shared" si="17"/>
        <v>0</v>
      </c>
      <c r="U68" s="1">
        <f t="shared" si="15"/>
        <v>0</v>
      </c>
      <c r="V68" s="1">
        <f>0*(-1)</f>
        <v>0</v>
      </c>
      <c r="W68" s="1">
        <f t="shared" si="16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36" x14ac:dyDescent="0.35">
      <c r="A69" t="s">
        <v>30</v>
      </c>
      <c r="B69" t="s">
        <v>31</v>
      </c>
      <c r="C69" t="s">
        <v>32</v>
      </c>
      <c r="D69" s="5">
        <v>3.667824074074074E-2</v>
      </c>
      <c r="E69">
        <v>2</v>
      </c>
      <c r="F69">
        <v>3</v>
      </c>
      <c r="G69">
        <v>0</v>
      </c>
      <c r="H69">
        <v>1</v>
      </c>
      <c r="I69">
        <v>2</v>
      </c>
      <c r="J69">
        <v>0</v>
      </c>
      <c r="L69">
        <v>2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1">
        <f t="shared" si="17"/>
        <v>0</v>
      </c>
      <c r="U69" s="1">
        <f t="shared" si="15"/>
        <v>0</v>
      </c>
      <c r="V69" s="1">
        <f>1*(-1)</f>
        <v>-1</v>
      </c>
      <c r="W69" s="1">
        <f t="shared" si="16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36" x14ac:dyDescent="0.35">
      <c r="A70" t="s">
        <v>30</v>
      </c>
      <c r="B70" t="s">
        <v>31</v>
      </c>
      <c r="C70" t="s">
        <v>32</v>
      </c>
      <c r="D70" s="5">
        <v>3.7164351851851851E-2</v>
      </c>
      <c r="E70">
        <v>2</v>
      </c>
      <c r="F70">
        <v>3</v>
      </c>
      <c r="G70">
        <v>0</v>
      </c>
      <c r="H70">
        <v>1</v>
      </c>
      <c r="I70">
        <v>2</v>
      </c>
      <c r="J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1">
        <f t="shared" si="17"/>
        <v>0</v>
      </c>
      <c r="U70" s="1">
        <f t="shared" si="15"/>
        <v>0</v>
      </c>
      <c r="V70" s="1">
        <f>0*(-1)</f>
        <v>0</v>
      </c>
      <c r="W70" s="1">
        <f t="shared" si="16"/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</row>
    <row r="71" spans="1:36" x14ac:dyDescent="0.35">
      <c r="A71" t="s">
        <v>30</v>
      </c>
      <c r="B71" t="s">
        <v>31</v>
      </c>
      <c r="C71" t="s">
        <v>32</v>
      </c>
      <c r="D71" s="5">
        <v>3.7592592592592594E-2</v>
      </c>
      <c r="E71">
        <v>2</v>
      </c>
      <c r="F71">
        <v>3</v>
      </c>
      <c r="G71">
        <v>0</v>
      </c>
      <c r="H71">
        <v>1</v>
      </c>
      <c r="I71">
        <v>2</v>
      </c>
      <c r="J71">
        <v>0</v>
      </c>
      <c r="L71">
        <v>1</v>
      </c>
      <c r="M71">
        <v>-1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 s="1">
        <f t="shared" si="17"/>
        <v>0</v>
      </c>
      <c r="U71" s="1">
        <f t="shared" si="15"/>
        <v>0</v>
      </c>
      <c r="V71" s="1">
        <f>1*(-1)</f>
        <v>-1</v>
      </c>
      <c r="W71" s="1">
        <f t="shared" si="16"/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</row>
    <row r="72" spans="1:36" x14ac:dyDescent="0.35">
      <c r="A72" s="2" t="s">
        <v>30</v>
      </c>
      <c r="B72" s="2" t="s">
        <v>31</v>
      </c>
      <c r="C72" s="2" t="s">
        <v>32</v>
      </c>
      <c r="D72" s="3">
        <v>3.9351851851851853E-2</v>
      </c>
      <c r="E72" s="2">
        <v>2</v>
      </c>
      <c r="F72" s="2">
        <v>4</v>
      </c>
      <c r="G72" s="2">
        <v>0</v>
      </c>
      <c r="H72" s="2">
        <v>1</v>
      </c>
      <c r="I72" s="2">
        <v>2</v>
      </c>
      <c r="J72" s="2">
        <v>1</v>
      </c>
      <c r="K72" s="2">
        <v>2</v>
      </c>
      <c r="L72">
        <v>2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4">
        <f t="shared" si="17"/>
        <v>0</v>
      </c>
      <c r="U72" s="4">
        <f t="shared" si="15"/>
        <v>0</v>
      </c>
      <c r="V72" s="4">
        <f>0*(-1)</f>
        <v>0</v>
      </c>
      <c r="W72" s="4">
        <f>1*(-1)</f>
        <v>-1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/>
      <c r="AE72" s="2"/>
      <c r="AF72" s="2"/>
      <c r="AG72" s="2"/>
      <c r="AJ72" s="2"/>
    </row>
    <row r="73" spans="1:36" x14ac:dyDescent="0.35">
      <c r="A73" t="s">
        <v>30</v>
      </c>
      <c r="B73" t="s">
        <v>31</v>
      </c>
      <c r="C73" t="s">
        <v>32</v>
      </c>
      <c r="D73" s="5">
        <v>3.9780092592592589E-2</v>
      </c>
      <c r="E73">
        <v>2</v>
      </c>
      <c r="F73">
        <v>4</v>
      </c>
      <c r="G73">
        <v>0</v>
      </c>
      <c r="H73">
        <v>1</v>
      </c>
      <c r="I73">
        <v>2</v>
      </c>
      <c r="J73">
        <v>1</v>
      </c>
      <c r="L73">
        <v>2</v>
      </c>
      <c r="M73">
        <v>-1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1">
        <f t="shared" si="17"/>
        <v>0</v>
      </c>
      <c r="U73" s="1">
        <f t="shared" si="15"/>
        <v>0</v>
      </c>
      <c r="V73" s="1">
        <f>0*(-1)</f>
        <v>0</v>
      </c>
      <c r="W73" s="1">
        <f t="shared" ref="W73:W81" si="18">0*(-1)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36" x14ac:dyDescent="0.35">
      <c r="A74" t="s">
        <v>30</v>
      </c>
      <c r="B74" t="s">
        <v>31</v>
      </c>
      <c r="C74" t="s">
        <v>32</v>
      </c>
      <c r="D74" s="5">
        <v>4.0567129629629627E-2</v>
      </c>
      <c r="E74">
        <v>2</v>
      </c>
      <c r="F74">
        <v>4</v>
      </c>
      <c r="G74">
        <v>0</v>
      </c>
      <c r="H74">
        <v>1</v>
      </c>
      <c r="I74">
        <v>2</v>
      </c>
      <c r="J74">
        <v>1</v>
      </c>
      <c r="L74">
        <v>1</v>
      </c>
      <c r="M74">
        <v>-1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">
        <f t="shared" si="17"/>
        <v>0</v>
      </c>
      <c r="U74" s="1">
        <f t="shared" si="15"/>
        <v>0</v>
      </c>
      <c r="V74" s="1">
        <f>1*(-1)</f>
        <v>-1</v>
      </c>
      <c r="W74" s="1">
        <f t="shared" si="18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36" x14ac:dyDescent="0.35">
      <c r="A75" t="s">
        <v>30</v>
      </c>
      <c r="B75" t="s">
        <v>31</v>
      </c>
      <c r="C75" t="s">
        <v>32</v>
      </c>
      <c r="D75" s="5">
        <v>4.1134259259259259E-2</v>
      </c>
      <c r="E75">
        <v>2</v>
      </c>
      <c r="F75">
        <v>4</v>
      </c>
      <c r="G75">
        <v>0</v>
      </c>
      <c r="H75">
        <v>1</v>
      </c>
      <c r="I75">
        <v>2</v>
      </c>
      <c r="J75">
        <v>1</v>
      </c>
      <c r="L75">
        <v>2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1">
        <f t="shared" si="17"/>
        <v>0</v>
      </c>
      <c r="U75" s="1">
        <f t="shared" si="15"/>
        <v>0</v>
      </c>
      <c r="V75" s="1">
        <f>0*(-1)</f>
        <v>0</v>
      </c>
      <c r="W75" s="1">
        <f t="shared" si="18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36" x14ac:dyDescent="0.35">
      <c r="A76" t="s">
        <v>30</v>
      </c>
      <c r="B76" t="s">
        <v>31</v>
      </c>
      <c r="C76" t="s">
        <v>32</v>
      </c>
      <c r="D76" s="5">
        <v>4.1712962962962959E-2</v>
      </c>
      <c r="E76">
        <v>2</v>
      </c>
      <c r="F76">
        <v>4</v>
      </c>
      <c r="G76">
        <v>0</v>
      </c>
      <c r="H76">
        <v>1</v>
      </c>
      <c r="I76">
        <v>2</v>
      </c>
      <c r="J76">
        <v>1</v>
      </c>
      <c r="L76">
        <v>2</v>
      </c>
      <c r="M76">
        <v>-1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">
        <f t="shared" si="17"/>
        <v>0</v>
      </c>
      <c r="U76" s="1">
        <f t="shared" si="15"/>
        <v>0</v>
      </c>
      <c r="V76" s="1">
        <f>0*(-1)</f>
        <v>0</v>
      </c>
      <c r="W76" s="1">
        <f t="shared" si="18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36" x14ac:dyDescent="0.35">
      <c r="A77" t="s">
        <v>30</v>
      </c>
      <c r="B77" t="s">
        <v>31</v>
      </c>
      <c r="C77" t="s">
        <v>32</v>
      </c>
      <c r="D77" s="5">
        <v>4.2361111111111106E-2</v>
      </c>
      <c r="E77">
        <v>2</v>
      </c>
      <c r="F77">
        <v>4</v>
      </c>
      <c r="G77">
        <v>0</v>
      </c>
      <c r="H77">
        <v>1</v>
      </c>
      <c r="I77">
        <v>2</v>
      </c>
      <c r="J77">
        <v>1</v>
      </c>
      <c r="L77">
        <v>2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">
        <f t="shared" si="17"/>
        <v>0</v>
      </c>
      <c r="U77" s="1">
        <f t="shared" si="15"/>
        <v>0</v>
      </c>
      <c r="V77" s="1">
        <f>1*(-1)</f>
        <v>-1</v>
      </c>
      <c r="W77" s="1">
        <f t="shared" si="18"/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</row>
    <row r="78" spans="1:36" x14ac:dyDescent="0.35">
      <c r="A78" t="s">
        <v>30</v>
      </c>
      <c r="B78" t="s">
        <v>31</v>
      </c>
      <c r="C78" t="s">
        <v>32</v>
      </c>
      <c r="D78" s="5">
        <v>4.3368055555555556E-2</v>
      </c>
      <c r="E78">
        <v>2</v>
      </c>
      <c r="F78">
        <v>4</v>
      </c>
      <c r="G78">
        <v>0</v>
      </c>
      <c r="H78">
        <v>1</v>
      </c>
      <c r="I78">
        <v>2</v>
      </c>
      <c r="J78">
        <v>1</v>
      </c>
      <c r="L78">
        <v>2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s="1">
        <f t="shared" si="17"/>
        <v>0</v>
      </c>
      <c r="U78" s="1">
        <f t="shared" si="15"/>
        <v>0</v>
      </c>
      <c r="V78" s="1">
        <f>0*(-1)</f>
        <v>0</v>
      </c>
      <c r="W78" s="1">
        <f t="shared" si="18"/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</row>
    <row r="79" spans="1:36" x14ac:dyDescent="0.35">
      <c r="A79" t="s">
        <v>30</v>
      </c>
      <c r="B79" t="s">
        <v>31</v>
      </c>
      <c r="C79" t="s">
        <v>32</v>
      </c>
      <c r="D79" s="5">
        <v>4.386574074074074E-2</v>
      </c>
      <c r="E79">
        <v>2</v>
      </c>
      <c r="F79">
        <v>4</v>
      </c>
      <c r="G79">
        <v>0</v>
      </c>
      <c r="H79">
        <v>1</v>
      </c>
      <c r="I79">
        <v>2</v>
      </c>
      <c r="J79">
        <v>1</v>
      </c>
      <c r="L79">
        <v>1</v>
      </c>
      <c r="M79">
        <v>1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 s="1">
        <f t="shared" si="17"/>
        <v>0</v>
      </c>
      <c r="U79" s="1">
        <f t="shared" si="15"/>
        <v>0</v>
      </c>
      <c r="V79" s="1">
        <f>0*(-1)</f>
        <v>0</v>
      </c>
      <c r="W79" s="1">
        <f t="shared" si="18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36" x14ac:dyDescent="0.35">
      <c r="A80" s="2" t="s">
        <v>30</v>
      </c>
      <c r="B80" s="2" t="s">
        <v>31</v>
      </c>
      <c r="C80" s="2" t="s">
        <v>32</v>
      </c>
      <c r="D80" s="3">
        <v>4.4305555555555549E-2</v>
      </c>
      <c r="E80" s="2">
        <v>2</v>
      </c>
      <c r="F80" s="2">
        <v>5</v>
      </c>
      <c r="G80" s="2">
        <v>0</v>
      </c>
      <c r="H80" s="2">
        <v>1</v>
      </c>
      <c r="I80" s="2">
        <v>2</v>
      </c>
      <c r="J80" s="2">
        <v>2</v>
      </c>
      <c r="K80" s="2">
        <v>1</v>
      </c>
      <c r="L80">
        <v>1</v>
      </c>
      <c r="M80" s="2">
        <v>-1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1">
        <f t="shared" si="17"/>
        <v>0</v>
      </c>
      <c r="U80" s="1">
        <f t="shared" si="15"/>
        <v>0</v>
      </c>
      <c r="V80" s="1">
        <f>1*(-1)</f>
        <v>-1</v>
      </c>
      <c r="W80" s="1">
        <f t="shared" si="18"/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/>
      <c r="AE80" s="2"/>
      <c r="AF80" s="2"/>
      <c r="AG80" s="2"/>
      <c r="AJ80" s="2"/>
    </row>
    <row r="81" spans="1:36" x14ac:dyDescent="0.35">
      <c r="A81" t="s">
        <v>30</v>
      </c>
      <c r="B81" t="s">
        <v>31</v>
      </c>
      <c r="C81" t="s">
        <v>32</v>
      </c>
      <c r="D81" s="5">
        <v>4.5011574074074072E-2</v>
      </c>
      <c r="E81">
        <v>2</v>
      </c>
      <c r="F81">
        <v>5</v>
      </c>
      <c r="G81">
        <v>0</v>
      </c>
      <c r="H81">
        <v>1</v>
      </c>
      <c r="I81">
        <v>2</v>
      </c>
      <c r="J81">
        <v>2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 s="1">
        <f t="shared" si="17"/>
        <v>0</v>
      </c>
      <c r="U81" s="1">
        <f t="shared" si="15"/>
        <v>0</v>
      </c>
      <c r="V81" s="1">
        <f t="shared" ref="V81:V103" si="19">0*(-1)</f>
        <v>0</v>
      </c>
      <c r="W81" s="1">
        <f t="shared" si="18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36" x14ac:dyDescent="0.35">
      <c r="A82" t="s">
        <v>30</v>
      </c>
      <c r="B82" t="s">
        <v>31</v>
      </c>
      <c r="C82" t="s">
        <v>32</v>
      </c>
      <c r="D82" s="5">
        <v>4.5312499999999999E-2</v>
      </c>
      <c r="E82">
        <v>2</v>
      </c>
      <c r="F82">
        <v>5</v>
      </c>
      <c r="G82">
        <v>0</v>
      </c>
      <c r="H82">
        <v>1</v>
      </c>
      <c r="I82">
        <v>2</v>
      </c>
      <c r="J82">
        <v>2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f t="shared" si="17"/>
        <v>0</v>
      </c>
      <c r="U82" s="1">
        <f t="shared" si="15"/>
        <v>0</v>
      </c>
      <c r="V82" s="1">
        <f t="shared" si="19"/>
        <v>0</v>
      </c>
      <c r="W82" s="1">
        <f>1*(-1)</f>
        <v>-1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36" x14ac:dyDescent="0.35">
      <c r="A83" t="s">
        <v>30</v>
      </c>
      <c r="B83" t="s">
        <v>31</v>
      </c>
      <c r="C83" t="s">
        <v>32</v>
      </c>
      <c r="D83" s="5">
        <v>4.5624999999999999E-2</v>
      </c>
      <c r="E83">
        <v>2</v>
      </c>
      <c r="F83">
        <v>5</v>
      </c>
      <c r="G83">
        <v>0</v>
      </c>
      <c r="H83">
        <v>1</v>
      </c>
      <c r="I83">
        <v>2</v>
      </c>
      <c r="J83">
        <v>2</v>
      </c>
      <c r="L83">
        <v>2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f t="shared" si="17"/>
        <v>0</v>
      </c>
      <c r="U83" s="1">
        <f t="shared" si="15"/>
        <v>0</v>
      </c>
      <c r="V83" s="1">
        <f t="shared" si="19"/>
        <v>0</v>
      </c>
      <c r="W83" s="1">
        <f t="shared" ref="W83:W88" si="20">0*(-1)</f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36" x14ac:dyDescent="0.35">
      <c r="A84" t="s">
        <v>30</v>
      </c>
      <c r="B84" t="s">
        <v>31</v>
      </c>
      <c r="C84" t="s">
        <v>32</v>
      </c>
      <c r="D84" s="5">
        <v>4.6018518518518514E-2</v>
      </c>
      <c r="E84">
        <v>2</v>
      </c>
      <c r="F84">
        <v>5</v>
      </c>
      <c r="G84">
        <v>0</v>
      </c>
      <c r="H84">
        <v>1</v>
      </c>
      <c r="I84">
        <v>2</v>
      </c>
      <c r="J84">
        <v>2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1">
        <f t="shared" si="17"/>
        <v>0</v>
      </c>
      <c r="U84" s="1">
        <f t="shared" si="15"/>
        <v>0</v>
      </c>
      <c r="V84" s="1">
        <f t="shared" si="19"/>
        <v>0</v>
      </c>
      <c r="W84" s="1">
        <f t="shared" si="20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36" x14ac:dyDescent="0.35">
      <c r="A85" t="s">
        <v>30</v>
      </c>
      <c r="B85" t="s">
        <v>31</v>
      </c>
      <c r="C85" t="s">
        <v>32</v>
      </c>
      <c r="D85" s="5">
        <v>4.6319444444444441E-2</v>
      </c>
      <c r="E85">
        <v>2</v>
      </c>
      <c r="F85">
        <v>5</v>
      </c>
      <c r="G85">
        <v>0</v>
      </c>
      <c r="H85">
        <v>1</v>
      </c>
      <c r="I85">
        <v>2</v>
      </c>
      <c r="J85">
        <v>2</v>
      </c>
      <c r="L85">
        <v>2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1">
        <f t="shared" si="17"/>
        <v>0</v>
      </c>
      <c r="U85" s="1">
        <f t="shared" si="15"/>
        <v>0</v>
      </c>
      <c r="V85" s="1">
        <f t="shared" si="19"/>
        <v>0</v>
      </c>
      <c r="W85" s="1">
        <f t="shared" si="20"/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</row>
    <row r="86" spans="1:36" x14ac:dyDescent="0.35">
      <c r="A86" t="s">
        <v>30</v>
      </c>
      <c r="B86" t="s">
        <v>31</v>
      </c>
      <c r="C86" t="s">
        <v>32</v>
      </c>
      <c r="D86" s="5">
        <v>4.6898148148148154E-2</v>
      </c>
      <c r="E86">
        <v>2</v>
      </c>
      <c r="F86">
        <v>5</v>
      </c>
      <c r="G86">
        <v>0</v>
      </c>
      <c r="H86">
        <v>1</v>
      </c>
      <c r="I86">
        <v>2</v>
      </c>
      <c r="J86">
        <v>2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 s="1">
        <f t="shared" si="17"/>
        <v>0</v>
      </c>
      <c r="U86" s="1">
        <f t="shared" si="15"/>
        <v>0</v>
      </c>
      <c r="V86" s="1">
        <f t="shared" si="19"/>
        <v>0</v>
      </c>
      <c r="W86" s="1">
        <f t="shared" si="20"/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36" x14ac:dyDescent="0.35">
      <c r="A87" t="s">
        <v>30</v>
      </c>
      <c r="B87" t="s">
        <v>31</v>
      </c>
      <c r="C87" t="s">
        <v>32</v>
      </c>
      <c r="D87" s="5">
        <v>4.731481481481481E-2</v>
      </c>
      <c r="E87">
        <v>2</v>
      </c>
      <c r="F87">
        <v>5</v>
      </c>
      <c r="G87">
        <v>0</v>
      </c>
      <c r="H87">
        <v>1</v>
      </c>
      <c r="I87">
        <v>2</v>
      </c>
      <c r="J87">
        <v>2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s="1">
        <f t="shared" si="17"/>
        <v>0</v>
      </c>
      <c r="U87" s="1">
        <f t="shared" ref="U87:U123" si="21">0*(-1)</f>
        <v>0</v>
      </c>
      <c r="V87" s="1">
        <f t="shared" si="19"/>
        <v>0</v>
      </c>
      <c r="W87" s="1">
        <f t="shared" si="20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36" x14ac:dyDescent="0.35">
      <c r="A88" t="s">
        <v>30</v>
      </c>
      <c r="B88" t="s">
        <v>31</v>
      </c>
      <c r="C88" t="s">
        <v>32</v>
      </c>
      <c r="D88" s="5">
        <v>4.762731481481481E-2</v>
      </c>
      <c r="E88">
        <v>2</v>
      </c>
      <c r="F88">
        <v>5</v>
      </c>
      <c r="G88">
        <v>0</v>
      </c>
      <c r="H88">
        <v>1</v>
      </c>
      <c r="I88">
        <v>2</v>
      </c>
      <c r="J88">
        <v>2</v>
      </c>
      <c r="L88">
        <v>1</v>
      </c>
      <c r="M88">
        <v>-1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1">
        <f t="shared" si="17"/>
        <v>0</v>
      </c>
      <c r="U88" s="1">
        <f t="shared" si="21"/>
        <v>0</v>
      </c>
      <c r="V88" s="1">
        <f t="shared" si="19"/>
        <v>0</v>
      </c>
      <c r="W88" s="1">
        <f t="shared" si="20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36" x14ac:dyDescent="0.35">
      <c r="A89" t="s">
        <v>30</v>
      </c>
      <c r="B89" t="s">
        <v>31</v>
      </c>
      <c r="C89" t="s">
        <v>32</v>
      </c>
      <c r="D89" s="5">
        <v>4.8125000000000001E-2</v>
      </c>
      <c r="E89">
        <v>2</v>
      </c>
      <c r="F89">
        <v>5</v>
      </c>
      <c r="G89">
        <v>0</v>
      </c>
      <c r="H89">
        <v>1</v>
      </c>
      <c r="I89">
        <v>2</v>
      </c>
      <c r="J89">
        <v>2</v>
      </c>
      <c r="L89">
        <v>1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 s="1">
        <f t="shared" si="17"/>
        <v>0</v>
      </c>
      <c r="U89" s="1">
        <f t="shared" si="21"/>
        <v>0</v>
      </c>
      <c r="V89" s="1">
        <f t="shared" si="19"/>
        <v>0</v>
      </c>
      <c r="W89" s="1">
        <f>1*(-1)</f>
        <v>-1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36" x14ac:dyDescent="0.35">
      <c r="A90" s="2" t="s">
        <v>30</v>
      </c>
      <c r="B90" s="2" t="s">
        <v>31</v>
      </c>
      <c r="C90" s="2" t="s">
        <v>32</v>
      </c>
      <c r="D90" s="3">
        <v>4.9537037037037039E-2</v>
      </c>
      <c r="E90" s="2">
        <v>2</v>
      </c>
      <c r="F90" s="2">
        <v>6</v>
      </c>
      <c r="G90" s="2">
        <v>0</v>
      </c>
      <c r="H90" s="2">
        <v>1</v>
      </c>
      <c r="I90" s="2">
        <v>3</v>
      </c>
      <c r="J90" s="2">
        <v>2</v>
      </c>
      <c r="K90" s="2">
        <v>2</v>
      </c>
      <c r="L90">
        <v>2</v>
      </c>
      <c r="M90" s="2">
        <v>1</v>
      </c>
      <c r="N90" s="2">
        <v>0</v>
      </c>
      <c r="O90" s="2">
        <v>0</v>
      </c>
      <c r="P90" s="2">
        <v>0</v>
      </c>
      <c r="Q90" s="2">
        <v>0</v>
      </c>
      <c r="R90" s="2">
        <v>1</v>
      </c>
      <c r="S90" s="2">
        <v>0</v>
      </c>
      <c r="T90" s="1">
        <f t="shared" si="17"/>
        <v>0</v>
      </c>
      <c r="U90" s="1">
        <f t="shared" si="21"/>
        <v>0</v>
      </c>
      <c r="V90" s="1">
        <f t="shared" si="19"/>
        <v>0</v>
      </c>
      <c r="W90" s="1">
        <f t="shared" ref="W90:W109" si="22">0*(-1)</f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/>
      <c r="AE90" s="2"/>
      <c r="AF90" s="2"/>
      <c r="AG90" s="2"/>
      <c r="AJ90" s="2"/>
    </row>
    <row r="91" spans="1:36" x14ac:dyDescent="0.35">
      <c r="A91" t="s">
        <v>30</v>
      </c>
      <c r="B91" t="s">
        <v>31</v>
      </c>
      <c r="C91" t="s">
        <v>32</v>
      </c>
      <c r="D91" s="5">
        <v>5.0300925925925923E-2</v>
      </c>
      <c r="E91">
        <v>2</v>
      </c>
      <c r="F91">
        <v>6</v>
      </c>
      <c r="G91">
        <v>0</v>
      </c>
      <c r="H91">
        <v>1</v>
      </c>
      <c r="I91">
        <v>3</v>
      </c>
      <c r="J91">
        <v>2</v>
      </c>
      <c r="L91">
        <v>2</v>
      </c>
      <c r="M91">
        <v>-1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 s="1">
        <f t="shared" si="17"/>
        <v>0</v>
      </c>
      <c r="U91" s="1">
        <f t="shared" si="21"/>
        <v>0</v>
      </c>
      <c r="V91" s="1">
        <f t="shared" si="19"/>
        <v>0</v>
      </c>
      <c r="W91" s="1">
        <f t="shared" si="22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36" x14ac:dyDescent="0.35">
      <c r="A92" t="s">
        <v>30</v>
      </c>
      <c r="B92" t="s">
        <v>31</v>
      </c>
      <c r="C92" t="s">
        <v>32</v>
      </c>
      <c r="D92" s="5">
        <v>5.1296296296296291E-2</v>
      </c>
      <c r="E92">
        <v>2</v>
      </c>
      <c r="F92">
        <v>6</v>
      </c>
      <c r="G92">
        <v>0</v>
      </c>
      <c r="H92">
        <v>1</v>
      </c>
      <c r="I92">
        <v>3</v>
      </c>
      <c r="J92">
        <v>2</v>
      </c>
      <c r="L92">
        <v>2</v>
      </c>
      <c r="M92">
        <v>-1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">
        <f t="shared" si="17"/>
        <v>0</v>
      </c>
      <c r="U92" s="1">
        <f t="shared" si="21"/>
        <v>0</v>
      </c>
      <c r="V92" s="1">
        <f t="shared" si="19"/>
        <v>0</v>
      </c>
      <c r="W92" s="1">
        <f t="shared" si="22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36" x14ac:dyDescent="0.35">
      <c r="A93" t="s">
        <v>30</v>
      </c>
      <c r="B93" t="s">
        <v>31</v>
      </c>
      <c r="C93" t="s">
        <v>32</v>
      </c>
      <c r="D93" s="5">
        <v>5.1840277777777777E-2</v>
      </c>
      <c r="E93">
        <v>2</v>
      </c>
      <c r="F93">
        <v>6</v>
      </c>
      <c r="G93">
        <v>0</v>
      </c>
      <c r="H93">
        <v>1</v>
      </c>
      <c r="I93">
        <v>3</v>
      </c>
      <c r="J93">
        <v>2</v>
      </c>
      <c r="L93">
        <v>2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 s="1">
        <f t="shared" si="17"/>
        <v>0</v>
      </c>
      <c r="U93" s="1">
        <f t="shared" si="21"/>
        <v>0</v>
      </c>
      <c r="V93" s="1">
        <f t="shared" si="19"/>
        <v>0</v>
      </c>
      <c r="W93" s="1">
        <f t="shared" si="22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36" x14ac:dyDescent="0.35">
      <c r="A94" t="s">
        <v>30</v>
      </c>
      <c r="B94" t="s">
        <v>31</v>
      </c>
      <c r="C94" t="s">
        <v>32</v>
      </c>
      <c r="D94" s="5">
        <v>5.226851851851852E-2</v>
      </c>
      <c r="E94">
        <v>2</v>
      </c>
      <c r="F94">
        <v>6</v>
      </c>
      <c r="G94">
        <v>0</v>
      </c>
      <c r="H94">
        <v>1</v>
      </c>
      <c r="I94">
        <v>3</v>
      </c>
      <c r="J94">
        <v>2</v>
      </c>
      <c r="L94">
        <v>1</v>
      </c>
      <c r="M94">
        <v>-1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">
        <f t="shared" si="17"/>
        <v>0</v>
      </c>
      <c r="U94" s="1">
        <f t="shared" si="21"/>
        <v>0</v>
      </c>
      <c r="V94" s="1">
        <f t="shared" si="19"/>
        <v>0</v>
      </c>
      <c r="W94" s="1">
        <f t="shared" si="22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36" x14ac:dyDescent="0.35">
      <c r="A95" t="s">
        <v>30</v>
      </c>
      <c r="B95" t="s">
        <v>31</v>
      </c>
      <c r="C95" t="s">
        <v>32</v>
      </c>
      <c r="D95" s="5">
        <v>5.2800925925925925E-2</v>
      </c>
      <c r="E95">
        <v>2</v>
      </c>
      <c r="F95">
        <v>6</v>
      </c>
      <c r="G95">
        <v>0</v>
      </c>
      <c r="H95">
        <v>1</v>
      </c>
      <c r="I95">
        <v>3</v>
      </c>
      <c r="J95">
        <v>2</v>
      </c>
      <c r="L95">
        <v>1</v>
      </c>
      <c r="M95">
        <v>1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 s="1">
        <f t="shared" si="17"/>
        <v>0</v>
      </c>
      <c r="U95" s="1">
        <f t="shared" si="21"/>
        <v>0</v>
      </c>
      <c r="V95" s="1">
        <f t="shared" si="19"/>
        <v>0</v>
      </c>
      <c r="W95" s="1">
        <f t="shared" si="22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36" x14ac:dyDescent="0.35">
      <c r="A96" s="2" t="s">
        <v>30</v>
      </c>
      <c r="B96" s="2" t="s">
        <v>31</v>
      </c>
      <c r="C96" s="2" t="s">
        <v>32</v>
      </c>
      <c r="D96" s="3">
        <v>5.3298611111111116E-2</v>
      </c>
      <c r="E96" s="2">
        <v>2</v>
      </c>
      <c r="F96" s="2">
        <v>7</v>
      </c>
      <c r="G96" s="2">
        <v>0</v>
      </c>
      <c r="H96" s="2">
        <v>1</v>
      </c>
      <c r="I96" s="2">
        <v>3</v>
      </c>
      <c r="J96" s="2">
        <v>3</v>
      </c>
      <c r="K96" s="2">
        <v>1</v>
      </c>
      <c r="L96">
        <v>1</v>
      </c>
      <c r="M96" s="2">
        <v>-1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1">
        <f t="shared" si="17"/>
        <v>0</v>
      </c>
      <c r="U96" s="1">
        <f t="shared" si="21"/>
        <v>0</v>
      </c>
      <c r="V96" s="1">
        <f t="shared" si="19"/>
        <v>0</v>
      </c>
      <c r="W96" s="1">
        <f t="shared" si="22"/>
        <v>0</v>
      </c>
      <c r="X96" s="2">
        <v>1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/>
      <c r="AE96" s="2"/>
      <c r="AF96" s="2"/>
      <c r="AG96" s="2"/>
      <c r="AJ96" s="2"/>
    </row>
    <row r="97" spans="1:36" x14ac:dyDescent="0.35">
      <c r="A97" t="s">
        <v>30</v>
      </c>
      <c r="B97" t="s">
        <v>31</v>
      </c>
      <c r="C97" t="s">
        <v>32</v>
      </c>
      <c r="D97" s="5">
        <v>5.3865740740740742E-2</v>
      </c>
      <c r="E97">
        <v>2</v>
      </c>
      <c r="F97">
        <v>7</v>
      </c>
      <c r="G97">
        <v>0</v>
      </c>
      <c r="H97">
        <v>1</v>
      </c>
      <c r="I97">
        <v>3</v>
      </c>
      <c r="J97">
        <v>3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 s="1">
        <f t="shared" ref="T97:T128" si="23">0*(-1)</f>
        <v>0</v>
      </c>
      <c r="U97" s="1">
        <f t="shared" si="21"/>
        <v>0</v>
      </c>
      <c r="V97" s="1">
        <f t="shared" si="19"/>
        <v>0</v>
      </c>
      <c r="W97" s="1">
        <f t="shared" si="22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36" x14ac:dyDescent="0.35">
      <c r="A98" t="s">
        <v>30</v>
      </c>
      <c r="B98" t="s">
        <v>31</v>
      </c>
      <c r="C98" t="s">
        <v>32</v>
      </c>
      <c r="D98" s="5">
        <v>5.4502314814814816E-2</v>
      </c>
      <c r="E98">
        <v>2</v>
      </c>
      <c r="F98">
        <v>7</v>
      </c>
      <c r="G98">
        <v>0</v>
      </c>
      <c r="H98">
        <v>1</v>
      </c>
      <c r="I98">
        <v>3</v>
      </c>
      <c r="J98">
        <v>3</v>
      </c>
      <c r="L98">
        <v>2</v>
      </c>
      <c r="M98">
        <v>-1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 s="1">
        <f t="shared" si="23"/>
        <v>0</v>
      </c>
      <c r="U98" s="1">
        <f t="shared" si="21"/>
        <v>0</v>
      </c>
      <c r="V98" s="1">
        <f t="shared" si="19"/>
        <v>0</v>
      </c>
      <c r="W98" s="1">
        <f t="shared" si="22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36" x14ac:dyDescent="0.35">
      <c r="A99" t="s">
        <v>30</v>
      </c>
      <c r="B99" t="s">
        <v>31</v>
      </c>
      <c r="C99" t="s">
        <v>32</v>
      </c>
      <c r="D99" s="5">
        <v>5.4988425925925927E-2</v>
      </c>
      <c r="E99">
        <v>2</v>
      </c>
      <c r="F99">
        <v>7</v>
      </c>
      <c r="G99">
        <v>0</v>
      </c>
      <c r="H99">
        <v>1</v>
      </c>
      <c r="I99">
        <v>3</v>
      </c>
      <c r="J99">
        <v>3</v>
      </c>
      <c r="L99">
        <v>1</v>
      </c>
      <c r="M99">
        <v>1</v>
      </c>
      <c r="N99">
        <v>1</v>
      </c>
      <c r="O99">
        <v>0</v>
      </c>
      <c r="P99">
        <v>1</v>
      </c>
      <c r="Q99">
        <v>0</v>
      </c>
      <c r="R99">
        <v>1</v>
      </c>
      <c r="S99">
        <v>0</v>
      </c>
      <c r="T99" s="1">
        <f t="shared" si="23"/>
        <v>0</v>
      </c>
      <c r="U99" s="1">
        <f t="shared" si="21"/>
        <v>0</v>
      </c>
      <c r="V99" s="1">
        <f t="shared" si="19"/>
        <v>0</v>
      </c>
      <c r="W99" s="1">
        <f t="shared" si="22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36" x14ac:dyDescent="0.35">
      <c r="A100" s="2" t="s">
        <v>30</v>
      </c>
      <c r="B100" s="2" t="s">
        <v>31</v>
      </c>
      <c r="C100" s="2" t="s">
        <v>32</v>
      </c>
      <c r="D100" s="3">
        <v>5.6504629629629627E-2</v>
      </c>
      <c r="E100" s="2">
        <v>2</v>
      </c>
      <c r="F100" s="2">
        <v>8</v>
      </c>
      <c r="G100" s="2">
        <v>0</v>
      </c>
      <c r="H100" s="2">
        <v>1</v>
      </c>
      <c r="I100" s="2">
        <v>4</v>
      </c>
      <c r="J100" s="2">
        <v>3</v>
      </c>
      <c r="K100" s="2">
        <v>2</v>
      </c>
      <c r="L100">
        <v>2</v>
      </c>
      <c r="M100" s="2">
        <v>-1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1</v>
      </c>
      <c r="T100" s="1">
        <f t="shared" si="23"/>
        <v>0</v>
      </c>
      <c r="U100" s="1">
        <f t="shared" si="21"/>
        <v>0</v>
      </c>
      <c r="V100" s="1">
        <f t="shared" si="19"/>
        <v>0</v>
      </c>
      <c r="W100" s="1">
        <f t="shared" si="22"/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/>
      <c r="AE100" s="2"/>
      <c r="AF100" s="2"/>
      <c r="AG100" s="2"/>
      <c r="AJ100" s="2"/>
    </row>
    <row r="101" spans="1:36" x14ac:dyDescent="0.35">
      <c r="A101" t="s">
        <v>30</v>
      </c>
      <c r="B101" t="s">
        <v>31</v>
      </c>
      <c r="C101" t="s">
        <v>32</v>
      </c>
      <c r="D101" s="5">
        <v>5.7303240740740745E-2</v>
      </c>
      <c r="E101">
        <v>2</v>
      </c>
      <c r="F101">
        <v>8</v>
      </c>
      <c r="G101">
        <v>0</v>
      </c>
      <c r="H101">
        <v>1</v>
      </c>
      <c r="I101">
        <v>4</v>
      </c>
      <c r="J101">
        <v>3</v>
      </c>
      <c r="L101">
        <v>2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1">
        <f t="shared" si="23"/>
        <v>0</v>
      </c>
      <c r="U101" s="1">
        <f t="shared" si="21"/>
        <v>0</v>
      </c>
      <c r="V101" s="1">
        <f t="shared" si="19"/>
        <v>0</v>
      </c>
      <c r="W101" s="1">
        <f t="shared" si="22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36" x14ac:dyDescent="0.35">
      <c r="A102" t="s">
        <v>30</v>
      </c>
      <c r="B102" t="s">
        <v>31</v>
      </c>
      <c r="C102" t="s">
        <v>32</v>
      </c>
      <c r="D102" s="5">
        <v>5.7870370370370371E-2</v>
      </c>
      <c r="E102">
        <v>2</v>
      </c>
      <c r="F102">
        <v>8</v>
      </c>
      <c r="G102">
        <v>0</v>
      </c>
      <c r="H102">
        <v>1</v>
      </c>
      <c r="I102">
        <v>4</v>
      </c>
      <c r="J102">
        <v>3</v>
      </c>
      <c r="L102">
        <v>2</v>
      </c>
      <c r="M102">
        <v>-1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1">
        <f t="shared" si="23"/>
        <v>0</v>
      </c>
      <c r="U102" s="1">
        <f t="shared" si="21"/>
        <v>0</v>
      </c>
      <c r="V102" s="1">
        <f t="shared" si="19"/>
        <v>0</v>
      </c>
      <c r="W102" s="1">
        <f t="shared" si="22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36" x14ac:dyDescent="0.35">
      <c r="A103" t="s">
        <v>30</v>
      </c>
      <c r="B103" t="s">
        <v>31</v>
      </c>
      <c r="C103" t="s">
        <v>32</v>
      </c>
      <c r="D103" s="5">
        <v>5.859953703703704E-2</v>
      </c>
      <c r="E103">
        <v>2</v>
      </c>
      <c r="F103">
        <v>8</v>
      </c>
      <c r="G103">
        <v>0</v>
      </c>
      <c r="H103">
        <v>1</v>
      </c>
      <c r="I103">
        <v>4</v>
      </c>
      <c r="J103">
        <v>3</v>
      </c>
      <c r="L103">
        <v>2</v>
      </c>
      <c r="M103">
        <v>-1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1">
        <f t="shared" si="23"/>
        <v>0</v>
      </c>
      <c r="U103" s="1">
        <f t="shared" si="21"/>
        <v>0</v>
      </c>
      <c r="V103" s="1">
        <f t="shared" si="19"/>
        <v>0</v>
      </c>
      <c r="W103" s="1">
        <f t="shared" si="22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36" x14ac:dyDescent="0.35">
      <c r="A104" t="s">
        <v>30</v>
      </c>
      <c r="B104" t="s">
        <v>31</v>
      </c>
      <c r="C104" t="s">
        <v>32</v>
      </c>
      <c r="D104" s="5">
        <v>5.917824074074074E-2</v>
      </c>
      <c r="E104">
        <v>2</v>
      </c>
      <c r="F104">
        <v>8</v>
      </c>
      <c r="G104">
        <v>0</v>
      </c>
      <c r="H104">
        <v>1</v>
      </c>
      <c r="I104">
        <v>4</v>
      </c>
      <c r="J104">
        <v>3</v>
      </c>
      <c r="L104">
        <v>1</v>
      </c>
      <c r="M104">
        <v>-1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 s="1">
        <f t="shared" si="23"/>
        <v>0</v>
      </c>
      <c r="U104" s="1">
        <f t="shared" si="21"/>
        <v>0</v>
      </c>
      <c r="V104" s="1">
        <f>1*(-1)</f>
        <v>-1</v>
      </c>
      <c r="W104" s="1">
        <f t="shared" si="22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36" x14ac:dyDescent="0.35">
      <c r="A105" s="2" t="s">
        <v>30</v>
      </c>
      <c r="B105" s="2" t="s">
        <v>31</v>
      </c>
      <c r="C105" s="2" t="s">
        <v>32</v>
      </c>
      <c r="D105" s="3">
        <v>5.9756944444444439E-2</v>
      </c>
      <c r="E105" s="2">
        <v>2</v>
      </c>
      <c r="F105" s="2">
        <v>9</v>
      </c>
      <c r="G105" s="2">
        <v>0</v>
      </c>
      <c r="H105" s="2">
        <v>1</v>
      </c>
      <c r="I105" s="2">
        <v>4</v>
      </c>
      <c r="J105" s="2">
        <v>4</v>
      </c>
      <c r="K105" s="2">
        <v>1</v>
      </c>
      <c r="L105">
        <v>1</v>
      </c>
      <c r="M105" s="2">
        <v>1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1">
        <f t="shared" si="23"/>
        <v>0</v>
      </c>
      <c r="U105" s="1">
        <f t="shared" si="21"/>
        <v>0</v>
      </c>
      <c r="V105" s="1">
        <f>1*(-1)</f>
        <v>-1</v>
      </c>
      <c r="W105" s="1">
        <f t="shared" si="22"/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/>
      <c r="AE105" s="2"/>
      <c r="AF105" s="2"/>
      <c r="AG105" s="2"/>
      <c r="AJ105" s="2"/>
    </row>
    <row r="106" spans="1:36" x14ac:dyDescent="0.35">
      <c r="A106" t="s">
        <v>30</v>
      </c>
      <c r="B106" t="s">
        <v>31</v>
      </c>
      <c r="C106" t="s">
        <v>32</v>
      </c>
      <c r="D106" s="5">
        <v>6.008101851851852E-2</v>
      </c>
      <c r="E106">
        <v>2</v>
      </c>
      <c r="F106">
        <v>9</v>
      </c>
      <c r="G106">
        <v>0</v>
      </c>
      <c r="H106">
        <v>1</v>
      </c>
      <c r="I106">
        <v>4</v>
      </c>
      <c r="J106">
        <v>4</v>
      </c>
      <c r="L106">
        <v>1</v>
      </c>
      <c r="M106">
        <v>-1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 s="1">
        <f t="shared" si="23"/>
        <v>0</v>
      </c>
      <c r="U106" s="1">
        <f t="shared" si="21"/>
        <v>0</v>
      </c>
      <c r="V106" s="1">
        <f>0*(-1)</f>
        <v>0</v>
      </c>
      <c r="W106" s="1">
        <f t="shared" si="22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36" x14ac:dyDescent="0.35">
      <c r="A107" t="s">
        <v>30</v>
      </c>
      <c r="B107" t="s">
        <v>31</v>
      </c>
      <c r="C107" t="s">
        <v>32</v>
      </c>
      <c r="D107" s="5">
        <v>6.1122685185185183E-2</v>
      </c>
      <c r="E107">
        <v>2</v>
      </c>
      <c r="F107">
        <v>9</v>
      </c>
      <c r="G107">
        <v>0</v>
      </c>
      <c r="H107">
        <v>1</v>
      </c>
      <c r="I107">
        <v>4</v>
      </c>
      <c r="J107">
        <v>4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0</v>
      </c>
      <c r="T107" s="1">
        <f t="shared" si="23"/>
        <v>0</v>
      </c>
      <c r="U107" s="1">
        <f t="shared" si="21"/>
        <v>0</v>
      </c>
      <c r="V107" s="1">
        <f>0*(-1)</f>
        <v>0</v>
      </c>
      <c r="W107" s="1">
        <f t="shared" si="22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36" x14ac:dyDescent="0.35">
      <c r="A108" t="s">
        <v>30</v>
      </c>
      <c r="B108" t="s">
        <v>31</v>
      </c>
      <c r="C108" t="s">
        <v>32</v>
      </c>
      <c r="D108" s="5">
        <v>6.1412037037037036E-2</v>
      </c>
      <c r="E108">
        <v>2</v>
      </c>
      <c r="F108">
        <v>9</v>
      </c>
      <c r="G108">
        <v>0</v>
      </c>
      <c r="H108">
        <v>1</v>
      </c>
      <c r="I108">
        <v>4</v>
      </c>
      <c r="J108">
        <v>4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1">
        <f t="shared" si="23"/>
        <v>0</v>
      </c>
      <c r="U108" s="1">
        <f t="shared" si="21"/>
        <v>0</v>
      </c>
      <c r="V108" s="1">
        <f>0*(-1)</f>
        <v>0</v>
      </c>
      <c r="W108" s="1">
        <f t="shared" si="22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36" x14ac:dyDescent="0.35">
      <c r="A109" t="s">
        <v>30</v>
      </c>
      <c r="B109" t="s">
        <v>31</v>
      </c>
      <c r="C109" t="s">
        <v>32</v>
      </c>
      <c r="D109" s="5">
        <v>6.2002314814814809E-2</v>
      </c>
      <c r="E109">
        <v>2</v>
      </c>
      <c r="F109">
        <v>9</v>
      </c>
      <c r="G109">
        <v>0</v>
      </c>
      <c r="H109">
        <v>1</v>
      </c>
      <c r="I109">
        <v>4</v>
      </c>
      <c r="J109">
        <v>4</v>
      </c>
      <c r="L109">
        <v>2</v>
      </c>
      <c r="M109">
        <v>-1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f t="shared" si="23"/>
        <v>0</v>
      </c>
      <c r="U109" s="1">
        <f t="shared" si="21"/>
        <v>0</v>
      </c>
      <c r="V109" s="1">
        <f>0*(-1)</f>
        <v>0</v>
      </c>
      <c r="W109" s="1">
        <f t="shared" si="22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36" x14ac:dyDescent="0.35">
      <c r="A110" s="2" t="s">
        <v>30</v>
      </c>
      <c r="B110" s="2" t="s">
        <v>31</v>
      </c>
      <c r="C110" s="2" t="s">
        <v>32</v>
      </c>
      <c r="D110" s="3">
        <v>6.3587962962962971E-2</v>
      </c>
      <c r="E110" s="2">
        <v>2</v>
      </c>
      <c r="F110" s="2">
        <v>10</v>
      </c>
      <c r="G110" s="2">
        <v>0</v>
      </c>
      <c r="H110" s="2">
        <v>1</v>
      </c>
      <c r="I110" s="2">
        <v>5</v>
      </c>
      <c r="J110" s="2">
        <v>4</v>
      </c>
      <c r="K110" s="2">
        <v>2</v>
      </c>
      <c r="L110">
        <v>2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1">
        <f t="shared" si="23"/>
        <v>0</v>
      </c>
      <c r="U110" s="1">
        <f t="shared" si="21"/>
        <v>0</v>
      </c>
      <c r="V110" s="1">
        <f>0*(-1)</f>
        <v>0</v>
      </c>
      <c r="W110" s="1">
        <f>1*(-1)</f>
        <v>-1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/>
      <c r="AE110" s="2"/>
      <c r="AF110" s="2"/>
      <c r="AG110" s="2"/>
      <c r="AJ110" s="2"/>
    </row>
    <row r="111" spans="1:36" x14ac:dyDescent="0.35">
      <c r="A111" t="s">
        <v>30</v>
      </c>
      <c r="B111" t="s">
        <v>31</v>
      </c>
      <c r="C111" t="s">
        <v>32</v>
      </c>
      <c r="D111" s="5">
        <v>6.3958333333333339E-2</v>
      </c>
      <c r="E111">
        <v>2</v>
      </c>
      <c r="F111">
        <v>10</v>
      </c>
      <c r="G111">
        <v>0</v>
      </c>
      <c r="H111">
        <v>1</v>
      </c>
      <c r="I111">
        <v>5</v>
      </c>
      <c r="J111">
        <v>4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">
        <f t="shared" si="23"/>
        <v>0</v>
      </c>
      <c r="U111" s="1">
        <f t="shared" si="21"/>
        <v>0</v>
      </c>
      <c r="V111" s="1">
        <f>1*(-1)</f>
        <v>-1</v>
      </c>
      <c r="W111" s="1">
        <f t="shared" ref="W111:W123" si="24">0*(-1)</f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</row>
    <row r="112" spans="1:36" x14ac:dyDescent="0.35">
      <c r="A112" t="s">
        <v>30</v>
      </c>
      <c r="B112" t="s">
        <v>31</v>
      </c>
      <c r="C112" t="s">
        <v>32</v>
      </c>
      <c r="D112" s="5">
        <v>6.446759259259259E-2</v>
      </c>
      <c r="E112">
        <v>2</v>
      </c>
      <c r="F112">
        <v>10</v>
      </c>
      <c r="G112">
        <v>0</v>
      </c>
      <c r="H112">
        <v>1</v>
      </c>
      <c r="I112">
        <v>5</v>
      </c>
      <c r="J112">
        <v>4</v>
      </c>
      <c r="L112">
        <v>2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1">
        <f t="shared" si="23"/>
        <v>0</v>
      </c>
      <c r="U112" s="1">
        <f t="shared" si="21"/>
        <v>0</v>
      </c>
      <c r="V112" s="1">
        <f>0*(-1)</f>
        <v>0</v>
      </c>
      <c r="W112" s="1">
        <f t="shared" si="24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36" x14ac:dyDescent="0.35">
      <c r="A113" t="s">
        <v>30</v>
      </c>
      <c r="B113" t="s">
        <v>31</v>
      </c>
      <c r="C113" t="s">
        <v>32</v>
      </c>
      <c r="D113" s="5">
        <v>6.4826388888888892E-2</v>
      </c>
      <c r="E113">
        <v>2</v>
      </c>
      <c r="F113">
        <v>10</v>
      </c>
      <c r="G113">
        <v>0</v>
      </c>
      <c r="H113">
        <v>1</v>
      </c>
      <c r="I113">
        <v>5</v>
      </c>
      <c r="J113">
        <v>4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1">
        <f t="shared" si="23"/>
        <v>0</v>
      </c>
      <c r="U113" s="1">
        <f t="shared" si="21"/>
        <v>0</v>
      </c>
      <c r="V113" s="1">
        <f>0*(-1)</f>
        <v>0</v>
      </c>
      <c r="W113" s="1">
        <f t="shared" si="24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36" x14ac:dyDescent="0.35">
      <c r="A114" t="s">
        <v>30</v>
      </c>
      <c r="B114" t="s">
        <v>31</v>
      </c>
      <c r="C114" t="s">
        <v>32</v>
      </c>
      <c r="D114" s="5">
        <v>6.6041666666666665E-2</v>
      </c>
      <c r="E114">
        <v>2</v>
      </c>
      <c r="F114">
        <v>10</v>
      </c>
      <c r="G114">
        <v>0</v>
      </c>
      <c r="H114">
        <v>1</v>
      </c>
      <c r="I114">
        <v>5</v>
      </c>
      <c r="J114">
        <v>4</v>
      </c>
      <c r="L114">
        <v>2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f t="shared" si="23"/>
        <v>0</v>
      </c>
      <c r="U114" s="1">
        <f t="shared" si="21"/>
        <v>0</v>
      </c>
      <c r="V114" s="1">
        <f>1*(-1)</f>
        <v>-1</v>
      </c>
      <c r="W114" s="1">
        <f t="shared" si="24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36" x14ac:dyDescent="0.35">
      <c r="A115" t="s">
        <v>30</v>
      </c>
      <c r="B115" t="s">
        <v>31</v>
      </c>
      <c r="C115" t="s">
        <v>32</v>
      </c>
      <c r="D115" s="5">
        <v>6.6435185185185194E-2</v>
      </c>
      <c r="E115">
        <v>2</v>
      </c>
      <c r="F115">
        <v>10</v>
      </c>
      <c r="G115">
        <v>0</v>
      </c>
      <c r="H115">
        <v>1</v>
      </c>
      <c r="I115">
        <v>5</v>
      </c>
      <c r="J115">
        <v>4</v>
      </c>
      <c r="L115">
        <v>2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1">
        <f t="shared" si="23"/>
        <v>0</v>
      </c>
      <c r="U115" s="1">
        <f t="shared" si="21"/>
        <v>0</v>
      </c>
      <c r="V115" s="1">
        <f>0*(-1)</f>
        <v>0</v>
      </c>
      <c r="W115" s="1">
        <f t="shared" si="24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36" x14ac:dyDescent="0.35">
      <c r="A116" t="s">
        <v>30</v>
      </c>
      <c r="B116" t="s">
        <v>31</v>
      </c>
      <c r="C116" t="s">
        <v>32</v>
      </c>
      <c r="D116" s="5">
        <v>6.6909722222222232E-2</v>
      </c>
      <c r="E116">
        <v>2</v>
      </c>
      <c r="F116">
        <v>10</v>
      </c>
      <c r="G116">
        <v>0</v>
      </c>
      <c r="H116">
        <v>1</v>
      </c>
      <c r="I116">
        <v>5</v>
      </c>
      <c r="J116">
        <v>4</v>
      </c>
      <c r="L116">
        <v>2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1">
        <f t="shared" si="23"/>
        <v>0</v>
      </c>
      <c r="U116" s="1">
        <f t="shared" si="21"/>
        <v>0</v>
      </c>
      <c r="V116" s="1">
        <f>1*(-1)</f>
        <v>-1</v>
      </c>
      <c r="W116" s="1">
        <f t="shared" si="24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36" x14ac:dyDescent="0.35">
      <c r="A117" t="s">
        <v>30</v>
      </c>
      <c r="B117" t="s">
        <v>31</v>
      </c>
      <c r="C117" t="s">
        <v>32</v>
      </c>
      <c r="D117" s="5">
        <v>6.7581018518518512E-2</v>
      </c>
      <c r="E117">
        <v>2</v>
      </c>
      <c r="F117">
        <v>10</v>
      </c>
      <c r="G117">
        <v>0</v>
      </c>
      <c r="H117">
        <v>1</v>
      </c>
      <c r="I117">
        <v>5</v>
      </c>
      <c r="J117">
        <v>4</v>
      </c>
      <c r="L117">
        <v>1</v>
      </c>
      <c r="M117">
        <v>-1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 s="1">
        <f t="shared" si="23"/>
        <v>0</v>
      </c>
      <c r="U117" s="1">
        <f t="shared" si="21"/>
        <v>0</v>
      </c>
      <c r="V117" s="1">
        <f>0*(-1)</f>
        <v>0</v>
      </c>
      <c r="W117" s="1">
        <f t="shared" si="24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36" x14ac:dyDescent="0.35">
      <c r="A118" s="2" t="s">
        <v>30</v>
      </c>
      <c r="B118" s="2" t="s">
        <v>31</v>
      </c>
      <c r="C118" s="2" t="s">
        <v>32</v>
      </c>
      <c r="D118" s="3">
        <v>6.8495370370370359E-2</v>
      </c>
      <c r="E118" s="2">
        <v>2</v>
      </c>
      <c r="F118" s="2">
        <v>11</v>
      </c>
      <c r="G118" s="2">
        <v>0</v>
      </c>
      <c r="H118" s="2">
        <v>1</v>
      </c>
      <c r="I118" s="2">
        <v>5</v>
      </c>
      <c r="J118" s="2">
        <v>5</v>
      </c>
      <c r="K118" s="2">
        <v>1</v>
      </c>
      <c r="L118">
        <v>1</v>
      </c>
      <c r="M118" s="2">
        <v>-1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1">
        <f t="shared" si="23"/>
        <v>0</v>
      </c>
      <c r="U118" s="1">
        <f t="shared" si="21"/>
        <v>0</v>
      </c>
      <c r="V118" s="1">
        <f>1*(-1)</f>
        <v>-1</v>
      </c>
      <c r="W118" s="1">
        <f t="shared" si="24"/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/>
      <c r="AE118" s="2"/>
      <c r="AF118" s="2"/>
      <c r="AG118" s="2"/>
      <c r="AJ118" s="2"/>
    </row>
    <row r="119" spans="1:36" x14ac:dyDescent="0.35">
      <c r="A119" t="s">
        <v>30</v>
      </c>
      <c r="B119" t="s">
        <v>31</v>
      </c>
      <c r="C119" t="s">
        <v>32</v>
      </c>
      <c r="D119" s="5">
        <v>6.9016203703703705E-2</v>
      </c>
      <c r="E119">
        <v>2</v>
      </c>
      <c r="F119">
        <v>11</v>
      </c>
      <c r="G119">
        <v>0</v>
      </c>
      <c r="H119">
        <v>1</v>
      </c>
      <c r="I119">
        <v>5</v>
      </c>
      <c r="J119">
        <v>5</v>
      </c>
      <c r="L119">
        <v>1</v>
      </c>
      <c r="M119">
        <v>-1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">
        <f t="shared" si="23"/>
        <v>0</v>
      </c>
      <c r="U119" s="1">
        <f t="shared" si="21"/>
        <v>0</v>
      </c>
      <c r="V119" s="1">
        <f t="shared" ref="V119:V128" si="25">0*(-1)</f>
        <v>0</v>
      </c>
      <c r="W119" s="1">
        <f t="shared" si="24"/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36" x14ac:dyDescent="0.35">
      <c r="A120" t="s">
        <v>30</v>
      </c>
      <c r="B120" t="s">
        <v>31</v>
      </c>
      <c r="C120" t="s">
        <v>32</v>
      </c>
      <c r="D120" s="5">
        <v>6.9814814814814816E-2</v>
      </c>
      <c r="E120">
        <v>2</v>
      </c>
      <c r="F120">
        <v>11</v>
      </c>
      <c r="G120">
        <v>0</v>
      </c>
      <c r="H120">
        <v>1</v>
      </c>
      <c r="I120">
        <v>5</v>
      </c>
      <c r="J120">
        <v>5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1">
        <f t="shared" si="23"/>
        <v>0</v>
      </c>
      <c r="U120" s="1">
        <f t="shared" si="21"/>
        <v>0</v>
      </c>
      <c r="V120" s="1">
        <f t="shared" si="25"/>
        <v>0</v>
      </c>
      <c r="W120" s="1">
        <f t="shared" si="24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36" x14ac:dyDescent="0.35">
      <c r="A121" t="s">
        <v>30</v>
      </c>
      <c r="B121" t="s">
        <v>31</v>
      </c>
      <c r="C121" t="s">
        <v>32</v>
      </c>
      <c r="D121" s="5">
        <v>7.0150462962962956E-2</v>
      </c>
      <c r="E121">
        <v>2</v>
      </c>
      <c r="F121">
        <v>11</v>
      </c>
      <c r="G121">
        <v>0</v>
      </c>
      <c r="H121">
        <v>1</v>
      </c>
      <c r="I121">
        <v>5</v>
      </c>
      <c r="J121">
        <v>5</v>
      </c>
      <c r="L121">
        <v>2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1">
        <f t="shared" si="23"/>
        <v>0</v>
      </c>
      <c r="U121" s="1">
        <f t="shared" si="21"/>
        <v>0</v>
      </c>
      <c r="V121" s="1">
        <f t="shared" si="25"/>
        <v>0</v>
      </c>
      <c r="W121" s="1">
        <f t="shared" si="24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36" x14ac:dyDescent="0.35">
      <c r="A122" t="s">
        <v>30</v>
      </c>
      <c r="B122" t="s">
        <v>31</v>
      </c>
      <c r="C122" t="s">
        <v>32</v>
      </c>
      <c r="D122" s="5">
        <v>7.0462962962962963E-2</v>
      </c>
      <c r="E122">
        <v>2</v>
      </c>
      <c r="F122">
        <v>11</v>
      </c>
      <c r="G122">
        <v>0</v>
      </c>
      <c r="H122">
        <v>1</v>
      </c>
      <c r="I122">
        <v>5</v>
      </c>
      <c r="J122">
        <v>5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 s="1">
        <f t="shared" si="23"/>
        <v>0</v>
      </c>
      <c r="U122" s="1">
        <f t="shared" si="21"/>
        <v>0</v>
      </c>
      <c r="V122" s="1">
        <f t="shared" si="25"/>
        <v>0</v>
      </c>
      <c r="W122" s="1">
        <f t="shared" si="24"/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36" x14ac:dyDescent="0.35">
      <c r="A123" s="2" t="s">
        <v>30</v>
      </c>
      <c r="B123" s="2" t="s">
        <v>31</v>
      </c>
      <c r="C123" s="2" t="s">
        <v>32</v>
      </c>
      <c r="D123" s="3">
        <v>7.1805555555555553E-2</v>
      </c>
      <c r="E123" s="2">
        <v>2</v>
      </c>
      <c r="F123" s="2">
        <v>12</v>
      </c>
      <c r="G123" s="2">
        <v>0</v>
      </c>
      <c r="H123" s="2">
        <v>1</v>
      </c>
      <c r="I123" s="2">
        <v>6</v>
      </c>
      <c r="J123" s="2">
        <v>5</v>
      </c>
      <c r="K123" s="2">
        <v>2</v>
      </c>
      <c r="L123">
        <v>2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T123" s="1">
        <f t="shared" si="23"/>
        <v>0</v>
      </c>
      <c r="U123" s="1">
        <f t="shared" si="21"/>
        <v>0</v>
      </c>
      <c r="V123" s="1">
        <f t="shared" si="25"/>
        <v>0</v>
      </c>
      <c r="W123" s="1">
        <f t="shared" si="24"/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/>
      <c r="AE123" s="2"/>
      <c r="AF123" s="2"/>
      <c r="AG123" s="2"/>
      <c r="AJ123" s="2"/>
    </row>
    <row r="124" spans="1:36" x14ac:dyDescent="0.35">
      <c r="A124" t="s">
        <v>30</v>
      </c>
      <c r="B124" t="s">
        <v>31</v>
      </c>
      <c r="C124" t="s">
        <v>32</v>
      </c>
      <c r="D124" s="5">
        <v>7.2256944444444443E-2</v>
      </c>
      <c r="E124">
        <v>2</v>
      </c>
      <c r="F124">
        <v>12</v>
      </c>
      <c r="G124">
        <v>0</v>
      </c>
      <c r="H124">
        <v>1</v>
      </c>
      <c r="I124">
        <v>6</v>
      </c>
      <c r="J124">
        <v>5</v>
      </c>
      <c r="L124">
        <v>1</v>
      </c>
      <c r="M124">
        <v>-1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1">
        <f t="shared" si="23"/>
        <v>0</v>
      </c>
      <c r="U124" s="1">
        <f>1*(-1)</f>
        <v>-1</v>
      </c>
      <c r="V124" s="1">
        <f t="shared" si="25"/>
        <v>0</v>
      </c>
      <c r="W124" s="1">
        <f>1*(-1)</f>
        <v>-1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36" x14ac:dyDescent="0.35">
      <c r="A125" t="s">
        <v>30</v>
      </c>
      <c r="B125" t="s">
        <v>31</v>
      </c>
      <c r="C125" t="s">
        <v>32</v>
      </c>
      <c r="D125" s="5">
        <v>7.2939814814814818E-2</v>
      </c>
      <c r="E125">
        <v>2</v>
      </c>
      <c r="F125">
        <v>12</v>
      </c>
      <c r="G125">
        <v>0</v>
      </c>
      <c r="H125">
        <v>1</v>
      </c>
      <c r="I125">
        <v>6</v>
      </c>
      <c r="J125">
        <v>5</v>
      </c>
      <c r="L125">
        <v>2</v>
      </c>
      <c r="M125">
        <v>-1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">
        <f t="shared" si="23"/>
        <v>0</v>
      </c>
      <c r="U125" s="1">
        <f t="shared" ref="U125:U156" si="26">0*(-1)</f>
        <v>0</v>
      </c>
      <c r="V125" s="1">
        <f t="shared" si="25"/>
        <v>0</v>
      </c>
      <c r="W125" s="1">
        <f>0*(-1)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36" x14ac:dyDescent="0.35">
      <c r="A126" t="s">
        <v>30</v>
      </c>
      <c r="B126" t="s">
        <v>31</v>
      </c>
      <c r="C126" t="s">
        <v>32</v>
      </c>
      <c r="D126" s="5">
        <v>7.3449074074074069E-2</v>
      </c>
      <c r="E126">
        <v>2</v>
      </c>
      <c r="F126">
        <v>12</v>
      </c>
      <c r="G126">
        <v>0</v>
      </c>
      <c r="H126">
        <v>1</v>
      </c>
      <c r="I126">
        <v>6</v>
      </c>
      <c r="J126">
        <v>5</v>
      </c>
      <c r="L126">
        <v>2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1">
        <f t="shared" si="23"/>
        <v>0</v>
      </c>
      <c r="U126" s="1">
        <f t="shared" si="26"/>
        <v>0</v>
      </c>
      <c r="V126" s="1">
        <f t="shared" si="25"/>
        <v>0</v>
      </c>
      <c r="W126" s="1">
        <f>1*(-1)</f>
        <v>-1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36" x14ac:dyDescent="0.35">
      <c r="A127" t="s">
        <v>30</v>
      </c>
      <c r="B127" t="s">
        <v>31</v>
      </c>
      <c r="C127" t="s">
        <v>32</v>
      </c>
      <c r="D127" s="5">
        <v>7.3969907407407401E-2</v>
      </c>
      <c r="E127">
        <v>2</v>
      </c>
      <c r="F127">
        <v>12</v>
      </c>
      <c r="G127">
        <v>0</v>
      </c>
      <c r="H127">
        <v>1</v>
      </c>
      <c r="I127">
        <v>6</v>
      </c>
      <c r="J127">
        <v>5</v>
      </c>
      <c r="L127">
        <v>2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1">
        <f t="shared" si="23"/>
        <v>0</v>
      </c>
      <c r="U127" s="1">
        <f t="shared" si="26"/>
        <v>0</v>
      </c>
      <c r="V127" s="1">
        <f t="shared" si="25"/>
        <v>0</v>
      </c>
      <c r="W127" s="1">
        <f t="shared" ref="W127:W133" si="27">0*(-1)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36" x14ac:dyDescent="0.35">
      <c r="A128" t="s">
        <v>30</v>
      </c>
      <c r="B128" t="s">
        <v>31</v>
      </c>
      <c r="C128" t="s">
        <v>32</v>
      </c>
      <c r="D128" s="5">
        <v>7.4293981481481489E-2</v>
      </c>
      <c r="E128">
        <v>2</v>
      </c>
      <c r="F128">
        <v>12</v>
      </c>
      <c r="G128">
        <v>0</v>
      </c>
      <c r="H128">
        <v>1</v>
      </c>
      <c r="I128">
        <v>6</v>
      </c>
      <c r="J128">
        <v>5</v>
      </c>
      <c r="L128">
        <v>2</v>
      </c>
      <c r="M128">
        <v>1</v>
      </c>
      <c r="N128">
        <v>2</v>
      </c>
      <c r="O128">
        <v>0</v>
      </c>
      <c r="P128">
        <v>0</v>
      </c>
      <c r="Q128">
        <v>0</v>
      </c>
      <c r="R128">
        <v>0</v>
      </c>
      <c r="S128">
        <v>0</v>
      </c>
      <c r="T128" s="1">
        <f t="shared" si="23"/>
        <v>0</v>
      </c>
      <c r="U128" s="1">
        <f t="shared" si="26"/>
        <v>0</v>
      </c>
      <c r="V128" s="1">
        <f t="shared" si="25"/>
        <v>0</v>
      </c>
      <c r="W128" s="1">
        <f t="shared" si="27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36" x14ac:dyDescent="0.35">
      <c r="A129" s="2" t="s">
        <v>30</v>
      </c>
      <c r="B129" s="2" t="s">
        <v>31</v>
      </c>
      <c r="C129" s="2" t="s">
        <v>32</v>
      </c>
      <c r="D129" s="3">
        <v>7.4745370370370365E-2</v>
      </c>
      <c r="E129" s="2">
        <v>2</v>
      </c>
      <c r="F129" s="2">
        <v>13</v>
      </c>
      <c r="G129" s="2">
        <v>0</v>
      </c>
      <c r="H129" s="2">
        <v>1</v>
      </c>
      <c r="I129" s="2">
        <v>6</v>
      </c>
      <c r="J129" s="2">
        <v>6</v>
      </c>
      <c r="K129" s="2">
        <v>1</v>
      </c>
      <c r="L129">
        <v>2</v>
      </c>
      <c r="M129" s="2">
        <v>-1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1">
        <f t="shared" ref="T129:T160" si="28">0*(-1)</f>
        <v>0</v>
      </c>
      <c r="U129" s="1">
        <f t="shared" si="26"/>
        <v>0</v>
      </c>
      <c r="V129" s="1">
        <f>1*(-1)</f>
        <v>-1</v>
      </c>
      <c r="W129" s="1">
        <f t="shared" si="27"/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/>
      <c r="AE129" s="2"/>
      <c r="AF129" s="2"/>
      <c r="AG129" s="2"/>
      <c r="AJ129" s="2"/>
    </row>
    <row r="130" spans="1:36" x14ac:dyDescent="0.35">
      <c r="A130" t="s">
        <v>30</v>
      </c>
      <c r="B130" t="s">
        <v>31</v>
      </c>
      <c r="C130" t="s">
        <v>32</v>
      </c>
      <c r="D130" s="5">
        <v>7.542824074074074E-2</v>
      </c>
      <c r="E130">
        <v>2</v>
      </c>
      <c r="F130">
        <v>13</v>
      </c>
      <c r="G130">
        <v>0</v>
      </c>
      <c r="H130">
        <v>1</v>
      </c>
      <c r="I130">
        <v>6</v>
      </c>
      <c r="J130">
        <v>6</v>
      </c>
      <c r="K130">
        <v>2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1">
        <f t="shared" si="28"/>
        <v>0</v>
      </c>
      <c r="U130" s="1">
        <f t="shared" si="26"/>
        <v>0</v>
      </c>
      <c r="V130" s="1">
        <f t="shared" ref="V130:V144" si="29">0*(-1)</f>
        <v>0</v>
      </c>
      <c r="W130" s="1">
        <f t="shared" si="27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36" x14ac:dyDescent="0.35">
      <c r="A131" t="s">
        <v>30</v>
      </c>
      <c r="B131" t="s">
        <v>31</v>
      </c>
      <c r="C131" t="s">
        <v>32</v>
      </c>
      <c r="D131" s="5">
        <v>7.5775462962962961E-2</v>
      </c>
      <c r="E131">
        <v>2</v>
      </c>
      <c r="F131">
        <v>13</v>
      </c>
      <c r="G131">
        <v>0</v>
      </c>
      <c r="H131">
        <v>1</v>
      </c>
      <c r="I131">
        <v>6</v>
      </c>
      <c r="J131">
        <v>6</v>
      </c>
      <c r="K131">
        <v>2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1">
        <f t="shared" si="28"/>
        <v>0</v>
      </c>
      <c r="U131" s="1">
        <f t="shared" si="26"/>
        <v>0</v>
      </c>
      <c r="V131" s="1">
        <f t="shared" si="29"/>
        <v>0</v>
      </c>
      <c r="W131" s="1">
        <f t="shared" si="27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36" x14ac:dyDescent="0.35">
      <c r="A132" t="s">
        <v>30</v>
      </c>
      <c r="B132" t="s">
        <v>31</v>
      </c>
      <c r="C132" t="s">
        <v>32</v>
      </c>
      <c r="D132" s="5">
        <v>7.6192129629629637E-2</v>
      </c>
      <c r="E132">
        <v>2</v>
      </c>
      <c r="F132">
        <v>13</v>
      </c>
      <c r="G132">
        <v>0</v>
      </c>
      <c r="H132">
        <v>1</v>
      </c>
      <c r="I132">
        <v>6</v>
      </c>
      <c r="J132">
        <v>6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1">
        <f t="shared" si="28"/>
        <v>0</v>
      </c>
      <c r="U132" s="1">
        <f t="shared" si="26"/>
        <v>0</v>
      </c>
      <c r="V132" s="1">
        <f t="shared" si="29"/>
        <v>0</v>
      </c>
      <c r="W132" s="1">
        <f t="shared" si="27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36" x14ac:dyDescent="0.35">
      <c r="A133" t="s">
        <v>30</v>
      </c>
      <c r="B133" t="s">
        <v>31</v>
      </c>
      <c r="C133" t="s">
        <v>32</v>
      </c>
      <c r="D133" s="5">
        <v>7.6469907407407403E-2</v>
      </c>
      <c r="E133">
        <v>2</v>
      </c>
      <c r="F133">
        <v>13</v>
      </c>
      <c r="G133">
        <v>0</v>
      </c>
      <c r="H133">
        <v>1</v>
      </c>
      <c r="I133">
        <v>6</v>
      </c>
      <c r="J133">
        <v>6</v>
      </c>
      <c r="K133">
        <v>1</v>
      </c>
      <c r="L133">
        <v>2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 s="1">
        <f t="shared" si="28"/>
        <v>0</v>
      </c>
      <c r="U133" s="1">
        <f t="shared" si="26"/>
        <v>0</v>
      </c>
      <c r="V133" s="1">
        <f t="shared" si="29"/>
        <v>0</v>
      </c>
      <c r="W133" s="1">
        <f t="shared" si="27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36" x14ac:dyDescent="0.35">
      <c r="A134" t="s">
        <v>30</v>
      </c>
      <c r="B134" t="s">
        <v>31</v>
      </c>
      <c r="C134" t="s">
        <v>32</v>
      </c>
      <c r="D134" s="5">
        <v>7.6909722222222213E-2</v>
      </c>
      <c r="E134">
        <v>2</v>
      </c>
      <c r="F134">
        <v>13</v>
      </c>
      <c r="G134">
        <v>0</v>
      </c>
      <c r="H134">
        <v>1</v>
      </c>
      <c r="I134">
        <v>6</v>
      </c>
      <c r="J134">
        <v>6</v>
      </c>
      <c r="K134">
        <v>2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1">
        <f t="shared" si="28"/>
        <v>0</v>
      </c>
      <c r="U134" s="1">
        <f t="shared" si="26"/>
        <v>0</v>
      </c>
      <c r="V134" s="1">
        <f t="shared" si="29"/>
        <v>0</v>
      </c>
      <c r="W134" s="1">
        <f>1*(-1)</f>
        <v>-1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36" x14ac:dyDescent="0.35">
      <c r="A135" t="s">
        <v>30</v>
      </c>
      <c r="B135" t="s">
        <v>31</v>
      </c>
      <c r="C135" t="s">
        <v>32</v>
      </c>
      <c r="D135" s="5">
        <v>7.7650462962962963E-2</v>
      </c>
      <c r="E135">
        <v>2</v>
      </c>
      <c r="F135">
        <v>13</v>
      </c>
      <c r="G135">
        <v>0</v>
      </c>
      <c r="H135">
        <v>1</v>
      </c>
      <c r="I135">
        <v>6</v>
      </c>
      <c r="J135">
        <v>6</v>
      </c>
      <c r="K135">
        <v>2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1">
        <f t="shared" si="28"/>
        <v>0</v>
      </c>
      <c r="U135" s="1">
        <f t="shared" si="26"/>
        <v>0</v>
      </c>
      <c r="V135" s="1">
        <f t="shared" si="29"/>
        <v>0</v>
      </c>
      <c r="W135" s="1">
        <f>0*(-1)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36" x14ac:dyDescent="0.35">
      <c r="A136" t="s">
        <v>30</v>
      </c>
      <c r="B136" t="s">
        <v>31</v>
      </c>
      <c r="C136" t="s">
        <v>32</v>
      </c>
      <c r="D136" s="5">
        <v>7.8113425925925919E-2</v>
      </c>
      <c r="E136">
        <v>2</v>
      </c>
      <c r="F136">
        <v>13</v>
      </c>
      <c r="G136">
        <v>0</v>
      </c>
      <c r="H136">
        <v>1</v>
      </c>
      <c r="I136">
        <v>6</v>
      </c>
      <c r="J136">
        <v>6</v>
      </c>
      <c r="K136">
        <v>1</v>
      </c>
      <c r="L136">
        <v>2</v>
      </c>
      <c r="M136">
        <v>-1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 s="1">
        <f t="shared" si="28"/>
        <v>0</v>
      </c>
      <c r="U136" s="1">
        <f t="shared" si="26"/>
        <v>0</v>
      </c>
      <c r="V136" s="1">
        <f t="shared" si="29"/>
        <v>0</v>
      </c>
      <c r="W136" s="1">
        <f>0*(-1)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36" x14ac:dyDescent="0.35">
      <c r="A137" t="s">
        <v>30</v>
      </c>
      <c r="B137" t="s">
        <v>31</v>
      </c>
      <c r="C137" t="s">
        <v>32</v>
      </c>
      <c r="D137" s="5">
        <v>7.8645833333333331E-2</v>
      </c>
      <c r="E137">
        <v>2</v>
      </c>
      <c r="F137">
        <v>13</v>
      </c>
      <c r="G137">
        <v>0</v>
      </c>
      <c r="H137">
        <v>1</v>
      </c>
      <c r="I137">
        <v>6</v>
      </c>
      <c r="J137">
        <v>6</v>
      </c>
      <c r="K137">
        <v>1</v>
      </c>
      <c r="L137">
        <v>2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 s="1">
        <f t="shared" si="28"/>
        <v>0</v>
      </c>
      <c r="U137" s="1">
        <f t="shared" si="26"/>
        <v>0</v>
      </c>
      <c r="V137" s="1">
        <f t="shared" si="29"/>
        <v>0</v>
      </c>
      <c r="W137" s="1">
        <f>0*(-1)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36" x14ac:dyDescent="0.35">
      <c r="A138" t="s">
        <v>30</v>
      </c>
      <c r="B138" t="s">
        <v>31</v>
      </c>
      <c r="C138" t="s">
        <v>32</v>
      </c>
      <c r="D138" s="5">
        <v>7.9837962962962958E-2</v>
      </c>
      <c r="E138">
        <v>2</v>
      </c>
      <c r="F138">
        <v>13</v>
      </c>
      <c r="G138">
        <v>0</v>
      </c>
      <c r="H138">
        <v>1</v>
      </c>
      <c r="I138">
        <v>6</v>
      </c>
      <c r="J138">
        <v>6</v>
      </c>
      <c r="K138">
        <v>2</v>
      </c>
      <c r="L138">
        <v>1</v>
      </c>
      <c r="M138">
        <v>-1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1">
        <f t="shared" si="28"/>
        <v>0</v>
      </c>
      <c r="U138" s="1">
        <f t="shared" si="26"/>
        <v>0</v>
      </c>
      <c r="V138" s="1">
        <f t="shared" si="29"/>
        <v>0</v>
      </c>
      <c r="W138" s="1">
        <f>0*(-1)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36" x14ac:dyDescent="0.35">
      <c r="A139" t="s">
        <v>30</v>
      </c>
      <c r="B139" t="s">
        <v>31</v>
      </c>
      <c r="C139" t="s">
        <v>32</v>
      </c>
      <c r="D139" s="5">
        <v>8.0555555555555561E-2</v>
      </c>
      <c r="E139">
        <v>2</v>
      </c>
      <c r="F139">
        <v>13</v>
      </c>
      <c r="G139">
        <v>0</v>
      </c>
      <c r="H139">
        <v>1</v>
      </c>
      <c r="I139">
        <v>6</v>
      </c>
      <c r="J139">
        <v>6</v>
      </c>
      <c r="K139">
        <v>2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 s="1">
        <f t="shared" si="28"/>
        <v>0</v>
      </c>
      <c r="U139" s="1">
        <f t="shared" si="26"/>
        <v>0</v>
      </c>
      <c r="V139" s="1">
        <f t="shared" si="29"/>
        <v>0</v>
      </c>
      <c r="W139" s="1">
        <f>0*(-1)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36" x14ac:dyDescent="0.35">
      <c r="A140" t="s">
        <v>30</v>
      </c>
      <c r="B140" t="s">
        <v>31</v>
      </c>
      <c r="C140" t="s">
        <v>32</v>
      </c>
      <c r="D140" s="5">
        <v>8.1273148148148136E-2</v>
      </c>
      <c r="E140">
        <v>2</v>
      </c>
      <c r="F140">
        <v>13</v>
      </c>
      <c r="G140">
        <v>0</v>
      </c>
      <c r="H140">
        <v>1</v>
      </c>
      <c r="I140">
        <v>6</v>
      </c>
      <c r="J140">
        <v>6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1">
        <f t="shared" si="28"/>
        <v>0</v>
      </c>
      <c r="U140" s="1">
        <f t="shared" si="26"/>
        <v>0</v>
      </c>
      <c r="V140" s="1">
        <f t="shared" si="29"/>
        <v>0</v>
      </c>
      <c r="W140" s="1">
        <f>1*(-1)</f>
        <v>-1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36" x14ac:dyDescent="0.35">
      <c r="A141" t="s">
        <v>30</v>
      </c>
      <c r="B141" t="s">
        <v>31</v>
      </c>
      <c r="C141" t="s">
        <v>32</v>
      </c>
      <c r="D141" s="5">
        <v>8.2118055555555555E-2</v>
      </c>
      <c r="E141">
        <v>2</v>
      </c>
      <c r="F141">
        <v>13</v>
      </c>
      <c r="G141">
        <v>0</v>
      </c>
      <c r="H141">
        <v>1</v>
      </c>
      <c r="I141">
        <v>6</v>
      </c>
      <c r="J141">
        <v>6</v>
      </c>
      <c r="K141">
        <v>1</v>
      </c>
      <c r="L141">
        <v>1</v>
      </c>
      <c r="M141">
        <v>-1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f t="shared" si="28"/>
        <v>0</v>
      </c>
      <c r="U141" s="1">
        <f t="shared" si="26"/>
        <v>0</v>
      </c>
      <c r="V141" s="1">
        <f t="shared" si="29"/>
        <v>0</v>
      </c>
      <c r="W141" s="1">
        <f>1*(-1)</f>
        <v>-1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36" x14ac:dyDescent="0.35">
      <c r="A142" t="s">
        <v>30</v>
      </c>
      <c r="B142" t="s">
        <v>31</v>
      </c>
      <c r="C142" t="s">
        <v>32</v>
      </c>
      <c r="D142" s="5">
        <v>8.2708333333333328E-2</v>
      </c>
      <c r="E142">
        <v>2</v>
      </c>
      <c r="F142">
        <v>13</v>
      </c>
      <c r="G142">
        <v>0</v>
      </c>
      <c r="H142">
        <v>1</v>
      </c>
      <c r="I142">
        <v>6</v>
      </c>
      <c r="J142">
        <v>6</v>
      </c>
      <c r="K142">
        <v>2</v>
      </c>
      <c r="L142">
        <v>2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1</v>
      </c>
      <c r="S142">
        <v>0</v>
      </c>
      <c r="T142" s="1">
        <f t="shared" si="28"/>
        <v>0</v>
      </c>
      <c r="U142" s="1">
        <f t="shared" si="26"/>
        <v>0</v>
      </c>
      <c r="V142" s="1">
        <f t="shared" si="29"/>
        <v>0</v>
      </c>
      <c r="W142" s="1">
        <f>0*(-1)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36" x14ac:dyDescent="0.35">
      <c r="D143" s="5"/>
      <c r="L143">
        <v>2</v>
      </c>
      <c r="T143" s="1">
        <f t="shared" si="28"/>
        <v>0</v>
      </c>
      <c r="U143" s="1">
        <f t="shared" si="26"/>
        <v>0</v>
      </c>
      <c r="V143" s="1">
        <f t="shared" si="29"/>
        <v>0</v>
      </c>
      <c r="W143" s="1">
        <f>0*(-1)</f>
        <v>0</v>
      </c>
    </row>
    <row r="144" spans="1:36" x14ac:dyDescent="0.35">
      <c r="A144" s="2" t="s">
        <v>30</v>
      </c>
      <c r="B144" s="2" t="s">
        <v>31</v>
      </c>
      <c r="C144" s="2" t="s">
        <v>32</v>
      </c>
      <c r="D144" s="3">
        <v>8.4733796296296293E-2</v>
      </c>
      <c r="E144" s="2">
        <v>3</v>
      </c>
      <c r="F144" s="2">
        <v>1</v>
      </c>
      <c r="G144" s="2">
        <v>1</v>
      </c>
      <c r="H144" s="2">
        <v>1</v>
      </c>
      <c r="I144" s="2">
        <v>0</v>
      </c>
      <c r="J144" s="2">
        <v>0</v>
      </c>
      <c r="K144" s="2">
        <v>2</v>
      </c>
      <c r="L144">
        <v>1</v>
      </c>
      <c r="M144" s="2">
        <v>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1">
        <f t="shared" si="28"/>
        <v>0</v>
      </c>
      <c r="U144" s="1">
        <f t="shared" si="26"/>
        <v>0</v>
      </c>
      <c r="V144" s="1">
        <f t="shared" si="29"/>
        <v>0</v>
      </c>
      <c r="W144" s="1">
        <f>1*(-1)</f>
        <v>-1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/>
      <c r="AE144" s="2"/>
      <c r="AF144" s="2"/>
      <c r="AG144" s="2"/>
      <c r="AJ144" s="2"/>
    </row>
    <row r="145" spans="1:36" x14ac:dyDescent="0.35">
      <c r="A145" t="s">
        <v>30</v>
      </c>
      <c r="B145" t="s">
        <v>31</v>
      </c>
      <c r="C145" t="s">
        <v>32</v>
      </c>
      <c r="D145" s="5">
        <v>8.5081018518518514E-2</v>
      </c>
      <c r="E145">
        <v>3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2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1">
        <f t="shared" si="28"/>
        <v>0</v>
      </c>
      <c r="U145" s="1">
        <f t="shared" si="26"/>
        <v>0</v>
      </c>
      <c r="V145" s="1">
        <f>1*(-1)</f>
        <v>-1</v>
      </c>
      <c r="W145" s="1">
        <f t="shared" ref="W145:W150" si="30">0*(-1)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36" x14ac:dyDescent="0.35">
      <c r="A146" t="s">
        <v>30</v>
      </c>
      <c r="B146" t="s">
        <v>31</v>
      </c>
      <c r="C146" t="s">
        <v>32</v>
      </c>
      <c r="D146" s="5">
        <v>8.564814814814814E-2</v>
      </c>
      <c r="E146">
        <v>3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2</v>
      </c>
      <c r="L146">
        <v>2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1</v>
      </c>
      <c r="T146" s="1">
        <f t="shared" si="28"/>
        <v>0</v>
      </c>
      <c r="U146" s="1">
        <f t="shared" si="26"/>
        <v>0</v>
      </c>
      <c r="V146" s="1">
        <f>0*(-1)</f>
        <v>0</v>
      </c>
      <c r="W146" s="1">
        <f t="shared" si="30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36" x14ac:dyDescent="0.35">
      <c r="A147" t="s">
        <v>30</v>
      </c>
      <c r="B147" t="s">
        <v>31</v>
      </c>
      <c r="C147" t="s">
        <v>32</v>
      </c>
      <c r="D147" s="5">
        <v>8.6134259259259258E-2</v>
      </c>
      <c r="E147">
        <v>3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2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 s="1">
        <f t="shared" si="28"/>
        <v>0</v>
      </c>
      <c r="U147" s="1">
        <f t="shared" si="26"/>
        <v>0</v>
      </c>
      <c r="V147" s="1">
        <f>0*(-1)</f>
        <v>0</v>
      </c>
      <c r="W147" s="1">
        <f t="shared" si="30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36" x14ac:dyDescent="0.35">
      <c r="A148" t="s">
        <v>30</v>
      </c>
      <c r="B148" t="s">
        <v>31</v>
      </c>
      <c r="C148" t="s">
        <v>32</v>
      </c>
      <c r="D148" s="5">
        <v>8.6574074074074081E-2</v>
      </c>
      <c r="E148">
        <v>3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2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1">
        <f t="shared" si="28"/>
        <v>0</v>
      </c>
      <c r="U148" s="1">
        <f t="shared" si="26"/>
        <v>0</v>
      </c>
      <c r="V148" s="1">
        <f>0*(-1)</f>
        <v>0</v>
      </c>
      <c r="W148" s="1">
        <f t="shared" si="30"/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36" x14ac:dyDescent="0.35">
      <c r="A149" t="s">
        <v>30</v>
      </c>
      <c r="B149" t="s">
        <v>31</v>
      </c>
      <c r="C149" t="s">
        <v>32</v>
      </c>
      <c r="D149" s="5">
        <v>8.7141203703703707E-2</v>
      </c>
      <c r="E149">
        <v>3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2</v>
      </c>
      <c r="L149">
        <v>2</v>
      </c>
      <c r="M149">
        <v>-1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1">
        <f t="shared" si="28"/>
        <v>0</v>
      </c>
      <c r="U149" s="1">
        <f t="shared" si="26"/>
        <v>0</v>
      </c>
      <c r="V149" s="1">
        <f>1*(-1)</f>
        <v>-1</v>
      </c>
      <c r="W149" s="1">
        <f t="shared" si="30"/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</row>
    <row r="150" spans="1:36" x14ac:dyDescent="0.35">
      <c r="A150" t="s">
        <v>30</v>
      </c>
      <c r="B150" t="s">
        <v>31</v>
      </c>
      <c r="C150" t="s">
        <v>32</v>
      </c>
      <c r="D150" s="5">
        <v>8.7662037037037024E-2</v>
      </c>
      <c r="E150">
        <v>3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2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 s="1">
        <f t="shared" si="28"/>
        <v>0</v>
      </c>
      <c r="U150" s="1">
        <f t="shared" si="26"/>
        <v>0</v>
      </c>
      <c r="V150" s="1">
        <f>0*(-1)</f>
        <v>0</v>
      </c>
      <c r="W150" s="1">
        <f t="shared" si="30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36" x14ac:dyDescent="0.35">
      <c r="A151" t="s">
        <v>30</v>
      </c>
      <c r="B151" t="s">
        <v>31</v>
      </c>
      <c r="C151" t="s">
        <v>32</v>
      </c>
      <c r="D151" s="5">
        <v>8.8692129629629635E-2</v>
      </c>
      <c r="E151">
        <v>3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2</v>
      </c>
      <c r="L151">
        <v>1</v>
      </c>
      <c r="M151">
        <v>-1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 s="1">
        <f t="shared" si="28"/>
        <v>0</v>
      </c>
      <c r="U151" s="1">
        <f t="shared" si="26"/>
        <v>0</v>
      </c>
      <c r="V151" s="1">
        <f>0*(-1)</f>
        <v>0</v>
      </c>
      <c r="W151" s="1">
        <f>1*(-1)</f>
        <v>-1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</row>
    <row r="152" spans="1:36" x14ac:dyDescent="0.35">
      <c r="A152" s="2" t="s">
        <v>30</v>
      </c>
      <c r="B152" s="2" t="s">
        <v>31</v>
      </c>
      <c r="C152" s="2" t="s">
        <v>32</v>
      </c>
      <c r="D152" s="3">
        <v>8.9826388888888886E-2</v>
      </c>
      <c r="E152" s="2">
        <v>3</v>
      </c>
      <c r="F152" s="2">
        <v>2</v>
      </c>
      <c r="G152" s="2">
        <v>1</v>
      </c>
      <c r="H152" s="2">
        <v>1</v>
      </c>
      <c r="I152" s="2">
        <v>1</v>
      </c>
      <c r="J152" s="2">
        <v>0</v>
      </c>
      <c r="K152" s="2">
        <v>1</v>
      </c>
      <c r="L152">
        <v>1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1">
        <f t="shared" si="28"/>
        <v>0</v>
      </c>
      <c r="U152" s="1">
        <f t="shared" si="26"/>
        <v>0</v>
      </c>
      <c r="V152" s="1">
        <f>1*(-1)</f>
        <v>-1</v>
      </c>
      <c r="W152" s="1">
        <f>0*(-1)</f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/>
      <c r="AE152" s="2"/>
      <c r="AF152" s="2"/>
      <c r="AG152" s="2"/>
      <c r="AJ152" s="2"/>
    </row>
    <row r="153" spans="1:36" x14ac:dyDescent="0.35">
      <c r="A153" t="s">
        <v>30</v>
      </c>
      <c r="B153" t="s">
        <v>31</v>
      </c>
      <c r="C153" t="s">
        <v>32</v>
      </c>
      <c r="D153" s="5">
        <v>9.042824074074074E-2</v>
      </c>
      <c r="E153">
        <v>3</v>
      </c>
      <c r="F153">
        <v>2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2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1">
        <f t="shared" si="28"/>
        <v>0</v>
      </c>
      <c r="U153" s="1">
        <f t="shared" si="26"/>
        <v>0</v>
      </c>
      <c r="V153" s="1">
        <f>0*(-1)</f>
        <v>0</v>
      </c>
      <c r="W153" s="1">
        <f>0*(-1)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36" x14ac:dyDescent="0.35">
      <c r="A154" t="s">
        <v>30</v>
      </c>
      <c r="B154" t="s">
        <v>31</v>
      </c>
      <c r="C154" t="s">
        <v>32</v>
      </c>
      <c r="D154" s="5">
        <v>9.0706018518518519E-2</v>
      </c>
      <c r="E154">
        <v>3</v>
      </c>
      <c r="F154">
        <v>2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1">
        <f t="shared" si="28"/>
        <v>0</v>
      </c>
      <c r="U154" s="1">
        <f t="shared" si="26"/>
        <v>0</v>
      </c>
      <c r="V154" s="1">
        <f>0*(-1)</f>
        <v>0</v>
      </c>
      <c r="W154" s="1">
        <f>0*(-1)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36" x14ac:dyDescent="0.35">
      <c r="A155" t="s">
        <v>30</v>
      </c>
      <c r="B155" t="s">
        <v>31</v>
      </c>
      <c r="C155" t="s">
        <v>32</v>
      </c>
      <c r="D155" s="5">
        <v>9.1006944444444446E-2</v>
      </c>
      <c r="E155">
        <v>3</v>
      </c>
      <c r="F155">
        <v>2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2</v>
      </c>
      <c r="M155">
        <v>-1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1">
        <f t="shared" si="28"/>
        <v>0</v>
      </c>
      <c r="U155" s="1">
        <f t="shared" si="26"/>
        <v>0</v>
      </c>
      <c r="V155" s="1">
        <f>0*(-1)</f>
        <v>0</v>
      </c>
      <c r="W155" s="1">
        <f>1*(-1)</f>
        <v>-1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36" x14ac:dyDescent="0.35">
      <c r="A156" t="s">
        <v>30</v>
      </c>
      <c r="B156" t="s">
        <v>31</v>
      </c>
      <c r="C156" t="s">
        <v>32</v>
      </c>
      <c r="D156" s="5">
        <v>9.1539351851851858E-2</v>
      </c>
      <c r="E156">
        <v>3</v>
      </c>
      <c r="F156">
        <v>2</v>
      </c>
      <c r="G156">
        <v>1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-1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1">
        <f t="shared" si="28"/>
        <v>0</v>
      </c>
      <c r="U156" s="1">
        <f t="shared" si="26"/>
        <v>0</v>
      </c>
      <c r="V156" s="1">
        <f>1*(-1)</f>
        <v>-1</v>
      </c>
      <c r="W156" s="1">
        <f>0*(-1)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36" x14ac:dyDescent="0.35">
      <c r="A157" t="s">
        <v>30</v>
      </c>
      <c r="B157" t="s">
        <v>31</v>
      </c>
      <c r="C157" t="s">
        <v>32</v>
      </c>
      <c r="D157" s="5">
        <v>9.2037037037037028E-2</v>
      </c>
      <c r="E157">
        <v>3</v>
      </c>
      <c r="F157">
        <v>2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 s="1">
        <f t="shared" si="28"/>
        <v>0</v>
      </c>
      <c r="U157" s="1">
        <f t="shared" ref="U157:U185" si="31">0*(-1)</f>
        <v>0</v>
      </c>
      <c r="V157" s="1">
        <f t="shared" ref="V157:V164" si="32">0*(-1)</f>
        <v>0</v>
      </c>
      <c r="W157" s="1">
        <f>0*(-1)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36" x14ac:dyDescent="0.35">
      <c r="A158" s="2" t="s">
        <v>30</v>
      </c>
      <c r="B158" s="2" t="s">
        <v>31</v>
      </c>
      <c r="C158" s="2" t="s">
        <v>32</v>
      </c>
      <c r="D158" s="3">
        <v>9.2372685185185197E-2</v>
      </c>
      <c r="E158" s="2">
        <v>3</v>
      </c>
      <c r="F158" s="2">
        <v>3</v>
      </c>
      <c r="G158" s="2">
        <v>1</v>
      </c>
      <c r="H158" s="2">
        <v>1</v>
      </c>
      <c r="I158" s="2">
        <v>2</v>
      </c>
      <c r="J158" s="2">
        <v>0</v>
      </c>
      <c r="K158" s="2">
        <v>2</v>
      </c>
      <c r="L158">
        <v>2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1">
        <f t="shared" si="28"/>
        <v>0</v>
      </c>
      <c r="U158" s="1">
        <f t="shared" si="31"/>
        <v>0</v>
      </c>
      <c r="V158" s="1">
        <f t="shared" si="32"/>
        <v>0</v>
      </c>
      <c r="W158" s="1">
        <f>0*(-1)</f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/>
      <c r="AE158" s="2"/>
      <c r="AF158" s="2"/>
      <c r="AG158" s="2"/>
      <c r="AJ158" s="2"/>
    </row>
    <row r="159" spans="1:36" x14ac:dyDescent="0.35">
      <c r="A159" t="s">
        <v>30</v>
      </c>
      <c r="B159" t="s">
        <v>31</v>
      </c>
      <c r="C159" t="s">
        <v>32</v>
      </c>
      <c r="D159" s="5">
        <v>9.2604166666666668E-2</v>
      </c>
      <c r="E159">
        <v>3</v>
      </c>
      <c r="F159">
        <v>3</v>
      </c>
      <c r="G159">
        <v>1</v>
      </c>
      <c r="H159">
        <v>1</v>
      </c>
      <c r="I159">
        <v>2</v>
      </c>
      <c r="J159">
        <v>0</v>
      </c>
      <c r="K159">
        <v>2</v>
      </c>
      <c r="L159">
        <v>2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 s="1">
        <f t="shared" si="28"/>
        <v>0</v>
      </c>
      <c r="U159" s="1">
        <f t="shared" si="31"/>
        <v>0</v>
      </c>
      <c r="V159" s="1">
        <f t="shared" si="32"/>
        <v>0</v>
      </c>
      <c r="W159" s="1">
        <f>0*(-1)</f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36" x14ac:dyDescent="0.35">
      <c r="A160" t="s">
        <v>30</v>
      </c>
      <c r="B160" t="s">
        <v>31</v>
      </c>
      <c r="C160" t="s">
        <v>32</v>
      </c>
      <c r="D160" s="5">
        <v>9.3240740740740735E-2</v>
      </c>
      <c r="E160">
        <v>3</v>
      </c>
      <c r="F160">
        <v>3</v>
      </c>
      <c r="G160">
        <v>1</v>
      </c>
      <c r="H160">
        <v>1</v>
      </c>
      <c r="I160">
        <v>2</v>
      </c>
      <c r="J160">
        <v>0</v>
      </c>
      <c r="K160">
        <v>2</v>
      </c>
      <c r="L160">
        <v>2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1">
        <f t="shared" si="28"/>
        <v>0</v>
      </c>
      <c r="U160" s="1">
        <f t="shared" si="31"/>
        <v>0</v>
      </c>
      <c r="V160" s="1">
        <f t="shared" si="32"/>
        <v>0</v>
      </c>
      <c r="W160" s="1">
        <f>1*(-1)</f>
        <v>-1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36" x14ac:dyDescent="0.35">
      <c r="A161" t="s">
        <v>30</v>
      </c>
      <c r="B161" t="s">
        <v>31</v>
      </c>
      <c r="C161" t="s">
        <v>32</v>
      </c>
      <c r="D161" s="5">
        <v>9.3680555555555559E-2</v>
      </c>
      <c r="E161">
        <v>3</v>
      </c>
      <c r="F161">
        <v>3</v>
      </c>
      <c r="G161">
        <v>1</v>
      </c>
      <c r="H161">
        <v>1</v>
      </c>
      <c r="I161">
        <v>2</v>
      </c>
      <c r="J161">
        <v>0</v>
      </c>
      <c r="K161">
        <v>2</v>
      </c>
      <c r="L161">
        <v>1</v>
      </c>
      <c r="M161">
        <v>-1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1">
        <f t="shared" ref="T161:T192" si="33">0*(-1)</f>
        <v>0</v>
      </c>
      <c r="U161" s="1">
        <f t="shared" si="31"/>
        <v>0</v>
      </c>
      <c r="V161" s="1">
        <f t="shared" si="32"/>
        <v>0</v>
      </c>
      <c r="W161" s="1">
        <f>0*(-1)</f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</row>
    <row r="162" spans="1:36" x14ac:dyDescent="0.35">
      <c r="A162" t="s">
        <v>30</v>
      </c>
      <c r="B162" t="s">
        <v>31</v>
      </c>
      <c r="C162" t="s">
        <v>32</v>
      </c>
      <c r="D162" s="5">
        <v>9.4444444444444442E-2</v>
      </c>
      <c r="E162">
        <v>3</v>
      </c>
      <c r="F162">
        <v>3</v>
      </c>
      <c r="G162">
        <v>1</v>
      </c>
      <c r="H162">
        <v>1</v>
      </c>
      <c r="I162">
        <v>2</v>
      </c>
      <c r="J162">
        <v>0</v>
      </c>
      <c r="K162">
        <v>2</v>
      </c>
      <c r="L162">
        <v>2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1">
        <f t="shared" si="33"/>
        <v>0</v>
      </c>
      <c r="U162" s="1">
        <f t="shared" si="31"/>
        <v>0</v>
      </c>
      <c r="V162" s="1">
        <f t="shared" si="32"/>
        <v>0</v>
      </c>
      <c r="W162" s="1">
        <f>0*(-1)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36" x14ac:dyDescent="0.35">
      <c r="A163" t="s">
        <v>30</v>
      </c>
      <c r="B163" t="s">
        <v>31</v>
      </c>
      <c r="C163" t="s">
        <v>32</v>
      </c>
      <c r="D163" s="5">
        <v>9.4965277777777787E-2</v>
      </c>
      <c r="E163">
        <v>3</v>
      </c>
      <c r="F163">
        <v>3</v>
      </c>
      <c r="G163">
        <v>1</v>
      </c>
      <c r="H163">
        <v>1</v>
      </c>
      <c r="I163">
        <v>2</v>
      </c>
      <c r="J163">
        <v>0</v>
      </c>
      <c r="K163">
        <v>2</v>
      </c>
      <c r="L163">
        <v>2</v>
      </c>
      <c r="M163">
        <v>-1</v>
      </c>
      <c r="N163">
        <v>2</v>
      </c>
      <c r="O163">
        <v>0</v>
      </c>
      <c r="P163">
        <v>0</v>
      </c>
      <c r="Q163">
        <v>0</v>
      </c>
      <c r="R163">
        <v>0</v>
      </c>
      <c r="S163">
        <v>0</v>
      </c>
      <c r="T163" s="1">
        <f t="shared" si="33"/>
        <v>0</v>
      </c>
      <c r="U163" s="1">
        <f t="shared" si="31"/>
        <v>0</v>
      </c>
      <c r="V163" s="1">
        <f t="shared" si="32"/>
        <v>0</v>
      </c>
      <c r="W163" s="1">
        <f>0*(-1)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36" x14ac:dyDescent="0.35">
      <c r="A164" s="2" t="s">
        <v>30</v>
      </c>
      <c r="B164" s="2" t="s">
        <v>31</v>
      </c>
      <c r="C164" s="2" t="s">
        <v>32</v>
      </c>
      <c r="D164" s="3">
        <v>9.6527777777777768E-2</v>
      </c>
      <c r="E164" s="2">
        <v>3</v>
      </c>
      <c r="F164" s="2">
        <v>4</v>
      </c>
      <c r="G164" s="2">
        <v>1</v>
      </c>
      <c r="H164" s="2">
        <v>1</v>
      </c>
      <c r="I164" s="2">
        <v>2</v>
      </c>
      <c r="J164" s="2">
        <v>1</v>
      </c>
      <c r="K164" s="2">
        <v>1</v>
      </c>
      <c r="L164">
        <v>2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1">
        <f t="shared" si="33"/>
        <v>0</v>
      </c>
      <c r="U164" s="1">
        <f t="shared" si="31"/>
        <v>0</v>
      </c>
      <c r="V164" s="1">
        <f t="shared" si="32"/>
        <v>0</v>
      </c>
      <c r="W164" s="1">
        <f>1*(-1)</f>
        <v>-1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/>
      <c r="AE164" s="2"/>
      <c r="AF164" s="2"/>
      <c r="AG164" s="2"/>
      <c r="AJ164" s="2"/>
    </row>
    <row r="165" spans="1:36" x14ac:dyDescent="0.35">
      <c r="A165" t="s">
        <v>30</v>
      </c>
      <c r="B165" t="s">
        <v>31</v>
      </c>
      <c r="C165" t="s">
        <v>32</v>
      </c>
      <c r="D165" s="5">
        <v>9.6990740740740752E-2</v>
      </c>
      <c r="E165">
        <v>3</v>
      </c>
      <c r="F165">
        <v>4</v>
      </c>
      <c r="G165">
        <v>1</v>
      </c>
      <c r="H165">
        <v>1</v>
      </c>
      <c r="I165">
        <v>2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1">
        <f t="shared" si="33"/>
        <v>0</v>
      </c>
      <c r="U165" s="1">
        <f t="shared" si="31"/>
        <v>0</v>
      </c>
      <c r="V165" s="1">
        <f>1*(-1)</f>
        <v>-1</v>
      </c>
      <c r="W165" s="1">
        <f>0*(-1)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36" x14ac:dyDescent="0.35">
      <c r="A166" t="s">
        <v>30</v>
      </c>
      <c r="B166" t="s">
        <v>31</v>
      </c>
      <c r="C166" t="s">
        <v>32</v>
      </c>
      <c r="D166" s="5">
        <v>9.7303240740740746E-2</v>
      </c>
      <c r="E166">
        <v>3</v>
      </c>
      <c r="F166">
        <v>4</v>
      </c>
      <c r="G166">
        <v>1</v>
      </c>
      <c r="H166">
        <v>1</v>
      </c>
      <c r="I166">
        <v>2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1">
        <f t="shared" si="33"/>
        <v>0</v>
      </c>
      <c r="U166" s="1">
        <f t="shared" si="31"/>
        <v>0</v>
      </c>
      <c r="V166" s="1">
        <f>1*(-1)</f>
        <v>-1</v>
      </c>
      <c r="W166" s="1">
        <f>0*(-1)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36" x14ac:dyDescent="0.35">
      <c r="A167" t="s">
        <v>30</v>
      </c>
      <c r="B167" t="s">
        <v>31</v>
      </c>
      <c r="C167" t="s">
        <v>32</v>
      </c>
      <c r="D167" s="5">
        <v>9.7696759259259261E-2</v>
      </c>
      <c r="E167">
        <v>3</v>
      </c>
      <c r="F167">
        <v>4</v>
      </c>
      <c r="G167">
        <v>1</v>
      </c>
      <c r="H167">
        <v>1</v>
      </c>
      <c r="I167">
        <v>2</v>
      </c>
      <c r="J167">
        <v>1</v>
      </c>
      <c r="K167">
        <v>1</v>
      </c>
      <c r="L167">
        <v>1</v>
      </c>
      <c r="M167">
        <v>-1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1">
        <f t="shared" si="33"/>
        <v>0</v>
      </c>
      <c r="U167" s="1">
        <f t="shared" si="31"/>
        <v>0</v>
      </c>
      <c r="V167" s="1">
        <f>1*(-1)</f>
        <v>-1</v>
      </c>
      <c r="W167" s="1">
        <f>0*(-1)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36" x14ac:dyDescent="0.35">
      <c r="A168" t="s">
        <v>30</v>
      </c>
      <c r="B168" t="s">
        <v>31</v>
      </c>
      <c r="C168" t="s">
        <v>32</v>
      </c>
      <c r="D168" s="5">
        <v>9.8344907407407409E-2</v>
      </c>
      <c r="E168">
        <v>3</v>
      </c>
      <c r="F168">
        <v>4</v>
      </c>
      <c r="G168">
        <v>1</v>
      </c>
      <c r="H168">
        <v>1</v>
      </c>
      <c r="I168">
        <v>2</v>
      </c>
      <c r="J168">
        <v>1</v>
      </c>
      <c r="K168">
        <v>1</v>
      </c>
      <c r="L168">
        <v>1</v>
      </c>
      <c r="M168">
        <v>-1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1">
        <f t="shared" si="33"/>
        <v>0</v>
      </c>
      <c r="U168" s="1">
        <f t="shared" si="31"/>
        <v>0</v>
      </c>
      <c r="V168" s="1">
        <f t="shared" ref="V168:V191" si="34">0*(-1)</f>
        <v>0</v>
      </c>
      <c r="W168" s="1">
        <f>1*(-1)</f>
        <v>-1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</row>
    <row r="169" spans="1:36" x14ac:dyDescent="0.35">
      <c r="A169" t="s">
        <v>30</v>
      </c>
      <c r="B169" t="s">
        <v>31</v>
      </c>
      <c r="C169" t="s">
        <v>32</v>
      </c>
      <c r="D169" s="5">
        <v>9.898148148148149E-2</v>
      </c>
      <c r="E169">
        <v>3</v>
      </c>
      <c r="F169">
        <v>4</v>
      </c>
      <c r="G169">
        <v>1</v>
      </c>
      <c r="H169">
        <v>1</v>
      </c>
      <c r="I169">
        <v>2</v>
      </c>
      <c r="J169">
        <v>1</v>
      </c>
      <c r="K169">
        <v>1</v>
      </c>
      <c r="L169">
        <v>1</v>
      </c>
      <c r="M169">
        <v>-1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 s="1">
        <f t="shared" si="33"/>
        <v>0</v>
      </c>
      <c r="U169" s="1">
        <f t="shared" si="31"/>
        <v>0</v>
      </c>
      <c r="V169" s="1">
        <f t="shared" si="34"/>
        <v>0</v>
      </c>
      <c r="W169" s="1">
        <f t="shared" ref="W169:W176" si="35">0*(-1)</f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</row>
    <row r="170" spans="1:36" x14ac:dyDescent="0.35">
      <c r="A170" t="s">
        <v>30</v>
      </c>
      <c r="B170" t="s">
        <v>31</v>
      </c>
      <c r="C170" t="s">
        <v>32</v>
      </c>
      <c r="D170" s="5">
        <v>9.9791666666666667E-2</v>
      </c>
      <c r="E170">
        <v>3</v>
      </c>
      <c r="F170">
        <v>4</v>
      </c>
      <c r="G170">
        <v>1</v>
      </c>
      <c r="H170">
        <v>1</v>
      </c>
      <c r="I170">
        <v>2</v>
      </c>
      <c r="J170">
        <v>1</v>
      </c>
      <c r="K170">
        <v>1</v>
      </c>
      <c r="L170">
        <v>2</v>
      </c>
      <c r="M170">
        <v>-1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 s="1">
        <f t="shared" si="33"/>
        <v>0</v>
      </c>
      <c r="U170" s="1">
        <f t="shared" si="31"/>
        <v>0</v>
      </c>
      <c r="V170" s="1">
        <f t="shared" si="34"/>
        <v>0</v>
      </c>
      <c r="W170" s="1">
        <f t="shared" si="35"/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36" x14ac:dyDescent="0.35">
      <c r="A171" t="s">
        <v>30</v>
      </c>
      <c r="B171" t="s">
        <v>31</v>
      </c>
      <c r="C171" t="s">
        <v>32</v>
      </c>
      <c r="D171" s="5">
        <v>0.10033564814814815</v>
      </c>
      <c r="E171">
        <v>3</v>
      </c>
      <c r="F171">
        <v>4</v>
      </c>
      <c r="G171">
        <v>1</v>
      </c>
      <c r="H171">
        <v>1</v>
      </c>
      <c r="I171">
        <v>2</v>
      </c>
      <c r="J171">
        <v>1</v>
      </c>
      <c r="K171">
        <v>1</v>
      </c>
      <c r="L171">
        <v>2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 s="1">
        <f t="shared" si="33"/>
        <v>0</v>
      </c>
      <c r="U171" s="1">
        <f t="shared" si="31"/>
        <v>0</v>
      </c>
      <c r="V171" s="1">
        <f t="shared" si="34"/>
        <v>0</v>
      </c>
      <c r="W171" s="1">
        <f t="shared" si="35"/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36" x14ac:dyDescent="0.35">
      <c r="A172" s="2" t="s">
        <v>30</v>
      </c>
      <c r="B172" s="2" t="s">
        <v>31</v>
      </c>
      <c r="C172" s="2" t="s">
        <v>32</v>
      </c>
      <c r="D172" s="3">
        <v>0.10148148148148149</v>
      </c>
      <c r="E172" s="2">
        <v>3</v>
      </c>
      <c r="F172" s="2">
        <v>5</v>
      </c>
      <c r="G172" s="2">
        <v>1</v>
      </c>
      <c r="H172" s="2">
        <v>1</v>
      </c>
      <c r="I172" s="2">
        <v>3</v>
      </c>
      <c r="J172" s="2">
        <v>1</v>
      </c>
      <c r="K172" s="2">
        <v>2</v>
      </c>
      <c r="L172">
        <v>2</v>
      </c>
      <c r="M172" s="2">
        <v>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1">
        <f t="shared" si="33"/>
        <v>0</v>
      </c>
      <c r="U172" s="1">
        <f t="shared" si="31"/>
        <v>0</v>
      </c>
      <c r="V172" s="1">
        <f t="shared" si="34"/>
        <v>0</v>
      </c>
      <c r="W172" s="1">
        <f t="shared" si="35"/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/>
      <c r="AE172" s="2"/>
      <c r="AF172" s="2"/>
      <c r="AG172" s="2"/>
      <c r="AJ172" s="2"/>
    </row>
    <row r="173" spans="1:36" x14ac:dyDescent="0.35">
      <c r="A173" t="s">
        <v>30</v>
      </c>
      <c r="B173" t="s">
        <v>31</v>
      </c>
      <c r="C173" t="s">
        <v>32</v>
      </c>
      <c r="D173" s="5">
        <v>0.10179398148148149</v>
      </c>
      <c r="E173">
        <v>3</v>
      </c>
      <c r="F173">
        <v>5</v>
      </c>
      <c r="G173">
        <v>1</v>
      </c>
      <c r="H173">
        <v>1</v>
      </c>
      <c r="I173">
        <v>3</v>
      </c>
      <c r="J173">
        <v>1</v>
      </c>
      <c r="K173">
        <v>2</v>
      </c>
      <c r="L173">
        <v>1</v>
      </c>
      <c r="M173">
        <v>-1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1">
        <f t="shared" si="33"/>
        <v>0</v>
      </c>
      <c r="U173" s="1">
        <f t="shared" si="31"/>
        <v>0</v>
      </c>
      <c r="V173" s="1">
        <f t="shared" si="34"/>
        <v>0</v>
      </c>
      <c r="W173" s="1">
        <f t="shared" si="35"/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36" x14ac:dyDescent="0.35">
      <c r="A174" t="s">
        <v>30</v>
      </c>
      <c r="B174" t="s">
        <v>31</v>
      </c>
      <c r="C174" t="s">
        <v>32</v>
      </c>
      <c r="D174" s="5">
        <v>0.10221064814814813</v>
      </c>
      <c r="E174">
        <v>3</v>
      </c>
      <c r="F174">
        <v>5</v>
      </c>
      <c r="G174">
        <v>1</v>
      </c>
      <c r="H174">
        <v>1</v>
      </c>
      <c r="I174">
        <v>3</v>
      </c>
      <c r="J174">
        <v>1</v>
      </c>
      <c r="K174">
        <v>2</v>
      </c>
      <c r="L174">
        <v>1</v>
      </c>
      <c r="M174">
        <v>-1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1">
        <f t="shared" si="33"/>
        <v>0</v>
      </c>
      <c r="U174" s="1">
        <f t="shared" si="31"/>
        <v>0</v>
      </c>
      <c r="V174" s="1">
        <f t="shared" si="34"/>
        <v>0</v>
      </c>
      <c r="W174" s="1">
        <f t="shared" si="35"/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36" x14ac:dyDescent="0.35">
      <c r="A175" t="s">
        <v>30</v>
      </c>
      <c r="B175" t="s">
        <v>31</v>
      </c>
      <c r="C175" t="s">
        <v>32</v>
      </c>
      <c r="D175" s="5">
        <v>0.10313657407407407</v>
      </c>
      <c r="E175">
        <v>3</v>
      </c>
      <c r="F175">
        <v>5</v>
      </c>
      <c r="G175">
        <v>1</v>
      </c>
      <c r="H175">
        <v>1</v>
      </c>
      <c r="I175">
        <v>3</v>
      </c>
      <c r="J175">
        <v>1</v>
      </c>
      <c r="K175">
        <v>2</v>
      </c>
      <c r="L175">
        <v>2</v>
      </c>
      <c r="M175">
        <v>-1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s="1">
        <f t="shared" si="33"/>
        <v>0</v>
      </c>
      <c r="U175" s="1">
        <f t="shared" si="31"/>
        <v>0</v>
      </c>
      <c r="V175" s="1">
        <f t="shared" si="34"/>
        <v>0</v>
      </c>
      <c r="W175" s="1">
        <f t="shared" si="35"/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</row>
    <row r="176" spans="1:36" x14ac:dyDescent="0.35">
      <c r="A176" t="s">
        <v>30</v>
      </c>
      <c r="B176" t="s">
        <v>31</v>
      </c>
      <c r="C176" t="s">
        <v>32</v>
      </c>
      <c r="D176" s="5">
        <v>0.10394675925925927</v>
      </c>
      <c r="E176">
        <v>3</v>
      </c>
      <c r="F176">
        <v>5</v>
      </c>
      <c r="G176">
        <v>1</v>
      </c>
      <c r="H176">
        <v>1</v>
      </c>
      <c r="I176">
        <v>3</v>
      </c>
      <c r="J176">
        <v>1</v>
      </c>
      <c r="K176">
        <v>2</v>
      </c>
      <c r="L176">
        <v>1</v>
      </c>
      <c r="M176">
        <v>-1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 s="1">
        <f t="shared" si="33"/>
        <v>0</v>
      </c>
      <c r="U176" s="1">
        <f t="shared" si="31"/>
        <v>0</v>
      </c>
      <c r="V176" s="1">
        <f t="shared" si="34"/>
        <v>0</v>
      </c>
      <c r="W176" s="1">
        <f t="shared" si="35"/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35">
      <c r="A177" t="s">
        <v>30</v>
      </c>
      <c r="B177" t="s">
        <v>31</v>
      </c>
      <c r="C177" t="s">
        <v>32</v>
      </c>
      <c r="D177" s="5">
        <v>0.1044212962962963</v>
      </c>
      <c r="E177">
        <v>3</v>
      </c>
      <c r="F177">
        <v>5</v>
      </c>
      <c r="G177">
        <v>1</v>
      </c>
      <c r="H177">
        <v>1</v>
      </c>
      <c r="I177">
        <v>3</v>
      </c>
      <c r="J177">
        <v>1</v>
      </c>
      <c r="K177">
        <v>2</v>
      </c>
      <c r="L177">
        <v>2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1">
        <f t="shared" si="33"/>
        <v>0</v>
      </c>
      <c r="U177" s="1">
        <f t="shared" si="31"/>
        <v>0</v>
      </c>
      <c r="V177" s="1">
        <f t="shared" si="34"/>
        <v>0</v>
      </c>
      <c r="W177" s="1">
        <f>1*(-1)</f>
        <v>-1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35">
      <c r="A178" t="s">
        <v>30</v>
      </c>
      <c r="B178" t="s">
        <v>31</v>
      </c>
      <c r="C178" t="s">
        <v>32</v>
      </c>
      <c r="D178" s="5">
        <v>0.10476851851851852</v>
      </c>
      <c r="E178">
        <v>3</v>
      </c>
      <c r="F178">
        <v>5</v>
      </c>
      <c r="G178">
        <v>1</v>
      </c>
      <c r="H178">
        <v>1</v>
      </c>
      <c r="I178">
        <v>3</v>
      </c>
      <c r="J178">
        <v>1</v>
      </c>
      <c r="K178">
        <v>2</v>
      </c>
      <c r="L178">
        <v>1</v>
      </c>
      <c r="M178">
        <v>-1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s="1">
        <f t="shared" si="33"/>
        <v>0</v>
      </c>
      <c r="U178" s="1">
        <f t="shared" si="31"/>
        <v>0</v>
      </c>
      <c r="V178" s="1">
        <f t="shared" si="34"/>
        <v>0</v>
      </c>
      <c r="W178" s="1">
        <f>0*(-1)</f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</row>
    <row r="179" spans="1:29" x14ac:dyDescent="0.35">
      <c r="A179" t="s">
        <v>30</v>
      </c>
      <c r="B179" t="s">
        <v>31</v>
      </c>
      <c r="C179" t="s">
        <v>32</v>
      </c>
      <c r="D179" s="5">
        <v>0.10523148148148148</v>
      </c>
      <c r="E179">
        <v>3</v>
      </c>
      <c r="F179">
        <v>5</v>
      </c>
      <c r="G179">
        <v>1</v>
      </c>
      <c r="H179">
        <v>1</v>
      </c>
      <c r="I179">
        <v>3</v>
      </c>
      <c r="J179">
        <v>1</v>
      </c>
      <c r="K179">
        <v>2</v>
      </c>
      <c r="L179">
        <v>1</v>
      </c>
      <c r="M179">
        <v>-1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1">
        <f t="shared" si="33"/>
        <v>0</v>
      </c>
      <c r="U179" s="1">
        <f t="shared" si="31"/>
        <v>0</v>
      </c>
      <c r="V179" s="1">
        <f t="shared" si="34"/>
        <v>0</v>
      </c>
      <c r="W179" s="1">
        <f>0*(-1)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35">
      <c r="A180" t="s">
        <v>30</v>
      </c>
      <c r="B180" t="s">
        <v>31</v>
      </c>
      <c r="C180" t="s">
        <v>32</v>
      </c>
      <c r="D180" s="5">
        <v>0.10594907407407407</v>
      </c>
      <c r="E180">
        <v>3</v>
      </c>
      <c r="F180">
        <v>5</v>
      </c>
      <c r="G180">
        <v>1</v>
      </c>
      <c r="H180">
        <v>1</v>
      </c>
      <c r="I180">
        <v>3</v>
      </c>
      <c r="J180">
        <v>1</v>
      </c>
      <c r="K180">
        <v>2</v>
      </c>
      <c r="L180">
        <v>2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s="1">
        <f t="shared" si="33"/>
        <v>0</v>
      </c>
      <c r="U180" s="1">
        <f t="shared" si="31"/>
        <v>0</v>
      </c>
      <c r="V180" s="1">
        <f t="shared" si="34"/>
        <v>0</v>
      </c>
      <c r="W180" s="1">
        <f>0*(-1)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35">
      <c r="A181" t="s">
        <v>30</v>
      </c>
      <c r="B181" t="s">
        <v>31</v>
      </c>
      <c r="C181" t="s">
        <v>32</v>
      </c>
      <c r="D181" s="5">
        <v>0.10642361111111111</v>
      </c>
      <c r="E181">
        <v>3</v>
      </c>
      <c r="F181">
        <v>5</v>
      </c>
      <c r="G181">
        <v>1</v>
      </c>
      <c r="H181">
        <v>1</v>
      </c>
      <c r="I181">
        <v>3</v>
      </c>
      <c r="J181">
        <v>1</v>
      </c>
      <c r="K181">
        <v>2</v>
      </c>
      <c r="L181">
        <v>2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1">
        <f t="shared" si="33"/>
        <v>0</v>
      </c>
      <c r="U181" s="1">
        <f t="shared" si="31"/>
        <v>0</v>
      </c>
      <c r="V181" s="1">
        <f t="shared" si="34"/>
        <v>0</v>
      </c>
      <c r="W181" s="1">
        <f>1*(-1)</f>
        <v>-1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35">
      <c r="A182" t="s">
        <v>30</v>
      </c>
      <c r="B182" t="s">
        <v>31</v>
      </c>
      <c r="C182" t="s">
        <v>32</v>
      </c>
      <c r="D182" s="5">
        <v>0.10701388888888889</v>
      </c>
      <c r="E182">
        <v>3</v>
      </c>
      <c r="F182">
        <v>5</v>
      </c>
      <c r="G182">
        <v>1</v>
      </c>
      <c r="H182">
        <v>1</v>
      </c>
      <c r="I182">
        <v>3</v>
      </c>
      <c r="J182">
        <v>1</v>
      </c>
      <c r="K182">
        <v>2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1">
        <f t="shared" si="33"/>
        <v>0</v>
      </c>
      <c r="U182" s="1">
        <f t="shared" si="31"/>
        <v>0</v>
      </c>
      <c r="V182" s="1">
        <f t="shared" si="34"/>
        <v>0</v>
      </c>
      <c r="W182" s="1">
        <f>1*(-1)</f>
        <v>-1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35">
      <c r="A183" t="s">
        <v>30</v>
      </c>
      <c r="B183" t="s">
        <v>31</v>
      </c>
      <c r="C183" t="s">
        <v>32</v>
      </c>
      <c r="D183" s="5">
        <v>0.1074537037037037</v>
      </c>
      <c r="E183">
        <v>3</v>
      </c>
      <c r="F183">
        <v>5</v>
      </c>
      <c r="G183">
        <v>1</v>
      </c>
      <c r="H183">
        <v>1</v>
      </c>
      <c r="I183">
        <v>3</v>
      </c>
      <c r="J183">
        <v>1</v>
      </c>
      <c r="K183">
        <v>2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1">
        <f t="shared" si="33"/>
        <v>0</v>
      </c>
      <c r="U183" s="1">
        <f t="shared" si="31"/>
        <v>0</v>
      </c>
      <c r="V183" s="1">
        <f t="shared" si="34"/>
        <v>0</v>
      </c>
      <c r="W183" s="1">
        <f>0*(-1)</f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</row>
    <row r="184" spans="1:29" x14ac:dyDescent="0.35">
      <c r="A184" t="s">
        <v>30</v>
      </c>
      <c r="B184" t="s">
        <v>31</v>
      </c>
      <c r="C184" t="s">
        <v>32</v>
      </c>
      <c r="D184" s="5">
        <v>0.10783564814814815</v>
      </c>
      <c r="E184">
        <v>3</v>
      </c>
      <c r="F184">
        <v>5</v>
      </c>
      <c r="G184">
        <v>1</v>
      </c>
      <c r="H184">
        <v>1</v>
      </c>
      <c r="I184">
        <v>3</v>
      </c>
      <c r="J184">
        <v>1</v>
      </c>
      <c r="K184">
        <v>2</v>
      </c>
      <c r="L184">
        <v>2</v>
      </c>
      <c r="M184">
        <v>-1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s="1">
        <f t="shared" si="33"/>
        <v>0</v>
      </c>
      <c r="U184" s="1">
        <f t="shared" si="31"/>
        <v>0</v>
      </c>
      <c r="V184" s="1">
        <f t="shared" si="34"/>
        <v>0</v>
      </c>
      <c r="W184" s="1">
        <f>0*(-1)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35">
      <c r="A185" t="s">
        <v>30</v>
      </c>
      <c r="B185" t="s">
        <v>31</v>
      </c>
      <c r="C185" t="s">
        <v>32</v>
      </c>
      <c r="D185" s="5">
        <v>0.1086111111111111</v>
      </c>
      <c r="E185">
        <v>3</v>
      </c>
      <c r="F185">
        <v>5</v>
      </c>
      <c r="G185">
        <v>1</v>
      </c>
      <c r="H185">
        <v>1</v>
      </c>
      <c r="I185">
        <v>3</v>
      </c>
      <c r="J185">
        <v>1</v>
      </c>
      <c r="K185">
        <v>2</v>
      </c>
      <c r="L185">
        <v>2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1">
        <f t="shared" si="33"/>
        <v>0</v>
      </c>
      <c r="U185" s="1">
        <f t="shared" si="31"/>
        <v>0</v>
      </c>
      <c r="V185" s="1">
        <f t="shared" si="34"/>
        <v>0</v>
      </c>
      <c r="W185" s="1">
        <f>1*(-1)</f>
        <v>-1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35">
      <c r="A186" t="s">
        <v>30</v>
      </c>
      <c r="B186" t="s">
        <v>31</v>
      </c>
      <c r="C186" t="s">
        <v>32</v>
      </c>
      <c r="D186" s="5">
        <v>0.10980324074074073</v>
      </c>
      <c r="E186">
        <v>3</v>
      </c>
      <c r="F186">
        <v>5</v>
      </c>
      <c r="G186">
        <v>1</v>
      </c>
      <c r="H186">
        <v>1</v>
      </c>
      <c r="I186">
        <v>3</v>
      </c>
      <c r="J186">
        <v>1</v>
      </c>
      <c r="K186">
        <v>2</v>
      </c>
      <c r="L186">
        <v>1</v>
      </c>
      <c r="M186">
        <v>-1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1">
        <f t="shared" si="33"/>
        <v>0</v>
      </c>
      <c r="U186" s="1">
        <f>1*(-1)</f>
        <v>-1</v>
      </c>
      <c r="V186" s="1">
        <f t="shared" si="34"/>
        <v>0</v>
      </c>
      <c r="W186" s="1">
        <f>1*(-1)</f>
        <v>-1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35">
      <c r="A187" t="s">
        <v>30</v>
      </c>
      <c r="B187" t="s">
        <v>31</v>
      </c>
      <c r="C187" t="s">
        <v>32</v>
      </c>
      <c r="D187" s="5">
        <v>0.11028935185185185</v>
      </c>
      <c r="E187">
        <v>3</v>
      </c>
      <c r="F187">
        <v>5</v>
      </c>
      <c r="G187">
        <v>1</v>
      </c>
      <c r="H187">
        <v>1</v>
      </c>
      <c r="I187">
        <v>3</v>
      </c>
      <c r="J187">
        <v>1</v>
      </c>
      <c r="K187">
        <v>2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1">
        <f t="shared" si="33"/>
        <v>0</v>
      </c>
      <c r="U187" s="1">
        <f t="shared" ref="U187:U218" si="36">0*(-1)</f>
        <v>0</v>
      </c>
      <c r="V187" s="1">
        <f t="shared" si="34"/>
        <v>0</v>
      </c>
      <c r="W187" s="1">
        <f>0*(-1)</f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</row>
    <row r="188" spans="1:29" x14ac:dyDescent="0.35">
      <c r="A188" t="s">
        <v>30</v>
      </c>
      <c r="B188" t="s">
        <v>31</v>
      </c>
      <c r="C188" t="s">
        <v>32</v>
      </c>
      <c r="D188" s="5">
        <v>0.1107523148148148</v>
      </c>
      <c r="E188">
        <v>3</v>
      </c>
      <c r="F188">
        <v>5</v>
      </c>
      <c r="G188">
        <v>1</v>
      </c>
      <c r="H188">
        <v>1</v>
      </c>
      <c r="I188">
        <v>3</v>
      </c>
      <c r="J188">
        <v>1</v>
      </c>
      <c r="K188">
        <v>2</v>
      </c>
      <c r="L188">
        <v>2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 s="1">
        <f t="shared" si="33"/>
        <v>0</v>
      </c>
      <c r="U188" s="1">
        <f t="shared" si="36"/>
        <v>0</v>
      </c>
      <c r="V188" s="1">
        <f t="shared" si="34"/>
        <v>0</v>
      </c>
      <c r="W188" s="1">
        <f>0*(-1)</f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</row>
    <row r="189" spans="1:29" x14ac:dyDescent="0.35">
      <c r="A189" t="s">
        <v>30</v>
      </c>
      <c r="B189" t="s">
        <v>31</v>
      </c>
      <c r="C189" t="s">
        <v>32</v>
      </c>
      <c r="D189" s="5">
        <v>0.11119212962962964</v>
      </c>
      <c r="E189">
        <v>3</v>
      </c>
      <c r="F189">
        <v>5</v>
      </c>
      <c r="G189">
        <v>1</v>
      </c>
      <c r="H189">
        <v>1</v>
      </c>
      <c r="I189">
        <v>3</v>
      </c>
      <c r="J189">
        <v>1</v>
      </c>
      <c r="K189">
        <v>2</v>
      </c>
      <c r="L189">
        <v>2</v>
      </c>
      <c r="M189">
        <v>-1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1">
        <f t="shared" si="33"/>
        <v>0</v>
      </c>
      <c r="U189" s="1">
        <f t="shared" si="36"/>
        <v>0</v>
      </c>
      <c r="V189" s="1">
        <f t="shared" si="34"/>
        <v>0</v>
      </c>
      <c r="W189" s="1">
        <f>0*(-1)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35">
      <c r="A190" t="s">
        <v>30</v>
      </c>
      <c r="B190" t="s">
        <v>31</v>
      </c>
      <c r="C190" t="s">
        <v>32</v>
      </c>
      <c r="D190" s="5">
        <v>0.11181712962962963</v>
      </c>
      <c r="E190">
        <v>3</v>
      </c>
      <c r="F190">
        <v>5</v>
      </c>
      <c r="G190">
        <v>1</v>
      </c>
      <c r="H190">
        <v>1</v>
      </c>
      <c r="I190">
        <v>3</v>
      </c>
      <c r="J190">
        <v>1</v>
      </c>
      <c r="K190">
        <v>2</v>
      </c>
      <c r="L190">
        <v>1</v>
      </c>
      <c r="M190">
        <v>-1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1">
        <f t="shared" si="33"/>
        <v>0</v>
      </c>
      <c r="U190" s="1">
        <f t="shared" si="36"/>
        <v>0</v>
      </c>
      <c r="V190" s="1">
        <f t="shared" si="34"/>
        <v>0</v>
      </c>
      <c r="W190" s="1">
        <f>1*(-1)</f>
        <v>-1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35">
      <c r="A191" t="s">
        <v>30</v>
      </c>
      <c r="B191" t="s">
        <v>31</v>
      </c>
      <c r="C191" t="s">
        <v>32</v>
      </c>
      <c r="D191" s="5">
        <v>0.11255787037037036</v>
      </c>
      <c r="E191">
        <v>3</v>
      </c>
      <c r="F191">
        <v>5</v>
      </c>
      <c r="G191">
        <v>1</v>
      </c>
      <c r="H191">
        <v>1</v>
      </c>
      <c r="I191">
        <v>3</v>
      </c>
      <c r="J191">
        <v>1</v>
      </c>
      <c r="K191">
        <v>2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1">
        <f t="shared" si="33"/>
        <v>0</v>
      </c>
      <c r="U191" s="1">
        <f t="shared" si="36"/>
        <v>0</v>
      </c>
      <c r="V191" s="1">
        <f t="shared" si="34"/>
        <v>0</v>
      </c>
      <c r="W191" s="1">
        <f>0*(-1)</f>
        <v>0</v>
      </c>
      <c r="X191">
        <v>0</v>
      </c>
      <c r="Y191">
        <v>1</v>
      </c>
      <c r="Z191">
        <v>0</v>
      </c>
      <c r="AA191">
        <v>0</v>
      </c>
      <c r="AB191">
        <v>1</v>
      </c>
      <c r="AC191">
        <v>0</v>
      </c>
    </row>
    <row r="192" spans="1:29" x14ac:dyDescent="0.35">
      <c r="A192" t="s">
        <v>30</v>
      </c>
      <c r="B192" t="s">
        <v>31</v>
      </c>
      <c r="C192" t="s">
        <v>32</v>
      </c>
      <c r="D192" s="5">
        <v>0.11293981481481481</v>
      </c>
      <c r="E192">
        <v>3</v>
      </c>
      <c r="F192">
        <v>5</v>
      </c>
      <c r="G192">
        <v>1</v>
      </c>
      <c r="H192">
        <v>1</v>
      </c>
      <c r="I192">
        <v>3</v>
      </c>
      <c r="J192">
        <v>1</v>
      </c>
      <c r="K192">
        <v>2</v>
      </c>
      <c r="L192">
        <v>2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1">
        <f t="shared" si="33"/>
        <v>0</v>
      </c>
      <c r="U192" s="1">
        <f t="shared" si="36"/>
        <v>0</v>
      </c>
      <c r="V192" s="1">
        <f>1*(-1)</f>
        <v>-1</v>
      </c>
      <c r="W192" s="1">
        <f>0*(-1)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36" x14ac:dyDescent="0.35">
      <c r="A193" t="s">
        <v>30</v>
      </c>
      <c r="B193" t="s">
        <v>31</v>
      </c>
      <c r="C193" t="s">
        <v>32</v>
      </c>
      <c r="D193" s="5">
        <v>0.11332175925925925</v>
      </c>
      <c r="E193">
        <v>3</v>
      </c>
      <c r="F193">
        <v>5</v>
      </c>
      <c r="G193">
        <v>1</v>
      </c>
      <c r="H193">
        <v>1</v>
      </c>
      <c r="I193">
        <v>3</v>
      </c>
      <c r="J193">
        <v>1</v>
      </c>
      <c r="K193">
        <v>2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1">
        <f t="shared" ref="T193:T215" si="37">0*(-1)</f>
        <v>0</v>
      </c>
      <c r="U193" s="1">
        <f t="shared" si="36"/>
        <v>0</v>
      </c>
      <c r="V193" s="1">
        <f t="shared" ref="V193:V199" si="38">0*(-1)</f>
        <v>0</v>
      </c>
      <c r="W193" s="1">
        <f>1*(-1)</f>
        <v>-1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36" x14ac:dyDescent="0.35">
      <c r="A194" t="s">
        <v>30</v>
      </c>
      <c r="B194" t="s">
        <v>31</v>
      </c>
      <c r="C194" t="s">
        <v>32</v>
      </c>
      <c r="D194" s="5">
        <v>0.11392361111111111</v>
      </c>
      <c r="E194">
        <v>3</v>
      </c>
      <c r="F194">
        <v>5</v>
      </c>
      <c r="G194">
        <v>1</v>
      </c>
      <c r="H194">
        <v>1</v>
      </c>
      <c r="I194">
        <v>3</v>
      </c>
      <c r="J194">
        <v>1</v>
      </c>
      <c r="K194">
        <v>2</v>
      </c>
      <c r="L194">
        <v>2</v>
      </c>
      <c r="M194">
        <v>-1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1">
        <f t="shared" si="37"/>
        <v>0</v>
      </c>
      <c r="U194" s="1">
        <f t="shared" si="36"/>
        <v>0</v>
      </c>
      <c r="V194" s="1">
        <f t="shared" si="38"/>
        <v>0</v>
      </c>
      <c r="W194" s="1">
        <f>0*(-1)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36" x14ac:dyDescent="0.35">
      <c r="A195" t="s">
        <v>30</v>
      </c>
      <c r="B195" t="s">
        <v>31</v>
      </c>
      <c r="C195" t="s">
        <v>32</v>
      </c>
      <c r="D195" s="5">
        <v>0.11465277777777778</v>
      </c>
      <c r="E195">
        <v>3</v>
      </c>
      <c r="F195">
        <v>5</v>
      </c>
      <c r="G195">
        <v>1</v>
      </c>
      <c r="H195">
        <v>1</v>
      </c>
      <c r="I195">
        <v>3</v>
      </c>
      <c r="J195">
        <v>1</v>
      </c>
      <c r="K195">
        <v>2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1">
        <f t="shared" si="37"/>
        <v>0</v>
      </c>
      <c r="U195" s="1">
        <f t="shared" si="36"/>
        <v>0</v>
      </c>
      <c r="V195" s="1">
        <f t="shared" si="38"/>
        <v>0</v>
      </c>
      <c r="W195" s="1">
        <f>0*(-1)</f>
        <v>0</v>
      </c>
      <c r="X195">
        <v>0</v>
      </c>
      <c r="Y195">
        <v>1</v>
      </c>
      <c r="Z195">
        <v>0</v>
      </c>
      <c r="AA195">
        <v>0</v>
      </c>
      <c r="AB195">
        <v>1</v>
      </c>
      <c r="AC195">
        <v>0</v>
      </c>
    </row>
    <row r="196" spans="1:36" x14ac:dyDescent="0.35">
      <c r="A196" t="s">
        <v>30</v>
      </c>
      <c r="B196" t="s">
        <v>31</v>
      </c>
      <c r="C196" t="s">
        <v>32</v>
      </c>
      <c r="D196" s="5">
        <v>0.11503472222222222</v>
      </c>
      <c r="E196">
        <v>3</v>
      </c>
      <c r="F196">
        <v>5</v>
      </c>
      <c r="G196">
        <v>1</v>
      </c>
      <c r="H196">
        <v>1</v>
      </c>
      <c r="I196">
        <v>3</v>
      </c>
      <c r="J196">
        <v>1</v>
      </c>
      <c r="K196">
        <v>2</v>
      </c>
      <c r="L196">
        <v>2</v>
      </c>
      <c r="M196">
        <v>-1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1">
        <f t="shared" si="37"/>
        <v>0</v>
      </c>
      <c r="U196" s="1">
        <f t="shared" si="36"/>
        <v>0</v>
      </c>
      <c r="V196" s="1">
        <f t="shared" si="38"/>
        <v>0</v>
      </c>
      <c r="W196" s="1">
        <f>1*(-1)</f>
        <v>-1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36" x14ac:dyDescent="0.35">
      <c r="A197" t="s">
        <v>30</v>
      </c>
      <c r="B197" t="s">
        <v>31</v>
      </c>
      <c r="C197" t="s">
        <v>32</v>
      </c>
      <c r="D197" s="5">
        <v>0.11568287037037038</v>
      </c>
      <c r="E197">
        <v>3</v>
      </c>
      <c r="F197">
        <v>5</v>
      </c>
      <c r="G197">
        <v>1</v>
      </c>
      <c r="H197">
        <v>1</v>
      </c>
      <c r="I197">
        <v>3</v>
      </c>
      <c r="J197">
        <v>1</v>
      </c>
      <c r="K197">
        <v>2</v>
      </c>
      <c r="L197">
        <v>2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1">
        <f t="shared" si="37"/>
        <v>0</v>
      </c>
      <c r="U197" s="1">
        <f t="shared" si="36"/>
        <v>0</v>
      </c>
      <c r="V197" s="1">
        <f t="shared" si="38"/>
        <v>0</v>
      </c>
      <c r="W197" s="1">
        <f>0*(-1)</f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</row>
    <row r="198" spans="1:36" x14ac:dyDescent="0.35">
      <c r="A198" t="s">
        <v>30</v>
      </c>
      <c r="B198" t="s">
        <v>31</v>
      </c>
      <c r="C198" t="s">
        <v>32</v>
      </c>
      <c r="D198" s="5">
        <v>0.11598379629629629</v>
      </c>
      <c r="E198">
        <v>3</v>
      </c>
      <c r="F198">
        <v>5</v>
      </c>
      <c r="G198">
        <v>1</v>
      </c>
      <c r="H198">
        <v>1</v>
      </c>
      <c r="I198">
        <v>3</v>
      </c>
      <c r="J198">
        <v>1</v>
      </c>
      <c r="K198">
        <v>2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1">
        <f t="shared" si="37"/>
        <v>0</v>
      </c>
      <c r="U198" s="1">
        <f t="shared" si="36"/>
        <v>0</v>
      </c>
      <c r="V198" s="1">
        <f t="shared" si="38"/>
        <v>0</v>
      </c>
      <c r="W198" s="1">
        <f>0*(-1)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36" x14ac:dyDescent="0.35">
      <c r="A199" t="s">
        <v>30</v>
      </c>
      <c r="B199" t="s">
        <v>31</v>
      </c>
      <c r="C199" t="s">
        <v>32</v>
      </c>
      <c r="D199" s="5">
        <v>0.11651620370370371</v>
      </c>
      <c r="E199">
        <v>3</v>
      </c>
      <c r="F199">
        <v>5</v>
      </c>
      <c r="G199">
        <v>1</v>
      </c>
      <c r="H199">
        <v>1</v>
      </c>
      <c r="I199">
        <v>3</v>
      </c>
      <c r="J199">
        <v>1</v>
      </c>
      <c r="K199">
        <v>2</v>
      </c>
      <c r="L199">
        <v>1</v>
      </c>
      <c r="M199">
        <v>-1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1">
        <f t="shared" si="37"/>
        <v>0</v>
      </c>
      <c r="U199" s="1">
        <f t="shared" si="36"/>
        <v>0</v>
      </c>
      <c r="V199" s="1">
        <f t="shared" si="38"/>
        <v>0</v>
      </c>
      <c r="W199" s="1">
        <f>0*(-1)</f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</row>
    <row r="200" spans="1:36" x14ac:dyDescent="0.35">
      <c r="A200" t="s">
        <v>30</v>
      </c>
      <c r="B200" t="s">
        <v>31</v>
      </c>
      <c r="C200" t="s">
        <v>32</v>
      </c>
      <c r="D200" s="5">
        <v>0.11730324074074074</v>
      </c>
      <c r="E200">
        <v>3</v>
      </c>
      <c r="F200">
        <v>5</v>
      </c>
      <c r="G200">
        <v>1</v>
      </c>
      <c r="H200">
        <v>1</v>
      </c>
      <c r="I200">
        <v>3</v>
      </c>
      <c r="J200">
        <v>1</v>
      </c>
      <c r="K200">
        <v>2</v>
      </c>
      <c r="L200">
        <v>1</v>
      </c>
      <c r="M200">
        <v>-1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1">
        <f t="shared" si="37"/>
        <v>0</v>
      </c>
      <c r="U200" s="1">
        <f t="shared" si="36"/>
        <v>0</v>
      </c>
      <c r="V200" s="1">
        <f>1*(-1)</f>
        <v>-1</v>
      </c>
      <c r="W200" s="1">
        <f>0*(-1)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36" x14ac:dyDescent="0.35">
      <c r="A201" t="s">
        <v>30</v>
      </c>
      <c r="B201" t="s">
        <v>31</v>
      </c>
      <c r="C201" t="s">
        <v>32</v>
      </c>
      <c r="D201" s="5">
        <v>0.11810185185185185</v>
      </c>
      <c r="E201">
        <v>3</v>
      </c>
      <c r="F201">
        <v>5</v>
      </c>
      <c r="G201">
        <v>1</v>
      </c>
      <c r="H201">
        <v>1</v>
      </c>
      <c r="I201">
        <v>3</v>
      </c>
      <c r="J201">
        <v>1</v>
      </c>
      <c r="K201">
        <v>2</v>
      </c>
      <c r="L201">
        <v>1</v>
      </c>
      <c r="M201">
        <v>-1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 s="1">
        <f t="shared" si="37"/>
        <v>0</v>
      </c>
      <c r="U201" s="1">
        <f t="shared" si="36"/>
        <v>0</v>
      </c>
      <c r="V201" s="1">
        <f t="shared" ref="V201:V215" si="39">0*(-1)</f>
        <v>0</v>
      </c>
      <c r="W201" s="1">
        <f>0*(-1)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36" x14ac:dyDescent="0.35">
      <c r="A202" t="s">
        <v>30</v>
      </c>
      <c r="B202" t="s">
        <v>31</v>
      </c>
      <c r="C202" t="s">
        <v>32</v>
      </c>
      <c r="D202" s="5">
        <v>0.11887731481481482</v>
      </c>
      <c r="E202">
        <v>3</v>
      </c>
      <c r="F202">
        <v>5</v>
      </c>
      <c r="G202">
        <v>1</v>
      </c>
      <c r="H202">
        <v>1</v>
      </c>
      <c r="I202">
        <v>3</v>
      </c>
      <c r="J202">
        <v>1</v>
      </c>
      <c r="K202">
        <v>2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1">
        <f t="shared" si="37"/>
        <v>0</v>
      </c>
      <c r="U202" s="1">
        <f t="shared" si="36"/>
        <v>0</v>
      </c>
      <c r="V202" s="1">
        <f t="shared" si="39"/>
        <v>0</v>
      </c>
      <c r="W202" s="1">
        <f>1*(-1)</f>
        <v>-1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36" x14ac:dyDescent="0.35">
      <c r="A203" t="s">
        <v>30</v>
      </c>
      <c r="B203" t="s">
        <v>31</v>
      </c>
      <c r="C203" t="s">
        <v>32</v>
      </c>
      <c r="D203" s="5">
        <v>0.11951388888888888</v>
      </c>
      <c r="E203">
        <v>3</v>
      </c>
      <c r="F203">
        <v>5</v>
      </c>
      <c r="G203">
        <v>1</v>
      </c>
      <c r="H203">
        <v>1</v>
      </c>
      <c r="I203">
        <v>3</v>
      </c>
      <c r="J203">
        <v>1</v>
      </c>
      <c r="K203">
        <v>2</v>
      </c>
      <c r="L203">
        <v>1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 s="1">
        <f t="shared" si="37"/>
        <v>0</v>
      </c>
      <c r="U203" s="1">
        <f t="shared" si="36"/>
        <v>0</v>
      </c>
      <c r="V203" s="1">
        <f t="shared" si="39"/>
        <v>0</v>
      </c>
      <c r="W203" s="1">
        <f>1*(-1)</f>
        <v>-1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</row>
    <row r="204" spans="1:36" x14ac:dyDescent="0.35">
      <c r="A204" s="2" t="s">
        <v>30</v>
      </c>
      <c r="B204" s="2" t="s">
        <v>31</v>
      </c>
      <c r="C204" s="2" t="s">
        <v>32</v>
      </c>
      <c r="D204" s="3">
        <v>0.12111111111111111</v>
      </c>
      <c r="E204" s="2">
        <v>3</v>
      </c>
      <c r="F204" s="2">
        <v>6</v>
      </c>
      <c r="G204" s="2">
        <v>1</v>
      </c>
      <c r="H204" s="2">
        <v>1</v>
      </c>
      <c r="I204" s="2">
        <v>4</v>
      </c>
      <c r="J204" s="2">
        <v>1</v>
      </c>
      <c r="K204" s="2">
        <v>1</v>
      </c>
      <c r="L204">
        <v>2</v>
      </c>
      <c r="M204" s="2">
        <v>1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1">
        <f t="shared" si="37"/>
        <v>0</v>
      </c>
      <c r="U204" s="1">
        <f t="shared" si="36"/>
        <v>0</v>
      </c>
      <c r="V204" s="1">
        <f t="shared" si="39"/>
        <v>0</v>
      </c>
      <c r="W204" s="1">
        <f>0*(-1)</f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/>
      <c r="AE204" s="2"/>
      <c r="AF204" s="2"/>
      <c r="AG204" s="2"/>
      <c r="AJ204" s="2"/>
    </row>
    <row r="205" spans="1:36" x14ac:dyDescent="0.35">
      <c r="A205" t="s">
        <v>30</v>
      </c>
      <c r="B205" t="s">
        <v>31</v>
      </c>
      <c r="C205" t="s">
        <v>32</v>
      </c>
      <c r="D205" s="5">
        <v>0.12135416666666667</v>
      </c>
      <c r="E205">
        <v>3</v>
      </c>
      <c r="F205">
        <v>6</v>
      </c>
      <c r="G205">
        <v>1</v>
      </c>
      <c r="H205">
        <v>1</v>
      </c>
      <c r="I205">
        <v>4</v>
      </c>
      <c r="J205">
        <v>1</v>
      </c>
      <c r="K205">
        <v>1</v>
      </c>
      <c r="L205">
        <v>1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1">
        <f t="shared" si="37"/>
        <v>0</v>
      </c>
      <c r="U205" s="1">
        <f t="shared" si="36"/>
        <v>0</v>
      </c>
      <c r="V205" s="1">
        <f t="shared" si="39"/>
        <v>0</v>
      </c>
      <c r="W205" s="1">
        <f>1*(-1)</f>
        <v>-1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36" x14ac:dyDescent="0.35">
      <c r="A206" t="s">
        <v>30</v>
      </c>
      <c r="B206" t="s">
        <v>31</v>
      </c>
      <c r="C206" t="s">
        <v>32</v>
      </c>
      <c r="D206" s="5">
        <v>0.12177083333333333</v>
      </c>
      <c r="E206">
        <v>3</v>
      </c>
      <c r="F206">
        <v>6</v>
      </c>
      <c r="G206">
        <v>1</v>
      </c>
      <c r="H206">
        <v>1</v>
      </c>
      <c r="I206">
        <v>4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1">
        <f t="shared" si="37"/>
        <v>0</v>
      </c>
      <c r="U206" s="1">
        <f t="shared" si="36"/>
        <v>0</v>
      </c>
      <c r="V206" s="1">
        <f t="shared" si="39"/>
        <v>0</v>
      </c>
      <c r="W206" s="1">
        <f>0*(-1)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36" x14ac:dyDescent="0.35">
      <c r="A207" t="s">
        <v>30</v>
      </c>
      <c r="B207" t="s">
        <v>31</v>
      </c>
      <c r="C207" t="s">
        <v>32</v>
      </c>
      <c r="D207" s="5">
        <v>0.12200231481481481</v>
      </c>
      <c r="E207">
        <v>3</v>
      </c>
      <c r="F207">
        <v>6</v>
      </c>
      <c r="G207">
        <v>1</v>
      </c>
      <c r="H207">
        <v>1</v>
      </c>
      <c r="I207">
        <v>4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1">
        <f t="shared" si="37"/>
        <v>0</v>
      </c>
      <c r="U207" s="1">
        <f t="shared" si="36"/>
        <v>0</v>
      </c>
      <c r="V207" s="1">
        <f t="shared" si="39"/>
        <v>0</v>
      </c>
      <c r="W207" s="1">
        <f>0*(-1)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36" x14ac:dyDescent="0.35">
      <c r="A208" t="s">
        <v>30</v>
      </c>
      <c r="B208" t="s">
        <v>31</v>
      </c>
      <c r="C208" t="s">
        <v>32</v>
      </c>
      <c r="D208" s="5">
        <v>0.12225694444444445</v>
      </c>
      <c r="E208">
        <v>3</v>
      </c>
      <c r="F208">
        <v>6</v>
      </c>
      <c r="G208">
        <v>1</v>
      </c>
      <c r="H208">
        <v>1</v>
      </c>
      <c r="I208">
        <v>4</v>
      </c>
      <c r="J208">
        <v>1</v>
      </c>
      <c r="K208">
        <v>1</v>
      </c>
      <c r="L208">
        <v>1</v>
      </c>
      <c r="M208">
        <v>-1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 s="1">
        <f t="shared" si="37"/>
        <v>0</v>
      </c>
      <c r="U208" s="1">
        <f t="shared" si="36"/>
        <v>0</v>
      </c>
      <c r="V208" s="1">
        <f t="shared" si="39"/>
        <v>0</v>
      </c>
      <c r="W208" s="1">
        <f>0*(-1)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36" x14ac:dyDescent="0.35">
      <c r="A209" s="2" t="s">
        <v>30</v>
      </c>
      <c r="B209" s="2" t="s">
        <v>31</v>
      </c>
      <c r="C209" s="2" t="s">
        <v>32</v>
      </c>
      <c r="D209" s="3">
        <v>0.12296296296296295</v>
      </c>
      <c r="E209" s="2">
        <v>3</v>
      </c>
      <c r="F209" s="2">
        <v>7</v>
      </c>
      <c r="G209" s="2">
        <v>1</v>
      </c>
      <c r="H209" s="2">
        <v>1</v>
      </c>
      <c r="I209" s="2">
        <v>5</v>
      </c>
      <c r="J209" s="2">
        <v>1</v>
      </c>
      <c r="K209" s="2">
        <v>2</v>
      </c>
      <c r="L209">
        <v>2</v>
      </c>
      <c r="M209" s="2">
        <v>1</v>
      </c>
      <c r="N209" s="2">
        <v>0</v>
      </c>
      <c r="O209" s="2">
        <v>0</v>
      </c>
      <c r="P209" s="2">
        <v>0</v>
      </c>
      <c r="Q209" s="2">
        <v>0</v>
      </c>
      <c r="R209" s="2">
        <v>1</v>
      </c>
      <c r="S209" s="2">
        <v>0</v>
      </c>
      <c r="T209" s="1">
        <f t="shared" si="37"/>
        <v>0</v>
      </c>
      <c r="U209" s="1">
        <f t="shared" si="36"/>
        <v>0</v>
      </c>
      <c r="V209" s="1">
        <f t="shared" si="39"/>
        <v>0</v>
      </c>
      <c r="W209" s="1">
        <f>0*(-1)</f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/>
      <c r="AE209" s="2"/>
      <c r="AF209" s="2"/>
      <c r="AG209" s="2"/>
      <c r="AJ209" s="2"/>
    </row>
    <row r="210" spans="1:36" x14ac:dyDescent="0.35">
      <c r="A210" t="s">
        <v>30</v>
      </c>
      <c r="B210" t="s">
        <v>31</v>
      </c>
      <c r="C210" t="s">
        <v>32</v>
      </c>
      <c r="D210" s="5">
        <v>0.12324074074074075</v>
      </c>
      <c r="E210">
        <v>3</v>
      </c>
      <c r="F210">
        <v>7</v>
      </c>
      <c r="G210">
        <v>1</v>
      </c>
      <c r="H210">
        <v>1</v>
      </c>
      <c r="I210">
        <v>5</v>
      </c>
      <c r="J210">
        <v>1</v>
      </c>
      <c r="K210">
        <v>2</v>
      </c>
      <c r="L210">
        <v>1</v>
      </c>
      <c r="M210">
        <v>-1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 s="1">
        <f t="shared" si="37"/>
        <v>0</v>
      </c>
      <c r="U210" s="1">
        <f t="shared" si="36"/>
        <v>0</v>
      </c>
      <c r="V210" s="1">
        <f t="shared" si="39"/>
        <v>0</v>
      </c>
      <c r="W210" s="1">
        <f>0*(-1)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36" x14ac:dyDescent="0.35">
      <c r="A211" t="s">
        <v>30</v>
      </c>
      <c r="B211" t="s">
        <v>31</v>
      </c>
      <c r="C211" t="s">
        <v>32</v>
      </c>
      <c r="D211" s="5">
        <v>0.12365740740740742</v>
      </c>
      <c r="E211">
        <v>3</v>
      </c>
      <c r="F211">
        <v>7</v>
      </c>
      <c r="G211">
        <v>1</v>
      </c>
      <c r="H211">
        <v>1</v>
      </c>
      <c r="I211">
        <v>5</v>
      </c>
      <c r="J211">
        <v>1</v>
      </c>
      <c r="K211">
        <v>2</v>
      </c>
      <c r="L211">
        <v>2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1">
        <f t="shared" si="37"/>
        <v>0</v>
      </c>
      <c r="U211" s="1">
        <f t="shared" si="36"/>
        <v>0</v>
      </c>
      <c r="V211" s="1">
        <f t="shared" si="39"/>
        <v>0</v>
      </c>
      <c r="W211" s="1">
        <f>1*(-1)</f>
        <v>-1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36" x14ac:dyDescent="0.35">
      <c r="A212" t="s">
        <v>30</v>
      </c>
      <c r="B212" t="s">
        <v>31</v>
      </c>
      <c r="C212" t="s">
        <v>32</v>
      </c>
      <c r="D212" s="5">
        <v>0.12388888888888888</v>
      </c>
      <c r="E212">
        <v>3</v>
      </c>
      <c r="F212">
        <v>7</v>
      </c>
      <c r="G212">
        <v>1</v>
      </c>
      <c r="H212">
        <v>1</v>
      </c>
      <c r="I212">
        <v>5</v>
      </c>
      <c r="J212">
        <v>1</v>
      </c>
      <c r="K212">
        <v>2</v>
      </c>
      <c r="L212">
        <v>2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1">
        <f t="shared" si="37"/>
        <v>0</v>
      </c>
      <c r="U212" s="1">
        <f t="shared" si="36"/>
        <v>0</v>
      </c>
      <c r="V212" s="1">
        <f t="shared" si="39"/>
        <v>0</v>
      </c>
      <c r="W212" s="1">
        <f t="shared" ref="W212:W239" si="40">0*(-1)</f>
        <v>0</v>
      </c>
      <c r="X212">
        <v>0</v>
      </c>
      <c r="Y212">
        <v>1</v>
      </c>
      <c r="Z212">
        <v>0</v>
      </c>
      <c r="AA212">
        <v>0</v>
      </c>
      <c r="AB212">
        <v>1</v>
      </c>
      <c r="AC212">
        <v>0</v>
      </c>
    </row>
    <row r="213" spans="1:36" x14ac:dyDescent="0.35">
      <c r="A213" t="s">
        <v>30</v>
      </c>
      <c r="B213" t="s">
        <v>31</v>
      </c>
      <c r="C213" t="s">
        <v>32</v>
      </c>
      <c r="D213" s="5">
        <v>0.12409722222222223</v>
      </c>
      <c r="E213">
        <v>3</v>
      </c>
      <c r="F213">
        <v>7</v>
      </c>
      <c r="G213">
        <v>1</v>
      </c>
      <c r="H213">
        <v>1</v>
      </c>
      <c r="I213">
        <v>5</v>
      </c>
      <c r="J213">
        <v>1</v>
      </c>
      <c r="K213">
        <v>2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0</v>
      </c>
      <c r="R213">
        <v>1</v>
      </c>
      <c r="S213">
        <v>0</v>
      </c>
      <c r="T213" s="1">
        <f t="shared" si="37"/>
        <v>0</v>
      </c>
      <c r="U213" s="1">
        <f t="shared" si="36"/>
        <v>0</v>
      </c>
      <c r="V213" s="1">
        <f t="shared" si="39"/>
        <v>0</v>
      </c>
      <c r="W213" s="1">
        <f t="shared" si="40"/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</row>
    <row r="214" spans="1:36" x14ac:dyDescent="0.35">
      <c r="D214" s="5"/>
      <c r="L214">
        <v>1</v>
      </c>
      <c r="T214" s="1">
        <f t="shared" si="37"/>
        <v>0</v>
      </c>
      <c r="U214" s="1">
        <f t="shared" si="36"/>
        <v>0</v>
      </c>
      <c r="V214" s="1">
        <f t="shared" si="39"/>
        <v>0</v>
      </c>
      <c r="W214" s="1">
        <f t="shared" si="40"/>
        <v>0</v>
      </c>
    </row>
    <row r="215" spans="1:36" x14ac:dyDescent="0.35">
      <c r="A215" s="2" t="s">
        <v>30</v>
      </c>
      <c r="B215" s="2" t="s">
        <v>31</v>
      </c>
      <c r="C215" s="2" t="s">
        <v>32</v>
      </c>
      <c r="D215" s="3">
        <v>0.12927083333333333</v>
      </c>
      <c r="E215" s="2">
        <v>4</v>
      </c>
      <c r="F215" s="2">
        <v>1</v>
      </c>
      <c r="G215" s="2">
        <v>2</v>
      </c>
      <c r="H215" s="2">
        <v>1</v>
      </c>
      <c r="I215" s="2">
        <v>0</v>
      </c>
      <c r="J215" s="2">
        <v>0</v>
      </c>
      <c r="K215" s="2">
        <v>1</v>
      </c>
      <c r="L215">
        <v>1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1">
        <f t="shared" si="37"/>
        <v>0</v>
      </c>
      <c r="U215" s="1">
        <f t="shared" si="36"/>
        <v>0</v>
      </c>
      <c r="V215" s="1">
        <f t="shared" si="39"/>
        <v>0</v>
      </c>
      <c r="W215" s="1">
        <f t="shared" si="40"/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/>
      <c r="AE215" s="2"/>
      <c r="AF215" s="2"/>
      <c r="AG215" s="2"/>
      <c r="AJ215" s="2"/>
    </row>
    <row r="216" spans="1:36" x14ac:dyDescent="0.35">
      <c r="A216" t="s">
        <v>30</v>
      </c>
      <c r="B216" t="s">
        <v>31</v>
      </c>
      <c r="C216" t="s">
        <v>32</v>
      </c>
      <c r="D216" s="5">
        <v>0.12958333333333333</v>
      </c>
      <c r="E216">
        <v>4</v>
      </c>
      <c r="F216">
        <v>1</v>
      </c>
      <c r="G216">
        <v>2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-1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1">
        <f>1*(-1)</f>
        <v>-1</v>
      </c>
      <c r="U216" s="1">
        <f t="shared" si="36"/>
        <v>0</v>
      </c>
      <c r="V216" s="1">
        <f>1*(-1)</f>
        <v>-1</v>
      </c>
      <c r="W216" s="1">
        <f t="shared" si="40"/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36" x14ac:dyDescent="0.35">
      <c r="A217" t="s">
        <v>30</v>
      </c>
      <c r="B217" t="s">
        <v>31</v>
      </c>
      <c r="C217" t="s">
        <v>32</v>
      </c>
      <c r="D217" s="5">
        <v>0.1300462962962963</v>
      </c>
      <c r="E217">
        <v>4</v>
      </c>
      <c r="F217">
        <v>1</v>
      </c>
      <c r="G217">
        <v>2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1">
        <f t="shared" ref="T217:T229" si="41">0*(-1)</f>
        <v>0</v>
      </c>
      <c r="U217" s="1">
        <f t="shared" si="36"/>
        <v>0</v>
      </c>
      <c r="V217" s="1">
        <f t="shared" ref="V217:V229" si="42">0*(-1)</f>
        <v>0</v>
      </c>
      <c r="W217" s="1">
        <f t="shared" si="40"/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36" x14ac:dyDescent="0.35">
      <c r="A218" t="s">
        <v>30</v>
      </c>
      <c r="B218" t="s">
        <v>31</v>
      </c>
      <c r="C218" t="s">
        <v>32</v>
      </c>
      <c r="D218" s="5">
        <v>0.13050925925925924</v>
      </c>
      <c r="E218">
        <v>4</v>
      </c>
      <c r="F218">
        <v>1</v>
      </c>
      <c r="G218">
        <v>2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1">
        <f t="shared" si="41"/>
        <v>0</v>
      </c>
      <c r="U218" s="1">
        <f t="shared" si="36"/>
        <v>0</v>
      </c>
      <c r="V218" s="1">
        <f t="shared" si="42"/>
        <v>0</v>
      </c>
      <c r="W218" s="1">
        <f t="shared" si="40"/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36" x14ac:dyDescent="0.35">
      <c r="A219" t="s">
        <v>30</v>
      </c>
      <c r="B219" t="s">
        <v>31</v>
      </c>
      <c r="C219" t="s">
        <v>32</v>
      </c>
      <c r="D219" s="5">
        <v>0.13091435185185185</v>
      </c>
      <c r="E219">
        <v>4</v>
      </c>
      <c r="F219">
        <v>1</v>
      </c>
      <c r="G219">
        <v>2</v>
      </c>
      <c r="H219">
        <v>1</v>
      </c>
      <c r="I219">
        <v>0</v>
      </c>
      <c r="J219">
        <v>0</v>
      </c>
      <c r="K219">
        <v>1</v>
      </c>
      <c r="L219">
        <v>2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1">
        <f t="shared" si="41"/>
        <v>0</v>
      </c>
      <c r="U219" s="1">
        <f t="shared" ref="U219:U250" si="43">0*(-1)</f>
        <v>0</v>
      </c>
      <c r="V219" s="1">
        <f t="shared" si="42"/>
        <v>0</v>
      </c>
      <c r="W219" s="1">
        <f t="shared" si="40"/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36" x14ac:dyDescent="0.35">
      <c r="A220" t="s">
        <v>30</v>
      </c>
      <c r="B220" t="s">
        <v>31</v>
      </c>
      <c r="C220" t="s">
        <v>32</v>
      </c>
      <c r="D220" s="5">
        <v>0.13135416666666666</v>
      </c>
      <c r="E220">
        <v>4</v>
      </c>
      <c r="F220">
        <v>1</v>
      </c>
      <c r="G220">
        <v>2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 s="1">
        <f t="shared" si="41"/>
        <v>0</v>
      </c>
      <c r="U220" s="1">
        <f t="shared" si="43"/>
        <v>0</v>
      </c>
      <c r="V220" s="1">
        <f t="shared" si="42"/>
        <v>0</v>
      </c>
      <c r="W220" s="1">
        <f t="shared" si="40"/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36" x14ac:dyDescent="0.35">
      <c r="A221" s="2" t="s">
        <v>30</v>
      </c>
      <c r="B221" s="2" t="s">
        <v>31</v>
      </c>
      <c r="C221" s="2" t="s">
        <v>32</v>
      </c>
      <c r="D221" s="3">
        <v>0.1320138888888889</v>
      </c>
      <c r="E221" s="2">
        <v>4</v>
      </c>
      <c r="F221" s="2">
        <v>2</v>
      </c>
      <c r="G221" s="2">
        <v>2</v>
      </c>
      <c r="H221" s="2">
        <v>1</v>
      </c>
      <c r="I221" s="2">
        <v>1</v>
      </c>
      <c r="J221" s="2">
        <v>0</v>
      </c>
      <c r="K221" s="2">
        <v>2</v>
      </c>
      <c r="L221">
        <v>2</v>
      </c>
      <c r="M221" s="2">
        <v>1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1">
        <f t="shared" si="41"/>
        <v>0</v>
      </c>
      <c r="U221" s="1">
        <f t="shared" si="43"/>
        <v>0</v>
      </c>
      <c r="V221" s="1">
        <f t="shared" si="42"/>
        <v>0</v>
      </c>
      <c r="W221" s="1">
        <f t="shared" si="40"/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/>
      <c r="AE221" s="2"/>
      <c r="AF221" s="2"/>
      <c r="AG221" s="2"/>
      <c r="AJ221" s="2"/>
    </row>
    <row r="222" spans="1:36" x14ac:dyDescent="0.35">
      <c r="A222" t="s">
        <v>30</v>
      </c>
      <c r="B222" t="s">
        <v>31</v>
      </c>
      <c r="C222" t="s">
        <v>32</v>
      </c>
      <c r="D222" s="5">
        <v>0.1325462962962963</v>
      </c>
      <c r="E222">
        <v>4</v>
      </c>
      <c r="F222">
        <v>2</v>
      </c>
      <c r="G222">
        <v>2</v>
      </c>
      <c r="H222">
        <v>1</v>
      </c>
      <c r="I222">
        <v>1</v>
      </c>
      <c r="J222">
        <v>0</v>
      </c>
      <c r="K222">
        <v>2</v>
      </c>
      <c r="L222">
        <v>2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 s="1">
        <f t="shared" si="41"/>
        <v>0</v>
      </c>
      <c r="U222" s="1">
        <f t="shared" si="43"/>
        <v>0</v>
      </c>
      <c r="V222" s="1">
        <f t="shared" si="42"/>
        <v>0</v>
      </c>
      <c r="W222" s="1">
        <f t="shared" si="40"/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36" x14ac:dyDescent="0.35">
      <c r="A223" t="s">
        <v>30</v>
      </c>
      <c r="B223" t="s">
        <v>31</v>
      </c>
      <c r="C223" t="s">
        <v>32</v>
      </c>
      <c r="D223" s="5">
        <v>0.13315972222222222</v>
      </c>
      <c r="E223">
        <v>4</v>
      </c>
      <c r="F223">
        <v>2</v>
      </c>
      <c r="G223">
        <v>2</v>
      </c>
      <c r="H223">
        <v>1</v>
      </c>
      <c r="I223">
        <v>1</v>
      </c>
      <c r="J223">
        <v>0</v>
      </c>
      <c r="K223">
        <v>2</v>
      </c>
      <c r="L223">
        <v>2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1">
        <f t="shared" si="41"/>
        <v>0</v>
      </c>
      <c r="U223" s="1">
        <f t="shared" si="43"/>
        <v>0</v>
      </c>
      <c r="V223" s="1">
        <f t="shared" si="42"/>
        <v>0</v>
      </c>
      <c r="W223" s="1">
        <f t="shared" si="40"/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</row>
    <row r="224" spans="1:36" x14ac:dyDescent="0.35">
      <c r="A224" t="s">
        <v>30</v>
      </c>
      <c r="B224" t="s">
        <v>31</v>
      </c>
      <c r="C224" t="s">
        <v>32</v>
      </c>
      <c r="D224" s="5">
        <v>0.13351851851851851</v>
      </c>
      <c r="E224">
        <v>4</v>
      </c>
      <c r="F224">
        <v>2</v>
      </c>
      <c r="G224">
        <v>2</v>
      </c>
      <c r="H224">
        <v>1</v>
      </c>
      <c r="I224">
        <v>1</v>
      </c>
      <c r="J224">
        <v>0</v>
      </c>
      <c r="K224">
        <v>2</v>
      </c>
      <c r="L224">
        <v>2</v>
      </c>
      <c r="M224">
        <v>-1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 s="1">
        <f t="shared" si="41"/>
        <v>0</v>
      </c>
      <c r="U224" s="1">
        <f t="shared" si="43"/>
        <v>0</v>
      </c>
      <c r="V224" s="1">
        <f t="shared" si="42"/>
        <v>0</v>
      </c>
      <c r="W224" s="1">
        <f t="shared" si="40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36" x14ac:dyDescent="0.35">
      <c r="A225" t="s">
        <v>30</v>
      </c>
      <c r="B225" t="s">
        <v>31</v>
      </c>
      <c r="C225" t="s">
        <v>32</v>
      </c>
      <c r="D225" s="5">
        <v>0.13421296296296295</v>
      </c>
      <c r="E225">
        <v>4</v>
      </c>
      <c r="F225">
        <v>2</v>
      </c>
      <c r="G225">
        <v>2</v>
      </c>
      <c r="H225">
        <v>1</v>
      </c>
      <c r="I225">
        <v>1</v>
      </c>
      <c r="J225">
        <v>0</v>
      </c>
      <c r="K225">
        <v>2</v>
      </c>
      <c r="L225">
        <v>1</v>
      </c>
      <c r="M225">
        <v>-1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1">
        <f t="shared" si="41"/>
        <v>0</v>
      </c>
      <c r="U225" s="1">
        <f t="shared" si="43"/>
        <v>0</v>
      </c>
      <c r="V225" s="1">
        <f t="shared" si="42"/>
        <v>0</v>
      </c>
      <c r="W225" s="1">
        <f t="shared" si="40"/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</row>
    <row r="226" spans="1:36" x14ac:dyDescent="0.35">
      <c r="A226" t="s">
        <v>30</v>
      </c>
      <c r="B226" t="s">
        <v>31</v>
      </c>
      <c r="C226" t="s">
        <v>32</v>
      </c>
      <c r="D226" s="5">
        <v>0.13478009259259258</v>
      </c>
      <c r="E226">
        <v>4</v>
      </c>
      <c r="F226">
        <v>2</v>
      </c>
      <c r="G226">
        <v>2</v>
      </c>
      <c r="H226">
        <v>1</v>
      </c>
      <c r="I226">
        <v>1</v>
      </c>
      <c r="J226">
        <v>0</v>
      </c>
      <c r="K226">
        <v>2</v>
      </c>
      <c r="L226">
        <v>2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1">
        <f t="shared" si="41"/>
        <v>0</v>
      </c>
      <c r="U226" s="1">
        <f t="shared" si="43"/>
        <v>0</v>
      </c>
      <c r="V226" s="1">
        <f t="shared" si="42"/>
        <v>0</v>
      </c>
      <c r="W226" s="1">
        <f t="shared" si="40"/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</row>
    <row r="227" spans="1:36" x14ac:dyDescent="0.35">
      <c r="A227" t="s">
        <v>30</v>
      </c>
      <c r="B227" t="s">
        <v>31</v>
      </c>
      <c r="C227" t="s">
        <v>32</v>
      </c>
      <c r="D227" s="5">
        <v>0.13521990740740741</v>
      </c>
      <c r="E227">
        <v>4</v>
      </c>
      <c r="F227">
        <v>2</v>
      </c>
      <c r="G227">
        <v>2</v>
      </c>
      <c r="H227">
        <v>1</v>
      </c>
      <c r="I227">
        <v>1</v>
      </c>
      <c r="J227">
        <v>0</v>
      </c>
      <c r="K227">
        <v>2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 s="1">
        <f t="shared" si="41"/>
        <v>0</v>
      </c>
      <c r="U227" s="1">
        <f t="shared" si="43"/>
        <v>0</v>
      </c>
      <c r="V227" s="1">
        <f t="shared" si="42"/>
        <v>0</v>
      </c>
      <c r="W227" s="1">
        <f t="shared" si="40"/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</row>
    <row r="228" spans="1:36" x14ac:dyDescent="0.35">
      <c r="A228" t="s">
        <v>30</v>
      </c>
      <c r="B228" t="s">
        <v>31</v>
      </c>
      <c r="C228" t="s">
        <v>32</v>
      </c>
      <c r="D228" s="5">
        <v>0.135625</v>
      </c>
      <c r="E228">
        <v>4</v>
      </c>
      <c r="F228">
        <v>2</v>
      </c>
      <c r="G228">
        <v>2</v>
      </c>
      <c r="H228">
        <v>1</v>
      </c>
      <c r="I228">
        <v>1</v>
      </c>
      <c r="J228">
        <v>0</v>
      </c>
      <c r="K228">
        <v>2</v>
      </c>
      <c r="L228">
        <v>1</v>
      </c>
      <c r="M228">
        <v>-1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0</v>
      </c>
      <c r="T228" s="1">
        <f t="shared" si="41"/>
        <v>0</v>
      </c>
      <c r="U228" s="1">
        <f t="shared" si="43"/>
        <v>0</v>
      </c>
      <c r="V228" s="1">
        <f t="shared" si="42"/>
        <v>0</v>
      </c>
      <c r="W228" s="1">
        <f t="shared" si="40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36" x14ac:dyDescent="0.35">
      <c r="A229" s="2" t="s">
        <v>30</v>
      </c>
      <c r="B229" s="2" t="s">
        <v>31</v>
      </c>
      <c r="C229" s="2" t="s">
        <v>32</v>
      </c>
      <c r="D229" s="3">
        <v>0.13618055555555555</v>
      </c>
      <c r="E229" s="2">
        <v>4</v>
      </c>
      <c r="F229" s="2">
        <v>3</v>
      </c>
      <c r="G229" s="2">
        <v>2</v>
      </c>
      <c r="H229" s="2">
        <v>1</v>
      </c>
      <c r="I229" s="2">
        <v>1</v>
      </c>
      <c r="J229" s="2">
        <v>1</v>
      </c>
      <c r="K229" s="2">
        <v>1</v>
      </c>
      <c r="L229">
        <v>2</v>
      </c>
      <c r="M229" s="2">
        <v>-1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1">
        <f t="shared" si="41"/>
        <v>0</v>
      </c>
      <c r="U229" s="1">
        <f t="shared" si="43"/>
        <v>0</v>
      </c>
      <c r="V229" s="1">
        <f t="shared" si="42"/>
        <v>0</v>
      </c>
      <c r="W229" s="1">
        <f t="shared" si="40"/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/>
      <c r="AE229" s="2"/>
      <c r="AF229" s="2"/>
      <c r="AG229" s="2"/>
      <c r="AJ229" s="2"/>
    </row>
    <row r="230" spans="1:36" x14ac:dyDescent="0.35">
      <c r="A230" t="s">
        <v>30</v>
      </c>
      <c r="B230" t="s">
        <v>31</v>
      </c>
      <c r="C230" t="s">
        <v>32</v>
      </c>
      <c r="D230" s="5">
        <v>0.1366087962962963</v>
      </c>
      <c r="E230">
        <v>4</v>
      </c>
      <c r="F230">
        <v>3</v>
      </c>
      <c r="G230">
        <v>2</v>
      </c>
      <c r="H230">
        <v>1</v>
      </c>
      <c r="I230">
        <v>1</v>
      </c>
      <c r="J230">
        <v>1</v>
      </c>
      <c r="K230">
        <v>1</v>
      </c>
      <c r="L230">
        <v>2</v>
      </c>
      <c r="M230">
        <v>-1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1">
        <f>1*(-1)</f>
        <v>-1</v>
      </c>
      <c r="U230" s="1">
        <f t="shared" si="43"/>
        <v>0</v>
      </c>
      <c r="V230" s="1">
        <f>1*(-1)</f>
        <v>-1</v>
      </c>
      <c r="W230" s="1">
        <f t="shared" si="40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36" x14ac:dyDescent="0.35">
      <c r="A231" t="s">
        <v>30</v>
      </c>
      <c r="B231" t="s">
        <v>31</v>
      </c>
      <c r="C231" t="s">
        <v>32</v>
      </c>
      <c r="D231" s="5">
        <v>0.13702546296296295</v>
      </c>
      <c r="E231">
        <v>4</v>
      </c>
      <c r="F231">
        <v>3</v>
      </c>
      <c r="G231">
        <v>2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 s="1">
        <f>0*(-1)</f>
        <v>0</v>
      </c>
      <c r="U231" s="1">
        <f t="shared" si="43"/>
        <v>0</v>
      </c>
      <c r="V231" s="1">
        <f>0*(-1)</f>
        <v>0</v>
      </c>
      <c r="W231" s="1">
        <f t="shared" si="40"/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36" x14ac:dyDescent="0.35">
      <c r="A232" t="s">
        <v>30</v>
      </c>
      <c r="B232" t="s">
        <v>31</v>
      </c>
      <c r="C232" t="s">
        <v>32</v>
      </c>
      <c r="D232" s="5">
        <v>0.13740740740740739</v>
      </c>
      <c r="E232">
        <v>4</v>
      </c>
      <c r="F232">
        <v>3</v>
      </c>
      <c r="G232">
        <v>2</v>
      </c>
      <c r="H232">
        <v>1</v>
      </c>
      <c r="I232">
        <v>1</v>
      </c>
      <c r="J232">
        <v>1</v>
      </c>
      <c r="K232">
        <v>1</v>
      </c>
      <c r="L232">
        <v>2</v>
      </c>
      <c r="M232">
        <v>1</v>
      </c>
      <c r="N232">
        <v>0</v>
      </c>
      <c r="O232">
        <v>0</v>
      </c>
      <c r="P232">
        <v>1</v>
      </c>
      <c r="Q232">
        <v>0</v>
      </c>
      <c r="R232">
        <v>1</v>
      </c>
      <c r="S232">
        <v>0</v>
      </c>
      <c r="T232" s="1">
        <f>0*(-1)</f>
        <v>0</v>
      </c>
      <c r="U232" s="1">
        <f t="shared" si="43"/>
        <v>0</v>
      </c>
      <c r="V232" s="1">
        <f>0*(-1)</f>
        <v>0</v>
      </c>
      <c r="W232" s="1">
        <f t="shared" si="40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36" x14ac:dyDescent="0.35">
      <c r="A233" t="s">
        <v>30</v>
      </c>
      <c r="B233" t="s">
        <v>31</v>
      </c>
      <c r="C233" t="s">
        <v>32</v>
      </c>
      <c r="D233" s="5">
        <v>0.13768518518518519</v>
      </c>
      <c r="E233">
        <v>4</v>
      </c>
      <c r="F233">
        <v>3</v>
      </c>
      <c r="G233">
        <v>2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-1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1">
        <f>0*(-1)</f>
        <v>0</v>
      </c>
      <c r="U233" s="1">
        <f t="shared" si="43"/>
        <v>0</v>
      </c>
      <c r="V233" s="1">
        <f>0*(-1)</f>
        <v>0</v>
      </c>
      <c r="W233" s="1">
        <f t="shared" si="40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36" x14ac:dyDescent="0.35">
      <c r="A234" t="s">
        <v>30</v>
      </c>
      <c r="B234" t="s">
        <v>31</v>
      </c>
      <c r="C234" t="s">
        <v>32</v>
      </c>
      <c r="D234" s="5">
        <v>0.1383101851851852</v>
      </c>
      <c r="E234">
        <v>4</v>
      </c>
      <c r="F234">
        <v>3</v>
      </c>
      <c r="G234">
        <v>2</v>
      </c>
      <c r="H234">
        <v>1</v>
      </c>
      <c r="I234">
        <v>1</v>
      </c>
      <c r="J234">
        <v>1</v>
      </c>
      <c r="K234">
        <v>1</v>
      </c>
      <c r="L234">
        <v>2</v>
      </c>
      <c r="M234">
        <v>-1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1">
        <f>0*(-1)</f>
        <v>0</v>
      </c>
      <c r="U234" s="1">
        <f t="shared" si="43"/>
        <v>0</v>
      </c>
      <c r="V234" s="1">
        <f>0*(-1)</f>
        <v>0</v>
      </c>
      <c r="W234" s="1">
        <f t="shared" si="40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36" x14ac:dyDescent="0.35">
      <c r="A235" t="s">
        <v>30</v>
      </c>
      <c r="B235" t="s">
        <v>31</v>
      </c>
      <c r="C235" t="s">
        <v>32</v>
      </c>
      <c r="D235" s="5">
        <v>0.1388425925925926</v>
      </c>
      <c r="E235">
        <v>4</v>
      </c>
      <c r="F235">
        <v>3</v>
      </c>
      <c r="G235">
        <v>2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 s="1">
        <f>0*(-1)</f>
        <v>0</v>
      </c>
      <c r="U235" s="1">
        <f t="shared" si="43"/>
        <v>0</v>
      </c>
      <c r="V235" s="1">
        <f>0*(-1)</f>
        <v>0</v>
      </c>
      <c r="W235" s="1">
        <f t="shared" si="40"/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36" x14ac:dyDescent="0.35">
      <c r="A236" t="s">
        <v>30</v>
      </c>
      <c r="B236" t="s">
        <v>31</v>
      </c>
      <c r="C236" t="s">
        <v>32</v>
      </c>
      <c r="D236" s="5">
        <v>0.13924768518518518</v>
      </c>
      <c r="E236">
        <v>4</v>
      </c>
      <c r="F236">
        <v>3</v>
      </c>
      <c r="G236">
        <v>2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-1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1">
        <f>1*(-1)</f>
        <v>-1</v>
      </c>
      <c r="U236" s="1">
        <f t="shared" si="43"/>
        <v>0</v>
      </c>
      <c r="V236" s="1">
        <f>1*(-1)</f>
        <v>-1</v>
      </c>
      <c r="W236" s="1">
        <f t="shared" si="40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36" x14ac:dyDescent="0.35">
      <c r="A237" t="s">
        <v>30</v>
      </c>
      <c r="B237" t="s">
        <v>31</v>
      </c>
      <c r="C237" t="s">
        <v>32</v>
      </c>
      <c r="D237" s="5">
        <v>0.13968749999999999</v>
      </c>
      <c r="E237">
        <v>4</v>
      </c>
      <c r="F237">
        <v>3</v>
      </c>
      <c r="G237">
        <v>2</v>
      </c>
      <c r="H237">
        <v>1</v>
      </c>
      <c r="I237">
        <v>1</v>
      </c>
      <c r="J237">
        <v>1</v>
      </c>
      <c r="K237">
        <v>1</v>
      </c>
      <c r="L237">
        <v>2</v>
      </c>
      <c r="M237">
        <v>1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 s="1">
        <f t="shared" ref="T237:T274" si="44">0*(-1)</f>
        <v>0</v>
      </c>
      <c r="U237" s="1">
        <f t="shared" si="43"/>
        <v>0</v>
      </c>
      <c r="V237" s="1">
        <f t="shared" ref="V237:V251" si="45">0*(-1)</f>
        <v>0</v>
      </c>
      <c r="W237" s="1">
        <f t="shared" si="40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36" x14ac:dyDescent="0.35">
      <c r="A238" t="s">
        <v>30</v>
      </c>
      <c r="B238" t="s">
        <v>31</v>
      </c>
      <c r="C238" t="s">
        <v>32</v>
      </c>
      <c r="D238" s="5">
        <v>0.14003472222222221</v>
      </c>
      <c r="E238">
        <v>4</v>
      </c>
      <c r="F238">
        <v>3</v>
      </c>
      <c r="G238">
        <v>2</v>
      </c>
      <c r="H238">
        <v>1</v>
      </c>
      <c r="I238">
        <v>1</v>
      </c>
      <c r="J238">
        <v>1</v>
      </c>
      <c r="K238">
        <v>1</v>
      </c>
      <c r="L238">
        <v>2</v>
      </c>
      <c r="M238">
        <v>-1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 s="1">
        <f t="shared" si="44"/>
        <v>0</v>
      </c>
      <c r="U238" s="1">
        <f t="shared" si="43"/>
        <v>0</v>
      </c>
      <c r="V238" s="1">
        <f t="shared" si="45"/>
        <v>0</v>
      </c>
      <c r="W238" s="1">
        <f t="shared" si="40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36" x14ac:dyDescent="0.35">
      <c r="A239" t="s">
        <v>30</v>
      </c>
      <c r="B239" t="s">
        <v>31</v>
      </c>
      <c r="C239" t="s">
        <v>32</v>
      </c>
      <c r="D239" s="5">
        <v>0.14059027777777777</v>
      </c>
      <c r="E239">
        <v>4</v>
      </c>
      <c r="F239">
        <v>3</v>
      </c>
      <c r="G239">
        <v>2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-1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 s="1">
        <f t="shared" si="44"/>
        <v>0</v>
      </c>
      <c r="U239" s="1">
        <f t="shared" si="43"/>
        <v>0</v>
      </c>
      <c r="V239" s="1">
        <f t="shared" si="45"/>
        <v>0</v>
      </c>
      <c r="W239" s="1">
        <f t="shared" si="40"/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36" x14ac:dyDescent="0.35">
      <c r="A240" t="s">
        <v>30</v>
      </c>
      <c r="B240" t="s">
        <v>31</v>
      </c>
      <c r="C240" t="s">
        <v>32</v>
      </c>
      <c r="D240" s="5">
        <v>0.14135416666666667</v>
      </c>
      <c r="E240">
        <v>4</v>
      </c>
      <c r="F240">
        <v>3</v>
      </c>
      <c r="G240">
        <v>2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 s="1">
        <f t="shared" si="44"/>
        <v>0</v>
      </c>
      <c r="U240" s="1">
        <f t="shared" si="43"/>
        <v>0</v>
      </c>
      <c r="V240" s="1">
        <f t="shared" si="45"/>
        <v>0</v>
      </c>
      <c r="W240" s="1">
        <f>1*(-1)</f>
        <v>-1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36" x14ac:dyDescent="0.35">
      <c r="A241" s="2" t="s">
        <v>30</v>
      </c>
      <c r="B241" s="2" t="s">
        <v>31</v>
      </c>
      <c r="C241" s="2" t="s">
        <v>32</v>
      </c>
      <c r="D241" s="3">
        <v>0.14270833333333333</v>
      </c>
      <c r="E241" s="2">
        <v>4</v>
      </c>
      <c r="F241" s="2">
        <v>4</v>
      </c>
      <c r="G241" s="2">
        <v>2</v>
      </c>
      <c r="H241" s="2">
        <v>1</v>
      </c>
      <c r="I241" s="2">
        <v>2</v>
      </c>
      <c r="J241" s="2">
        <v>1</v>
      </c>
      <c r="K241" s="2">
        <v>2</v>
      </c>
      <c r="L241">
        <v>2</v>
      </c>
      <c r="M241" s="2">
        <v>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1</v>
      </c>
      <c r="T241" s="1">
        <f t="shared" si="44"/>
        <v>0</v>
      </c>
      <c r="U241" s="1">
        <f t="shared" si="43"/>
        <v>0</v>
      </c>
      <c r="V241" s="1">
        <f t="shared" si="45"/>
        <v>0</v>
      </c>
      <c r="W241" s="1">
        <f t="shared" ref="W241:W250" si="46">0*(-1)</f>
        <v>0</v>
      </c>
      <c r="X241" s="2">
        <v>0</v>
      </c>
      <c r="Y241" s="2">
        <v>1</v>
      </c>
      <c r="Z241" s="2">
        <v>0</v>
      </c>
      <c r="AA241" s="2">
        <v>0</v>
      </c>
      <c r="AB241" s="2">
        <v>0</v>
      </c>
      <c r="AC241" s="2">
        <v>0</v>
      </c>
      <c r="AD241" s="2"/>
      <c r="AE241" s="2"/>
      <c r="AF241" s="2"/>
      <c r="AG241" s="2"/>
      <c r="AJ241" s="2"/>
    </row>
    <row r="242" spans="1:36" x14ac:dyDescent="0.35">
      <c r="A242" t="s">
        <v>30</v>
      </c>
      <c r="B242" t="s">
        <v>31</v>
      </c>
      <c r="C242" t="s">
        <v>32</v>
      </c>
      <c r="D242" s="5">
        <v>0.14321759259259259</v>
      </c>
      <c r="E242">
        <v>4</v>
      </c>
      <c r="F242">
        <v>4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1">
        <f t="shared" si="44"/>
        <v>0</v>
      </c>
      <c r="U242" s="1">
        <f t="shared" si="43"/>
        <v>0</v>
      </c>
      <c r="V242" s="1">
        <f t="shared" si="45"/>
        <v>0</v>
      </c>
      <c r="W242" s="1">
        <f t="shared" si="46"/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36" x14ac:dyDescent="0.35">
      <c r="A243" t="s">
        <v>30</v>
      </c>
      <c r="B243" t="s">
        <v>31</v>
      </c>
      <c r="C243" t="s">
        <v>32</v>
      </c>
      <c r="D243" s="5">
        <v>0.14369212962962963</v>
      </c>
      <c r="E243">
        <v>4</v>
      </c>
      <c r="F243">
        <v>4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2</v>
      </c>
      <c r="M243">
        <v>-1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 s="1">
        <f t="shared" si="44"/>
        <v>0</v>
      </c>
      <c r="U243" s="1">
        <f t="shared" si="43"/>
        <v>0</v>
      </c>
      <c r="V243" s="1">
        <f t="shared" si="45"/>
        <v>0</v>
      </c>
      <c r="W243" s="1">
        <f t="shared" si="46"/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36" x14ac:dyDescent="0.35">
      <c r="A244" t="s">
        <v>30</v>
      </c>
      <c r="B244" t="s">
        <v>31</v>
      </c>
      <c r="C244" t="s">
        <v>32</v>
      </c>
      <c r="D244" s="5">
        <v>0.14438657407407407</v>
      </c>
      <c r="E244">
        <v>4</v>
      </c>
      <c r="F244">
        <v>4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2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1">
        <f t="shared" si="44"/>
        <v>0</v>
      </c>
      <c r="U244" s="1">
        <f t="shared" si="43"/>
        <v>0</v>
      </c>
      <c r="V244" s="1">
        <f t="shared" si="45"/>
        <v>0</v>
      </c>
      <c r="W244" s="1">
        <f t="shared" si="46"/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36" x14ac:dyDescent="0.35">
      <c r="A245" t="s">
        <v>30</v>
      </c>
      <c r="B245" t="s">
        <v>31</v>
      </c>
      <c r="C245" t="s">
        <v>32</v>
      </c>
      <c r="D245" s="5">
        <v>0.14484953703703704</v>
      </c>
      <c r="E245">
        <v>4</v>
      </c>
      <c r="F245">
        <v>4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-1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1">
        <f t="shared" si="44"/>
        <v>0</v>
      </c>
      <c r="U245" s="1">
        <f t="shared" si="43"/>
        <v>0</v>
      </c>
      <c r="V245" s="1">
        <f t="shared" si="45"/>
        <v>0</v>
      </c>
      <c r="W245" s="1">
        <f t="shared" si="46"/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</row>
    <row r="246" spans="1:36" x14ac:dyDescent="0.35">
      <c r="A246" t="s">
        <v>30</v>
      </c>
      <c r="B246" t="s">
        <v>31</v>
      </c>
      <c r="C246" t="s">
        <v>32</v>
      </c>
      <c r="D246" s="5">
        <v>0.14557870370370371</v>
      </c>
      <c r="E246">
        <v>4</v>
      </c>
      <c r="F246">
        <v>4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2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 s="1">
        <f t="shared" si="44"/>
        <v>0</v>
      </c>
      <c r="U246" s="1">
        <f t="shared" si="43"/>
        <v>0</v>
      </c>
      <c r="V246" s="1">
        <f t="shared" si="45"/>
        <v>0</v>
      </c>
      <c r="W246" s="1">
        <f t="shared" si="46"/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36" x14ac:dyDescent="0.35">
      <c r="A247" t="s">
        <v>30</v>
      </c>
      <c r="B247" t="s">
        <v>31</v>
      </c>
      <c r="C247" t="s">
        <v>32</v>
      </c>
      <c r="D247" s="5">
        <v>0.14606481481481481</v>
      </c>
      <c r="E247">
        <v>4</v>
      </c>
      <c r="F247">
        <v>4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-1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1">
        <f t="shared" si="44"/>
        <v>0</v>
      </c>
      <c r="U247" s="1">
        <f t="shared" si="43"/>
        <v>0</v>
      </c>
      <c r="V247" s="1">
        <f t="shared" si="45"/>
        <v>0</v>
      </c>
      <c r="W247" s="1">
        <f t="shared" si="46"/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</row>
    <row r="248" spans="1:36" x14ac:dyDescent="0.35">
      <c r="A248" t="s">
        <v>30</v>
      </c>
      <c r="B248" t="s">
        <v>31</v>
      </c>
      <c r="C248" t="s">
        <v>32</v>
      </c>
      <c r="D248" s="5">
        <v>0.14675925925925926</v>
      </c>
      <c r="E248">
        <v>4</v>
      </c>
      <c r="F248">
        <v>4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2</v>
      </c>
      <c r="M248">
        <v>1</v>
      </c>
      <c r="N248">
        <v>2</v>
      </c>
      <c r="O248">
        <v>0</v>
      </c>
      <c r="P248">
        <v>0</v>
      </c>
      <c r="Q248">
        <v>0</v>
      </c>
      <c r="R248">
        <v>0</v>
      </c>
      <c r="S248">
        <v>1</v>
      </c>
      <c r="T248" s="1">
        <f t="shared" si="44"/>
        <v>0</v>
      </c>
      <c r="U248" s="1">
        <f t="shared" si="43"/>
        <v>0</v>
      </c>
      <c r="V248" s="1">
        <f t="shared" si="45"/>
        <v>0</v>
      </c>
      <c r="W248" s="1">
        <f t="shared" si="46"/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36" x14ac:dyDescent="0.35">
      <c r="A249" s="2" t="s">
        <v>30</v>
      </c>
      <c r="B249" s="2" t="s">
        <v>31</v>
      </c>
      <c r="C249" s="2" t="s">
        <v>32</v>
      </c>
      <c r="D249" s="3">
        <v>0.14731481481481482</v>
      </c>
      <c r="E249" s="2">
        <v>4</v>
      </c>
      <c r="F249" s="2">
        <v>5</v>
      </c>
      <c r="G249" s="2">
        <v>2</v>
      </c>
      <c r="H249" s="2">
        <v>1</v>
      </c>
      <c r="I249" s="2">
        <v>2</v>
      </c>
      <c r="J249" s="2">
        <v>2</v>
      </c>
      <c r="K249" s="2">
        <v>1</v>
      </c>
      <c r="L249">
        <v>2</v>
      </c>
      <c r="M249" s="2">
        <v>-1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1">
        <f t="shared" si="44"/>
        <v>0</v>
      </c>
      <c r="U249" s="1">
        <f t="shared" si="43"/>
        <v>0</v>
      </c>
      <c r="V249" s="1">
        <f t="shared" si="45"/>
        <v>0</v>
      </c>
      <c r="W249" s="1">
        <f t="shared" si="46"/>
        <v>0</v>
      </c>
      <c r="X249" s="2">
        <v>1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/>
      <c r="AE249" s="2"/>
      <c r="AF249" s="2"/>
      <c r="AG249" s="2"/>
      <c r="AJ249" s="2"/>
    </row>
    <row r="250" spans="1:36" x14ac:dyDescent="0.35">
      <c r="A250" t="s">
        <v>30</v>
      </c>
      <c r="B250" t="s">
        <v>31</v>
      </c>
      <c r="C250" t="s">
        <v>32</v>
      </c>
      <c r="D250" s="5">
        <v>0.14787037037037037</v>
      </c>
      <c r="E250">
        <v>4</v>
      </c>
      <c r="F250">
        <v>5</v>
      </c>
      <c r="G250">
        <v>2</v>
      </c>
      <c r="H250">
        <v>1</v>
      </c>
      <c r="I250">
        <v>2</v>
      </c>
      <c r="J250">
        <v>2</v>
      </c>
      <c r="K250">
        <v>1</v>
      </c>
      <c r="L250">
        <v>1</v>
      </c>
      <c r="M250">
        <v>-1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 s="1">
        <f t="shared" si="44"/>
        <v>0</v>
      </c>
      <c r="U250" s="1">
        <f t="shared" si="43"/>
        <v>0</v>
      </c>
      <c r="V250" s="1">
        <f t="shared" si="45"/>
        <v>0</v>
      </c>
      <c r="W250" s="1">
        <f t="shared" si="46"/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</row>
    <row r="251" spans="1:36" x14ac:dyDescent="0.35">
      <c r="A251" t="s">
        <v>30</v>
      </c>
      <c r="B251" t="s">
        <v>31</v>
      </c>
      <c r="C251" t="s">
        <v>32</v>
      </c>
      <c r="D251" s="5">
        <v>0.14844907407407407</v>
      </c>
      <c r="E251">
        <v>4</v>
      </c>
      <c r="F251">
        <v>5</v>
      </c>
      <c r="G251">
        <v>2</v>
      </c>
      <c r="H251">
        <v>1</v>
      </c>
      <c r="I251">
        <v>2</v>
      </c>
      <c r="J251">
        <v>2</v>
      </c>
      <c r="K251">
        <v>1</v>
      </c>
      <c r="L251">
        <v>2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1">
        <f t="shared" si="44"/>
        <v>0</v>
      </c>
      <c r="U251" s="1">
        <f t="shared" ref="U251:U279" si="47">0*(-1)</f>
        <v>0</v>
      </c>
      <c r="V251" s="1">
        <f t="shared" si="45"/>
        <v>0</v>
      </c>
      <c r="W251" s="1">
        <f>1*(-1)</f>
        <v>-1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36" x14ac:dyDescent="0.35">
      <c r="A252" t="s">
        <v>30</v>
      </c>
      <c r="B252" t="s">
        <v>31</v>
      </c>
      <c r="C252" t="s">
        <v>32</v>
      </c>
      <c r="D252" s="5">
        <v>0.14878472222222222</v>
      </c>
      <c r="E252">
        <v>4</v>
      </c>
      <c r="F252">
        <v>5</v>
      </c>
      <c r="G252">
        <v>2</v>
      </c>
      <c r="H252">
        <v>1</v>
      </c>
      <c r="I252">
        <v>2</v>
      </c>
      <c r="J252">
        <v>2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1">
        <f t="shared" si="44"/>
        <v>0</v>
      </c>
      <c r="U252" s="1">
        <f t="shared" si="47"/>
        <v>0</v>
      </c>
      <c r="V252" s="1">
        <f>1*(-1)</f>
        <v>-1</v>
      </c>
      <c r="W252" s="1">
        <f>0*(-1)</f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36" x14ac:dyDescent="0.35">
      <c r="A253" t="s">
        <v>30</v>
      </c>
      <c r="B253" t="s">
        <v>31</v>
      </c>
      <c r="C253" t="s">
        <v>32</v>
      </c>
      <c r="D253" s="5">
        <v>0.14917824074074074</v>
      </c>
      <c r="E253">
        <v>4</v>
      </c>
      <c r="F253">
        <v>5</v>
      </c>
      <c r="G253">
        <v>2</v>
      </c>
      <c r="H253">
        <v>1</v>
      </c>
      <c r="I253">
        <v>2</v>
      </c>
      <c r="J253">
        <v>2</v>
      </c>
      <c r="K253">
        <v>1</v>
      </c>
      <c r="L253">
        <v>2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1">
        <f t="shared" si="44"/>
        <v>0</v>
      </c>
      <c r="U253" s="1">
        <f t="shared" si="47"/>
        <v>0</v>
      </c>
      <c r="V253" s="1">
        <f>0*(-1)</f>
        <v>0</v>
      </c>
      <c r="W253" s="1">
        <f>0*(-1)</f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36" x14ac:dyDescent="0.35">
      <c r="A254" t="s">
        <v>30</v>
      </c>
      <c r="B254" t="s">
        <v>31</v>
      </c>
      <c r="C254" t="s">
        <v>32</v>
      </c>
      <c r="D254" s="5">
        <v>0.14965277777777777</v>
      </c>
      <c r="E254">
        <v>4</v>
      </c>
      <c r="F254">
        <v>5</v>
      </c>
      <c r="G254">
        <v>2</v>
      </c>
      <c r="H254">
        <v>1</v>
      </c>
      <c r="I254">
        <v>2</v>
      </c>
      <c r="J254">
        <v>2</v>
      </c>
      <c r="K254">
        <v>1</v>
      </c>
      <c r="L254">
        <v>2</v>
      </c>
      <c r="M254">
        <v>-1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1">
        <f t="shared" si="44"/>
        <v>0</v>
      </c>
      <c r="U254" s="1">
        <f t="shared" si="47"/>
        <v>0</v>
      </c>
      <c r="V254" s="1">
        <f>0*(-1)</f>
        <v>0</v>
      </c>
      <c r="W254" s="1">
        <f>1*(-1)</f>
        <v>-1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</row>
    <row r="255" spans="1:36" x14ac:dyDescent="0.35">
      <c r="A255" t="s">
        <v>30</v>
      </c>
      <c r="B255" t="s">
        <v>31</v>
      </c>
      <c r="C255" t="s">
        <v>32</v>
      </c>
      <c r="D255" s="5">
        <v>0.15023148148148149</v>
      </c>
      <c r="E255">
        <v>4</v>
      </c>
      <c r="F255">
        <v>5</v>
      </c>
      <c r="G255">
        <v>2</v>
      </c>
      <c r="H255">
        <v>1</v>
      </c>
      <c r="I255">
        <v>2</v>
      </c>
      <c r="J255">
        <v>2</v>
      </c>
      <c r="K255">
        <v>1</v>
      </c>
      <c r="L255">
        <v>2</v>
      </c>
      <c r="M255">
        <v>-1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1">
        <f t="shared" si="44"/>
        <v>0</v>
      </c>
      <c r="U255" s="1">
        <f t="shared" si="47"/>
        <v>0</v>
      </c>
      <c r="V255" s="1">
        <f>0*(-1)</f>
        <v>0</v>
      </c>
      <c r="W255" s="1">
        <f t="shared" ref="W255:W267" si="48">0*(-1)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36" x14ac:dyDescent="0.35">
      <c r="A256" t="s">
        <v>30</v>
      </c>
      <c r="B256" t="s">
        <v>31</v>
      </c>
      <c r="C256" t="s">
        <v>32</v>
      </c>
      <c r="D256" s="5">
        <v>0.15122685185185183</v>
      </c>
      <c r="E256">
        <v>4</v>
      </c>
      <c r="F256">
        <v>5</v>
      </c>
      <c r="G256">
        <v>2</v>
      </c>
      <c r="H256">
        <v>1</v>
      </c>
      <c r="I256">
        <v>2</v>
      </c>
      <c r="J256">
        <v>2</v>
      </c>
      <c r="K256">
        <v>1</v>
      </c>
      <c r="L256">
        <v>1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 s="1">
        <f t="shared" si="44"/>
        <v>0</v>
      </c>
      <c r="U256" s="1">
        <f t="shared" si="47"/>
        <v>0</v>
      </c>
      <c r="V256" s="1">
        <f>0*(-1)</f>
        <v>0</v>
      </c>
      <c r="W256" s="1">
        <f t="shared" si="48"/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1</v>
      </c>
    </row>
    <row r="257" spans="1:36" x14ac:dyDescent="0.35">
      <c r="A257" t="s">
        <v>30</v>
      </c>
      <c r="B257" t="s">
        <v>31</v>
      </c>
      <c r="C257" t="s">
        <v>32</v>
      </c>
      <c r="D257" s="5">
        <v>0.15162037037037038</v>
      </c>
      <c r="E257">
        <v>4</v>
      </c>
      <c r="F257">
        <v>5</v>
      </c>
      <c r="G257">
        <v>2</v>
      </c>
      <c r="H257">
        <v>1</v>
      </c>
      <c r="I257">
        <v>2</v>
      </c>
      <c r="J257">
        <v>2</v>
      </c>
      <c r="K257">
        <v>1</v>
      </c>
      <c r="L257">
        <v>2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1">
        <f t="shared" si="44"/>
        <v>0</v>
      </c>
      <c r="U257" s="1">
        <f t="shared" si="47"/>
        <v>0</v>
      </c>
      <c r="V257" s="1">
        <f>0*(-1)</f>
        <v>0</v>
      </c>
      <c r="W257" s="1">
        <f t="shared" si="48"/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36" x14ac:dyDescent="0.35">
      <c r="A258" t="s">
        <v>30</v>
      </c>
      <c r="B258" t="s">
        <v>31</v>
      </c>
      <c r="C258" t="s">
        <v>32</v>
      </c>
      <c r="D258" s="5">
        <v>0.15208333333333332</v>
      </c>
      <c r="E258">
        <v>4</v>
      </c>
      <c r="F258">
        <v>5</v>
      </c>
      <c r="G258">
        <v>2</v>
      </c>
      <c r="H258">
        <v>1</v>
      </c>
      <c r="I258">
        <v>2</v>
      </c>
      <c r="J258">
        <v>2</v>
      </c>
      <c r="K258">
        <v>1</v>
      </c>
      <c r="L258">
        <v>2</v>
      </c>
      <c r="M258">
        <v>1</v>
      </c>
      <c r="N258">
        <v>2</v>
      </c>
      <c r="O258">
        <v>0</v>
      </c>
      <c r="P258">
        <v>0</v>
      </c>
      <c r="Q258">
        <v>0</v>
      </c>
      <c r="R258">
        <v>0</v>
      </c>
      <c r="S258">
        <v>0</v>
      </c>
      <c r="T258" s="1">
        <f t="shared" si="44"/>
        <v>0</v>
      </c>
      <c r="U258" s="1">
        <f t="shared" si="47"/>
        <v>0</v>
      </c>
      <c r="V258" s="1">
        <f>1*(-1)</f>
        <v>-1</v>
      </c>
      <c r="W258" s="1">
        <f t="shared" si="48"/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</row>
    <row r="259" spans="1:36" x14ac:dyDescent="0.35">
      <c r="A259" s="2" t="s">
        <v>30</v>
      </c>
      <c r="B259" s="2" t="s">
        <v>31</v>
      </c>
      <c r="C259" s="2" t="s">
        <v>32</v>
      </c>
      <c r="D259" s="3">
        <v>0.15355324074074075</v>
      </c>
      <c r="E259" s="2">
        <v>4</v>
      </c>
      <c r="F259" s="2">
        <v>6</v>
      </c>
      <c r="G259" s="2">
        <v>2</v>
      </c>
      <c r="H259" s="2">
        <v>1</v>
      </c>
      <c r="I259" s="2">
        <v>2</v>
      </c>
      <c r="J259" s="2">
        <v>3</v>
      </c>
      <c r="K259" s="2">
        <v>2</v>
      </c>
      <c r="L259">
        <v>1</v>
      </c>
      <c r="M259" s="2">
        <v>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1">
        <f t="shared" si="44"/>
        <v>0</v>
      </c>
      <c r="U259" s="1">
        <f t="shared" si="47"/>
        <v>0</v>
      </c>
      <c r="V259" s="1">
        <f>1*(-1)</f>
        <v>-1</v>
      </c>
      <c r="W259" s="1">
        <f t="shared" si="48"/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/>
      <c r="AE259" s="2"/>
      <c r="AF259" s="2"/>
      <c r="AG259" s="2"/>
      <c r="AJ259" s="2"/>
    </row>
    <row r="260" spans="1:36" x14ac:dyDescent="0.35">
      <c r="A260" t="s">
        <v>30</v>
      </c>
      <c r="B260" t="s">
        <v>31</v>
      </c>
      <c r="C260" t="s">
        <v>32</v>
      </c>
      <c r="D260" s="5">
        <v>0.15385416666666665</v>
      </c>
      <c r="E260">
        <v>4</v>
      </c>
      <c r="F260">
        <v>6</v>
      </c>
      <c r="G260">
        <v>2</v>
      </c>
      <c r="H260">
        <v>1</v>
      </c>
      <c r="I260">
        <v>2</v>
      </c>
      <c r="J260">
        <v>3</v>
      </c>
      <c r="K260">
        <v>2</v>
      </c>
      <c r="L260">
        <v>2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 s="1">
        <f t="shared" si="44"/>
        <v>0</v>
      </c>
      <c r="U260" s="1">
        <f t="shared" si="47"/>
        <v>0</v>
      </c>
      <c r="V260" s="1">
        <f t="shared" ref="V260:V274" si="49">0*(-1)</f>
        <v>0</v>
      </c>
      <c r="W260" s="1">
        <f t="shared" si="48"/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36" x14ac:dyDescent="0.35">
      <c r="A261" t="s">
        <v>30</v>
      </c>
      <c r="B261" t="s">
        <v>31</v>
      </c>
      <c r="C261" t="s">
        <v>32</v>
      </c>
      <c r="D261" s="5">
        <v>0.15432870370370369</v>
      </c>
      <c r="E261">
        <v>4</v>
      </c>
      <c r="F261">
        <v>6</v>
      </c>
      <c r="G261">
        <v>2</v>
      </c>
      <c r="H261">
        <v>1</v>
      </c>
      <c r="I261">
        <v>2</v>
      </c>
      <c r="J261">
        <v>3</v>
      </c>
      <c r="K261">
        <v>2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 s="1">
        <f t="shared" si="44"/>
        <v>0</v>
      </c>
      <c r="U261" s="1">
        <f t="shared" si="47"/>
        <v>0</v>
      </c>
      <c r="V261" s="1">
        <f t="shared" si="49"/>
        <v>0</v>
      </c>
      <c r="W261" s="1">
        <f t="shared" si="48"/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</row>
    <row r="262" spans="1:36" x14ac:dyDescent="0.35">
      <c r="A262" t="s">
        <v>30</v>
      </c>
      <c r="B262" t="s">
        <v>31</v>
      </c>
      <c r="C262" t="s">
        <v>32</v>
      </c>
      <c r="D262" s="5">
        <v>0.15466435185185187</v>
      </c>
      <c r="E262">
        <v>4</v>
      </c>
      <c r="F262">
        <v>6</v>
      </c>
      <c r="G262">
        <v>2</v>
      </c>
      <c r="H262">
        <v>1</v>
      </c>
      <c r="I262">
        <v>2</v>
      </c>
      <c r="J262">
        <v>3</v>
      </c>
      <c r="K262">
        <v>2</v>
      </c>
      <c r="L262">
        <v>2</v>
      </c>
      <c r="M262">
        <v>-1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1">
        <f t="shared" si="44"/>
        <v>0</v>
      </c>
      <c r="U262" s="1">
        <f t="shared" si="47"/>
        <v>0</v>
      </c>
      <c r="V262" s="1">
        <f t="shared" si="49"/>
        <v>0</v>
      </c>
      <c r="W262" s="1">
        <f t="shared" si="48"/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</row>
    <row r="263" spans="1:36" x14ac:dyDescent="0.35">
      <c r="A263" t="s">
        <v>30</v>
      </c>
      <c r="B263" t="s">
        <v>31</v>
      </c>
      <c r="C263" t="s">
        <v>32</v>
      </c>
      <c r="D263" s="5">
        <v>0.15534722222222222</v>
      </c>
      <c r="E263">
        <v>4</v>
      </c>
      <c r="F263">
        <v>6</v>
      </c>
      <c r="G263">
        <v>2</v>
      </c>
      <c r="H263">
        <v>1</v>
      </c>
      <c r="I263">
        <v>2</v>
      </c>
      <c r="J263">
        <v>3</v>
      </c>
      <c r="K263">
        <v>2</v>
      </c>
      <c r="L263">
        <v>1</v>
      </c>
      <c r="M263">
        <v>-1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 s="1">
        <f t="shared" si="44"/>
        <v>0</v>
      </c>
      <c r="U263" s="1">
        <f t="shared" si="47"/>
        <v>0</v>
      </c>
      <c r="V263" s="1">
        <f t="shared" si="49"/>
        <v>0</v>
      </c>
      <c r="W263" s="1">
        <f t="shared" si="48"/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36" x14ac:dyDescent="0.35">
      <c r="A264" t="s">
        <v>30</v>
      </c>
      <c r="B264" t="s">
        <v>31</v>
      </c>
      <c r="C264" t="s">
        <v>32</v>
      </c>
      <c r="D264" s="5">
        <v>0.15596064814814814</v>
      </c>
      <c r="E264">
        <v>4</v>
      </c>
      <c r="F264">
        <v>6</v>
      </c>
      <c r="G264">
        <v>2</v>
      </c>
      <c r="H264">
        <v>1</v>
      </c>
      <c r="I264">
        <v>2</v>
      </c>
      <c r="J264">
        <v>3</v>
      </c>
      <c r="K264">
        <v>2</v>
      </c>
      <c r="L264">
        <v>1</v>
      </c>
      <c r="M264">
        <v>1</v>
      </c>
      <c r="N264">
        <v>2</v>
      </c>
      <c r="O264">
        <v>0</v>
      </c>
      <c r="P264">
        <v>0</v>
      </c>
      <c r="Q264">
        <v>0</v>
      </c>
      <c r="R264">
        <v>0</v>
      </c>
      <c r="S264">
        <v>0</v>
      </c>
      <c r="T264" s="1">
        <f t="shared" si="44"/>
        <v>0</v>
      </c>
      <c r="U264" s="1">
        <f t="shared" si="47"/>
        <v>0</v>
      </c>
      <c r="V264" s="1">
        <f t="shared" si="49"/>
        <v>0</v>
      </c>
      <c r="W264" s="1">
        <f t="shared" si="48"/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36" x14ac:dyDescent="0.35">
      <c r="A265" s="2" t="s">
        <v>30</v>
      </c>
      <c r="B265" s="2" t="s">
        <v>31</v>
      </c>
      <c r="C265" s="2" t="s">
        <v>32</v>
      </c>
      <c r="D265" s="3">
        <v>0.15635416666666666</v>
      </c>
      <c r="E265" s="2">
        <v>4</v>
      </c>
      <c r="F265" s="2">
        <v>7</v>
      </c>
      <c r="G265" s="2">
        <v>2</v>
      </c>
      <c r="H265" s="2">
        <v>1</v>
      </c>
      <c r="I265" s="2">
        <v>2</v>
      </c>
      <c r="J265" s="2">
        <v>4</v>
      </c>
      <c r="K265" s="2">
        <v>1</v>
      </c>
      <c r="L265">
        <v>1</v>
      </c>
      <c r="M265" s="2">
        <v>1</v>
      </c>
      <c r="N265" s="2">
        <v>0</v>
      </c>
      <c r="O265" s="2">
        <v>0</v>
      </c>
      <c r="P265" s="2">
        <v>0</v>
      </c>
      <c r="Q265" s="2">
        <v>0</v>
      </c>
      <c r="R265" s="2">
        <v>1</v>
      </c>
      <c r="S265" s="2">
        <v>0</v>
      </c>
      <c r="T265" s="1">
        <f t="shared" si="44"/>
        <v>0</v>
      </c>
      <c r="U265" s="1">
        <f t="shared" si="47"/>
        <v>0</v>
      </c>
      <c r="V265" s="1">
        <f t="shared" si="49"/>
        <v>0</v>
      </c>
      <c r="W265" s="1">
        <f t="shared" si="48"/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/>
      <c r="AE265" s="2"/>
      <c r="AF265" s="2"/>
      <c r="AG265" s="2"/>
      <c r="AJ265" s="2"/>
    </row>
    <row r="266" spans="1:36" x14ac:dyDescent="0.35">
      <c r="A266" t="s">
        <v>30</v>
      </c>
      <c r="B266" t="s">
        <v>31</v>
      </c>
      <c r="C266" t="s">
        <v>32</v>
      </c>
      <c r="D266" s="5">
        <v>0.15668981481481481</v>
      </c>
      <c r="E266">
        <v>4</v>
      </c>
      <c r="F266">
        <v>7</v>
      </c>
      <c r="G266">
        <v>2</v>
      </c>
      <c r="H266">
        <v>1</v>
      </c>
      <c r="I266">
        <v>2</v>
      </c>
      <c r="J266">
        <v>4</v>
      </c>
      <c r="K266">
        <v>1</v>
      </c>
      <c r="L266">
        <v>2</v>
      </c>
      <c r="M266">
        <v>-1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 s="1">
        <f t="shared" si="44"/>
        <v>0</v>
      </c>
      <c r="U266" s="1">
        <f t="shared" si="47"/>
        <v>0</v>
      </c>
      <c r="V266" s="1">
        <f t="shared" si="49"/>
        <v>0</v>
      </c>
      <c r="W266" s="1">
        <f t="shared" si="48"/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</row>
    <row r="267" spans="1:36" x14ac:dyDescent="0.35">
      <c r="A267" t="s">
        <v>30</v>
      </c>
      <c r="B267" t="s">
        <v>31</v>
      </c>
      <c r="C267" t="s">
        <v>32</v>
      </c>
      <c r="D267" s="5">
        <v>0.15736111111111112</v>
      </c>
      <c r="E267">
        <v>4</v>
      </c>
      <c r="F267">
        <v>7</v>
      </c>
      <c r="G267">
        <v>2</v>
      </c>
      <c r="H267">
        <v>1</v>
      </c>
      <c r="I267">
        <v>2</v>
      </c>
      <c r="J267">
        <v>4</v>
      </c>
      <c r="K267">
        <v>1</v>
      </c>
      <c r="L267">
        <v>2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1">
        <f t="shared" si="44"/>
        <v>0</v>
      </c>
      <c r="U267" s="1">
        <f t="shared" si="47"/>
        <v>0</v>
      </c>
      <c r="V267" s="1">
        <f t="shared" si="49"/>
        <v>0</v>
      </c>
      <c r="W267" s="1">
        <f t="shared" si="48"/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36" x14ac:dyDescent="0.35">
      <c r="A268" t="s">
        <v>30</v>
      </c>
      <c r="B268" t="s">
        <v>31</v>
      </c>
      <c r="C268" t="s">
        <v>32</v>
      </c>
      <c r="D268" s="5">
        <v>0.15763888888888888</v>
      </c>
      <c r="E268">
        <v>4</v>
      </c>
      <c r="F268">
        <v>7</v>
      </c>
      <c r="G268">
        <v>2</v>
      </c>
      <c r="H268">
        <v>1</v>
      </c>
      <c r="I268">
        <v>2</v>
      </c>
      <c r="J268">
        <v>4</v>
      </c>
      <c r="K268">
        <v>1</v>
      </c>
      <c r="L268">
        <v>2</v>
      </c>
      <c r="M268">
        <v>-1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1">
        <f t="shared" si="44"/>
        <v>0</v>
      </c>
      <c r="U268" s="1">
        <f t="shared" si="47"/>
        <v>0</v>
      </c>
      <c r="V268" s="1">
        <f t="shared" si="49"/>
        <v>0</v>
      </c>
      <c r="W268" s="1">
        <f>1*(-1)</f>
        <v>-1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36" x14ac:dyDescent="0.35">
      <c r="A269" t="s">
        <v>30</v>
      </c>
      <c r="B269" t="s">
        <v>31</v>
      </c>
      <c r="C269" t="s">
        <v>32</v>
      </c>
      <c r="D269" s="5">
        <v>0.15817129629629631</v>
      </c>
      <c r="E269">
        <v>4</v>
      </c>
      <c r="F269">
        <v>7</v>
      </c>
      <c r="G269">
        <v>2</v>
      </c>
      <c r="H269">
        <v>1</v>
      </c>
      <c r="I269">
        <v>2</v>
      </c>
      <c r="J269">
        <v>4</v>
      </c>
      <c r="K269">
        <v>1</v>
      </c>
      <c r="L269">
        <v>2</v>
      </c>
      <c r="M269">
        <v>1</v>
      </c>
      <c r="N269">
        <v>1</v>
      </c>
      <c r="O269">
        <v>0</v>
      </c>
      <c r="P269">
        <v>1</v>
      </c>
      <c r="Q269">
        <v>0</v>
      </c>
      <c r="R269">
        <v>1</v>
      </c>
      <c r="S269">
        <v>0</v>
      </c>
      <c r="T269" s="1">
        <f t="shared" si="44"/>
        <v>0</v>
      </c>
      <c r="U269" s="1">
        <f t="shared" si="47"/>
        <v>0</v>
      </c>
      <c r="V269" s="1">
        <f t="shared" si="49"/>
        <v>0</v>
      </c>
      <c r="W269" s="1">
        <f t="shared" ref="W269:W279" si="50">0*(-1)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36" x14ac:dyDescent="0.35">
      <c r="A270" s="2" t="s">
        <v>30</v>
      </c>
      <c r="B270" s="2" t="s">
        <v>31</v>
      </c>
      <c r="C270" s="2" t="s">
        <v>32</v>
      </c>
      <c r="D270" s="3">
        <v>0.15943287037037038</v>
      </c>
      <c r="E270" s="2">
        <v>4</v>
      </c>
      <c r="F270" s="2">
        <v>8</v>
      </c>
      <c r="G270" s="2">
        <v>2</v>
      </c>
      <c r="H270" s="2">
        <v>1</v>
      </c>
      <c r="I270" s="2">
        <v>3</v>
      </c>
      <c r="J270" s="2">
        <v>4</v>
      </c>
      <c r="K270" s="2">
        <v>2</v>
      </c>
      <c r="L270">
        <v>2</v>
      </c>
      <c r="M270" s="2">
        <v>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1">
        <f t="shared" si="44"/>
        <v>0</v>
      </c>
      <c r="U270" s="1">
        <f t="shared" si="47"/>
        <v>0</v>
      </c>
      <c r="V270" s="1">
        <f t="shared" si="49"/>
        <v>0</v>
      </c>
      <c r="W270" s="1">
        <f t="shared" si="50"/>
        <v>0</v>
      </c>
      <c r="X270" s="2">
        <v>0</v>
      </c>
      <c r="Y270" s="2">
        <v>1</v>
      </c>
      <c r="Z270" s="2">
        <v>0</v>
      </c>
      <c r="AA270" s="2">
        <v>0</v>
      </c>
      <c r="AB270" s="2">
        <v>0</v>
      </c>
      <c r="AC270" s="2">
        <v>0</v>
      </c>
      <c r="AD270" s="2"/>
      <c r="AE270" s="2"/>
      <c r="AF270" s="2"/>
      <c r="AG270" s="2"/>
      <c r="AJ270" s="2"/>
    </row>
    <row r="271" spans="1:36" x14ac:dyDescent="0.35">
      <c r="A271" t="s">
        <v>30</v>
      </c>
      <c r="B271" t="s">
        <v>31</v>
      </c>
      <c r="C271" t="s">
        <v>32</v>
      </c>
      <c r="D271" s="5">
        <v>0.15974537037037037</v>
      </c>
      <c r="E271">
        <v>4</v>
      </c>
      <c r="F271">
        <v>8</v>
      </c>
      <c r="G271">
        <v>2</v>
      </c>
      <c r="H271">
        <v>1</v>
      </c>
      <c r="I271">
        <v>3</v>
      </c>
      <c r="J271">
        <v>4</v>
      </c>
      <c r="K271">
        <v>2</v>
      </c>
      <c r="L271">
        <v>2</v>
      </c>
      <c r="M271">
        <v>-1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1">
        <f t="shared" si="44"/>
        <v>0</v>
      </c>
      <c r="U271" s="1">
        <f t="shared" si="47"/>
        <v>0</v>
      </c>
      <c r="V271" s="1">
        <f t="shared" si="49"/>
        <v>0</v>
      </c>
      <c r="W271" s="1">
        <f t="shared" si="50"/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36" x14ac:dyDescent="0.35">
      <c r="A272" t="s">
        <v>30</v>
      </c>
      <c r="B272" t="s">
        <v>31</v>
      </c>
      <c r="C272" t="s">
        <v>32</v>
      </c>
      <c r="D272" s="5">
        <v>0.16037037037037036</v>
      </c>
      <c r="E272">
        <v>4</v>
      </c>
      <c r="F272">
        <v>8</v>
      </c>
      <c r="G272">
        <v>2</v>
      </c>
      <c r="H272">
        <v>1</v>
      </c>
      <c r="I272">
        <v>3</v>
      </c>
      <c r="J272">
        <v>4</v>
      </c>
      <c r="K272">
        <v>2</v>
      </c>
      <c r="L272">
        <v>2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 s="1">
        <f t="shared" si="44"/>
        <v>0</v>
      </c>
      <c r="U272" s="1">
        <f t="shared" si="47"/>
        <v>0</v>
      </c>
      <c r="V272" s="1">
        <f t="shared" si="49"/>
        <v>0</v>
      </c>
      <c r="W272" s="1">
        <f t="shared" si="50"/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</row>
    <row r="273" spans="1:36" x14ac:dyDescent="0.35">
      <c r="A273" t="s">
        <v>30</v>
      </c>
      <c r="B273" t="s">
        <v>31</v>
      </c>
      <c r="C273" t="s">
        <v>32</v>
      </c>
      <c r="D273" s="5">
        <v>0.16071759259259258</v>
      </c>
      <c r="E273">
        <v>4</v>
      </c>
      <c r="F273">
        <v>8</v>
      </c>
      <c r="G273">
        <v>2</v>
      </c>
      <c r="H273">
        <v>1</v>
      </c>
      <c r="I273">
        <v>3</v>
      </c>
      <c r="J273">
        <v>4</v>
      </c>
      <c r="K273">
        <v>2</v>
      </c>
      <c r="L273">
        <v>1</v>
      </c>
      <c r="M273">
        <v>1</v>
      </c>
      <c r="N273">
        <v>2</v>
      </c>
      <c r="O273">
        <v>0</v>
      </c>
      <c r="P273">
        <v>0</v>
      </c>
      <c r="Q273">
        <v>0</v>
      </c>
      <c r="R273">
        <v>0</v>
      </c>
      <c r="S273">
        <v>0</v>
      </c>
      <c r="T273" s="1">
        <f t="shared" si="44"/>
        <v>0</v>
      </c>
      <c r="U273" s="1">
        <f t="shared" si="47"/>
        <v>0</v>
      </c>
      <c r="V273" s="1">
        <f t="shared" si="49"/>
        <v>0</v>
      </c>
      <c r="W273" s="1">
        <f t="shared" si="50"/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36" x14ac:dyDescent="0.35">
      <c r="A274" s="2" t="s">
        <v>30</v>
      </c>
      <c r="B274" s="2" t="s">
        <v>31</v>
      </c>
      <c r="C274" s="2" t="s">
        <v>32</v>
      </c>
      <c r="D274" s="3">
        <v>0.16113425925925925</v>
      </c>
      <c r="E274" s="2">
        <v>4</v>
      </c>
      <c r="F274" s="2">
        <v>9</v>
      </c>
      <c r="G274" s="2">
        <v>2</v>
      </c>
      <c r="H274" s="2">
        <v>1</v>
      </c>
      <c r="I274" s="2">
        <v>3</v>
      </c>
      <c r="J274" s="2">
        <v>5</v>
      </c>
      <c r="K274" s="2">
        <v>1</v>
      </c>
      <c r="L274">
        <v>2</v>
      </c>
      <c r="M274" s="2">
        <v>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1</v>
      </c>
      <c r="T274" s="1">
        <f t="shared" si="44"/>
        <v>0</v>
      </c>
      <c r="U274" s="1">
        <f t="shared" si="47"/>
        <v>0</v>
      </c>
      <c r="V274" s="1">
        <f t="shared" si="49"/>
        <v>0</v>
      </c>
      <c r="W274" s="1">
        <f t="shared" si="50"/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/>
      <c r="AE274" s="2"/>
      <c r="AF274" s="2"/>
      <c r="AG274" s="2"/>
      <c r="AJ274" s="2"/>
    </row>
    <row r="275" spans="1:36" x14ac:dyDescent="0.35">
      <c r="A275" t="s">
        <v>30</v>
      </c>
      <c r="B275" t="s">
        <v>31</v>
      </c>
      <c r="C275" t="s">
        <v>32</v>
      </c>
      <c r="D275" s="5">
        <v>0.16145833333333334</v>
      </c>
      <c r="E275">
        <v>4</v>
      </c>
      <c r="F275">
        <v>9</v>
      </c>
      <c r="G275">
        <v>2</v>
      </c>
      <c r="H275">
        <v>1</v>
      </c>
      <c r="I275">
        <v>3</v>
      </c>
      <c r="J275">
        <v>5</v>
      </c>
      <c r="K275">
        <v>1</v>
      </c>
      <c r="L275">
        <v>2</v>
      </c>
      <c r="M275">
        <v>-1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s="1">
        <f>1*(-1)</f>
        <v>-1</v>
      </c>
      <c r="U275" s="1">
        <f t="shared" si="47"/>
        <v>0</v>
      </c>
      <c r="V275" s="1">
        <f>1*(-1)</f>
        <v>-1</v>
      </c>
      <c r="W275" s="1">
        <f t="shared" si="50"/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36" x14ac:dyDescent="0.35">
      <c r="A276" t="s">
        <v>30</v>
      </c>
      <c r="B276" t="s">
        <v>31</v>
      </c>
      <c r="C276" t="s">
        <v>32</v>
      </c>
      <c r="D276" s="5">
        <v>0.16195601851851851</v>
      </c>
      <c r="E276">
        <v>4</v>
      </c>
      <c r="F276">
        <v>9</v>
      </c>
      <c r="G276">
        <v>2</v>
      </c>
      <c r="H276">
        <v>1</v>
      </c>
      <c r="I276">
        <v>3</v>
      </c>
      <c r="J276">
        <v>5</v>
      </c>
      <c r="K276">
        <v>1</v>
      </c>
      <c r="L276">
        <v>2</v>
      </c>
      <c r="M276">
        <v>-1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1">
        <f>0*(-1)</f>
        <v>0</v>
      </c>
      <c r="U276" s="1">
        <f t="shared" si="47"/>
        <v>0</v>
      </c>
      <c r="V276" s="1">
        <f>0*(-1)</f>
        <v>0</v>
      </c>
      <c r="W276" s="1">
        <f t="shared" si="50"/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36" x14ac:dyDescent="0.35">
      <c r="A277" t="s">
        <v>30</v>
      </c>
      <c r="B277" t="s">
        <v>31</v>
      </c>
      <c r="C277" t="s">
        <v>32</v>
      </c>
      <c r="D277" s="5">
        <v>0.16244212962962964</v>
      </c>
      <c r="E277">
        <v>4</v>
      </c>
      <c r="F277">
        <v>9</v>
      </c>
      <c r="G277">
        <v>2</v>
      </c>
      <c r="H277">
        <v>1</v>
      </c>
      <c r="I277">
        <v>3</v>
      </c>
      <c r="J277">
        <v>5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1">
        <f>0*(-1)</f>
        <v>0</v>
      </c>
      <c r="U277" s="1">
        <f t="shared" si="47"/>
        <v>0</v>
      </c>
      <c r="V277" s="1">
        <f>0*(-1)</f>
        <v>0</v>
      </c>
      <c r="W277" s="1">
        <f t="shared" si="50"/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</row>
    <row r="278" spans="1:36" x14ac:dyDescent="0.35">
      <c r="A278" t="s">
        <v>30</v>
      </c>
      <c r="B278" t="s">
        <v>31</v>
      </c>
      <c r="C278" t="s">
        <v>32</v>
      </c>
      <c r="D278" s="5">
        <v>0.16271990740740741</v>
      </c>
      <c r="E278">
        <v>4</v>
      </c>
      <c r="F278">
        <v>9</v>
      </c>
      <c r="G278">
        <v>2</v>
      </c>
      <c r="H278">
        <v>1</v>
      </c>
      <c r="I278">
        <v>3</v>
      </c>
      <c r="J278">
        <v>5</v>
      </c>
      <c r="K278">
        <v>1</v>
      </c>
      <c r="L278">
        <v>1</v>
      </c>
      <c r="M278">
        <v>-1</v>
      </c>
      <c r="N278">
        <v>2</v>
      </c>
      <c r="O278">
        <v>2</v>
      </c>
      <c r="P278">
        <v>0</v>
      </c>
      <c r="Q278">
        <v>0</v>
      </c>
      <c r="R278">
        <v>0</v>
      </c>
      <c r="S278">
        <v>0</v>
      </c>
      <c r="T278" s="1">
        <f>1*(-1)</f>
        <v>-1</v>
      </c>
      <c r="U278" s="1">
        <f t="shared" si="47"/>
        <v>0</v>
      </c>
      <c r="V278" s="1">
        <f>1*(-1)</f>
        <v>-1</v>
      </c>
      <c r="W278" s="1">
        <f t="shared" si="50"/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</row>
    <row r="279" spans="1:36" x14ac:dyDescent="0.35">
      <c r="D279" s="5"/>
      <c r="L279">
        <v>1</v>
      </c>
      <c r="T279" s="1">
        <f>0*(-1)</f>
        <v>0</v>
      </c>
      <c r="U279" s="1">
        <f t="shared" si="47"/>
        <v>0</v>
      </c>
      <c r="V279" s="1">
        <f>0*(-1)</f>
        <v>0</v>
      </c>
      <c r="W279" s="1">
        <f t="shared" si="50"/>
        <v>0</v>
      </c>
    </row>
    <row r="280" spans="1:36" x14ac:dyDescent="0.35">
      <c r="A280" s="1" t="s">
        <v>0</v>
      </c>
      <c r="B280" s="1" t="s">
        <v>1</v>
      </c>
      <c r="C280" s="1" t="s">
        <v>2</v>
      </c>
      <c r="D280" s="1" t="s">
        <v>3</v>
      </c>
      <c r="E280" s="1" t="s">
        <v>4</v>
      </c>
      <c r="F280" s="1" t="s">
        <v>5</v>
      </c>
      <c r="G280" s="1" t="s">
        <v>6</v>
      </c>
      <c r="H280" s="1" t="s">
        <v>7</v>
      </c>
      <c r="I280" s="1" t="s">
        <v>8</v>
      </c>
      <c r="J280" s="1" t="s">
        <v>9</v>
      </c>
      <c r="K280" s="1" t="s">
        <v>10</v>
      </c>
      <c r="L280">
        <v>2</v>
      </c>
      <c r="M280" s="1" t="s">
        <v>11</v>
      </c>
      <c r="N280" s="1" t="s">
        <v>12</v>
      </c>
      <c r="O280" s="1" t="s">
        <v>13</v>
      </c>
      <c r="P280" s="1" t="s">
        <v>14</v>
      </c>
      <c r="Q280" s="1" t="s">
        <v>15</v>
      </c>
      <c r="R280" s="1" t="s">
        <v>16</v>
      </c>
      <c r="S280" s="1" t="s">
        <v>17</v>
      </c>
      <c r="T280" s="1" t="s">
        <v>18</v>
      </c>
      <c r="U280" s="1" t="s">
        <v>19</v>
      </c>
      <c r="V280" s="1" t="s">
        <v>20</v>
      </c>
      <c r="W280" s="1" t="s">
        <v>21</v>
      </c>
      <c r="X280" s="1" t="s">
        <v>22</v>
      </c>
      <c r="Y280" s="1" t="s">
        <v>23</v>
      </c>
      <c r="Z280" s="1" t="s">
        <v>24</v>
      </c>
      <c r="AA280" s="1" t="s">
        <v>25</v>
      </c>
      <c r="AB280" s="1" t="s">
        <v>26</v>
      </c>
      <c r="AC280" s="1" t="s">
        <v>27</v>
      </c>
      <c r="AE280" s="1" t="s">
        <v>28</v>
      </c>
    </row>
    <row r="281" spans="1:36" x14ac:dyDescent="0.35">
      <c r="A281" s="2" t="s">
        <v>30</v>
      </c>
      <c r="B281" s="2" t="s">
        <v>31</v>
      </c>
      <c r="C281" s="2" t="s">
        <v>32</v>
      </c>
      <c r="D281" s="3">
        <v>0.16471064814814815</v>
      </c>
      <c r="E281" s="2">
        <v>5</v>
      </c>
      <c r="F281" s="2">
        <v>1</v>
      </c>
      <c r="G281" s="2">
        <v>2</v>
      </c>
      <c r="H281" s="2">
        <v>2</v>
      </c>
      <c r="I281" s="2">
        <v>0</v>
      </c>
      <c r="J281" s="2">
        <v>0</v>
      </c>
      <c r="K281" s="2">
        <v>2</v>
      </c>
      <c r="L281">
        <v>2</v>
      </c>
      <c r="M281" s="2">
        <v>-1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1">
        <f>0*(-1)</f>
        <v>0</v>
      </c>
      <c r="U281" s="1">
        <f>0*(-1)</f>
        <v>0</v>
      </c>
      <c r="V281" s="1">
        <f>0*(-1)</f>
        <v>0</v>
      </c>
      <c r="W281" s="1">
        <f>0*(-1)</f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/>
      <c r="AE281" s="2"/>
      <c r="AF281" s="2"/>
      <c r="AG281" s="2"/>
      <c r="AJ281" s="2"/>
    </row>
    <row r="282" spans="1:36" x14ac:dyDescent="0.35">
      <c r="A282" t="s">
        <v>30</v>
      </c>
      <c r="B282" t="s">
        <v>31</v>
      </c>
      <c r="C282" t="s">
        <v>32</v>
      </c>
      <c r="D282" s="5">
        <v>0.16525462962962964</v>
      </c>
      <c r="E282">
        <v>5</v>
      </c>
      <c r="F282">
        <v>1</v>
      </c>
      <c r="G282">
        <v>2</v>
      </c>
      <c r="H282">
        <v>2</v>
      </c>
      <c r="I282">
        <v>0</v>
      </c>
      <c r="J282">
        <v>0</v>
      </c>
      <c r="K282">
        <v>2</v>
      </c>
      <c r="L282">
        <v>1</v>
      </c>
      <c r="M282">
        <v>-1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1">
        <f t="shared" ref="T282:U301" si="51">0*(-1)</f>
        <v>0</v>
      </c>
      <c r="U282" s="1">
        <f t="shared" si="51"/>
        <v>0</v>
      </c>
      <c r="V282" s="1">
        <f>1*(-1)</f>
        <v>-1</v>
      </c>
      <c r="W282" s="1">
        <f t="shared" ref="W282:W302" si="52">0*(-1)</f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36" x14ac:dyDescent="0.35">
      <c r="A283" t="s">
        <v>30</v>
      </c>
      <c r="B283" t="s">
        <v>31</v>
      </c>
      <c r="C283" t="s">
        <v>32</v>
      </c>
      <c r="D283" s="5">
        <v>0.16605324074074074</v>
      </c>
      <c r="E283">
        <v>5</v>
      </c>
      <c r="F283">
        <v>1</v>
      </c>
      <c r="G283">
        <v>2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-1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 s="1">
        <f t="shared" si="51"/>
        <v>0</v>
      </c>
      <c r="U283" s="1">
        <f t="shared" si="51"/>
        <v>0</v>
      </c>
      <c r="V283" s="1">
        <f t="shared" ref="V283:V289" si="53">0*(-1)</f>
        <v>0</v>
      </c>
      <c r="W283" s="1">
        <f t="shared" si="52"/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36" x14ac:dyDescent="0.35">
      <c r="A284" t="s">
        <v>30</v>
      </c>
      <c r="B284" t="s">
        <v>31</v>
      </c>
      <c r="C284" t="s">
        <v>32</v>
      </c>
      <c r="D284" s="5">
        <v>0.1665625</v>
      </c>
      <c r="E284">
        <v>5</v>
      </c>
      <c r="F284">
        <v>1</v>
      </c>
      <c r="G284">
        <v>2</v>
      </c>
      <c r="H284">
        <v>2</v>
      </c>
      <c r="I284">
        <v>0</v>
      </c>
      <c r="J284">
        <v>0</v>
      </c>
      <c r="K284">
        <v>2</v>
      </c>
      <c r="L284">
        <v>2</v>
      </c>
      <c r="M284">
        <v>-1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 s="1">
        <f t="shared" si="51"/>
        <v>0</v>
      </c>
      <c r="U284" s="1">
        <f t="shared" si="51"/>
        <v>0</v>
      </c>
      <c r="V284" s="1">
        <f t="shared" si="53"/>
        <v>0</v>
      </c>
      <c r="W284" s="1">
        <f t="shared" si="52"/>
        <v>0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36" x14ac:dyDescent="0.35">
      <c r="A285" t="s">
        <v>30</v>
      </c>
      <c r="B285" t="s">
        <v>31</v>
      </c>
      <c r="C285" t="s">
        <v>32</v>
      </c>
      <c r="D285" s="5">
        <v>0.16721064814814815</v>
      </c>
      <c r="E285">
        <v>5</v>
      </c>
      <c r="F285">
        <v>1</v>
      </c>
      <c r="G285">
        <v>2</v>
      </c>
      <c r="H285">
        <v>2</v>
      </c>
      <c r="I285">
        <v>0</v>
      </c>
      <c r="J285">
        <v>0</v>
      </c>
      <c r="K285">
        <v>2</v>
      </c>
      <c r="L285">
        <v>2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 s="1">
        <f t="shared" si="51"/>
        <v>0</v>
      </c>
      <c r="U285" s="1">
        <f t="shared" si="51"/>
        <v>0</v>
      </c>
      <c r="V285" s="1">
        <f t="shared" si="53"/>
        <v>0</v>
      </c>
      <c r="W285" s="1">
        <f t="shared" si="52"/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36" x14ac:dyDescent="0.35">
      <c r="A286" t="s">
        <v>30</v>
      </c>
      <c r="B286" t="s">
        <v>31</v>
      </c>
      <c r="C286" t="s">
        <v>32</v>
      </c>
      <c r="D286" s="5">
        <v>0.16792824074074075</v>
      </c>
      <c r="E286">
        <v>5</v>
      </c>
      <c r="F286">
        <v>1</v>
      </c>
      <c r="G286">
        <v>2</v>
      </c>
      <c r="H286">
        <v>2</v>
      </c>
      <c r="I286">
        <v>0</v>
      </c>
      <c r="J286">
        <v>0</v>
      </c>
      <c r="K286">
        <v>2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1">
        <f t="shared" si="51"/>
        <v>0</v>
      </c>
      <c r="U286" s="1">
        <f t="shared" si="51"/>
        <v>0</v>
      </c>
      <c r="V286" s="1">
        <f t="shared" si="53"/>
        <v>0</v>
      </c>
      <c r="W286" s="1">
        <f t="shared" si="52"/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</row>
    <row r="287" spans="1:36" x14ac:dyDescent="0.35">
      <c r="A287" t="s">
        <v>30</v>
      </c>
      <c r="B287" t="s">
        <v>31</v>
      </c>
      <c r="C287" t="s">
        <v>32</v>
      </c>
      <c r="D287" s="5">
        <v>0.16827546296296295</v>
      </c>
      <c r="E287">
        <v>5</v>
      </c>
      <c r="F287">
        <v>1</v>
      </c>
      <c r="G287">
        <v>2</v>
      </c>
      <c r="H287">
        <v>2</v>
      </c>
      <c r="I287">
        <v>0</v>
      </c>
      <c r="J287">
        <v>0</v>
      </c>
      <c r="K287">
        <v>2</v>
      </c>
      <c r="L287">
        <v>2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1">
        <f t="shared" si="51"/>
        <v>0</v>
      </c>
      <c r="U287" s="1">
        <f t="shared" si="51"/>
        <v>0</v>
      </c>
      <c r="V287" s="1">
        <f t="shared" si="53"/>
        <v>0</v>
      </c>
      <c r="W287" s="1">
        <f t="shared" si="52"/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36" x14ac:dyDescent="0.35">
      <c r="A288" t="s">
        <v>30</v>
      </c>
      <c r="B288" t="s">
        <v>31</v>
      </c>
      <c r="C288" t="s">
        <v>32</v>
      </c>
      <c r="D288" s="5">
        <v>0.16859953703703703</v>
      </c>
      <c r="E288">
        <v>5</v>
      </c>
      <c r="F288">
        <v>1</v>
      </c>
      <c r="G288">
        <v>2</v>
      </c>
      <c r="H288">
        <v>2</v>
      </c>
      <c r="I288">
        <v>0</v>
      </c>
      <c r="J288">
        <v>0</v>
      </c>
      <c r="K288">
        <v>2</v>
      </c>
      <c r="L288">
        <v>1</v>
      </c>
      <c r="M288">
        <v>-1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 s="1">
        <f t="shared" si="51"/>
        <v>0</v>
      </c>
      <c r="U288" s="1">
        <f t="shared" si="51"/>
        <v>0</v>
      </c>
      <c r="V288" s="1">
        <f t="shared" si="53"/>
        <v>0</v>
      </c>
      <c r="W288" s="1">
        <f t="shared" si="52"/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36" x14ac:dyDescent="0.35">
      <c r="A289" t="s">
        <v>30</v>
      </c>
      <c r="B289" t="s">
        <v>31</v>
      </c>
      <c r="C289" t="s">
        <v>32</v>
      </c>
      <c r="D289" s="5">
        <v>0.16946759259259259</v>
      </c>
      <c r="E289">
        <v>5</v>
      </c>
      <c r="F289">
        <v>1</v>
      </c>
      <c r="G289">
        <v>2</v>
      </c>
      <c r="H289">
        <v>2</v>
      </c>
      <c r="I289">
        <v>0</v>
      </c>
      <c r="J289">
        <v>0</v>
      </c>
      <c r="K289">
        <v>2</v>
      </c>
      <c r="L289">
        <v>2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1">
        <f t="shared" si="51"/>
        <v>0</v>
      </c>
      <c r="U289" s="1">
        <f t="shared" si="51"/>
        <v>0</v>
      </c>
      <c r="V289" s="1">
        <f t="shared" si="53"/>
        <v>0</v>
      </c>
      <c r="W289" s="1">
        <f t="shared" si="52"/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36" x14ac:dyDescent="0.35">
      <c r="A290" t="s">
        <v>30</v>
      </c>
      <c r="B290" t="s">
        <v>31</v>
      </c>
      <c r="C290" t="s">
        <v>32</v>
      </c>
      <c r="D290" s="5">
        <v>0.16980324074074074</v>
      </c>
      <c r="E290">
        <v>5</v>
      </c>
      <c r="F290">
        <v>1</v>
      </c>
      <c r="G290">
        <v>2</v>
      </c>
      <c r="H290">
        <v>2</v>
      </c>
      <c r="I290">
        <v>0</v>
      </c>
      <c r="J290">
        <v>0</v>
      </c>
      <c r="K290">
        <v>2</v>
      </c>
      <c r="L290">
        <v>1</v>
      </c>
      <c r="M290">
        <v>-1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0</v>
      </c>
      <c r="T290" s="1">
        <f t="shared" si="51"/>
        <v>0</v>
      </c>
      <c r="U290" s="1">
        <f t="shared" si="51"/>
        <v>0</v>
      </c>
      <c r="V290" s="1">
        <f>1*(-1)</f>
        <v>-1</v>
      </c>
      <c r="W290" s="1">
        <f t="shared" si="52"/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36" x14ac:dyDescent="0.35">
      <c r="A291" s="2" t="s">
        <v>30</v>
      </c>
      <c r="B291" s="2" t="s">
        <v>31</v>
      </c>
      <c r="C291" s="2" t="s">
        <v>32</v>
      </c>
      <c r="D291" s="3">
        <v>0.17065972222222223</v>
      </c>
      <c r="E291" s="2">
        <v>5</v>
      </c>
      <c r="F291" s="2">
        <v>2</v>
      </c>
      <c r="G291" s="2">
        <v>2</v>
      </c>
      <c r="H291" s="2">
        <v>2</v>
      </c>
      <c r="I291" s="2">
        <v>0</v>
      </c>
      <c r="J291" s="2">
        <v>1</v>
      </c>
      <c r="K291" s="2">
        <v>1</v>
      </c>
      <c r="L291">
        <v>1</v>
      </c>
      <c r="M291" s="2">
        <v>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1">
        <f t="shared" si="51"/>
        <v>0</v>
      </c>
      <c r="U291" s="1">
        <f t="shared" si="51"/>
        <v>0</v>
      </c>
      <c r="V291" s="1">
        <f>0*(-1)</f>
        <v>0</v>
      </c>
      <c r="W291" s="1">
        <f t="shared" si="52"/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/>
      <c r="AE291" s="2"/>
      <c r="AF291" s="2"/>
      <c r="AG291" s="2"/>
      <c r="AJ291" s="2"/>
    </row>
    <row r="292" spans="1:36" x14ac:dyDescent="0.35">
      <c r="A292" t="s">
        <v>30</v>
      </c>
      <c r="B292" t="s">
        <v>31</v>
      </c>
      <c r="C292" t="s">
        <v>32</v>
      </c>
      <c r="D292" s="5">
        <v>0.17125000000000001</v>
      </c>
      <c r="E292">
        <v>5</v>
      </c>
      <c r="F292">
        <v>2</v>
      </c>
      <c r="G292">
        <v>2</v>
      </c>
      <c r="H292">
        <v>2</v>
      </c>
      <c r="I292">
        <v>0</v>
      </c>
      <c r="J292">
        <v>1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 s="1">
        <f t="shared" si="51"/>
        <v>0</v>
      </c>
      <c r="U292" s="1">
        <f t="shared" si="51"/>
        <v>0</v>
      </c>
      <c r="V292" s="1">
        <f>0*(-1)</f>
        <v>0</v>
      </c>
      <c r="W292" s="1">
        <f t="shared" si="52"/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36" x14ac:dyDescent="0.35">
      <c r="A293" t="s">
        <v>30</v>
      </c>
      <c r="B293" t="s">
        <v>31</v>
      </c>
      <c r="C293" t="s">
        <v>32</v>
      </c>
      <c r="D293" s="5">
        <v>0.17166666666666666</v>
      </c>
      <c r="E293">
        <v>5</v>
      </c>
      <c r="F293">
        <v>2</v>
      </c>
      <c r="G293">
        <v>2</v>
      </c>
      <c r="H293">
        <v>2</v>
      </c>
      <c r="I293">
        <v>0</v>
      </c>
      <c r="J293">
        <v>1</v>
      </c>
      <c r="K293">
        <v>1</v>
      </c>
      <c r="L293">
        <v>1</v>
      </c>
      <c r="M293">
        <v>-1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1">
        <f t="shared" si="51"/>
        <v>0</v>
      </c>
      <c r="U293" s="1">
        <f t="shared" si="51"/>
        <v>0</v>
      </c>
      <c r="V293" s="1">
        <f>1*(-1)</f>
        <v>-1</v>
      </c>
      <c r="W293" s="1">
        <f t="shared" si="52"/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36" x14ac:dyDescent="0.35">
      <c r="A294" t="s">
        <v>30</v>
      </c>
      <c r="B294" t="s">
        <v>31</v>
      </c>
      <c r="C294" t="s">
        <v>32</v>
      </c>
      <c r="D294" s="5">
        <v>0.17221064814814815</v>
      </c>
      <c r="E294">
        <v>5</v>
      </c>
      <c r="F294">
        <v>2</v>
      </c>
      <c r="G294">
        <v>2</v>
      </c>
      <c r="H294">
        <v>2</v>
      </c>
      <c r="I294">
        <v>0</v>
      </c>
      <c r="J294">
        <v>1</v>
      </c>
      <c r="K294">
        <v>1</v>
      </c>
      <c r="L294">
        <v>2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s="1">
        <f t="shared" si="51"/>
        <v>0</v>
      </c>
      <c r="U294" s="1">
        <f t="shared" si="51"/>
        <v>0</v>
      </c>
      <c r="V294" s="1">
        <f t="shared" ref="V294:V325" si="54">0*(-1)</f>
        <v>0</v>
      </c>
      <c r="W294" s="1">
        <f t="shared" si="52"/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36" x14ac:dyDescent="0.35">
      <c r="A295" t="s">
        <v>30</v>
      </c>
      <c r="B295" t="s">
        <v>31</v>
      </c>
      <c r="C295" t="s">
        <v>32</v>
      </c>
      <c r="D295" s="5">
        <v>0.17260416666666667</v>
      </c>
      <c r="E295">
        <v>5</v>
      </c>
      <c r="F295">
        <v>2</v>
      </c>
      <c r="G295">
        <v>2</v>
      </c>
      <c r="H295">
        <v>2</v>
      </c>
      <c r="I295">
        <v>0</v>
      </c>
      <c r="J295">
        <v>1</v>
      </c>
      <c r="K295">
        <v>1</v>
      </c>
      <c r="L295">
        <v>1</v>
      </c>
      <c r="M295">
        <v>-1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s="1">
        <f t="shared" si="51"/>
        <v>0</v>
      </c>
      <c r="U295" s="1">
        <f t="shared" si="51"/>
        <v>0</v>
      </c>
      <c r="V295" s="1">
        <f t="shared" si="54"/>
        <v>0</v>
      </c>
      <c r="W295" s="1">
        <f t="shared" si="52"/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36" x14ac:dyDescent="0.35">
      <c r="A296" t="s">
        <v>30</v>
      </c>
      <c r="B296" t="s">
        <v>31</v>
      </c>
      <c r="C296" t="s">
        <v>32</v>
      </c>
      <c r="D296" s="5">
        <v>0.1731365740740741</v>
      </c>
      <c r="E296">
        <v>5</v>
      </c>
      <c r="F296">
        <v>2</v>
      </c>
      <c r="G296">
        <v>2</v>
      </c>
      <c r="H296">
        <v>2</v>
      </c>
      <c r="I296">
        <v>0</v>
      </c>
      <c r="J296">
        <v>1</v>
      </c>
      <c r="K296">
        <v>1</v>
      </c>
      <c r="L296">
        <v>2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1">
        <f t="shared" si="51"/>
        <v>0</v>
      </c>
      <c r="U296" s="1">
        <f t="shared" si="51"/>
        <v>0</v>
      </c>
      <c r="V296" s="1">
        <f t="shared" si="54"/>
        <v>0</v>
      </c>
      <c r="W296" s="1">
        <f t="shared" si="52"/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</row>
    <row r="297" spans="1:36" x14ac:dyDescent="0.35">
      <c r="A297" t="s">
        <v>30</v>
      </c>
      <c r="B297" t="s">
        <v>31</v>
      </c>
      <c r="C297" t="s">
        <v>32</v>
      </c>
      <c r="D297" s="5">
        <v>0.17390046296296294</v>
      </c>
      <c r="E297">
        <v>5</v>
      </c>
      <c r="F297">
        <v>2</v>
      </c>
      <c r="G297">
        <v>2</v>
      </c>
      <c r="H297">
        <v>2</v>
      </c>
      <c r="I297">
        <v>0</v>
      </c>
      <c r="J297">
        <v>1</v>
      </c>
      <c r="K297">
        <v>1</v>
      </c>
      <c r="L297">
        <v>1</v>
      </c>
      <c r="M297">
        <v>-1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 s="1">
        <f t="shared" si="51"/>
        <v>0</v>
      </c>
      <c r="U297" s="1">
        <f t="shared" si="51"/>
        <v>0</v>
      </c>
      <c r="V297" s="1">
        <f t="shared" si="54"/>
        <v>0</v>
      </c>
      <c r="W297" s="1">
        <f t="shared" si="52"/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36" x14ac:dyDescent="0.35">
      <c r="A298" t="s">
        <v>30</v>
      </c>
      <c r="B298" t="s">
        <v>31</v>
      </c>
      <c r="C298" t="s">
        <v>32</v>
      </c>
      <c r="D298" s="5">
        <v>0.17447916666666666</v>
      </c>
      <c r="E298">
        <v>5</v>
      </c>
      <c r="F298">
        <v>2</v>
      </c>
      <c r="G298">
        <v>2</v>
      </c>
      <c r="H298">
        <v>2</v>
      </c>
      <c r="I298">
        <v>0</v>
      </c>
      <c r="J298">
        <v>1</v>
      </c>
      <c r="K298">
        <v>1</v>
      </c>
      <c r="L298">
        <v>1</v>
      </c>
      <c r="M298">
        <v>-1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 s="1">
        <f t="shared" si="51"/>
        <v>0</v>
      </c>
      <c r="U298" s="1">
        <f t="shared" si="51"/>
        <v>0</v>
      </c>
      <c r="V298" s="1">
        <f t="shared" si="54"/>
        <v>0</v>
      </c>
      <c r="W298" s="1">
        <f t="shared" si="52"/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36" x14ac:dyDescent="0.35">
      <c r="A299" s="2" t="s">
        <v>30</v>
      </c>
      <c r="B299" s="2" t="s">
        <v>31</v>
      </c>
      <c r="C299" s="2" t="s">
        <v>32</v>
      </c>
      <c r="D299" s="3">
        <v>0.17527777777777778</v>
      </c>
      <c r="E299" s="2">
        <v>5</v>
      </c>
      <c r="F299" s="2">
        <v>3</v>
      </c>
      <c r="G299" s="2">
        <v>2</v>
      </c>
      <c r="H299" s="2">
        <v>2</v>
      </c>
      <c r="I299" s="2">
        <v>1</v>
      </c>
      <c r="J299" s="2">
        <v>1</v>
      </c>
      <c r="K299" s="2">
        <v>2</v>
      </c>
      <c r="L299">
        <v>1</v>
      </c>
      <c r="M299" s="2">
        <v>1</v>
      </c>
      <c r="N299" s="2">
        <v>0</v>
      </c>
      <c r="O299" s="2">
        <v>0</v>
      </c>
      <c r="P299" s="2">
        <v>0</v>
      </c>
      <c r="Q299" s="2">
        <v>0</v>
      </c>
      <c r="R299" s="2">
        <v>1</v>
      </c>
      <c r="S299" s="2">
        <v>0</v>
      </c>
      <c r="T299" s="1">
        <f t="shared" si="51"/>
        <v>0</v>
      </c>
      <c r="U299" s="1">
        <f t="shared" si="51"/>
        <v>0</v>
      </c>
      <c r="V299" s="1">
        <f t="shared" si="54"/>
        <v>0</v>
      </c>
      <c r="W299" s="1">
        <f t="shared" si="52"/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/>
      <c r="AE299" s="2"/>
      <c r="AF299" s="2"/>
      <c r="AG299" s="2"/>
      <c r="AJ299" s="2"/>
    </row>
    <row r="300" spans="1:36" x14ac:dyDescent="0.35">
      <c r="A300" t="s">
        <v>30</v>
      </c>
      <c r="B300" t="s">
        <v>31</v>
      </c>
      <c r="C300" t="s">
        <v>32</v>
      </c>
      <c r="D300" s="5">
        <v>0.17576388888888891</v>
      </c>
      <c r="E300">
        <v>5</v>
      </c>
      <c r="F300">
        <v>3</v>
      </c>
      <c r="G300">
        <v>2</v>
      </c>
      <c r="H300">
        <v>2</v>
      </c>
      <c r="I300">
        <v>1</v>
      </c>
      <c r="J300">
        <v>1</v>
      </c>
      <c r="K300">
        <v>2</v>
      </c>
      <c r="L300">
        <v>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s="1">
        <f t="shared" si="51"/>
        <v>0</v>
      </c>
      <c r="U300" s="1">
        <f t="shared" si="51"/>
        <v>0</v>
      </c>
      <c r="V300" s="1">
        <f t="shared" si="54"/>
        <v>0</v>
      </c>
      <c r="W300" s="1">
        <f t="shared" si="52"/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36" x14ac:dyDescent="0.35">
      <c r="A301" t="s">
        <v>30</v>
      </c>
      <c r="B301" t="s">
        <v>31</v>
      </c>
      <c r="C301" t="s">
        <v>32</v>
      </c>
      <c r="D301" s="5">
        <v>0.17613425925925927</v>
      </c>
      <c r="E301">
        <v>5</v>
      </c>
      <c r="F301">
        <v>3</v>
      </c>
      <c r="G301">
        <v>2</v>
      </c>
      <c r="H301">
        <v>2</v>
      </c>
      <c r="I301">
        <v>1</v>
      </c>
      <c r="J301">
        <v>1</v>
      </c>
      <c r="K301">
        <v>2</v>
      </c>
      <c r="L301">
        <v>1</v>
      </c>
      <c r="M301">
        <v>-1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 s="1">
        <f t="shared" si="51"/>
        <v>0</v>
      </c>
      <c r="U301" s="1">
        <f t="shared" si="51"/>
        <v>0</v>
      </c>
      <c r="V301" s="1">
        <f t="shared" si="54"/>
        <v>0</v>
      </c>
      <c r="W301" s="1">
        <f t="shared" si="52"/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36" x14ac:dyDescent="0.35">
      <c r="A302" t="s">
        <v>30</v>
      </c>
      <c r="B302" t="s">
        <v>31</v>
      </c>
      <c r="C302" t="s">
        <v>32</v>
      </c>
      <c r="D302" s="5">
        <v>0.17702546296296295</v>
      </c>
      <c r="E302">
        <v>5</v>
      </c>
      <c r="F302">
        <v>3</v>
      </c>
      <c r="G302">
        <v>2</v>
      </c>
      <c r="H302">
        <v>2</v>
      </c>
      <c r="I302">
        <v>1</v>
      </c>
      <c r="J302">
        <v>1</v>
      </c>
      <c r="K302">
        <v>2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s="1">
        <f t="shared" ref="T302:U321" si="55">0*(-1)</f>
        <v>0</v>
      </c>
      <c r="U302" s="1">
        <f t="shared" si="55"/>
        <v>0</v>
      </c>
      <c r="V302" s="1">
        <f t="shared" si="54"/>
        <v>0</v>
      </c>
      <c r="W302" s="1">
        <f t="shared" si="52"/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36" x14ac:dyDescent="0.35">
      <c r="A303" t="s">
        <v>30</v>
      </c>
      <c r="B303" t="s">
        <v>31</v>
      </c>
      <c r="C303" t="s">
        <v>32</v>
      </c>
      <c r="D303" s="5">
        <v>0.17740740740740743</v>
      </c>
      <c r="E303">
        <v>5</v>
      </c>
      <c r="F303">
        <v>3</v>
      </c>
      <c r="G303">
        <v>2</v>
      </c>
      <c r="H303">
        <v>2</v>
      </c>
      <c r="I303">
        <v>1</v>
      </c>
      <c r="J303">
        <v>1</v>
      </c>
      <c r="K303">
        <v>2</v>
      </c>
      <c r="L303">
        <v>2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1">
        <f t="shared" si="55"/>
        <v>0</v>
      </c>
      <c r="U303" s="1">
        <f t="shared" si="55"/>
        <v>0</v>
      </c>
      <c r="V303" s="1">
        <f t="shared" si="54"/>
        <v>0</v>
      </c>
      <c r="W303" s="1">
        <f>1*(-1)</f>
        <v>-1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36" x14ac:dyDescent="0.35">
      <c r="A304" t="s">
        <v>30</v>
      </c>
      <c r="B304" t="s">
        <v>31</v>
      </c>
      <c r="C304" t="s">
        <v>32</v>
      </c>
      <c r="D304" s="5">
        <v>0.17783564814814815</v>
      </c>
      <c r="E304">
        <v>5</v>
      </c>
      <c r="F304">
        <v>3</v>
      </c>
      <c r="G304">
        <v>2</v>
      </c>
      <c r="H304">
        <v>2</v>
      </c>
      <c r="I304">
        <v>1</v>
      </c>
      <c r="J304">
        <v>1</v>
      </c>
      <c r="K304">
        <v>2</v>
      </c>
      <c r="L304">
        <v>2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0</v>
      </c>
      <c r="T304" s="1">
        <f t="shared" si="55"/>
        <v>0</v>
      </c>
      <c r="U304" s="1">
        <f t="shared" si="55"/>
        <v>0</v>
      </c>
      <c r="V304" s="1">
        <f t="shared" si="54"/>
        <v>0</v>
      </c>
      <c r="W304" s="1">
        <f t="shared" ref="W304:W311" si="56">0*(-1)</f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</row>
    <row r="305" spans="1:36" x14ac:dyDescent="0.35">
      <c r="A305" s="2" t="s">
        <v>30</v>
      </c>
      <c r="B305" s="2" t="s">
        <v>31</v>
      </c>
      <c r="C305" s="2" t="s">
        <v>32</v>
      </c>
      <c r="D305" s="3">
        <v>0.17925925925925926</v>
      </c>
      <c r="E305" s="2">
        <v>5</v>
      </c>
      <c r="F305" s="2">
        <v>4</v>
      </c>
      <c r="G305" s="2">
        <v>2</v>
      </c>
      <c r="H305" s="2">
        <v>2</v>
      </c>
      <c r="I305" s="2">
        <v>2</v>
      </c>
      <c r="J305" s="2">
        <v>1</v>
      </c>
      <c r="K305" s="2">
        <v>1</v>
      </c>
      <c r="L305">
        <v>2</v>
      </c>
      <c r="M305" s="2">
        <v>1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1">
        <f t="shared" si="55"/>
        <v>0</v>
      </c>
      <c r="U305" s="1">
        <f t="shared" si="55"/>
        <v>0</v>
      </c>
      <c r="V305" s="1">
        <f t="shared" si="54"/>
        <v>0</v>
      </c>
      <c r="W305" s="1">
        <f t="shared" si="56"/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/>
      <c r="AE305" s="2"/>
      <c r="AF305" s="2"/>
      <c r="AG305" s="2"/>
      <c r="AJ305" s="2"/>
    </row>
    <row r="306" spans="1:36" x14ac:dyDescent="0.35">
      <c r="A306" t="s">
        <v>30</v>
      </c>
      <c r="B306" t="s">
        <v>31</v>
      </c>
      <c r="C306" t="s">
        <v>32</v>
      </c>
      <c r="D306" s="5">
        <v>0.17957175925925925</v>
      </c>
      <c r="E306">
        <v>5</v>
      </c>
      <c r="F306">
        <v>4</v>
      </c>
      <c r="G306">
        <v>2</v>
      </c>
      <c r="H306">
        <v>2</v>
      </c>
      <c r="I306">
        <v>2</v>
      </c>
      <c r="J306">
        <v>1</v>
      </c>
      <c r="K306">
        <v>1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s="1">
        <f t="shared" si="55"/>
        <v>0</v>
      </c>
      <c r="U306" s="1">
        <f t="shared" si="55"/>
        <v>0</v>
      </c>
      <c r="V306" s="1">
        <f t="shared" si="54"/>
        <v>0</v>
      </c>
      <c r="W306" s="1">
        <f t="shared" si="56"/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36" x14ac:dyDescent="0.35">
      <c r="A307" t="s">
        <v>30</v>
      </c>
      <c r="B307" t="s">
        <v>31</v>
      </c>
      <c r="C307" t="s">
        <v>32</v>
      </c>
      <c r="D307" s="5">
        <v>0.17988425925925924</v>
      </c>
      <c r="E307">
        <v>5</v>
      </c>
      <c r="F307">
        <v>4</v>
      </c>
      <c r="G307">
        <v>2</v>
      </c>
      <c r="H307">
        <v>2</v>
      </c>
      <c r="I307">
        <v>2</v>
      </c>
      <c r="J307">
        <v>1</v>
      </c>
      <c r="K307">
        <v>1</v>
      </c>
      <c r="L307">
        <v>2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1">
        <f t="shared" si="55"/>
        <v>0</v>
      </c>
      <c r="U307" s="1">
        <f t="shared" si="55"/>
        <v>0</v>
      </c>
      <c r="V307" s="1">
        <f t="shared" si="54"/>
        <v>0</v>
      </c>
      <c r="W307" s="1">
        <f t="shared" si="56"/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36" x14ac:dyDescent="0.35">
      <c r="A308" t="s">
        <v>30</v>
      </c>
      <c r="B308" t="s">
        <v>31</v>
      </c>
      <c r="C308" t="s">
        <v>32</v>
      </c>
      <c r="D308" s="5">
        <v>0.1801851851851852</v>
      </c>
      <c r="E308">
        <v>5</v>
      </c>
      <c r="F308">
        <v>4</v>
      </c>
      <c r="G308">
        <v>2</v>
      </c>
      <c r="H308">
        <v>2</v>
      </c>
      <c r="I308">
        <v>2</v>
      </c>
      <c r="J308">
        <v>1</v>
      </c>
      <c r="K308">
        <v>1</v>
      </c>
      <c r="L308">
        <v>2</v>
      </c>
      <c r="M308">
        <v>1</v>
      </c>
      <c r="N308">
        <v>1</v>
      </c>
      <c r="O308">
        <v>0</v>
      </c>
      <c r="P308">
        <v>1</v>
      </c>
      <c r="Q308">
        <v>0</v>
      </c>
      <c r="R308">
        <v>1</v>
      </c>
      <c r="S308">
        <v>0</v>
      </c>
      <c r="T308" s="1">
        <f t="shared" si="55"/>
        <v>0</v>
      </c>
      <c r="U308" s="1">
        <f t="shared" si="55"/>
        <v>0</v>
      </c>
      <c r="V308" s="1">
        <f t="shared" si="54"/>
        <v>0</v>
      </c>
      <c r="W308" s="1">
        <f t="shared" si="56"/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36" x14ac:dyDescent="0.35">
      <c r="A309" s="2" t="s">
        <v>30</v>
      </c>
      <c r="B309" s="2" t="s">
        <v>31</v>
      </c>
      <c r="C309" s="2" t="s">
        <v>32</v>
      </c>
      <c r="D309" s="3">
        <v>0.1806712962962963</v>
      </c>
      <c r="E309" s="2">
        <v>5</v>
      </c>
      <c r="F309" s="2">
        <v>5</v>
      </c>
      <c r="G309" s="2">
        <v>2</v>
      </c>
      <c r="H309" s="2">
        <v>2</v>
      </c>
      <c r="I309" s="2">
        <v>3</v>
      </c>
      <c r="J309" s="2">
        <v>1</v>
      </c>
      <c r="K309" s="2">
        <v>2</v>
      </c>
      <c r="L309">
        <v>1</v>
      </c>
      <c r="M309" s="2">
        <v>-1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1">
        <f t="shared" si="55"/>
        <v>0</v>
      </c>
      <c r="U309" s="1">
        <f t="shared" si="55"/>
        <v>0</v>
      </c>
      <c r="V309" s="1">
        <f t="shared" si="54"/>
        <v>0</v>
      </c>
      <c r="W309" s="1">
        <f t="shared" si="56"/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/>
      <c r="AE309" s="2"/>
      <c r="AF309" s="2"/>
      <c r="AG309" s="2"/>
      <c r="AJ309" s="2"/>
    </row>
    <row r="310" spans="1:36" x14ac:dyDescent="0.35">
      <c r="A310" t="s">
        <v>30</v>
      </c>
      <c r="B310" t="s">
        <v>31</v>
      </c>
      <c r="C310" t="s">
        <v>32</v>
      </c>
      <c r="D310" s="5">
        <v>0.18112268518518518</v>
      </c>
      <c r="E310">
        <v>5</v>
      </c>
      <c r="F310">
        <v>5</v>
      </c>
      <c r="G310">
        <v>2</v>
      </c>
      <c r="H310">
        <v>2</v>
      </c>
      <c r="I310">
        <v>3</v>
      </c>
      <c r="J310">
        <v>1</v>
      </c>
      <c r="K310">
        <v>2</v>
      </c>
      <c r="L310">
        <v>2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1">
        <f t="shared" si="55"/>
        <v>0</v>
      </c>
      <c r="U310" s="1">
        <f t="shared" si="55"/>
        <v>0</v>
      </c>
      <c r="V310" s="1">
        <f t="shared" si="54"/>
        <v>0</v>
      </c>
      <c r="W310" s="1">
        <f t="shared" si="56"/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36" x14ac:dyDescent="0.35">
      <c r="A311" t="s">
        <v>30</v>
      </c>
      <c r="B311" t="s">
        <v>31</v>
      </c>
      <c r="C311" t="s">
        <v>32</v>
      </c>
      <c r="D311" s="5">
        <v>0.18140046296296297</v>
      </c>
      <c r="E311">
        <v>5</v>
      </c>
      <c r="F311">
        <v>5</v>
      </c>
      <c r="G311">
        <v>2</v>
      </c>
      <c r="H311">
        <v>2</v>
      </c>
      <c r="I311">
        <v>3</v>
      </c>
      <c r="J311">
        <v>1</v>
      </c>
      <c r="K311">
        <v>2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s="1">
        <f t="shared" si="55"/>
        <v>0</v>
      </c>
      <c r="U311" s="1">
        <f t="shared" si="55"/>
        <v>0</v>
      </c>
      <c r="V311" s="1">
        <f t="shared" si="54"/>
        <v>0</v>
      </c>
      <c r="W311" s="1">
        <f t="shared" si="56"/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36" x14ac:dyDescent="0.35">
      <c r="A312" t="s">
        <v>30</v>
      </c>
      <c r="B312" t="s">
        <v>31</v>
      </c>
      <c r="C312" t="s">
        <v>32</v>
      </c>
      <c r="D312" s="5">
        <v>0.1816550925925926</v>
      </c>
      <c r="E312">
        <v>5</v>
      </c>
      <c r="F312">
        <v>5</v>
      </c>
      <c r="G312">
        <v>2</v>
      </c>
      <c r="H312">
        <v>2</v>
      </c>
      <c r="I312">
        <v>3</v>
      </c>
      <c r="J312">
        <v>1</v>
      </c>
      <c r="K312">
        <v>2</v>
      </c>
      <c r="L312">
        <v>1</v>
      </c>
      <c r="M312">
        <v>-1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s="1">
        <f t="shared" si="55"/>
        <v>0</v>
      </c>
      <c r="U312" s="1">
        <f t="shared" si="55"/>
        <v>0</v>
      </c>
      <c r="V312" s="1">
        <f t="shared" si="54"/>
        <v>0</v>
      </c>
      <c r="W312" s="1">
        <f>1*(-1)</f>
        <v>-1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36" x14ac:dyDescent="0.35">
      <c r="A313" t="s">
        <v>30</v>
      </c>
      <c r="B313" t="s">
        <v>31</v>
      </c>
      <c r="C313" t="s">
        <v>32</v>
      </c>
      <c r="D313" s="5">
        <v>0.18211805555555557</v>
      </c>
      <c r="E313">
        <v>5</v>
      </c>
      <c r="F313">
        <v>5</v>
      </c>
      <c r="G313">
        <v>2</v>
      </c>
      <c r="H313">
        <v>2</v>
      </c>
      <c r="I313">
        <v>3</v>
      </c>
      <c r="J313">
        <v>1</v>
      </c>
      <c r="K313">
        <v>2</v>
      </c>
      <c r="L313">
        <v>1</v>
      </c>
      <c r="M313">
        <v>1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0</v>
      </c>
      <c r="T313" s="1">
        <f t="shared" si="55"/>
        <v>0</v>
      </c>
      <c r="U313" s="1">
        <f t="shared" si="55"/>
        <v>0</v>
      </c>
      <c r="V313" s="1">
        <f t="shared" si="54"/>
        <v>0</v>
      </c>
      <c r="W313" s="1">
        <f>0*(-1)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36" x14ac:dyDescent="0.35">
      <c r="A314" s="2" t="s">
        <v>30</v>
      </c>
      <c r="B314" s="2" t="s">
        <v>31</v>
      </c>
      <c r="C314" s="2" t="s">
        <v>32</v>
      </c>
      <c r="D314" s="3">
        <v>0.18325231481481483</v>
      </c>
      <c r="E314" s="2">
        <v>5</v>
      </c>
      <c r="F314" s="2">
        <v>6</v>
      </c>
      <c r="G314" s="2">
        <v>2</v>
      </c>
      <c r="H314" s="2">
        <v>2</v>
      </c>
      <c r="I314" s="2">
        <v>3</v>
      </c>
      <c r="J314" s="2">
        <v>2</v>
      </c>
      <c r="K314" s="2">
        <v>1</v>
      </c>
      <c r="L314">
        <v>2</v>
      </c>
      <c r="M314" s="2">
        <v>-1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1">
        <f t="shared" si="55"/>
        <v>0</v>
      </c>
      <c r="U314" s="1">
        <f t="shared" si="55"/>
        <v>0</v>
      </c>
      <c r="V314" s="1">
        <f t="shared" si="54"/>
        <v>0</v>
      </c>
      <c r="W314" s="1">
        <f>0*(-1)</f>
        <v>0</v>
      </c>
      <c r="X314" s="2">
        <v>0</v>
      </c>
      <c r="Y314" s="2">
        <v>1</v>
      </c>
      <c r="Z314" s="2">
        <v>0</v>
      </c>
      <c r="AA314" s="2">
        <v>0</v>
      </c>
      <c r="AB314" s="2">
        <v>0</v>
      </c>
      <c r="AC314" s="2">
        <v>0</v>
      </c>
      <c r="AD314" s="2"/>
      <c r="AE314" s="2"/>
      <c r="AF314" s="2"/>
      <c r="AG314" s="2"/>
      <c r="AJ314" s="2"/>
    </row>
    <row r="315" spans="1:36" x14ac:dyDescent="0.35">
      <c r="A315" t="s">
        <v>30</v>
      </c>
      <c r="B315" t="s">
        <v>31</v>
      </c>
      <c r="C315" t="s">
        <v>32</v>
      </c>
      <c r="D315" s="5">
        <v>0.18379629629629632</v>
      </c>
      <c r="E315">
        <v>5</v>
      </c>
      <c r="F315">
        <v>6</v>
      </c>
      <c r="G315">
        <v>2</v>
      </c>
      <c r="H315">
        <v>2</v>
      </c>
      <c r="I315">
        <v>3</v>
      </c>
      <c r="J315">
        <v>2</v>
      </c>
      <c r="K315">
        <v>1</v>
      </c>
      <c r="L315">
        <v>1</v>
      </c>
      <c r="M315">
        <v>-1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s="1">
        <f t="shared" si="55"/>
        <v>0</v>
      </c>
      <c r="U315" s="1">
        <f t="shared" si="55"/>
        <v>0</v>
      </c>
      <c r="V315" s="1">
        <f t="shared" si="54"/>
        <v>0</v>
      </c>
      <c r="W315" s="1">
        <f>0*(-1)</f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36" x14ac:dyDescent="0.35">
      <c r="A316" t="s">
        <v>30</v>
      </c>
      <c r="B316" t="s">
        <v>31</v>
      </c>
      <c r="C316" t="s">
        <v>32</v>
      </c>
      <c r="D316" s="5">
        <v>0.18432870370370369</v>
      </c>
      <c r="E316">
        <v>5</v>
      </c>
      <c r="F316">
        <v>6</v>
      </c>
      <c r="G316">
        <v>2</v>
      </c>
      <c r="H316">
        <v>2</v>
      </c>
      <c r="I316">
        <v>3</v>
      </c>
      <c r="J316">
        <v>2</v>
      </c>
      <c r="K316">
        <v>1</v>
      </c>
      <c r="L316">
        <v>2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s="1">
        <f t="shared" si="55"/>
        <v>0</v>
      </c>
      <c r="U316" s="1">
        <f t="shared" si="55"/>
        <v>0</v>
      </c>
      <c r="V316" s="1">
        <f t="shared" si="54"/>
        <v>0</v>
      </c>
      <c r="W316" s="1">
        <f>0*(-1)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36" x14ac:dyDescent="0.35">
      <c r="A317" t="s">
        <v>30</v>
      </c>
      <c r="B317" t="s">
        <v>31</v>
      </c>
      <c r="C317" t="s">
        <v>32</v>
      </c>
      <c r="D317" s="5">
        <v>0.18466435185185184</v>
      </c>
      <c r="E317">
        <v>5</v>
      </c>
      <c r="F317">
        <v>6</v>
      </c>
      <c r="G317">
        <v>2</v>
      </c>
      <c r="H317">
        <v>2</v>
      </c>
      <c r="I317">
        <v>3</v>
      </c>
      <c r="J317">
        <v>2</v>
      </c>
      <c r="K317">
        <v>1</v>
      </c>
      <c r="L317">
        <v>1</v>
      </c>
      <c r="M317">
        <v>-1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1">
        <f t="shared" si="55"/>
        <v>0</v>
      </c>
      <c r="U317" s="1">
        <f t="shared" si="55"/>
        <v>0</v>
      </c>
      <c r="V317" s="1">
        <f t="shared" si="54"/>
        <v>0</v>
      </c>
      <c r="W317" s="1">
        <f>0*(-1)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36" x14ac:dyDescent="0.35">
      <c r="A318" t="s">
        <v>30</v>
      </c>
      <c r="B318" t="s">
        <v>31</v>
      </c>
      <c r="C318" t="s">
        <v>32</v>
      </c>
      <c r="D318" s="5">
        <v>0.18515046296296298</v>
      </c>
      <c r="E318">
        <v>5</v>
      </c>
      <c r="F318">
        <v>6</v>
      </c>
      <c r="G318">
        <v>2</v>
      </c>
      <c r="H318">
        <v>2</v>
      </c>
      <c r="I318">
        <v>3</v>
      </c>
      <c r="J318">
        <v>2</v>
      </c>
      <c r="K318">
        <v>1</v>
      </c>
      <c r="L318">
        <v>2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s="1">
        <f t="shared" si="55"/>
        <v>0</v>
      </c>
      <c r="U318" s="1">
        <f t="shared" si="55"/>
        <v>0</v>
      </c>
      <c r="V318" s="1">
        <f t="shared" si="54"/>
        <v>0</v>
      </c>
      <c r="W318" s="1">
        <f>1*(-1)</f>
        <v>-1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36" x14ac:dyDescent="0.35">
      <c r="A319" t="s">
        <v>30</v>
      </c>
      <c r="B319" t="s">
        <v>31</v>
      </c>
      <c r="C319" t="s">
        <v>32</v>
      </c>
      <c r="D319" s="5">
        <v>0.18552083333333333</v>
      </c>
      <c r="E319">
        <v>5</v>
      </c>
      <c r="F319">
        <v>6</v>
      </c>
      <c r="G319">
        <v>2</v>
      </c>
      <c r="H319">
        <v>2</v>
      </c>
      <c r="I319">
        <v>3</v>
      </c>
      <c r="J319">
        <v>2</v>
      </c>
      <c r="K319">
        <v>1</v>
      </c>
      <c r="L319">
        <v>2</v>
      </c>
      <c r="M319">
        <v>1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 s="1">
        <f t="shared" si="55"/>
        <v>0</v>
      </c>
      <c r="U319" s="1">
        <f t="shared" si="55"/>
        <v>0</v>
      </c>
      <c r="V319" s="1">
        <f t="shared" si="54"/>
        <v>0</v>
      </c>
      <c r="W319" s="1">
        <f t="shared" ref="W319:W341" si="57">0*(-1)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36" x14ac:dyDescent="0.35">
      <c r="A320" s="2" t="s">
        <v>30</v>
      </c>
      <c r="B320" s="2" t="s">
        <v>31</v>
      </c>
      <c r="C320" s="2" t="s">
        <v>32</v>
      </c>
      <c r="D320" s="3">
        <v>0.18586805555555555</v>
      </c>
      <c r="E320" s="2">
        <v>5</v>
      </c>
      <c r="F320" s="2">
        <v>7</v>
      </c>
      <c r="G320" s="2">
        <v>2</v>
      </c>
      <c r="H320" s="2">
        <v>2</v>
      </c>
      <c r="I320" s="2">
        <v>4</v>
      </c>
      <c r="J320" s="2">
        <v>2</v>
      </c>
      <c r="K320" s="2">
        <v>2</v>
      </c>
      <c r="L320">
        <v>2</v>
      </c>
      <c r="M320" s="2">
        <v>1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1">
        <f t="shared" si="55"/>
        <v>0</v>
      </c>
      <c r="U320" s="1">
        <f t="shared" si="55"/>
        <v>0</v>
      </c>
      <c r="V320" s="1">
        <f t="shared" si="54"/>
        <v>0</v>
      </c>
      <c r="W320" s="1">
        <f t="shared" si="57"/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/>
      <c r="AE320" s="2"/>
      <c r="AF320" s="2"/>
      <c r="AG320" s="2"/>
      <c r="AJ320" s="2"/>
    </row>
    <row r="321" spans="1:36" x14ac:dyDescent="0.35">
      <c r="A321" t="s">
        <v>30</v>
      </c>
      <c r="B321" t="s">
        <v>31</v>
      </c>
      <c r="C321" t="s">
        <v>32</v>
      </c>
      <c r="D321" s="5">
        <v>0.18604166666666666</v>
      </c>
      <c r="E321">
        <v>5</v>
      </c>
      <c r="F321">
        <v>7</v>
      </c>
      <c r="G321">
        <v>2</v>
      </c>
      <c r="H321">
        <v>2</v>
      </c>
      <c r="I321">
        <v>4</v>
      </c>
      <c r="J321">
        <v>2</v>
      </c>
      <c r="K321">
        <v>2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 s="1">
        <f t="shared" si="55"/>
        <v>0</v>
      </c>
      <c r="U321" s="1">
        <f t="shared" si="55"/>
        <v>0</v>
      </c>
      <c r="V321" s="1">
        <f t="shared" si="54"/>
        <v>0</v>
      </c>
      <c r="W321" s="1">
        <f t="shared" si="57"/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36" x14ac:dyDescent="0.35">
      <c r="A322" t="s">
        <v>30</v>
      </c>
      <c r="B322" t="s">
        <v>31</v>
      </c>
      <c r="C322" t="s">
        <v>32</v>
      </c>
      <c r="D322" s="5">
        <v>0.18657407407407409</v>
      </c>
      <c r="E322">
        <v>5</v>
      </c>
      <c r="F322">
        <v>7</v>
      </c>
      <c r="G322">
        <v>2</v>
      </c>
      <c r="H322">
        <v>2</v>
      </c>
      <c r="I322">
        <v>4</v>
      </c>
      <c r="J322">
        <v>2</v>
      </c>
      <c r="K322">
        <v>2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1">
        <f t="shared" ref="T322:U341" si="58">0*(-1)</f>
        <v>0</v>
      </c>
      <c r="U322" s="1">
        <f t="shared" si="58"/>
        <v>0</v>
      </c>
      <c r="V322" s="1">
        <f t="shared" si="54"/>
        <v>0</v>
      </c>
      <c r="W322" s="1">
        <f t="shared" si="57"/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</row>
    <row r="323" spans="1:36" x14ac:dyDescent="0.35">
      <c r="A323" t="s">
        <v>30</v>
      </c>
      <c r="B323" t="s">
        <v>31</v>
      </c>
      <c r="C323" t="s">
        <v>32</v>
      </c>
      <c r="D323" s="5">
        <v>0.18706018518518519</v>
      </c>
      <c r="E323">
        <v>5</v>
      </c>
      <c r="F323">
        <v>7</v>
      </c>
      <c r="G323">
        <v>2</v>
      </c>
      <c r="H323">
        <v>2</v>
      </c>
      <c r="I323">
        <v>4</v>
      </c>
      <c r="J323">
        <v>2</v>
      </c>
      <c r="K323">
        <v>2</v>
      </c>
      <c r="L323">
        <v>1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 s="1">
        <f t="shared" si="58"/>
        <v>0</v>
      </c>
      <c r="U323" s="1">
        <f t="shared" si="58"/>
        <v>0</v>
      </c>
      <c r="V323" s="1">
        <f t="shared" si="54"/>
        <v>0</v>
      </c>
      <c r="W323" s="1">
        <f t="shared" si="57"/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36" x14ac:dyDescent="0.35">
      <c r="A324" t="s">
        <v>30</v>
      </c>
      <c r="B324" t="s">
        <v>31</v>
      </c>
      <c r="C324" t="s">
        <v>32</v>
      </c>
      <c r="D324" s="5">
        <v>0.18748842592592593</v>
      </c>
      <c r="E324">
        <v>5</v>
      </c>
      <c r="F324">
        <v>7</v>
      </c>
      <c r="G324">
        <v>2</v>
      </c>
      <c r="H324">
        <v>2</v>
      </c>
      <c r="I324">
        <v>4</v>
      </c>
      <c r="J324">
        <v>2</v>
      </c>
      <c r="K324">
        <v>2</v>
      </c>
      <c r="L324">
        <v>1</v>
      </c>
      <c r="M324">
        <v>-1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 s="1">
        <f t="shared" si="58"/>
        <v>0</v>
      </c>
      <c r="U324" s="1">
        <f t="shared" si="58"/>
        <v>0</v>
      </c>
      <c r="V324" s="1">
        <f t="shared" si="54"/>
        <v>0</v>
      </c>
      <c r="W324" s="1">
        <f t="shared" si="57"/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36" x14ac:dyDescent="0.35">
      <c r="A325" t="s">
        <v>30</v>
      </c>
      <c r="B325" t="s">
        <v>31</v>
      </c>
      <c r="C325" t="s">
        <v>32</v>
      </c>
      <c r="D325" s="5">
        <v>0.18818287037037038</v>
      </c>
      <c r="E325">
        <v>5</v>
      </c>
      <c r="F325">
        <v>7</v>
      </c>
      <c r="G325">
        <v>2</v>
      </c>
      <c r="H325">
        <v>2</v>
      </c>
      <c r="I325">
        <v>4</v>
      </c>
      <c r="J325">
        <v>2</v>
      </c>
      <c r="K325">
        <v>2</v>
      </c>
      <c r="L325">
        <v>2</v>
      </c>
      <c r="M325">
        <v>1</v>
      </c>
      <c r="N325">
        <v>2</v>
      </c>
      <c r="O325">
        <v>0</v>
      </c>
      <c r="P325">
        <v>0</v>
      </c>
      <c r="Q325">
        <v>0</v>
      </c>
      <c r="R325">
        <v>0</v>
      </c>
      <c r="S325">
        <v>0</v>
      </c>
      <c r="T325" s="1">
        <f t="shared" si="58"/>
        <v>0</v>
      </c>
      <c r="U325" s="1">
        <f t="shared" si="58"/>
        <v>0</v>
      </c>
      <c r="V325" s="1">
        <f t="shared" si="54"/>
        <v>0</v>
      </c>
      <c r="W325" s="1">
        <f t="shared" si="57"/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36" x14ac:dyDescent="0.35">
      <c r="A326" s="2" t="s">
        <v>30</v>
      </c>
      <c r="B326" s="2" t="s">
        <v>31</v>
      </c>
      <c r="C326" s="2" t="s">
        <v>32</v>
      </c>
      <c r="D326" s="3">
        <v>0.18940972222222222</v>
      </c>
      <c r="E326" s="2">
        <v>5</v>
      </c>
      <c r="F326" s="2">
        <v>8</v>
      </c>
      <c r="G326" s="2">
        <v>2</v>
      </c>
      <c r="H326" s="2">
        <v>2</v>
      </c>
      <c r="I326" s="2">
        <v>4</v>
      </c>
      <c r="J326" s="2">
        <v>3</v>
      </c>
      <c r="K326" s="2">
        <v>1</v>
      </c>
      <c r="L326">
        <v>2</v>
      </c>
      <c r="M326" s="2">
        <v>1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1">
        <f t="shared" si="58"/>
        <v>0</v>
      </c>
      <c r="U326" s="1">
        <f t="shared" si="58"/>
        <v>0</v>
      </c>
      <c r="V326" s="1">
        <f>1*(-1)</f>
        <v>-1</v>
      </c>
      <c r="W326" s="1">
        <f t="shared" si="57"/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/>
      <c r="AE326" s="2"/>
      <c r="AF326" s="2"/>
      <c r="AG326" s="2"/>
      <c r="AJ326" s="2"/>
    </row>
    <row r="327" spans="1:36" x14ac:dyDescent="0.35">
      <c r="A327" t="s">
        <v>30</v>
      </c>
      <c r="B327" t="s">
        <v>31</v>
      </c>
      <c r="C327" t="s">
        <v>32</v>
      </c>
      <c r="D327" s="5">
        <v>0.1897337962962963</v>
      </c>
      <c r="E327">
        <v>5</v>
      </c>
      <c r="F327">
        <v>8</v>
      </c>
      <c r="G327">
        <v>2</v>
      </c>
      <c r="H327">
        <v>2</v>
      </c>
      <c r="I327">
        <v>4</v>
      </c>
      <c r="J327">
        <v>3</v>
      </c>
      <c r="K327">
        <v>1</v>
      </c>
      <c r="L327">
        <v>2</v>
      </c>
      <c r="M327">
        <v>-1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1">
        <f t="shared" si="58"/>
        <v>0</v>
      </c>
      <c r="U327" s="1">
        <f t="shared" si="58"/>
        <v>0</v>
      </c>
      <c r="V327" s="1">
        <f t="shared" ref="V327:V335" si="59">0*(-1)</f>
        <v>0</v>
      </c>
      <c r="W327" s="1">
        <f t="shared" si="57"/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36" x14ac:dyDescent="0.35">
      <c r="A328" t="s">
        <v>30</v>
      </c>
      <c r="B328" t="s">
        <v>31</v>
      </c>
      <c r="C328" t="s">
        <v>32</v>
      </c>
      <c r="D328" s="5">
        <v>0.19017361111111111</v>
      </c>
      <c r="E328">
        <v>5</v>
      </c>
      <c r="F328">
        <v>8</v>
      </c>
      <c r="G328">
        <v>2</v>
      </c>
      <c r="H328">
        <v>2</v>
      </c>
      <c r="I328">
        <v>4</v>
      </c>
      <c r="J328">
        <v>3</v>
      </c>
      <c r="K328">
        <v>1</v>
      </c>
      <c r="L328">
        <v>1</v>
      </c>
      <c r="M328">
        <v>-1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1">
        <f t="shared" si="58"/>
        <v>0</v>
      </c>
      <c r="U328" s="1">
        <f t="shared" si="58"/>
        <v>0</v>
      </c>
      <c r="V328" s="1">
        <f t="shared" si="59"/>
        <v>0</v>
      </c>
      <c r="W328" s="1">
        <f t="shared" si="57"/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36" x14ac:dyDescent="0.35">
      <c r="A329" t="s">
        <v>30</v>
      </c>
      <c r="B329" t="s">
        <v>31</v>
      </c>
      <c r="C329" t="s">
        <v>32</v>
      </c>
      <c r="D329" s="5">
        <v>0.19071759259259258</v>
      </c>
      <c r="E329">
        <v>5</v>
      </c>
      <c r="F329">
        <v>8</v>
      </c>
      <c r="G329">
        <v>2</v>
      </c>
      <c r="H329">
        <v>2</v>
      </c>
      <c r="I329">
        <v>4</v>
      </c>
      <c r="J329">
        <v>3</v>
      </c>
      <c r="K329">
        <v>1</v>
      </c>
      <c r="L329">
        <v>2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 s="1">
        <f t="shared" si="58"/>
        <v>0</v>
      </c>
      <c r="U329" s="1">
        <f t="shared" si="58"/>
        <v>0</v>
      </c>
      <c r="V329" s="1">
        <f t="shared" si="59"/>
        <v>0</v>
      </c>
      <c r="W329" s="1">
        <f t="shared" si="57"/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36" x14ac:dyDescent="0.35">
      <c r="A330" t="s">
        <v>30</v>
      </c>
      <c r="B330" t="s">
        <v>31</v>
      </c>
      <c r="C330" t="s">
        <v>32</v>
      </c>
      <c r="D330" s="5">
        <v>0.1910300925925926</v>
      </c>
      <c r="E330">
        <v>5</v>
      </c>
      <c r="F330">
        <v>8</v>
      </c>
      <c r="G330">
        <v>2</v>
      </c>
      <c r="H330">
        <v>2</v>
      </c>
      <c r="I330">
        <v>4</v>
      </c>
      <c r="J330">
        <v>3</v>
      </c>
      <c r="K330">
        <v>1</v>
      </c>
      <c r="L330">
        <v>2</v>
      </c>
      <c r="M330">
        <v>-1</v>
      </c>
      <c r="N330">
        <v>1</v>
      </c>
      <c r="O330">
        <v>0</v>
      </c>
      <c r="P330">
        <v>1</v>
      </c>
      <c r="Q330">
        <v>0</v>
      </c>
      <c r="R330">
        <v>1</v>
      </c>
      <c r="S330">
        <v>0</v>
      </c>
      <c r="T330" s="1">
        <f t="shared" si="58"/>
        <v>0</v>
      </c>
      <c r="U330" s="1">
        <f t="shared" si="58"/>
        <v>0</v>
      </c>
      <c r="V330" s="1">
        <f t="shared" si="59"/>
        <v>0</v>
      </c>
      <c r="W330" s="1">
        <f t="shared" si="57"/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36" x14ac:dyDescent="0.35">
      <c r="A331" s="2" t="s">
        <v>30</v>
      </c>
      <c r="B331" s="2" t="s">
        <v>31</v>
      </c>
      <c r="C331" s="2" t="s">
        <v>32</v>
      </c>
      <c r="D331" s="3">
        <v>0.19155092592592593</v>
      </c>
      <c r="E331" s="2">
        <v>5</v>
      </c>
      <c r="F331" s="2">
        <v>9</v>
      </c>
      <c r="G331" s="2">
        <v>2</v>
      </c>
      <c r="H331" s="2">
        <v>2</v>
      </c>
      <c r="I331" s="2">
        <v>5</v>
      </c>
      <c r="J331" s="2">
        <v>3</v>
      </c>
      <c r="K331" s="2">
        <v>2</v>
      </c>
      <c r="L331">
        <v>1</v>
      </c>
      <c r="M331" s="2">
        <v>1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T331" s="1">
        <f t="shared" si="58"/>
        <v>0</v>
      </c>
      <c r="U331" s="1">
        <f t="shared" si="58"/>
        <v>0</v>
      </c>
      <c r="V331" s="1">
        <f t="shared" si="59"/>
        <v>0</v>
      </c>
      <c r="W331" s="1">
        <f t="shared" si="57"/>
        <v>0</v>
      </c>
      <c r="X331" s="2">
        <v>0</v>
      </c>
      <c r="Y331" s="2">
        <v>1</v>
      </c>
      <c r="Z331" s="2">
        <v>0</v>
      </c>
      <c r="AA331" s="2">
        <v>0</v>
      </c>
      <c r="AB331" s="2">
        <v>0</v>
      </c>
      <c r="AC331" s="2">
        <v>0</v>
      </c>
      <c r="AD331" s="2"/>
      <c r="AE331" s="2"/>
      <c r="AF331" s="2"/>
      <c r="AG331" s="2"/>
      <c r="AJ331" s="2"/>
    </row>
    <row r="332" spans="1:36" x14ac:dyDescent="0.35">
      <c r="A332" t="s">
        <v>30</v>
      </c>
      <c r="B332" t="s">
        <v>31</v>
      </c>
      <c r="C332" t="s">
        <v>32</v>
      </c>
      <c r="D332" s="5">
        <v>0.19187500000000002</v>
      </c>
      <c r="E332">
        <v>5</v>
      </c>
      <c r="F332">
        <v>9</v>
      </c>
      <c r="G332">
        <v>2</v>
      </c>
      <c r="H332">
        <v>2</v>
      </c>
      <c r="I332">
        <v>5</v>
      </c>
      <c r="J332">
        <v>3</v>
      </c>
      <c r="K332">
        <v>2</v>
      </c>
      <c r="L332">
        <v>1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1">
        <f t="shared" si="58"/>
        <v>0</v>
      </c>
      <c r="U332" s="1">
        <f t="shared" si="58"/>
        <v>0</v>
      </c>
      <c r="V332" s="1">
        <f t="shared" si="59"/>
        <v>0</v>
      </c>
      <c r="W332" s="1">
        <f t="shared" si="57"/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36" x14ac:dyDescent="0.35">
      <c r="A333" t="s">
        <v>30</v>
      </c>
      <c r="B333" t="s">
        <v>31</v>
      </c>
      <c r="C333" t="s">
        <v>32</v>
      </c>
      <c r="D333" s="5">
        <v>0.19217592592592592</v>
      </c>
      <c r="E333">
        <v>5</v>
      </c>
      <c r="F333">
        <v>9</v>
      </c>
      <c r="G333">
        <v>2</v>
      </c>
      <c r="H333">
        <v>2</v>
      </c>
      <c r="I333">
        <v>5</v>
      </c>
      <c r="J333">
        <v>3</v>
      </c>
      <c r="K333">
        <v>2</v>
      </c>
      <c r="L333">
        <v>2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1">
        <f t="shared" si="58"/>
        <v>0</v>
      </c>
      <c r="U333" s="1">
        <f t="shared" si="58"/>
        <v>0</v>
      </c>
      <c r="V333" s="1">
        <f t="shared" si="59"/>
        <v>0</v>
      </c>
      <c r="W333" s="1">
        <f t="shared" si="57"/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36" x14ac:dyDescent="0.35">
      <c r="A334" t="s">
        <v>30</v>
      </c>
      <c r="B334" t="s">
        <v>31</v>
      </c>
      <c r="C334" t="s">
        <v>32</v>
      </c>
      <c r="D334" s="5">
        <v>0.19251157407407407</v>
      </c>
      <c r="E334">
        <v>5</v>
      </c>
      <c r="F334">
        <v>9</v>
      </c>
      <c r="G334">
        <v>2</v>
      </c>
      <c r="H334">
        <v>2</v>
      </c>
      <c r="I334">
        <v>5</v>
      </c>
      <c r="J334">
        <v>3</v>
      </c>
      <c r="K334">
        <v>2</v>
      </c>
      <c r="L334">
        <v>1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1">
        <f t="shared" si="58"/>
        <v>0</v>
      </c>
      <c r="U334" s="1">
        <f t="shared" si="58"/>
        <v>0</v>
      </c>
      <c r="V334" s="1">
        <f t="shared" si="59"/>
        <v>0</v>
      </c>
      <c r="W334" s="1">
        <f t="shared" si="57"/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36" x14ac:dyDescent="0.35">
      <c r="A335" t="s">
        <v>30</v>
      </c>
      <c r="B335" t="s">
        <v>31</v>
      </c>
      <c r="C335" t="s">
        <v>32</v>
      </c>
      <c r="D335" s="5">
        <v>0.19280092592592593</v>
      </c>
      <c r="E335">
        <v>5</v>
      </c>
      <c r="F335">
        <v>9</v>
      </c>
      <c r="G335">
        <v>2</v>
      </c>
      <c r="H335">
        <v>2</v>
      </c>
      <c r="I335">
        <v>5</v>
      </c>
      <c r="J335">
        <v>3</v>
      </c>
      <c r="K335">
        <v>2</v>
      </c>
      <c r="L335">
        <v>1</v>
      </c>
      <c r="M335">
        <v>-1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0</v>
      </c>
      <c r="T335" s="1">
        <f t="shared" si="58"/>
        <v>0</v>
      </c>
      <c r="U335" s="1">
        <f t="shared" si="58"/>
        <v>0</v>
      </c>
      <c r="V335" s="1">
        <f t="shared" si="59"/>
        <v>0</v>
      </c>
      <c r="W335" s="1">
        <f t="shared" si="57"/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36" x14ac:dyDescent="0.35">
      <c r="A336" s="2" t="s">
        <v>30</v>
      </c>
      <c r="B336" s="2" t="s">
        <v>31</v>
      </c>
      <c r="C336" s="2" t="s">
        <v>32</v>
      </c>
      <c r="D336" s="3">
        <v>0.19410879629629629</v>
      </c>
      <c r="E336" s="2">
        <v>5</v>
      </c>
      <c r="F336" s="2">
        <v>10</v>
      </c>
      <c r="G336" s="2">
        <v>2</v>
      </c>
      <c r="H336" s="2">
        <v>2</v>
      </c>
      <c r="I336" s="2">
        <v>5</v>
      </c>
      <c r="J336" s="2">
        <v>4</v>
      </c>
      <c r="K336" s="2">
        <v>1</v>
      </c>
      <c r="L336" s="2"/>
      <c r="M336" s="2">
        <v>1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1">
        <f t="shared" si="58"/>
        <v>0</v>
      </c>
      <c r="U336" s="1">
        <f t="shared" si="58"/>
        <v>0</v>
      </c>
      <c r="V336" s="1">
        <f>1*(-1)</f>
        <v>-1</v>
      </c>
      <c r="W336" s="1">
        <f t="shared" si="57"/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/>
      <c r="AE336" s="2"/>
      <c r="AF336" s="2"/>
      <c r="AG336" s="2"/>
      <c r="AJ336" s="2"/>
    </row>
    <row r="337" spans="1:29" x14ac:dyDescent="0.35">
      <c r="A337" t="s">
        <v>30</v>
      </c>
      <c r="B337" t="s">
        <v>31</v>
      </c>
      <c r="C337" t="s">
        <v>32</v>
      </c>
      <c r="D337" s="5">
        <v>0.19442129629629631</v>
      </c>
      <c r="E337">
        <v>5</v>
      </c>
      <c r="F337">
        <v>10</v>
      </c>
      <c r="G337">
        <v>2</v>
      </c>
      <c r="H337">
        <v>2</v>
      </c>
      <c r="I337">
        <v>5</v>
      </c>
      <c r="J337">
        <v>4</v>
      </c>
      <c r="K337">
        <v>1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 s="1">
        <f t="shared" si="58"/>
        <v>0</v>
      </c>
      <c r="U337" s="1">
        <f t="shared" si="58"/>
        <v>0</v>
      </c>
      <c r="V337" s="1">
        <f>0*(-1)</f>
        <v>0</v>
      </c>
      <c r="W337" s="1">
        <f t="shared" si="57"/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35">
      <c r="A338" t="s">
        <v>30</v>
      </c>
      <c r="B338" t="s">
        <v>31</v>
      </c>
      <c r="C338" t="s">
        <v>32</v>
      </c>
      <c r="D338" s="5">
        <v>0.19494212962962965</v>
      </c>
      <c r="E338">
        <v>5</v>
      </c>
      <c r="F338">
        <v>10</v>
      </c>
      <c r="G338">
        <v>2</v>
      </c>
      <c r="H338">
        <v>2</v>
      </c>
      <c r="I338">
        <v>5</v>
      </c>
      <c r="J338">
        <v>4</v>
      </c>
      <c r="K338">
        <v>1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 s="1">
        <f t="shared" si="58"/>
        <v>0</v>
      </c>
      <c r="U338" s="1">
        <f t="shared" si="58"/>
        <v>0</v>
      </c>
      <c r="V338" s="1">
        <f>0*(-1)</f>
        <v>0</v>
      </c>
      <c r="W338" s="1">
        <f t="shared" si="57"/>
        <v>0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35">
      <c r="A339" t="s">
        <v>30</v>
      </c>
      <c r="B339" t="s">
        <v>31</v>
      </c>
      <c r="C339" t="s">
        <v>32</v>
      </c>
      <c r="D339" s="5">
        <v>0.19537037037037039</v>
      </c>
      <c r="E339">
        <v>5</v>
      </c>
      <c r="F339">
        <v>10</v>
      </c>
      <c r="G339">
        <v>2</v>
      </c>
      <c r="H339">
        <v>2</v>
      </c>
      <c r="I339">
        <v>5</v>
      </c>
      <c r="J339">
        <v>4</v>
      </c>
      <c r="K339">
        <v>1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 s="1">
        <f t="shared" si="58"/>
        <v>0</v>
      </c>
      <c r="U339" s="1">
        <f t="shared" si="58"/>
        <v>0</v>
      </c>
      <c r="V339" s="1">
        <f>0*(-1)</f>
        <v>0</v>
      </c>
      <c r="W339" s="1">
        <f t="shared" si="57"/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35">
      <c r="A340" t="s">
        <v>30</v>
      </c>
      <c r="B340" t="s">
        <v>31</v>
      </c>
      <c r="C340" t="s">
        <v>32</v>
      </c>
      <c r="D340" s="5">
        <v>0.19574074074074074</v>
      </c>
      <c r="E340">
        <v>5</v>
      </c>
      <c r="F340">
        <v>10</v>
      </c>
      <c r="G340">
        <v>2</v>
      </c>
      <c r="H340">
        <v>2</v>
      </c>
      <c r="I340">
        <v>5</v>
      </c>
      <c r="J340">
        <v>4</v>
      </c>
      <c r="K340">
        <v>1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">
        <f t="shared" si="58"/>
        <v>0</v>
      </c>
      <c r="U340" s="1">
        <f t="shared" si="58"/>
        <v>0</v>
      </c>
      <c r="V340" s="1">
        <f>0*(-1)</f>
        <v>0</v>
      </c>
      <c r="W340" s="1">
        <f t="shared" si="57"/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35">
      <c r="A341" t="s">
        <v>30</v>
      </c>
      <c r="B341" t="s">
        <v>31</v>
      </c>
      <c r="C341" t="s">
        <v>32</v>
      </c>
      <c r="D341" s="5">
        <v>0.19614583333333332</v>
      </c>
      <c r="E341">
        <v>5</v>
      </c>
      <c r="F341">
        <v>10</v>
      </c>
      <c r="G341">
        <v>2</v>
      </c>
      <c r="H341">
        <v>2</v>
      </c>
      <c r="I341">
        <v>5</v>
      </c>
      <c r="J341">
        <v>4</v>
      </c>
      <c r="K341">
        <v>1</v>
      </c>
      <c r="M341">
        <v>1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0</v>
      </c>
      <c r="T341" s="1">
        <f t="shared" si="58"/>
        <v>0</v>
      </c>
      <c r="U341" s="1">
        <f t="shared" si="58"/>
        <v>0</v>
      </c>
      <c r="V341" s="1">
        <f>0*(-1)</f>
        <v>0</v>
      </c>
      <c r="W341" s="1">
        <f t="shared" si="57"/>
        <v>0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F-7E30-43C0-8041-D3007124B874}">
  <dimension ref="A1:BE388"/>
  <sheetViews>
    <sheetView topLeftCell="A247" zoomScale="80" zoomScaleNormal="80" workbookViewId="0">
      <selection activeCell="BA333" sqref="BA333"/>
    </sheetView>
  </sheetViews>
  <sheetFormatPr defaultRowHeight="14.5" x14ac:dyDescent="0.35"/>
  <cols>
    <col min="1" max="1" width="19.6328125" bestFit="1" customWidth="1"/>
    <col min="2" max="2" width="12.453125" bestFit="1" customWidth="1"/>
    <col min="3" max="3" width="13.54296875" bestFit="1" customWidth="1"/>
    <col min="8" max="8" width="8.7265625" style="7"/>
    <col min="11" max="12" width="14.1796875" bestFit="1" customWidth="1"/>
    <col min="13" max="13" width="11" bestFit="1" customWidth="1"/>
    <col min="14" max="14" width="11.08984375" bestFit="1" customWidth="1"/>
    <col min="15" max="15" width="9.08984375" bestFit="1" customWidth="1"/>
    <col min="18" max="19" width="9.7265625" bestFit="1" customWidth="1"/>
    <col min="20" max="21" width="14.7265625" bestFit="1" customWidth="1"/>
    <col min="22" max="23" width="10.1796875" bestFit="1" customWidth="1"/>
    <col min="24" max="25" width="14.26953125" bestFit="1" customWidth="1"/>
    <col min="26" max="27" width="16.26953125" bestFit="1" customWidth="1"/>
    <col min="28" max="29" width="18.54296875" bestFit="1" customWidth="1"/>
    <col min="30" max="30" width="18.54296875" style="16" customWidth="1"/>
    <col min="31" max="31" width="13" style="16" bestFit="1" customWidth="1"/>
    <col min="33" max="33" width="19.453125" bestFit="1" customWidth="1"/>
    <col min="36" max="36" width="20.08984375" bestFit="1" customWidth="1"/>
    <col min="37" max="37" width="12.26953125" bestFit="1" customWidth="1"/>
    <col min="38" max="38" width="12.81640625" customWidth="1"/>
    <col min="39" max="39" width="13.08984375" customWidth="1"/>
    <col min="40" max="40" width="11.453125" customWidth="1"/>
    <col min="41" max="42" width="14.90625" bestFit="1" customWidth="1"/>
    <col min="43" max="43" width="11.90625" bestFit="1" customWidth="1"/>
    <col min="44" max="44" width="12.26953125" bestFit="1" customWidth="1"/>
    <col min="45" max="45" width="14.6328125" customWidth="1"/>
    <col min="46" max="46" width="14.1796875" customWidth="1"/>
    <col min="47" max="47" width="17.81640625" customWidth="1"/>
    <col min="48" max="48" width="16.90625" bestFit="1" customWidth="1"/>
    <col min="49" max="49" width="16.81640625" bestFit="1" customWidth="1"/>
    <col min="52" max="52" width="12.90625" customWidth="1"/>
    <col min="53" max="54" width="13.54296875" bestFit="1" customWidth="1"/>
  </cols>
  <sheetData>
    <row r="1" spans="1:57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6" t="s">
        <v>34</v>
      </c>
      <c r="I1" s="4" t="s">
        <v>10</v>
      </c>
      <c r="J1" s="4" t="s">
        <v>11</v>
      </c>
      <c r="K1" s="4" t="s">
        <v>36</v>
      </c>
      <c r="L1" s="4" t="s">
        <v>37</v>
      </c>
      <c r="M1" s="4" t="s">
        <v>33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15" t="s">
        <v>38</v>
      </c>
      <c r="AE1" s="15" t="s">
        <v>39</v>
      </c>
      <c r="AF1" s="4">
        <f>-1</f>
        <v>-1</v>
      </c>
      <c r="AG1" s="4" t="s">
        <v>45</v>
      </c>
      <c r="AH1" s="4" t="s">
        <v>40</v>
      </c>
      <c r="AI1" s="4" t="s">
        <v>41</v>
      </c>
      <c r="AJ1" s="4" t="s">
        <v>46</v>
      </c>
      <c r="AL1" s="4" t="s">
        <v>42</v>
      </c>
      <c r="AM1" s="4" t="s">
        <v>43</v>
      </c>
      <c r="AN1" s="4" t="s">
        <v>44</v>
      </c>
      <c r="AP1" s="4" t="s">
        <v>52</v>
      </c>
      <c r="AQ1" s="4" t="s">
        <v>50</v>
      </c>
      <c r="AR1" s="4" t="s">
        <v>51</v>
      </c>
      <c r="AS1" s="4" t="s">
        <v>53</v>
      </c>
      <c r="AT1" s="4" t="s">
        <v>54</v>
      </c>
      <c r="AU1" s="4" t="s">
        <v>55</v>
      </c>
      <c r="AV1" s="4" t="s">
        <v>56</v>
      </c>
    </row>
    <row r="2" spans="1:57" x14ac:dyDescent="0.35">
      <c r="A2" t="s">
        <v>30</v>
      </c>
      <c r="B2" t="s">
        <v>31</v>
      </c>
      <c r="C2" t="s">
        <v>32</v>
      </c>
      <c r="D2" s="5">
        <v>0</v>
      </c>
      <c r="E2">
        <v>1</v>
      </c>
      <c r="F2">
        <v>1</v>
      </c>
      <c r="H2" s="7">
        <v>0</v>
      </c>
      <c r="I2">
        <v>2</v>
      </c>
      <c r="J2">
        <v>1</v>
      </c>
      <c r="K2">
        <f>IF(M2 = 1, 1, 0)</f>
        <v>0</v>
      </c>
      <c r="L2">
        <f>IF(M2= 2, 1, 0)</f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 t="shared" ref="T2:W5" si="0">0*(-1)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v>0</v>
      </c>
      <c r="Y2">
        <v>0</v>
      </c>
      <c r="Z2">
        <v>0</v>
      </c>
      <c r="AA2">
        <v>0</v>
      </c>
      <c r="AB2">
        <f t="shared" ref="AB2:AC6" si="1">0*(-1)</f>
        <v>0</v>
      </c>
      <c r="AC2">
        <f t="shared" si="1"/>
        <v>0</v>
      </c>
      <c r="AD2" s="16">
        <f>SUM(K2,P2,R2,T2,V2,X2,Z2,AB2)+IF(I2=1,1,0)</f>
        <v>0</v>
      </c>
      <c r="AE2" s="16">
        <f>SUM(J2,L2,Q2,S2,U2,W2,Y2,AA2,AC2)+IF(I2=2,1,0)</f>
        <v>3</v>
      </c>
      <c r="AG2">
        <v>403</v>
      </c>
      <c r="AH2">
        <f>(AD11-AD2)/$AG$2</f>
        <v>7.4441687344913151E-3</v>
      </c>
      <c r="AI2">
        <f>(AE11-AE2)/$AG$2</f>
        <v>2.729528535980149E-2</v>
      </c>
      <c r="AJ2">
        <f>IF(AH2&gt;AI2, 1,2)</f>
        <v>2</v>
      </c>
      <c r="AK2" s="20"/>
      <c r="AL2" s="5">
        <v>0</v>
      </c>
      <c r="AM2" s="18">
        <v>0</v>
      </c>
      <c r="AN2" s="18">
        <v>3</v>
      </c>
      <c r="AP2">
        <f>SUM(AG2,AG13,AG27,AG20,AG36,AG42,AG49)</f>
        <v>1593</v>
      </c>
      <c r="AQ2">
        <f>(AD52-AD2)</f>
        <v>17</v>
      </c>
      <c r="AR2">
        <f>(AE52-AE2)</f>
        <v>57</v>
      </c>
      <c r="AS2" s="20">
        <f>(AQ2/AP2)</f>
        <v>1.0671688637790333E-2</v>
      </c>
      <c r="AT2" s="20">
        <f>AR2/AP2</f>
        <v>3.5781544256120526E-2</v>
      </c>
      <c r="AU2">
        <f>IF(AS2&gt;AT2, 1,2)</f>
        <v>2</v>
      </c>
      <c r="AV2">
        <f>IF(O52=2,2,1)</f>
        <v>2</v>
      </c>
      <c r="BC2" s="15" t="s">
        <v>38</v>
      </c>
      <c r="BD2" s="15" t="s">
        <v>39</v>
      </c>
    </row>
    <row r="3" spans="1:57" x14ac:dyDescent="0.35">
      <c r="A3" t="s">
        <v>30</v>
      </c>
      <c r="B3" t="s">
        <v>31</v>
      </c>
      <c r="C3" t="s">
        <v>32</v>
      </c>
      <c r="D3" s="5">
        <v>2.8935185185185189E-4</v>
      </c>
      <c r="E3">
        <v>1</v>
      </c>
      <c r="F3">
        <v>1</v>
      </c>
      <c r="H3" s="7">
        <v>15</v>
      </c>
      <c r="I3">
        <v>2</v>
      </c>
      <c r="J3">
        <v>1</v>
      </c>
      <c r="K3">
        <f t="shared" ref="K3:K75" si="2">IF(M3 = 1, 1, 0)</f>
        <v>1</v>
      </c>
      <c r="L3">
        <f t="shared" ref="L3:L75" si="3">IF(M3= 2, 1, 0)</f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v>0</v>
      </c>
      <c r="Y3">
        <v>0</v>
      </c>
      <c r="Z3">
        <v>0</v>
      </c>
      <c r="AA3">
        <v>0</v>
      </c>
      <c r="AB3">
        <f t="shared" si="1"/>
        <v>0</v>
      </c>
      <c r="AC3">
        <f t="shared" si="1"/>
        <v>0</v>
      </c>
      <c r="AD3" s="16">
        <f>SUM(K3,P3,R3,T3,V3,X3,Z3,AB3)+AD2</f>
        <v>1</v>
      </c>
      <c r="AE3" s="16">
        <f>SUM(J3,L3,Q3,S3,U3,W3,Y3,AA3,AC3)+AE2</f>
        <v>4</v>
      </c>
      <c r="AK3" s="4"/>
      <c r="AL3" s="5">
        <v>2.8935185185185189E-4</v>
      </c>
      <c r="AM3" s="18">
        <v>1</v>
      </c>
      <c r="AN3" s="18">
        <v>4</v>
      </c>
      <c r="AR3" s="5"/>
      <c r="BC3">
        <f>SUM(AD52,AD159,AD237,AD311,AD383)</f>
        <v>222</v>
      </c>
      <c r="BD3">
        <f>SUM(AN46,AN148,AN231,AN303,AN374)</f>
        <v>284</v>
      </c>
    </row>
    <row r="4" spans="1:57" x14ac:dyDescent="0.35">
      <c r="A4" t="s">
        <v>30</v>
      </c>
      <c r="B4" t="s">
        <v>31</v>
      </c>
      <c r="C4" t="s">
        <v>32</v>
      </c>
      <c r="D4" s="5">
        <v>9.1435185185185185E-4</v>
      </c>
      <c r="E4">
        <v>1</v>
      </c>
      <c r="F4">
        <v>1</v>
      </c>
      <c r="H4" s="7">
        <v>15</v>
      </c>
      <c r="I4">
        <v>2</v>
      </c>
      <c r="J4">
        <v>-1</v>
      </c>
      <c r="K4">
        <f t="shared" si="2"/>
        <v>1</v>
      </c>
      <c r="L4">
        <f t="shared" si="3"/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v>0</v>
      </c>
      <c r="Y4">
        <v>0</v>
      </c>
      <c r="Z4">
        <v>0</v>
      </c>
      <c r="AA4">
        <v>0</v>
      </c>
      <c r="AB4">
        <f t="shared" si="1"/>
        <v>0</v>
      </c>
      <c r="AC4">
        <f t="shared" si="1"/>
        <v>0</v>
      </c>
      <c r="AD4" s="16">
        <f>SUM(K4,P4,R4,T4,V4,X4,Z4,AB4)+AD3</f>
        <v>3</v>
      </c>
      <c r="AE4" s="16">
        <f>SUM(J4,L4,Q4,S4,U4,W4,Y4,AA4,AC4)+AE3</f>
        <v>3</v>
      </c>
      <c r="AL4" s="5">
        <v>9.1435185185185185E-4</v>
      </c>
      <c r="AM4" s="18">
        <v>3</v>
      </c>
      <c r="AN4" s="18">
        <v>3</v>
      </c>
      <c r="AS4" s="4" t="s">
        <v>57</v>
      </c>
      <c r="AT4" s="21">
        <f>ABS(AS2-AT2)</f>
        <v>2.5109855618330193E-2</v>
      </c>
      <c r="BB4" t="s">
        <v>47</v>
      </c>
      <c r="BC4">
        <f>(BC3-AM2)/146547</f>
        <v>1.5148723617678969E-3</v>
      </c>
      <c r="BD4">
        <f>(BD3-AN2)/146547</f>
        <v>1.9174735750305363E-3</v>
      </c>
      <c r="BE4">
        <f>IF(BC4&gt;BD4, 1,2)</f>
        <v>2</v>
      </c>
    </row>
    <row r="5" spans="1:57" x14ac:dyDescent="0.35">
      <c r="A5" t="s">
        <v>30</v>
      </c>
      <c r="B5" t="s">
        <v>31</v>
      </c>
      <c r="C5" t="s">
        <v>32</v>
      </c>
      <c r="D5" s="5">
        <v>1.5856481481481479E-3</v>
      </c>
      <c r="E5">
        <v>1</v>
      </c>
      <c r="F5">
        <v>1</v>
      </c>
      <c r="H5" s="7">
        <v>15</v>
      </c>
      <c r="I5">
        <v>2</v>
      </c>
      <c r="J5">
        <v>-1</v>
      </c>
      <c r="K5">
        <f t="shared" si="2"/>
        <v>0</v>
      </c>
      <c r="L5">
        <f t="shared" si="3"/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v>0</v>
      </c>
      <c r="Y5">
        <v>0</v>
      </c>
      <c r="Z5">
        <v>0</v>
      </c>
      <c r="AA5">
        <v>0</v>
      </c>
      <c r="AB5">
        <f t="shared" si="1"/>
        <v>0</v>
      </c>
      <c r="AC5">
        <f t="shared" si="1"/>
        <v>0</v>
      </c>
      <c r="AD5" s="16">
        <f>SUM(K5,P5,R5,T5,V5,X5,Z5,AB5)+AD4</f>
        <v>3</v>
      </c>
      <c r="AE5" s="16">
        <f t="shared" ref="AE5:AE11" si="4">SUM(J5,L5,Q5,S5,U5,W5,Y5,AA5,AC5)+AE4</f>
        <v>3</v>
      </c>
      <c r="AL5" s="5">
        <v>1.5856481481481479E-3</v>
      </c>
      <c r="AM5" s="18">
        <v>3</v>
      </c>
      <c r="AN5" s="18">
        <v>3</v>
      </c>
      <c r="AS5" s="1"/>
      <c r="AT5" s="21"/>
    </row>
    <row r="6" spans="1:57" x14ac:dyDescent="0.35">
      <c r="A6" t="s">
        <v>30</v>
      </c>
      <c r="B6" t="s">
        <v>31</v>
      </c>
      <c r="C6" t="s">
        <v>32</v>
      </c>
      <c r="D6" s="5">
        <v>2.1064814814814813E-3</v>
      </c>
      <c r="E6">
        <v>1</v>
      </c>
      <c r="F6">
        <v>1</v>
      </c>
      <c r="H6" s="7">
        <v>30</v>
      </c>
      <c r="I6">
        <v>2</v>
      </c>
      <c r="J6">
        <v>1</v>
      </c>
      <c r="K6">
        <f t="shared" si="2"/>
        <v>1</v>
      </c>
      <c r="L6">
        <f t="shared" si="3"/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ref="T6:V9" si="5">0*(-1)</f>
        <v>0</v>
      </c>
      <c r="U6">
        <f t="shared" si="5"/>
        <v>0</v>
      </c>
      <c r="V6">
        <f t="shared" si="5"/>
        <v>0</v>
      </c>
      <c r="W6">
        <f>1*(-1)</f>
        <v>-1</v>
      </c>
      <c r="X6">
        <v>0</v>
      </c>
      <c r="Y6">
        <v>0</v>
      </c>
      <c r="Z6">
        <v>0</v>
      </c>
      <c r="AA6">
        <v>0</v>
      </c>
      <c r="AB6">
        <f t="shared" si="1"/>
        <v>0</v>
      </c>
      <c r="AC6">
        <f t="shared" si="1"/>
        <v>0</v>
      </c>
      <c r="AD6" s="16">
        <f>SUM(K6,P6,R6,T6,V6,X6,Z6,AB6)+AD5</f>
        <v>4</v>
      </c>
      <c r="AE6" s="16">
        <f t="shared" si="4"/>
        <v>3</v>
      </c>
      <c r="AL6" s="5">
        <v>2.1064814814814813E-3</v>
      </c>
      <c r="AM6" s="18">
        <v>4</v>
      </c>
      <c r="AN6" s="18">
        <v>3</v>
      </c>
    </row>
    <row r="7" spans="1:57" x14ac:dyDescent="0.35">
      <c r="A7" t="s">
        <v>30</v>
      </c>
      <c r="B7" t="s">
        <v>31</v>
      </c>
      <c r="C7" t="s">
        <v>32</v>
      </c>
      <c r="D7" s="5">
        <v>2.5231481481481481E-3</v>
      </c>
      <c r="E7">
        <v>1</v>
      </c>
      <c r="F7">
        <v>1</v>
      </c>
      <c r="H7" s="7">
        <v>30</v>
      </c>
      <c r="I7">
        <v>2</v>
      </c>
      <c r="J7">
        <v>1</v>
      </c>
      <c r="K7">
        <f t="shared" si="2"/>
        <v>0</v>
      </c>
      <c r="L7">
        <f t="shared" si="3"/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>0*(-1)</f>
        <v>0</v>
      </c>
      <c r="X7">
        <v>0</v>
      </c>
      <c r="Y7">
        <v>0</v>
      </c>
      <c r="Z7">
        <v>0</v>
      </c>
      <c r="AA7">
        <v>0</v>
      </c>
      <c r="AB7">
        <f>1*(-1)</f>
        <v>-1</v>
      </c>
      <c r="AC7">
        <f>0*(-1)</f>
        <v>0</v>
      </c>
      <c r="AD7" s="16">
        <f>SUM(K7,P7,R7,T7,V7,X7,Z7,AB7)+AD6</f>
        <v>3</v>
      </c>
      <c r="AE7" s="16">
        <f t="shared" si="4"/>
        <v>5</v>
      </c>
      <c r="AL7" s="5">
        <v>2.5231481481481481E-3</v>
      </c>
      <c r="AM7" s="18">
        <v>3</v>
      </c>
      <c r="AN7" s="18">
        <v>5</v>
      </c>
      <c r="BB7" s="5">
        <v>0</v>
      </c>
      <c r="BC7">
        <v>0</v>
      </c>
      <c r="BD7">
        <v>3</v>
      </c>
    </row>
    <row r="8" spans="1:57" x14ac:dyDescent="0.35">
      <c r="A8" t="s">
        <v>30</v>
      </c>
      <c r="B8" t="s">
        <v>31</v>
      </c>
      <c r="C8" t="s">
        <v>32</v>
      </c>
      <c r="D8" s="5">
        <v>2.8356481481481479E-3</v>
      </c>
      <c r="E8">
        <v>1</v>
      </c>
      <c r="F8">
        <v>1</v>
      </c>
      <c r="H8" s="7">
        <v>40</v>
      </c>
      <c r="I8">
        <v>2</v>
      </c>
      <c r="J8">
        <v>1</v>
      </c>
      <c r="K8">
        <f t="shared" si="2"/>
        <v>0</v>
      </c>
      <c r="L8">
        <f t="shared" si="3"/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f t="shared" si="5"/>
        <v>0</v>
      </c>
      <c r="U8">
        <f t="shared" si="5"/>
        <v>0</v>
      </c>
      <c r="V8">
        <f t="shared" si="5"/>
        <v>0</v>
      </c>
      <c r="W8">
        <f>0*(-1)</f>
        <v>0</v>
      </c>
      <c r="X8">
        <v>0</v>
      </c>
      <c r="Y8">
        <v>1</v>
      </c>
      <c r="Z8">
        <v>0</v>
      </c>
      <c r="AA8">
        <v>0</v>
      </c>
      <c r="AB8">
        <f>0*(-1)</f>
        <v>0</v>
      </c>
      <c r="AC8">
        <f>0*(-1)</f>
        <v>0</v>
      </c>
      <c r="AD8" s="16">
        <f t="shared" ref="AD8:AD11" si="6">SUM(K8,P8,R8,T8,V8,X8,Z8,AB8)+AD7</f>
        <v>3</v>
      </c>
      <c r="AE8" s="16">
        <f t="shared" si="4"/>
        <v>9</v>
      </c>
      <c r="AL8" s="5">
        <v>2.8356481481481479E-3</v>
      </c>
      <c r="AM8" s="18">
        <v>3</v>
      </c>
      <c r="AN8" s="18">
        <v>9</v>
      </c>
      <c r="BB8" s="5">
        <v>0.19614583333333332</v>
      </c>
      <c r="BC8">
        <v>222</v>
      </c>
      <c r="BD8">
        <v>284</v>
      </c>
    </row>
    <row r="9" spans="1:57" x14ac:dyDescent="0.35">
      <c r="A9" t="s">
        <v>30</v>
      </c>
      <c r="B9" t="s">
        <v>31</v>
      </c>
      <c r="C9" t="s">
        <v>32</v>
      </c>
      <c r="D9" s="5">
        <v>3.2523148148148151E-3</v>
      </c>
      <c r="E9">
        <v>1</v>
      </c>
      <c r="F9">
        <v>1</v>
      </c>
      <c r="H9" s="7" t="s">
        <v>35</v>
      </c>
      <c r="I9">
        <v>2</v>
      </c>
      <c r="J9">
        <v>1</v>
      </c>
      <c r="K9">
        <f t="shared" si="2"/>
        <v>1</v>
      </c>
      <c r="L9">
        <f t="shared" si="3"/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5"/>
        <v>0</v>
      </c>
      <c r="U9">
        <f t="shared" si="5"/>
        <v>0</v>
      </c>
      <c r="V9">
        <f t="shared" si="5"/>
        <v>0</v>
      </c>
      <c r="W9">
        <f>0*(-1)</f>
        <v>0</v>
      </c>
      <c r="X9">
        <v>0</v>
      </c>
      <c r="Y9">
        <v>0</v>
      </c>
      <c r="Z9">
        <v>0</v>
      </c>
      <c r="AA9">
        <v>0</v>
      </c>
      <c r="AB9">
        <f>0*(-1)</f>
        <v>0</v>
      </c>
      <c r="AC9">
        <f>0*(-1)</f>
        <v>0</v>
      </c>
      <c r="AD9" s="16">
        <f t="shared" si="6"/>
        <v>4</v>
      </c>
      <c r="AE9" s="16">
        <f t="shared" si="4"/>
        <v>10</v>
      </c>
      <c r="AL9" s="5">
        <v>3.2523148148148151E-3</v>
      </c>
      <c r="AM9" s="18">
        <v>4</v>
      </c>
      <c r="AN9" s="18">
        <v>10</v>
      </c>
    </row>
    <row r="10" spans="1:57" x14ac:dyDescent="0.35">
      <c r="A10" t="s">
        <v>30</v>
      </c>
      <c r="B10" t="s">
        <v>31</v>
      </c>
      <c r="C10" t="s">
        <v>32</v>
      </c>
      <c r="D10" s="5">
        <v>4.2013888888888891E-3</v>
      </c>
      <c r="E10">
        <v>1</v>
      </c>
      <c r="F10">
        <v>1</v>
      </c>
      <c r="H10" s="7">
        <v>40</v>
      </c>
      <c r="I10">
        <v>2</v>
      </c>
      <c r="J10">
        <v>1</v>
      </c>
      <c r="K10">
        <f t="shared" si="2"/>
        <v>0</v>
      </c>
      <c r="L10">
        <f t="shared" si="3"/>
        <v>1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>0*(-1)</f>
        <v>0</v>
      </c>
      <c r="U10">
        <f>0*(-1)</f>
        <v>0</v>
      </c>
      <c r="V10">
        <f>1*(-1)</f>
        <v>-1</v>
      </c>
      <c r="W10">
        <f>0*(-1)</f>
        <v>0</v>
      </c>
      <c r="X10">
        <v>0</v>
      </c>
      <c r="Y10">
        <v>0</v>
      </c>
      <c r="Z10">
        <v>0</v>
      </c>
      <c r="AA10">
        <v>0</v>
      </c>
      <c r="AB10">
        <f>0*(-1)</f>
        <v>0</v>
      </c>
      <c r="AC10">
        <f>0*(-1)</f>
        <v>0</v>
      </c>
      <c r="AD10" s="16">
        <f t="shared" si="6"/>
        <v>3</v>
      </c>
      <c r="AE10" s="16">
        <f t="shared" si="4"/>
        <v>12</v>
      </c>
      <c r="AL10" s="5">
        <v>4.2013888888888891E-3</v>
      </c>
      <c r="AM10" s="18">
        <v>3</v>
      </c>
      <c r="AN10" s="18">
        <v>12</v>
      </c>
    </row>
    <row r="11" spans="1:57" x14ac:dyDescent="0.35">
      <c r="A11" t="s">
        <v>30</v>
      </c>
      <c r="B11" t="s">
        <v>31</v>
      </c>
      <c r="C11" t="s">
        <v>32</v>
      </c>
      <c r="D11" s="5">
        <v>4.6643518518518518E-3</v>
      </c>
      <c r="E11">
        <v>1</v>
      </c>
      <c r="F11">
        <v>1</v>
      </c>
      <c r="H11" s="7" t="s">
        <v>35</v>
      </c>
      <c r="I11">
        <v>2</v>
      </c>
      <c r="J11">
        <v>1</v>
      </c>
      <c r="K11">
        <f t="shared" si="2"/>
        <v>0</v>
      </c>
      <c r="L11">
        <f t="shared" si="3"/>
        <v>1</v>
      </c>
      <c r="M11">
        <v>2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f>0*(-1)</f>
        <v>0</v>
      </c>
      <c r="U11">
        <f>0*(-1)</f>
        <v>0</v>
      </c>
      <c r="V11">
        <f>0*(-1)</f>
        <v>0</v>
      </c>
      <c r="W11">
        <f>0*(-1)</f>
        <v>0</v>
      </c>
      <c r="X11">
        <v>0</v>
      </c>
      <c r="Y11">
        <v>0</v>
      </c>
      <c r="Z11">
        <v>0</v>
      </c>
      <c r="AA11">
        <v>0</v>
      </c>
      <c r="AB11">
        <f>0*(-1)</f>
        <v>0</v>
      </c>
      <c r="AC11">
        <f>0*(-1)</f>
        <v>0</v>
      </c>
      <c r="AD11" s="16">
        <f t="shared" si="6"/>
        <v>3</v>
      </c>
      <c r="AE11" s="16">
        <f t="shared" si="4"/>
        <v>14</v>
      </c>
      <c r="AL11" s="5">
        <v>4.6643518518518518E-3</v>
      </c>
      <c r="AM11" s="18">
        <v>3</v>
      </c>
      <c r="AN11" s="18">
        <v>14</v>
      </c>
    </row>
    <row r="12" spans="1:57" x14ac:dyDescent="0.35">
      <c r="A12" s="4" t="s">
        <v>0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/>
      <c r="H12" s="6" t="s">
        <v>34</v>
      </c>
      <c r="I12" s="4" t="s">
        <v>10</v>
      </c>
      <c r="J12" s="4" t="s">
        <v>11</v>
      </c>
      <c r="K12" s="4" t="s">
        <v>36</v>
      </c>
      <c r="L12" s="4" t="s">
        <v>37</v>
      </c>
      <c r="M12" s="4" t="s">
        <v>33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W12" s="4" t="s">
        <v>21</v>
      </c>
      <c r="X12" s="4" t="s">
        <v>22</v>
      </c>
      <c r="Y12" s="4" t="s">
        <v>23</v>
      </c>
      <c r="Z12" s="4" t="s">
        <v>24</v>
      </c>
      <c r="AA12" s="4" t="s">
        <v>25</v>
      </c>
      <c r="AB12" s="4" t="s">
        <v>26</v>
      </c>
      <c r="AC12" s="4" t="s">
        <v>27</v>
      </c>
      <c r="AD12" s="15" t="s">
        <v>38</v>
      </c>
      <c r="AE12" s="15" t="s">
        <v>39</v>
      </c>
      <c r="AF12" s="4">
        <f>-1</f>
        <v>-1</v>
      </c>
      <c r="AG12" s="4" t="s">
        <v>45</v>
      </c>
      <c r="AH12" s="4" t="s">
        <v>40</v>
      </c>
      <c r="AI12" s="4" t="s">
        <v>41</v>
      </c>
      <c r="AJ12" s="4" t="s">
        <v>46</v>
      </c>
      <c r="AL12" s="5">
        <v>5.5787037037037038E-3</v>
      </c>
      <c r="AM12" s="18">
        <v>3</v>
      </c>
      <c r="AN12" s="18">
        <v>16</v>
      </c>
    </row>
    <row r="13" spans="1:57" x14ac:dyDescent="0.35">
      <c r="A13" t="s">
        <v>30</v>
      </c>
      <c r="B13" t="s">
        <v>31</v>
      </c>
      <c r="C13" t="s">
        <v>32</v>
      </c>
      <c r="D13" s="5">
        <v>5.5787037037037038E-3</v>
      </c>
      <c r="E13">
        <v>1</v>
      </c>
      <c r="F13">
        <v>2</v>
      </c>
      <c r="H13" s="7">
        <v>0</v>
      </c>
      <c r="I13">
        <v>1</v>
      </c>
      <c r="J13">
        <v>1</v>
      </c>
      <c r="K13">
        <f t="shared" si="2"/>
        <v>0</v>
      </c>
      <c r="L13">
        <f t="shared" si="3"/>
        <v>1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ref="T13:U18" si="7">0*(-1)</f>
        <v>0</v>
      </c>
      <c r="U13">
        <f t="shared" si="7"/>
        <v>0</v>
      </c>
      <c r="V13">
        <f>1*(-1)</f>
        <v>-1</v>
      </c>
      <c r="W13">
        <f t="shared" ref="W13:W18" si="8">0*(-1)</f>
        <v>0</v>
      </c>
      <c r="X13">
        <v>0</v>
      </c>
      <c r="Y13">
        <v>0</v>
      </c>
      <c r="Z13">
        <v>0</v>
      </c>
      <c r="AA13">
        <v>0</v>
      </c>
      <c r="AB13">
        <f t="shared" ref="AB13:AC15" si="9">0*(-1)</f>
        <v>0</v>
      </c>
      <c r="AC13">
        <f t="shared" si="9"/>
        <v>0</v>
      </c>
      <c r="AD13" s="16">
        <f>SUM(K13,P13,R13,T13,V13,X13,Z13,AB13)+IF(I13=1,1,0)+AD11</f>
        <v>3</v>
      </c>
      <c r="AE13" s="16">
        <f>SUM(J13,L13,Q13,S13,U13,W13,Y13,AA13,AC13)+IF(I13=2,1,0)+AE11</f>
        <v>16</v>
      </c>
      <c r="AF13" s="1"/>
      <c r="AG13">
        <v>207</v>
      </c>
      <c r="AH13">
        <f>(AD18-AD13)/AG13</f>
        <v>9.6618357487922701E-3</v>
      </c>
      <c r="AI13">
        <f>(AE18-AE13)/AG13</f>
        <v>1.932367149758454E-2</v>
      </c>
      <c r="AJ13">
        <f>IF(AH13&gt;AI13, 1,2)</f>
        <v>2</v>
      </c>
      <c r="AL13" s="5">
        <v>5.8796296296296296E-3</v>
      </c>
      <c r="AM13" s="18">
        <v>3</v>
      </c>
      <c r="AN13" s="18">
        <v>19</v>
      </c>
    </row>
    <row r="14" spans="1:57" x14ac:dyDescent="0.35">
      <c r="A14" t="s">
        <v>30</v>
      </c>
      <c r="B14" t="s">
        <v>31</v>
      </c>
      <c r="C14" t="s">
        <v>32</v>
      </c>
      <c r="D14" s="5">
        <v>5.8796296296296296E-3</v>
      </c>
      <c r="E14">
        <v>1</v>
      </c>
      <c r="F14">
        <v>2</v>
      </c>
      <c r="H14" s="7">
        <v>15</v>
      </c>
      <c r="I14">
        <v>1</v>
      </c>
      <c r="J14">
        <v>1</v>
      </c>
      <c r="K14">
        <f t="shared" si="2"/>
        <v>0</v>
      </c>
      <c r="L14">
        <f t="shared" si="3"/>
        <v>1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f t="shared" si="7"/>
        <v>0</v>
      </c>
      <c r="U14">
        <f t="shared" si="7"/>
        <v>0</v>
      </c>
      <c r="V14">
        <f>0*(-1)</f>
        <v>0</v>
      </c>
      <c r="W14">
        <f t="shared" si="8"/>
        <v>0</v>
      </c>
      <c r="X14">
        <v>0</v>
      </c>
      <c r="Y14">
        <v>0</v>
      </c>
      <c r="Z14">
        <v>0</v>
      </c>
      <c r="AA14">
        <v>0</v>
      </c>
      <c r="AB14">
        <f t="shared" si="9"/>
        <v>0</v>
      </c>
      <c r="AC14">
        <f t="shared" si="9"/>
        <v>0</v>
      </c>
      <c r="AD14" s="16">
        <f>SUM(K14,P14,R14,T14,V14,X14,Z14,AB14)+AD13</f>
        <v>3</v>
      </c>
      <c r="AE14" s="16">
        <f>SUM(J14,L14,Q14,S14,U14,W14,Y14,AA14,AC14)+AE13</f>
        <v>19</v>
      </c>
      <c r="AL14" s="5">
        <v>6.5046296296296302E-3</v>
      </c>
      <c r="AM14" s="18">
        <v>2</v>
      </c>
      <c r="AN14" s="18">
        <v>19</v>
      </c>
    </row>
    <row r="15" spans="1:57" x14ac:dyDescent="0.35">
      <c r="A15" t="s">
        <v>30</v>
      </c>
      <c r="B15" t="s">
        <v>31</v>
      </c>
      <c r="C15" t="s">
        <v>32</v>
      </c>
      <c r="D15" s="5">
        <v>6.5046296296296302E-3</v>
      </c>
      <c r="E15">
        <v>1</v>
      </c>
      <c r="F15">
        <v>2</v>
      </c>
      <c r="H15" s="7">
        <v>30</v>
      </c>
      <c r="I15">
        <v>1</v>
      </c>
      <c r="J15">
        <v>-1</v>
      </c>
      <c r="K15">
        <f t="shared" si="2"/>
        <v>0</v>
      </c>
      <c r="L15">
        <f t="shared" si="3"/>
        <v>1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7"/>
        <v>0</v>
      </c>
      <c r="U15">
        <f t="shared" si="7"/>
        <v>0</v>
      </c>
      <c r="V15">
        <f>1*(-1)</f>
        <v>-1</v>
      </c>
      <c r="W15">
        <f t="shared" si="8"/>
        <v>0</v>
      </c>
      <c r="X15">
        <v>0</v>
      </c>
      <c r="Y15">
        <v>0</v>
      </c>
      <c r="Z15">
        <v>0</v>
      </c>
      <c r="AA15">
        <v>0</v>
      </c>
      <c r="AB15">
        <f t="shared" si="9"/>
        <v>0</v>
      </c>
      <c r="AC15">
        <f t="shared" si="9"/>
        <v>0</v>
      </c>
      <c r="AD15" s="16">
        <f t="shared" ref="AD15:AD18" si="10">SUM(K15,P15,R15,T15,V15,X15,Z15,AB15)+AD14</f>
        <v>2</v>
      </c>
      <c r="AE15" s="16">
        <f t="shared" ref="AE15:AE18" si="11">SUM(J15,L15,Q15,S15,U15,W15,Y15,AA15,AC15)+AE14</f>
        <v>19</v>
      </c>
      <c r="AL15" s="5">
        <v>7.2337962962962963E-3</v>
      </c>
      <c r="AM15" s="18">
        <v>3</v>
      </c>
      <c r="AN15" s="18">
        <v>19</v>
      </c>
    </row>
    <row r="16" spans="1:57" x14ac:dyDescent="0.35">
      <c r="A16" t="s">
        <v>30</v>
      </c>
      <c r="B16" t="s">
        <v>31</v>
      </c>
      <c r="C16" t="s">
        <v>32</v>
      </c>
      <c r="D16" s="5">
        <v>7.2337962962962963E-3</v>
      </c>
      <c r="E16">
        <v>1</v>
      </c>
      <c r="F16">
        <v>2</v>
      </c>
      <c r="H16" s="7">
        <v>40</v>
      </c>
      <c r="I16">
        <v>1</v>
      </c>
      <c r="J16">
        <v>1</v>
      </c>
      <c r="K16">
        <f t="shared" si="2"/>
        <v>1</v>
      </c>
      <c r="L16">
        <f t="shared" si="3"/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7"/>
        <v>0</v>
      </c>
      <c r="U16">
        <f t="shared" si="7"/>
        <v>0</v>
      </c>
      <c r="V16">
        <f>0*(-1)</f>
        <v>0</v>
      </c>
      <c r="W16">
        <f t="shared" si="8"/>
        <v>0</v>
      </c>
      <c r="X16">
        <v>0</v>
      </c>
      <c r="Y16">
        <v>0</v>
      </c>
      <c r="Z16">
        <v>0</v>
      </c>
      <c r="AA16">
        <v>0</v>
      </c>
      <c r="AB16">
        <f>0*(-1)</f>
        <v>0</v>
      </c>
      <c r="AC16">
        <f>1*(-1)</f>
        <v>-1</v>
      </c>
      <c r="AD16" s="16">
        <f t="shared" si="10"/>
        <v>3</v>
      </c>
      <c r="AE16" s="16">
        <f t="shared" si="11"/>
        <v>19</v>
      </c>
      <c r="AL16" s="5">
        <v>7.6041666666666662E-3</v>
      </c>
      <c r="AM16" s="18">
        <v>5</v>
      </c>
      <c r="AN16" s="18">
        <v>19</v>
      </c>
    </row>
    <row r="17" spans="1:40" x14ac:dyDescent="0.35">
      <c r="A17" t="s">
        <v>30</v>
      </c>
      <c r="B17" t="s">
        <v>31</v>
      </c>
      <c r="C17" t="s">
        <v>32</v>
      </c>
      <c r="D17" s="5">
        <v>7.6041666666666662E-3</v>
      </c>
      <c r="E17">
        <v>1</v>
      </c>
      <c r="F17">
        <v>2</v>
      </c>
      <c r="H17" s="7">
        <v>40</v>
      </c>
      <c r="I17">
        <v>1</v>
      </c>
      <c r="J17">
        <v>1</v>
      </c>
      <c r="K17">
        <f t="shared" si="2"/>
        <v>1</v>
      </c>
      <c r="L17">
        <f t="shared" si="3"/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f t="shared" si="7"/>
        <v>0</v>
      </c>
      <c r="U17">
        <f t="shared" si="7"/>
        <v>0</v>
      </c>
      <c r="V17">
        <f>0*(-1)</f>
        <v>0</v>
      </c>
      <c r="W17">
        <f t="shared" si="8"/>
        <v>0</v>
      </c>
      <c r="X17">
        <v>0</v>
      </c>
      <c r="Y17">
        <v>0</v>
      </c>
      <c r="Z17">
        <v>0</v>
      </c>
      <c r="AA17">
        <v>0</v>
      </c>
      <c r="AB17">
        <f>0*(-1)</f>
        <v>0</v>
      </c>
      <c r="AC17">
        <f>1*(-1)</f>
        <v>-1</v>
      </c>
      <c r="AD17" s="16">
        <f t="shared" si="10"/>
        <v>5</v>
      </c>
      <c r="AE17" s="16">
        <f t="shared" si="11"/>
        <v>19</v>
      </c>
      <c r="AL17" s="5">
        <v>7.9745370370370369E-3</v>
      </c>
      <c r="AM17" s="18">
        <v>5</v>
      </c>
      <c r="AN17" s="18">
        <v>20</v>
      </c>
    </row>
    <row r="18" spans="1:40" x14ac:dyDescent="0.35">
      <c r="A18" t="s">
        <v>30</v>
      </c>
      <c r="B18" t="s">
        <v>31</v>
      </c>
      <c r="C18" t="s">
        <v>32</v>
      </c>
      <c r="D18" s="5">
        <v>7.9745370370370369E-3</v>
      </c>
      <c r="E18">
        <v>1</v>
      </c>
      <c r="F18">
        <v>2</v>
      </c>
      <c r="H18" s="7">
        <v>40</v>
      </c>
      <c r="I18">
        <v>1</v>
      </c>
      <c r="J18">
        <v>-1</v>
      </c>
      <c r="K18">
        <f t="shared" si="2"/>
        <v>0</v>
      </c>
      <c r="L18">
        <f t="shared" si="3"/>
        <v>1</v>
      </c>
      <c r="M18">
        <v>2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7"/>
        <v>0</v>
      </c>
      <c r="U18">
        <f t="shared" si="7"/>
        <v>0</v>
      </c>
      <c r="V18">
        <f>0*(-1)</f>
        <v>0</v>
      </c>
      <c r="W18">
        <f t="shared" si="8"/>
        <v>0</v>
      </c>
      <c r="X18">
        <v>0</v>
      </c>
      <c r="Y18">
        <v>0</v>
      </c>
      <c r="Z18">
        <v>0</v>
      </c>
      <c r="AA18">
        <v>1</v>
      </c>
      <c r="AB18">
        <f>0*(-1)</f>
        <v>0</v>
      </c>
      <c r="AC18">
        <f>0*(-1)</f>
        <v>0</v>
      </c>
      <c r="AD18" s="16">
        <f t="shared" si="10"/>
        <v>5</v>
      </c>
      <c r="AE18" s="16">
        <f t="shared" si="11"/>
        <v>20</v>
      </c>
      <c r="AL18" s="5">
        <v>8.8541666666666664E-3</v>
      </c>
      <c r="AM18" s="18">
        <v>4</v>
      </c>
      <c r="AN18" s="18">
        <v>23</v>
      </c>
    </row>
    <row r="19" spans="1:40" x14ac:dyDescent="0.35">
      <c r="A19" s="4" t="s">
        <v>0</v>
      </c>
      <c r="B19" s="4" t="s">
        <v>1</v>
      </c>
      <c r="C19" s="4" t="s">
        <v>2</v>
      </c>
      <c r="D19" s="4" t="s">
        <v>3</v>
      </c>
      <c r="E19" s="4" t="s">
        <v>4</v>
      </c>
      <c r="F19" s="4" t="s">
        <v>5</v>
      </c>
      <c r="G19" s="4"/>
      <c r="H19" s="6" t="s">
        <v>34</v>
      </c>
      <c r="I19" s="4" t="s">
        <v>10</v>
      </c>
      <c r="J19" s="4" t="s">
        <v>11</v>
      </c>
      <c r="K19" s="4" t="s">
        <v>36</v>
      </c>
      <c r="L19" s="4" t="s">
        <v>37</v>
      </c>
      <c r="M19" s="4" t="s">
        <v>33</v>
      </c>
      <c r="N19" s="4" t="s">
        <v>12</v>
      </c>
      <c r="O19" s="4" t="s">
        <v>13</v>
      </c>
      <c r="P19" s="4" t="s">
        <v>14</v>
      </c>
      <c r="Q19" s="4" t="s">
        <v>15</v>
      </c>
      <c r="R19" s="4" t="s">
        <v>16</v>
      </c>
      <c r="S19" s="4" t="s">
        <v>17</v>
      </c>
      <c r="T19" s="4" t="s">
        <v>18</v>
      </c>
      <c r="U19" s="4" t="s">
        <v>19</v>
      </c>
      <c r="V19" s="4" t="s">
        <v>20</v>
      </c>
      <c r="W19" s="4" t="s">
        <v>21</v>
      </c>
      <c r="X19" s="4" t="s">
        <v>22</v>
      </c>
      <c r="Y19" s="4" t="s">
        <v>23</v>
      </c>
      <c r="Z19" s="4" t="s">
        <v>24</v>
      </c>
      <c r="AA19" s="4" t="s">
        <v>25</v>
      </c>
      <c r="AB19" s="4" t="s">
        <v>26</v>
      </c>
      <c r="AC19" s="4" t="s">
        <v>27</v>
      </c>
      <c r="AD19" s="15" t="s">
        <v>38</v>
      </c>
      <c r="AE19" s="15" t="s">
        <v>39</v>
      </c>
      <c r="AF19" s="4">
        <f>-1</f>
        <v>-1</v>
      </c>
      <c r="AG19" s="4" t="s">
        <v>45</v>
      </c>
      <c r="AH19" s="4" t="s">
        <v>40</v>
      </c>
      <c r="AI19" s="4" t="s">
        <v>41</v>
      </c>
      <c r="AJ19" s="4" t="s">
        <v>46</v>
      </c>
      <c r="AL19" s="5">
        <v>9.2939814814814812E-3</v>
      </c>
      <c r="AM19" s="18">
        <v>5</v>
      </c>
      <c r="AN19" s="18">
        <v>21</v>
      </c>
    </row>
    <row r="20" spans="1:40" x14ac:dyDescent="0.35">
      <c r="A20" t="s">
        <v>30</v>
      </c>
      <c r="B20" t="s">
        <v>31</v>
      </c>
      <c r="C20" t="s">
        <v>32</v>
      </c>
      <c r="D20" s="5">
        <v>8.8541666666666664E-3</v>
      </c>
      <c r="E20">
        <v>1</v>
      </c>
      <c r="F20">
        <v>3</v>
      </c>
      <c r="H20" s="7">
        <v>0</v>
      </c>
      <c r="I20">
        <v>2</v>
      </c>
      <c r="J20">
        <v>1</v>
      </c>
      <c r="K20">
        <f t="shared" si="2"/>
        <v>0</v>
      </c>
      <c r="L20">
        <f t="shared" si="3"/>
        <v>1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ref="T20:U44" si="12">0*(-1)</f>
        <v>0</v>
      </c>
      <c r="U20">
        <f t="shared" si="12"/>
        <v>0</v>
      </c>
      <c r="V20">
        <f>1*(-1)</f>
        <v>-1</v>
      </c>
      <c r="W20">
        <f>0*(-1)</f>
        <v>0</v>
      </c>
      <c r="X20">
        <v>0</v>
      </c>
      <c r="Y20">
        <v>0</v>
      </c>
      <c r="Z20">
        <v>0</v>
      </c>
      <c r="AA20">
        <v>0</v>
      </c>
      <c r="AB20">
        <f t="shared" ref="AB20:AC30" si="13">0*(-1)</f>
        <v>0</v>
      </c>
      <c r="AC20">
        <f t="shared" si="13"/>
        <v>0</v>
      </c>
      <c r="AD20" s="16">
        <f>SUM(K20,P20,R20,T20,V20,X20,Z20,AB20)+IF(I20=1,1,0)+AD18</f>
        <v>4</v>
      </c>
      <c r="AE20" s="16">
        <f>SUM(J20,L20,Q20,S20,U20,W20,Y20,AA20,AC20)+IF(I20=2,1,0)+AE18</f>
        <v>23</v>
      </c>
      <c r="AF20" s="1"/>
      <c r="AG20">
        <v>317</v>
      </c>
      <c r="AH20">
        <f>(AD25-AD20)/AG20</f>
        <v>6.3091482649842269E-3</v>
      </c>
      <c r="AI20">
        <f>(AE25-AE20)/AG20</f>
        <v>1.5772870662460567E-2</v>
      </c>
      <c r="AJ20">
        <f>IF(AH20&gt;AI20, 1,2)</f>
        <v>2</v>
      </c>
      <c r="AL20" s="5">
        <v>0.01</v>
      </c>
      <c r="AM20" s="18">
        <v>6</v>
      </c>
      <c r="AN20" s="18">
        <v>20</v>
      </c>
    </row>
    <row r="21" spans="1:40" x14ac:dyDescent="0.35">
      <c r="A21" t="s">
        <v>30</v>
      </c>
      <c r="B21" t="s">
        <v>31</v>
      </c>
      <c r="C21" t="s">
        <v>32</v>
      </c>
      <c r="D21" s="5">
        <v>9.2939814814814812E-3</v>
      </c>
      <c r="E21">
        <v>1</v>
      </c>
      <c r="F21">
        <v>3</v>
      </c>
      <c r="H21" s="7">
        <v>15</v>
      </c>
      <c r="I21">
        <v>2</v>
      </c>
      <c r="J21">
        <v>-1</v>
      </c>
      <c r="K21">
        <f t="shared" si="2"/>
        <v>1</v>
      </c>
      <c r="L21">
        <f t="shared" si="3"/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12"/>
        <v>0</v>
      </c>
      <c r="U21">
        <f t="shared" si="12"/>
        <v>0</v>
      </c>
      <c r="V21">
        <f t="shared" ref="V21:V29" si="14">0*(-1)</f>
        <v>0</v>
      </c>
      <c r="W21">
        <f>1*(-1)</f>
        <v>-1</v>
      </c>
      <c r="X21">
        <v>0</v>
      </c>
      <c r="Y21">
        <v>0</v>
      </c>
      <c r="Z21">
        <v>0</v>
      </c>
      <c r="AA21">
        <v>0</v>
      </c>
      <c r="AB21">
        <f t="shared" si="13"/>
        <v>0</v>
      </c>
      <c r="AC21">
        <f t="shared" si="13"/>
        <v>0</v>
      </c>
      <c r="AD21" s="16">
        <f>SUM(K21,P21,R21,T21,V21,X21,Z21,AB21)+AD20</f>
        <v>5</v>
      </c>
      <c r="AE21" s="16">
        <f>SUM(J21,L21,Q21,S21,U21,W21,Y21,AA21,AC21)+AE20</f>
        <v>21</v>
      </c>
      <c r="AL21" s="5">
        <v>1.0763888888888891E-2</v>
      </c>
      <c r="AM21" s="18">
        <v>6</v>
      </c>
      <c r="AN21" s="18">
        <v>21</v>
      </c>
    </row>
    <row r="22" spans="1:40" x14ac:dyDescent="0.35">
      <c r="A22" t="s">
        <v>30</v>
      </c>
      <c r="B22" t="s">
        <v>31</v>
      </c>
      <c r="C22" t="s">
        <v>32</v>
      </c>
      <c r="D22" s="5">
        <v>0.01</v>
      </c>
      <c r="E22">
        <v>1</v>
      </c>
      <c r="F22">
        <v>3</v>
      </c>
      <c r="H22" s="7">
        <v>15</v>
      </c>
      <c r="I22">
        <v>2</v>
      </c>
      <c r="J22">
        <v>-1</v>
      </c>
      <c r="K22">
        <f t="shared" si="2"/>
        <v>1</v>
      </c>
      <c r="L22">
        <f t="shared" si="3"/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12"/>
        <v>0</v>
      </c>
      <c r="U22">
        <f t="shared" si="12"/>
        <v>0</v>
      </c>
      <c r="V22">
        <f t="shared" si="14"/>
        <v>0</v>
      </c>
      <c r="W22">
        <f t="shared" ref="W22:W59" si="15">0*(-1)</f>
        <v>0</v>
      </c>
      <c r="X22">
        <v>0</v>
      </c>
      <c r="Y22">
        <v>0</v>
      </c>
      <c r="Z22">
        <v>0</v>
      </c>
      <c r="AA22">
        <v>0</v>
      </c>
      <c r="AB22">
        <f t="shared" si="13"/>
        <v>0</v>
      </c>
      <c r="AC22">
        <f t="shared" si="13"/>
        <v>0</v>
      </c>
      <c r="AD22" s="16">
        <f t="shared" ref="AD22:AD25" si="16">SUM(K22,P22,R22,T22,V22,X22,Z22,AB22)+AD21</f>
        <v>6</v>
      </c>
      <c r="AE22" s="16">
        <f t="shared" ref="AE22:AE25" si="17">SUM(J22,L22,Q22,S22,U22,W22,Y22,AA22,AC22)+AE21</f>
        <v>20</v>
      </c>
      <c r="AL22" s="5">
        <v>1.1840277777777778E-2</v>
      </c>
      <c r="AM22" s="18">
        <v>6</v>
      </c>
      <c r="AN22" s="18">
        <v>24</v>
      </c>
    </row>
    <row r="23" spans="1:40" x14ac:dyDescent="0.35">
      <c r="A23" t="s">
        <v>30</v>
      </c>
      <c r="B23" t="s">
        <v>31</v>
      </c>
      <c r="C23" t="s">
        <v>32</v>
      </c>
      <c r="D23" s="5">
        <v>1.0763888888888891E-2</v>
      </c>
      <c r="E23">
        <v>1</v>
      </c>
      <c r="F23">
        <v>3</v>
      </c>
      <c r="H23" s="7">
        <v>15</v>
      </c>
      <c r="I23">
        <v>2</v>
      </c>
      <c r="J23">
        <v>-1</v>
      </c>
      <c r="K23">
        <f t="shared" si="2"/>
        <v>0</v>
      </c>
      <c r="L23">
        <f t="shared" si="3"/>
        <v>1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12"/>
        <v>0</v>
      </c>
      <c r="U23">
        <f t="shared" si="12"/>
        <v>0</v>
      </c>
      <c r="V23">
        <f t="shared" si="14"/>
        <v>0</v>
      </c>
      <c r="W23">
        <f t="shared" si="15"/>
        <v>0</v>
      </c>
      <c r="X23">
        <v>0</v>
      </c>
      <c r="Y23">
        <v>1</v>
      </c>
      <c r="Z23">
        <v>0</v>
      </c>
      <c r="AA23">
        <v>0</v>
      </c>
      <c r="AB23">
        <f t="shared" si="13"/>
        <v>0</v>
      </c>
      <c r="AC23">
        <f t="shared" si="13"/>
        <v>0</v>
      </c>
      <c r="AD23" s="16">
        <f t="shared" si="16"/>
        <v>6</v>
      </c>
      <c r="AE23" s="16">
        <f t="shared" si="17"/>
        <v>21</v>
      </c>
      <c r="AL23" s="5">
        <v>1.252314814814815E-2</v>
      </c>
      <c r="AM23" s="18">
        <v>6</v>
      </c>
      <c r="AN23" s="18">
        <v>28</v>
      </c>
    </row>
    <row r="24" spans="1:40" x14ac:dyDescent="0.35">
      <c r="A24" t="s">
        <v>30</v>
      </c>
      <c r="B24" t="s">
        <v>31</v>
      </c>
      <c r="C24" t="s">
        <v>32</v>
      </c>
      <c r="D24" s="5">
        <v>1.1840277777777778E-2</v>
      </c>
      <c r="E24">
        <v>1</v>
      </c>
      <c r="F24">
        <v>3</v>
      </c>
      <c r="H24" s="7">
        <v>30</v>
      </c>
      <c r="I24">
        <v>2</v>
      </c>
      <c r="J24">
        <v>1</v>
      </c>
      <c r="K24">
        <f t="shared" si="2"/>
        <v>0</v>
      </c>
      <c r="L24">
        <f t="shared" si="3"/>
        <v>1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12"/>
        <v>0</v>
      </c>
      <c r="U24">
        <f t="shared" si="12"/>
        <v>0</v>
      </c>
      <c r="V24">
        <f t="shared" si="14"/>
        <v>0</v>
      </c>
      <c r="W24">
        <f t="shared" si="15"/>
        <v>0</v>
      </c>
      <c r="X24">
        <v>0</v>
      </c>
      <c r="Y24">
        <v>1</v>
      </c>
      <c r="Z24">
        <v>0</v>
      </c>
      <c r="AA24">
        <v>0</v>
      </c>
      <c r="AB24">
        <f t="shared" si="13"/>
        <v>0</v>
      </c>
      <c r="AC24">
        <f t="shared" si="13"/>
        <v>0</v>
      </c>
      <c r="AD24" s="16">
        <f t="shared" si="16"/>
        <v>6</v>
      </c>
      <c r="AE24" s="16">
        <f t="shared" si="17"/>
        <v>24</v>
      </c>
      <c r="AL24" s="5">
        <v>1.3761574074074074E-2</v>
      </c>
      <c r="AM24" s="18">
        <v>7</v>
      </c>
      <c r="AN24" s="18">
        <v>30</v>
      </c>
    </row>
    <row r="25" spans="1:40" x14ac:dyDescent="0.35">
      <c r="A25" t="s">
        <v>30</v>
      </c>
      <c r="B25" t="s">
        <v>31</v>
      </c>
      <c r="C25" t="s">
        <v>32</v>
      </c>
      <c r="D25" s="5">
        <v>1.252314814814815E-2</v>
      </c>
      <c r="E25">
        <v>1</v>
      </c>
      <c r="F25">
        <v>3</v>
      </c>
      <c r="H25" s="7">
        <v>40</v>
      </c>
      <c r="I25">
        <v>2</v>
      </c>
      <c r="J25">
        <v>1</v>
      </c>
      <c r="K25">
        <f t="shared" si="2"/>
        <v>0</v>
      </c>
      <c r="L25">
        <f t="shared" si="3"/>
        <v>1</v>
      </c>
      <c r="M25">
        <v>2</v>
      </c>
      <c r="N25">
        <v>2</v>
      </c>
      <c r="O25">
        <v>0</v>
      </c>
      <c r="P25">
        <v>0</v>
      </c>
      <c r="Q25">
        <v>1</v>
      </c>
      <c r="R25">
        <v>0</v>
      </c>
      <c r="S25">
        <v>1</v>
      </c>
      <c r="T25">
        <f t="shared" si="12"/>
        <v>0</v>
      </c>
      <c r="U25">
        <f t="shared" si="12"/>
        <v>0</v>
      </c>
      <c r="V25">
        <f t="shared" si="14"/>
        <v>0</v>
      </c>
      <c r="W25">
        <f t="shared" si="15"/>
        <v>0</v>
      </c>
      <c r="X25">
        <v>0</v>
      </c>
      <c r="Y25">
        <v>0</v>
      </c>
      <c r="Z25">
        <v>0</v>
      </c>
      <c r="AA25">
        <v>0</v>
      </c>
      <c r="AB25">
        <f t="shared" si="13"/>
        <v>0</v>
      </c>
      <c r="AC25">
        <f t="shared" si="13"/>
        <v>0</v>
      </c>
      <c r="AD25" s="16">
        <f t="shared" si="16"/>
        <v>6</v>
      </c>
      <c r="AE25" s="16">
        <f t="shared" si="17"/>
        <v>28</v>
      </c>
      <c r="AL25" s="5">
        <v>1.40625E-2</v>
      </c>
      <c r="AM25" s="18">
        <v>8</v>
      </c>
      <c r="AN25" s="18">
        <v>31</v>
      </c>
    </row>
    <row r="26" spans="1:40" x14ac:dyDescent="0.35">
      <c r="A26" s="4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/>
      <c r="H26" s="6" t="s">
        <v>34</v>
      </c>
      <c r="I26" s="4" t="s">
        <v>10</v>
      </c>
      <c r="J26" s="4" t="s">
        <v>11</v>
      </c>
      <c r="K26" s="4" t="s">
        <v>36</v>
      </c>
      <c r="L26" s="4" t="s">
        <v>37</v>
      </c>
      <c r="M26" s="4" t="s">
        <v>33</v>
      </c>
      <c r="N26" s="4" t="s">
        <v>12</v>
      </c>
      <c r="O26" s="4" t="s">
        <v>13</v>
      </c>
      <c r="P26" s="4" t="s">
        <v>14</v>
      </c>
      <c r="Q26" s="4" t="s">
        <v>15</v>
      </c>
      <c r="R26" s="4" t="s">
        <v>16</v>
      </c>
      <c r="S26" s="4" t="s">
        <v>17</v>
      </c>
      <c r="T26" s="4" t="s">
        <v>18</v>
      </c>
      <c r="U26" s="4" t="s">
        <v>19</v>
      </c>
      <c r="V26" s="4" t="s">
        <v>20</v>
      </c>
      <c r="W26" s="4" t="s">
        <v>21</v>
      </c>
      <c r="X26" s="4" t="s">
        <v>22</v>
      </c>
      <c r="Y26" s="4" t="s">
        <v>23</v>
      </c>
      <c r="Z26" s="4" t="s">
        <v>24</v>
      </c>
      <c r="AA26" s="4" t="s">
        <v>25</v>
      </c>
      <c r="AB26" s="4" t="s">
        <v>26</v>
      </c>
      <c r="AC26" s="4" t="s">
        <v>27</v>
      </c>
      <c r="AD26" s="15" t="s">
        <v>38</v>
      </c>
      <c r="AE26" s="15" t="s">
        <v>39</v>
      </c>
      <c r="AF26" s="4">
        <f>-1</f>
        <v>-1</v>
      </c>
      <c r="AG26" s="4" t="s">
        <v>45</v>
      </c>
      <c r="AH26" s="4" t="s">
        <v>40</v>
      </c>
      <c r="AI26" s="4" t="s">
        <v>41</v>
      </c>
      <c r="AJ26" s="4" t="s">
        <v>46</v>
      </c>
      <c r="AL26" s="5">
        <v>1.4328703703703703E-2</v>
      </c>
      <c r="AM26" s="18">
        <v>8</v>
      </c>
      <c r="AN26" s="18">
        <v>33</v>
      </c>
    </row>
    <row r="27" spans="1:40" x14ac:dyDescent="0.35">
      <c r="A27" t="s">
        <v>30</v>
      </c>
      <c r="B27" t="s">
        <v>31</v>
      </c>
      <c r="C27" t="s">
        <v>32</v>
      </c>
      <c r="D27" s="5">
        <v>1.3761574074074074E-2</v>
      </c>
      <c r="E27">
        <v>1</v>
      </c>
      <c r="F27">
        <v>4</v>
      </c>
      <c r="H27" s="7">
        <v>0</v>
      </c>
      <c r="I27">
        <v>1</v>
      </c>
      <c r="J27">
        <v>1</v>
      </c>
      <c r="K27">
        <f t="shared" si="2"/>
        <v>0</v>
      </c>
      <c r="L27">
        <f t="shared" si="3"/>
        <v>1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12"/>
        <v>0</v>
      </c>
      <c r="U27">
        <f t="shared" si="12"/>
        <v>0</v>
      </c>
      <c r="V27">
        <f t="shared" si="14"/>
        <v>0</v>
      </c>
      <c r="W27">
        <f t="shared" si="15"/>
        <v>0</v>
      </c>
      <c r="X27">
        <v>0</v>
      </c>
      <c r="Y27">
        <v>0</v>
      </c>
      <c r="Z27">
        <v>0</v>
      </c>
      <c r="AA27">
        <v>0</v>
      </c>
      <c r="AB27">
        <f t="shared" si="13"/>
        <v>0</v>
      </c>
      <c r="AC27">
        <f t="shared" si="13"/>
        <v>0</v>
      </c>
      <c r="AD27" s="16">
        <f>SUM(K27,P27,R27,T27,V27,X27,Z27,AB27)+IF(I27=1,1,0)+AD25</f>
        <v>7</v>
      </c>
      <c r="AE27" s="16">
        <f>SUM(J27,L27,Q27,S27,U27,W27,Y27,AA27,AC27)+IF(I27=2,1,0)+AE25</f>
        <v>30</v>
      </c>
      <c r="AF27" s="1"/>
      <c r="AG27">
        <v>262</v>
      </c>
      <c r="AH27">
        <f>(AD34-AD27)/AG27</f>
        <v>1.1450381679389313E-2</v>
      </c>
      <c r="AI27">
        <f>(AE34-AE27)/AG27</f>
        <v>1.5267175572519083E-2</v>
      </c>
      <c r="AJ27">
        <f>IF(AH27&gt;AI27, 1,2)</f>
        <v>2</v>
      </c>
      <c r="AL27" s="5">
        <v>1.4756944444444446E-2</v>
      </c>
      <c r="AM27" s="18">
        <v>7</v>
      </c>
      <c r="AN27" s="18">
        <v>35</v>
      </c>
    </row>
    <row r="28" spans="1:40" x14ac:dyDescent="0.35">
      <c r="A28" t="s">
        <v>30</v>
      </c>
      <c r="B28" t="s">
        <v>31</v>
      </c>
      <c r="C28" t="s">
        <v>32</v>
      </c>
      <c r="D28" s="5">
        <v>1.40625E-2</v>
      </c>
      <c r="E28">
        <v>1</v>
      </c>
      <c r="F28">
        <v>4</v>
      </c>
      <c r="H28" s="7">
        <v>15</v>
      </c>
      <c r="I28">
        <v>1</v>
      </c>
      <c r="J28">
        <v>1</v>
      </c>
      <c r="K28">
        <f t="shared" si="2"/>
        <v>1</v>
      </c>
      <c r="L28">
        <f t="shared" si="3"/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12"/>
        <v>0</v>
      </c>
      <c r="U28">
        <f t="shared" si="12"/>
        <v>0</v>
      </c>
      <c r="V28">
        <f t="shared" si="14"/>
        <v>0</v>
      </c>
      <c r="W28">
        <f t="shared" si="15"/>
        <v>0</v>
      </c>
      <c r="X28">
        <v>0</v>
      </c>
      <c r="Y28">
        <v>0</v>
      </c>
      <c r="Z28">
        <v>0</v>
      </c>
      <c r="AA28">
        <v>0</v>
      </c>
      <c r="AB28">
        <f t="shared" si="13"/>
        <v>0</v>
      </c>
      <c r="AC28">
        <f t="shared" si="13"/>
        <v>0</v>
      </c>
      <c r="AD28" s="16">
        <f>SUM(K28,P28,R28,T28,V28,X28,Z28,AB28)+AD27</f>
        <v>8</v>
      </c>
      <c r="AE28" s="16">
        <f>SUM(J28,L28,Q28,S28,U28,W28,Y28,AA28,AC28)+AE27</f>
        <v>31</v>
      </c>
      <c r="AL28" s="5">
        <v>1.5219907407407409E-2</v>
      </c>
      <c r="AM28" s="18">
        <v>8</v>
      </c>
      <c r="AN28" s="18">
        <v>33</v>
      </c>
    </row>
    <row r="29" spans="1:40" x14ac:dyDescent="0.35">
      <c r="A29" t="s">
        <v>30</v>
      </c>
      <c r="B29" t="s">
        <v>31</v>
      </c>
      <c r="C29" t="s">
        <v>32</v>
      </c>
      <c r="D29" s="5">
        <v>1.4328703703703703E-2</v>
      </c>
      <c r="E29">
        <v>1</v>
      </c>
      <c r="F29">
        <v>4</v>
      </c>
      <c r="H29" s="7">
        <v>15</v>
      </c>
      <c r="I29">
        <v>1</v>
      </c>
      <c r="J29">
        <v>1</v>
      </c>
      <c r="K29">
        <f t="shared" si="2"/>
        <v>0</v>
      </c>
      <c r="L29">
        <f t="shared" si="3"/>
        <v>1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12"/>
        <v>0</v>
      </c>
      <c r="U29">
        <f t="shared" si="12"/>
        <v>0</v>
      </c>
      <c r="V29">
        <f t="shared" si="14"/>
        <v>0</v>
      </c>
      <c r="W29">
        <f t="shared" si="15"/>
        <v>0</v>
      </c>
      <c r="X29">
        <v>0</v>
      </c>
      <c r="Y29">
        <v>0</v>
      </c>
      <c r="Z29">
        <v>0</v>
      </c>
      <c r="AA29">
        <v>0</v>
      </c>
      <c r="AB29">
        <f t="shared" si="13"/>
        <v>0</v>
      </c>
      <c r="AC29">
        <f t="shared" si="13"/>
        <v>0</v>
      </c>
      <c r="AD29" s="16">
        <f t="shared" ref="AD29:AD34" si="18">SUM(K29,P29,R29,T29,V29,X29,Z29,AB29)+AD28</f>
        <v>8</v>
      </c>
      <c r="AE29" s="16">
        <f t="shared" ref="AE29:AE34" si="19">SUM(J29,L29,Q29,S29,U29,W29,Y29,AA29,AC29)+AE28</f>
        <v>33</v>
      </c>
      <c r="AL29" s="5">
        <v>1.5694444444444445E-2</v>
      </c>
      <c r="AM29" s="18">
        <v>10</v>
      </c>
      <c r="AN29" s="18">
        <v>33</v>
      </c>
    </row>
    <row r="30" spans="1:40" x14ac:dyDescent="0.35">
      <c r="A30" t="s">
        <v>30</v>
      </c>
      <c r="B30" t="s">
        <v>31</v>
      </c>
      <c r="C30" t="s">
        <v>32</v>
      </c>
      <c r="D30" s="5">
        <v>1.4756944444444446E-2</v>
      </c>
      <c r="E30">
        <v>1</v>
      </c>
      <c r="F30">
        <v>4</v>
      </c>
      <c r="H30" s="7">
        <v>30</v>
      </c>
      <c r="I30">
        <v>1</v>
      </c>
      <c r="J30">
        <v>1</v>
      </c>
      <c r="K30">
        <f t="shared" si="2"/>
        <v>0</v>
      </c>
      <c r="L30">
        <f t="shared" si="3"/>
        <v>1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12"/>
        <v>0</v>
      </c>
      <c r="U30">
        <f t="shared" si="12"/>
        <v>0</v>
      </c>
      <c r="V30">
        <f>1*(-1)</f>
        <v>-1</v>
      </c>
      <c r="W30">
        <f t="shared" si="15"/>
        <v>0</v>
      </c>
      <c r="X30">
        <v>0</v>
      </c>
      <c r="Y30">
        <v>0</v>
      </c>
      <c r="Z30">
        <v>0</v>
      </c>
      <c r="AA30">
        <v>0</v>
      </c>
      <c r="AB30">
        <f t="shared" si="13"/>
        <v>0</v>
      </c>
      <c r="AC30">
        <f t="shared" si="13"/>
        <v>0</v>
      </c>
      <c r="AD30" s="16">
        <f t="shared" si="18"/>
        <v>7</v>
      </c>
      <c r="AE30" s="16">
        <f t="shared" si="19"/>
        <v>35</v>
      </c>
      <c r="AL30" s="5">
        <v>1.6157407407407409E-2</v>
      </c>
      <c r="AM30" s="18">
        <v>10</v>
      </c>
      <c r="AN30" s="18">
        <v>33</v>
      </c>
    </row>
    <row r="31" spans="1:40" x14ac:dyDescent="0.35">
      <c r="A31" t="s">
        <v>30</v>
      </c>
      <c r="B31" t="s">
        <v>31</v>
      </c>
      <c r="C31" t="s">
        <v>32</v>
      </c>
      <c r="D31" s="5">
        <v>1.5219907407407409E-2</v>
      </c>
      <c r="E31">
        <v>1</v>
      </c>
      <c r="F31">
        <v>4</v>
      </c>
      <c r="H31" s="7">
        <v>40</v>
      </c>
      <c r="I31">
        <v>1</v>
      </c>
      <c r="J31">
        <v>-1</v>
      </c>
      <c r="K31">
        <f t="shared" si="2"/>
        <v>1</v>
      </c>
      <c r="L31">
        <f t="shared" si="3"/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12"/>
        <v>0</v>
      </c>
      <c r="U31">
        <f t="shared" si="12"/>
        <v>0</v>
      </c>
      <c r="V31">
        <f>0*(-1)</f>
        <v>0</v>
      </c>
      <c r="W31">
        <f t="shared" si="15"/>
        <v>0</v>
      </c>
      <c r="X31">
        <v>0</v>
      </c>
      <c r="Y31">
        <v>0</v>
      </c>
      <c r="Z31">
        <v>0</v>
      </c>
      <c r="AA31">
        <v>0</v>
      </c>
      <c r="AB31">
        <f t="shared" ref="AB31:AB67" si="20">0*(-1)</f>
        <v>0</v>
      </c>
      <c r="AC31">
        <f>1*(-1)</f>
        <v>-1</v>
      </c>
      <c r="AD31" s="16">
        <f t="shared" si="18"/>
        <v>8</v>
      </c>
      <c r="AE31" s="16">
        <f t="shared" si="19"/>
        <v>33</v>
      </c>
      <c r="AL31" s="5">
        <v>1.6793981481481483E-2</v>
      </c>
      <c r="AM31" s="18">
        <v>10</v>
      </c>
      <c r="AN31" s="18">
        <v>34</v>
      </c>
    </row>
    <row r="32" spans="1:40" x14ac:dyDescent="0.35">
      <c r="A32" t="s">
        <v>30</v>
      </c>
      <c r="B32" t="s">
        <v>31</v>
      </c>
      <c r="C32" t="s">
        <v>32</v>
      </c>
      <c r="D32" s="5">
        <v>1.5694444444444445E-2</v>
      </c>
      <c r="E32">
        <v>1</v>
      </c>
      <c r="F32">
        <v>4</v>
      </c>
      <c r="H32" s="7">
        <v>40</v>
      </c>
      <c r="I32">
        <v>1</v>
      </c>
      <c r="J32">
        <v>1</v>
      </c>
      <c r="K32">
        <f t="shared" si="2"/>
        <v>1</v>
      </c>
      <c r="L32">
        <f t="shared" si="3"/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f t="shared" si="12"/>
        <v>0</v>
      </c>
      <c r="U32">
        <f t="shared" si="12"/>
        <v>0</v>
      </c>
      <c r="V32">
        <f>0*(-1)</f>
        <v>0</v>
      </c>
      <c r="W32">
        <f t="shared" si="15"/>
        <v>0</v>
      </c>
      <c r="X32">
        <v>0</v>
      </c>
      <c r="Y32">
        <v>0</v>
      </c>
      <c r="Z32">
        <v>0</v>
      </c>
      <c r="AA32">
        <v>0</v>
      </c>
      <c r="AB32">
        <f t="shared" si="20"/>
        <v>0</v>
      </c>
      <c r="AC32">
        <f>1*(-1)</f>
        <v>-1</v>
      </c>
      <c r="AD32" s="16">
        <f t="shared" si="18"/>
        <v>10</v>
      </c>
      <c r="AE32" s="16">
        <f t="shared" si="19"/>
        <v>33</v>
      </c>
      <c r="AL32" s="5">
        <v>1.7430555555555557E-2</v>
      </c>
      <c r="AM32" s="18">
        <v>10</v>
      </c>
      <c r="AN32" s="18">
        <v>37</v>
      </c>
    </row>
    <row r="33" spans="1:42" x14ac:dyDescent="0.35">
      <c r="A33" t="s">
        <v>30</v>
      </c>
      <c r="B33" t="s">
        <v>31</v>
      </c>
      <c r="C33" t="s">
        <v>32</v>
      </c>
      <c r="D33" s="5">
        <v>1.6157407407407409E-2</v>
      </c>
      <c r="E33">
        <v>1</v>
      </c>
      <c r="F33">
        <v>4</v>
      </c>
      <c r="H33" s="7">
        <v>40</v>
      </c>
      <c r="I33">
        <v>1</v>
      </c>
      <c r="J33">
        <v>-1</v>
      </c>
      <c r="K33">
        <f t="shared" si="2"/>
        <v>0</v>
      </c>
      <c r="L33">
        <f t="shared" si="3"/>
        <v>1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12"/>
        <v>0</v>
      </c>
      <c r="U33">
        <f t="shared" si="12"/>
        <v>0</v>
      </c>
      <c r="V33">
        <f>0*(-1)</f>
        <v>0</v>
      </c>
      <c r="W33">
        <f t="shared" si="15"/>
        <v>0</v>
      </c>
      <c r="X33">
        <v>0</v>
      </c>
      <c r="Y33">
        <v>0</v>
      </c>
      <c r="Z33">
        <v>0</v>
      </c>
      <c r="AA33">
        <v>0</v>
      </c>
      <c r="AB33">
        <f t="shared" si="20"/>
        <v>0</v>
      </c>
      <c r="AC33">
        <f t="shared" ref="AC33:AC69" si="21">0*(-1)</f>
        <v>0</v>
      </c>
      <c r="AD33" s="16">
        <f t="shared" si="18"/>
        <v>10</v>
      </c>
      <c r="AE33" s="16">
        <f t="shared" si="19"/>
        <v>33</v>
      </c>
      <c r="AL33" s="5">
        <v>1.7685185185185182E-2</v>
      </c>
      <c r="AM33" s="18">
        <v>9</v>
      </c>
      <c r="AN33" s="18">
        <v>39</v>
      </c>
    </row>
    <row r="34" spans="1:42" x14ac:dyDescent="0.35">
      <c r="A34" t="s">
        <v>30</v>
      </c>
      <c r="B34" t="s">
        <v>31</v>
      </c>
      <c r="C34" t="s">
        <v>32</v>
      </c>
      <c r="D34" s="5">
        <v>1.6793981481481483E-2</v>
      </c>
      <c r="E34">
        <v>1</v>
      </c>
      <c r="F34">
        <v>4</v>
      </c>
      <c r="H34" s="7" t="s">
        <v>35</v>
      </c>
      <c r="I34">
        <v>1</v>
      </c>
      <c r="J34">
        <v>-1</v>
      </c>
      <c r="K34">
        <f t="shared" si="2"/>
        <v>0</v>
      </c>
      <c r="L34">
        <f t="shared" si="3"/>
        <v>1</v>
      </c>
      <c r="M34">
        <v>2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12"/>
        <v>0</v>
      </c>
      <c r="U34">
        <f t="shared" si="12"/>
        <v>0</v>
      </c>
      <c r="V34">
        <f>0*(-1)</f>
        <v>0</v>
      </c>
      <c r="W34">
        <f t="shared" si="15"/>
        <v>0</v>
      </c>
      <c r="X34">
        <v>0</v>
      </c>
      <c r="Y34">
        <v>0</v>
      </c>
      <c r="Z34">
        <v>0</v>
      </c>
      <c r="AA34">
        <v>1</v>
      </c>
      <c r="AB34">
        <f t="shared" si="20"/>
        <v>0</v>
      </c>
      <c r="AC34">
        <f t="shared" si="21"/>
        <v>0</v>
      </c>
      <c r="AD34" s="16">
        <f t="shared" si="18"/>
        <v>10</v>
      </c>
      <c r="AE34" s="16">
        <f t="shared" si="19"/>
        <v>34</v>
      </c>
      <c r="AL34" s="5">
        <v>1.8020833333333333E-2</v>
      </c>
      <c r="AM34" s="18">
        <v>11</v>
      </c>
      <c r="AN34" s="18">
        <v>40</v>
      </c>
    </row>
    <row r="35" spans="1:42" x14ac:dyDescent="0.35">
      <c r="A35" s="4" t="s">
        <v>0</v>
      </c>
      <c r="B35" s="4" t="s">
        <v>1</v>
      </c>
      <c r="C35" s="4" t="s">
        <v>2</v>
      </c>
      <c r="D35" s="4" t="s">
        <v>3</v>
      </c>
      <c r="E35" s="4" t="s">
        <v>4</v>
      </c>
      <c r="F35" s="4" t="s">
        <v>5</v>
      </c>
      <c r="G35" s="4"/>
      <c r="H35" s="6" t="s">
        <v>34</v>
      </c>
      <c r="I35" s="4" t="s">
        <v>10</v>
      </c>
      <c r="J35" s="4" t="s">
        <v>11</v>
      </c>
      <c r="K35" s="4" t="s">
        <v>36</v>
      </c>
      <c r="L35" s="4" t="s">
        <v>37</v>
      </c>
      <c r="M35" s="4" t="s">
        <v>33</v>
      </c>
      <c r="N35" s="4" t="s">
        <v>12</v>
      </c>
      <c r="O35" s="4" t="s">
        <v>13</v>
      </c>
      <c r="P35" s="4" t="s">
        <v>14</v>
      </c>
      <c r="Q35" s="4" t="s">
        <v>15</v>
      </c>
      <c r="R35" s="4" t="s">
        <v>16</v>
      </c>
      <c r="S35" s="4" t="s">
        <v>17</v>
      </c>
      <c r="T35" s="4" t="s">
        <v>18</v>
      </c>
      <c r="U35" s="4" t="s">
        <v>19</v>
      </c>
      <c r="V35" s="4" t="s">
        <v>20</v>
      </c>
      <c r="W35" s="4" t="s">
        <v>21</v>
      </c>
      <c r="X35" s="4" t="s">
        <v>22</v>
      </c>
      <c r="Y35" s="4" t="s">
        <v>23</v>
      </c>
      <c r="Z35" s="4" t="s">
        <v>24</v>
      </c>
      <c r="AA35" s="4" t="s">
        <v>25</v>
      </c>
      <c r="AB35" s="4" t="s">
        <v>26</v>
      </c>
      <c r="AC35" s="4" t="s">
        <v>27</v>
      </c>
      <c r="AD35" s="15" t="s">
        <v>38</v>
      </c>
      <c r="AE35" s="15" t="s">
        <v>39</v>
      </c>
      <c r="AF35" s="4">
        <f>-1</f>
        <v>-1</v>
      </c>
      <c r="AG35" s="4" t="s">
        <v>45</v>
      </c>
      <c r="AH35" s="4" t="s">
        <v>40</v>
      </c>
      <c r="AI35" s="4" t="s">
        <v>41</v>
      </c>
      <c r="AJ35" s="4" t="s">
        <v>46</v>
      </c>
      <c r="AL35" s="5">
        <v>1.8437499999999999E-2</v>
      </c>
      <c r="AM35" s="18">
        <v>10</v>
      </c>
      <c r="AN35" s="18">
        <v>42</v>
      </c>
    </row>
    <row r="36" spans="1:42" x14ac:dyDescent="0.35">
      <c r="A36" t="s">
        <v>30</v>
      </c>
      <c r="B36" t="s">
        <v>31</v>
      </c>
      <c r="C36" t="s">
        <v>32</v>
      </c>
      <c r="D36" s="5">
        <v>1.7430555555555557E-2</v>
      </c>
      <c r="E36">
        <v>1</v>
      </c>
      <c r="F36">
        <v>5</v>
      </c>
      <c r="H36" s="7">
        <v>0</v>
      </c>
      <c r="I36">
        <v>2</v>
      </c>
      <c r="J36">
        <v>1</v>
      </c>
      <c r="K36">
        <f t="shared" si="2"/>
        <v>0</v>
      </c>
      <c r="L36">
        <f t="shared" si="3"/>
        <v>1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12"/>
        <v>0</v>
      </c>
      <c r="U36">
        <f t="shared" si="12"/>
        <v>0</v>
      </c>
      <c r="V36">
        <f>0*(-1)</f>
        <v>0</v>
      </c>
      <c r="W36">
        <f t="shared" si="15"/>
        <v>0</v>
      </c>
      <c r="X36">
        <v>0</v>
      </c>
      <c r="Y36">
        <v>0</v>
      </c>
      <c r="Z36">
        <v>0</v>
      </c>
      <c r="AA36">
        <v>0</v>
      </c>
      <c r="AB36">
        <f t="shared" si="20"/>
        <v>0</v>
      </c>
      <c r="AC36">
        <f t="shared" si="21"/>
        <v>0</v>
      </c>
      <c r="AD36" s="16">
        <f>SUM(K36,P36,R36,T36,V36,X36,Z36,AB36)+IF(I36=1,1,0)+AD34</f>
        <v>10</v>
      </c>
      <c r="AE36" s="16">
        <f>SUM(J36,L36,Q36,S36,U36,W36,Y36,AA36,AC36)+IF(I36=2,1,0)+AE34</f>
        <v>37</v>
      </c>
      <c r="AF36" s="1"/>
      <c r="AG36">
        <v>124</v>
      </c>
      <c r="AH36">
        <f>(AD40-AD36)/AG36</f>
        <v>0</v>
      </c>
      <c r="AI36">
        <f>(AE40-AE36)/AG36</f>
        <v>7.2580645161290328E-2</v>
      </c>
      <c r="AJ36">
        <f>IF(AH36&gt;AI36, 1,2)</f>
        <v>2</v>
      </c>
      <c r="AL36" s="5">
        <v>1.8865740740740742E-2</v>
      </c>
      <c r="AM36" s="18">
        <v>10</v>
      </c>
      <c r="AN36" s="18">
        <v>46</v>
      </c>
    </row>
    <row r="37" spans="1:42" x14ac:dyDescent="0.35">
      <c r="A37" t="s">
        <v>30</v>
      </c>
      <c r="B37" t="s">
        <v>31</v>
      </c>
      <c r="C37" t="s">
        <v>32</v>
      </c>
      <c r="D37" s="5">
        <v>1.7685185185185182E-2</v>
      </c>
      <c r="E37">
        <v>1</v>
      </c>
      <c r="F37">
        <v>5</v>
      </c>
      <c r="H37" s="7">
        <v>15</v>
      </c>
      <c r="I37">
        <v>2</v>
      </c>
      <c r="J37">
        <v>1</v>
      </c>
      <c r="K37">
        <f t="shared" si="2"/>
        <v>0</v>
      </c>
      <c r="L37">
        <f t="shared" si="3"/>
        <v>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12"/>
        <v>0</v>
      </c>
      <c r="U37">
        <f t="shared" si="12"/>
        <v>0</v>
      </c>
      <c r="V37">
        <f>1*(-1)</f>
        <v>-1</v>
      </c>
      <c r="W37">
        <f t="shared" si="15"/>
        <v>0</v>
      </c>
      <c r="X37">
        <v>0</v>
      </c>
      <c r="Y37">
        <v>0</v>
      </c>
      <c r="Z37">
        <v>0</v>
      </c>
      <c r="AA37">
        <v>0</v>
      </c>
      <c r="AB37">
        <f t="shared" si="20"/>
        <v>0</v>
      </c>
      <c r="AC37">
        <f t="shared" si="21"/>
        <v>0</v>
      </c>
      <c r="AD37" s="16">
        <f>SUM(K37,P37,R37,T37,V37,X37,Z37,AB37)+AD36</f>
        <v>9</v>
      </c>
      <c r="AE37" s="16">
        <f>SUM(J37,L37,Q37,S37,U37,W37,Y37,AA37,AC37)+AE36</f>
        <v>39</v>
      </c>
      <c r="AL37" s="5">
        <v>1.9988425925925927E-2</v>
      </c>
      <c r="AM37" s="18">
        <v>14</v>
      </c>
      <c r="AN37" s="18">
        <v>47</v>
      </c>
    </row>
    <row r="38" spans="1:42" x14ac:dyDescent="0.35">
      <c r="A38" t="s">
        <v>30</v>
      </c>
      <c r="B38" t="s">
        <v>31</v>
      </c>
      <c r="C38" t="s">
        <v>32</v>
      </c>
      <c r="D38" s="5">
        <v>1.8020833333333333E-2</v>
      </c>
      <c r="E38">
        <v>1</v>
      </c>
      <c r="F38">
        <v>5</v>
      </c>
      <c r="H38" s="7">
        <v>30</v>
      </c>
      <c r="I38">
        <v>2</v>
      </c>
      <c r="J38">
        <v>1</v>
      </c>
      <c r="K38">
        <f t="shared" si="2"/>
        <v>1</v>
      </c>
      <c r="L38">
        <f t="shared" si="3"/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f t="shared" si="12"/>
        <v>0</v>
      </c>
      <c r="U38">
        <f t="shared" si="12"/>
        <v>0</v>
      </c>
      <c r="V38">
        <f>0*(-1)</f>
        <v>0</v>
      </c>
      <c r="W38">
        <f t="shared" si="15"/>
        <v>0</v>
      </c>
      <c r="X38">
        <v>0</v>
      </c>
      <c r="Y38">
        <v>0</v>
      </c>
      <c r="Z38">
        <v>0</v>
      </c>
      <c r="AA38">
        <v>0</v>
      </c>
      <c r="AB38">
        <f t="shared" si="20"/>
        <v>0</v>
      </c>
      <c r="AC38">
        <f t="shared" si="21"/>
        <v>0</v>
      </c>
      <c r="AD38" s="16">
        <f t="shared" ref="AD38:AD40" si="22">SUM(K38,P38,R38,T38,V38,X38,Z38,AB38)+AD37</f>
        <v>11</v>
      </c>
      <c r="AE38" s="16">
        <f t="shared" ref="AE38:AE40" si="23">SUM(J38,L38,Q38,S38,U38,W38,Y38,AA38,AC38)+AE37</f>
        <v>40</v>
      </c>
      <c r="AL38" s="5">
        <v>2.0312500000000001E-2</v>
      </c>
      <c r="AM38" s="18">
        <v>15</v>
      </c>
      <c r="AN38" s="18">
        <v>48</v>
      </c>
    </row>
    <row r="39" spans="1:42" x14ac:dyDescent="0.35">
      <c r="A39" t="s">
        <v>30</v>
      </c>
      <c r="B39" t="s">
        <v>31</v>
      </c>
      <c r="C39" t="s">
        <v>32</v>
      </c>
      <c r="D39" s="5">
        <v>1.8437499999999999E-2</v>
      </c>
      <c r="E39">
        <v>1</v>
      </c>
      <c r="F39">
        <v>5</v>
      </c>
      <c r="H39" s="7">
        <v>30</v>
      </c>
      <c r="I39">
        <v>2</v>
      </c>
      <c r="J39">
        <v>1</v>
      </c>
      <c r="K39">
        <f t="shared" si="2"/>
        <v>0</v>
      </c>
      <c r="L39">
        <f t="shared" si="3"/>
        <v>1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12"/>
        <v>0</v>
      </c>
      <c r="U39">
        <f t="shared" si="12"/>
        <v>0</v>
      </c>
      <c r="V39">
        <f>1*(-1)</f>
        <v>-1</v>
      </c>
      <c r="W39">
        <f t="shared" si="15"/>
        <v>0</v>
      </c>
      <c r="X39">
        <v>0</v>
      </c>
      <c r="Y39">
        <v>0</v>
      </c>
      <c r="Z39">
        <v>0</v>
      </c>
      <c r="AA39">
        <v>0</v>
      </c>
      <c r="AB39">
        <f t="shared" si="20"/>
        <v>0</v>
      </c>
      <c r="AC39">
        <f t="shared" si="21"/>
        <v>0</v>
      </c>
      <c r="AD39" s="16">
        <f t="shared" si="22"/>
        <v>10</v>
      </c>
      <c r="AE39" s="16">
        <f t="shared" si="23"/>
        <v>42</v>
      </c>
      <c r="AL39" s="5">
        <v>2.056712962962963E-2</v>
      </c>
      <c r="AM39" s="18">
        <v>14</v>
      </c>
      <c r="AN39" s="18">
        <v>48</v>
      </c>
    </row>
    <row r="40" spans="1:42" x14ac:dyDescent="0.35">
      <c r="A40" t="s">
        <v>30</v>
      </c>
      <c r="B40" t="s">
        <v>31</v>
      </c>
      <c r="C40" t="s">
        <v>32</v>
      </c>
      <c r="D40" s="5">
        <v>1.8865740740740742E-2</v>
      </c>
      <c r="E40">
        <v>1</v>
      </c>
      <c r="F40">
        <v>5</v>
      </c>
      <c r="H40" s="7">
        <v>40</v>
      </c>
      <c r="I40">
        <v>2</v>
      </c>
      <c r="J40">
        <v>1</v>
      </c>
      <c r="K40">
        <f t="shared" si="2"/>
        <v>0</v>
      </c>
      <c r="L40">
        <f t="shared" si="3"/>
        <v>1</v>
      </c>
      <c r="M40">
        <v>2</v>
      </c>
      <c r="N40">
        <v>2</v>
      </c>
      <c r="O40">
        <v>0</v>
      </c>
      <c r="P40">
        <v>0</v>
      </c>
      <c r="Q40">
        <v>0</v>
      </c>
      <c r="R40">
        <v>0</v>
      </c>
      <c r="S40">
        <v>1</v>
      </c>
      <c r="T40">
        <f t="shared" si="12"/>
        <v>0</v>
      </c>
      <c r="U40">
        <f t="shared" si="12"/>
        <v>0</v>
      </c>
      <c r="V40">
        <f>0*(-1)</f>
        <v>0</v>
      </c>
      <c r="W40">
        <f t="shared" si="15"/>
        <v>0</v>
      </c>
      <c r="X40">
        <v>0</v>
      </c>
      <c r="Y40">
        <v>1</v>
      </c>
      <c r="Z40">
        <v>0</v>
      </c>
      <c r="AA40">
        <v>0</v>
      </c>
      <c r="AB40">
        <f t="shared" si="20"/>
        <v>0</v>
      </c>
      <c r="AC40">
        <f t="shared" si="21"/>
        <v>0</v>
      </c>
      <c r="AD40" s="16">
        <f t="shared" si="22"/>
        <v>10</v>
      </c>
      <c r="AE40" s="16">
        <f t="shared" si="23"/>
        <v>46</v>
      </c>
      <c r="AL40" s="5">
        <v>2.1006944444444443E-2</v>
      </c>
      <c r="AM40" s="18">
        <v>12</v>
      </c>
      <c r="AN40" s="18">
        <v>48</v>
      </c>
    </row>
    <row r="41" spans="1:42" x14ac:dyDescent="0.35">
      <c r="A41" s="4" t="s">
        <v>0</v>
      </c>
      <c r="B41" s="4" t="s">
        <v>1</v>
      </c>
      <c r="C41" s="4" t="s">
        <v>2</v>
      </c>
      <c r="D41" s="4" t="s">
        <v>3</v>
      </c>
      <c r="E41" s="4" t="s">
        <v>4</v>
      </c>
      <c r="F41" s="4" t="s">
        <v>5</v>
      </c>
      <c r="G41" s="4"/>
      <c r="H41" s="6" t="s">
        <v>34</v>
      </c>
      <c r="I41" s="4" t="s">
        <v>10</v>
      </c>
      <c r="J41" s="4" t="s">
        <v>11</v>
      </c>
      <c r="K41" s="4" t="s">
        <v>36</v>
      </c>
      <c r="L41" s="4" t="s">
        <v>37</v>
      </c>
      <c r="M41" s="4" t="s">
        <v>33</v>
      </c>
      <c r="N41" s="4" t="s">
        <v>12</v>
      </c>
      <c r="O41" s="4" t="s">
        <v>13</v>
      </c>
      <c r="P41" s="4" t="s">
        <v>14</v>
      </c>
      <c r="Q41" s="4" t="s">
        <v>15</v>
      </c>
      <c r="R41" s="4" t="s">
        <v>16</v>
      </c>
      <c r="S41" s="4" t="s">
        <v>17</v>
      </c>
      <c r="T41" s="4" t="s">
        <v>18</v>
      </c>
      <c r="U41" s="4" t="s">
        <v>19</v>
      </c>
      <c r="V41" s="4" t="s">
        <v>20</v>
      </c>
      <c r="W41" s="4" t="s">
        <v>21</v>
      </c>
      <c r="X41" s="4" t="s">
        <v>22</v>
      </c>
      <c r="Y41" s="4" t="s">
        <v>23</v>
      </c>
      <c r="Z41" s="4" t="s">
        <v>24</v>
      </c>
      <c r="AA41" s="4" t="s">
        <v>25</v>
      </c>
      <c r="AB41" s="4" t="s">
        <v>26</v>
      </c>
      <c r="AC41" s="4" t="s">
        <v>27</v>
      </c>
      <c r="AD41" s="15" t="s">
        <v>38</v>
      </c>
      <c r="AE41" s="15" t="s">
        <v>39</v>
      </c>
      <c r="AF41" s="4">
        <f>-1</f>
        <v>-1</v>
      </c>
      <c r="AG41" s="4" t="s">
        <v>45</v>
      </c>
      <c r="AH41" s="4" t="s">
        <v>40</v>
      </c>
      <c r="AI41" s="4" t="s">
        <v>41</v>
      </c>
      <c r="AJ41" s="4" t="s">
        <v>46</v>
      </c>
      <c r="AL41" s="5">
        <v>2.146990740740741E-2</v>
      </c>
      <c r="AM41" s="18">
        <v>15</v>
      </c>
      <c r="AN41" s="18">
        <v>49</v>
      </c>
    </row>
    <row r="42" spans="1:42" x14ac:dyDescent="0.35">
      <c r="A42" t="s">
        <v>30</v>
      </c>
      <c r="B42" t="s">
        <v>31</v>
      </c>
      <c r="C42" t="s">
        <v>32</v>
      </c>
      <c r="D42" s="5">
        <v>1.9988425925925927E-2</v>
      </c>
      <c r="E42">
        <v>1</v>
      </c>
      <c r="F42">
        <v>6</v>
      </c>
      <c r="H42" s="7">
        <v>0</v>
      </c>
      <c r="I42">
        <v>1</v>
      </c>
      <c r="J42">
        <v>1</v>
      </c>
      <c r="K42">
        <f t="shared" si="2"/>
        <v>1</v>
      </c>
      <c r="L42">
        <f t="shared" si="3"/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f t="shared" si="12"/>
        <v>0</v>
      </c>
      <c r="U42">
        <f t="shared" si="12"/>
        <v>0</v>
      </c>
      <c r="V42">
        <f>0*(-1)</f>
        <v>0</v>
      </c>
      <c r="W42">
        <f t="shared" si="15"/>
        <v>0</v>
      </c>
      <c r="X42">
        <v>1</v>
      </c>
      <c r="Y42">
        <v>0</v>
      </c>
      <c r="Z42">
        <v>0</v>
      </c>
      <c r="AA42">
        <v>0</v>
      </c>
      <c r="AB42">
        <f t="shared" si="20"/>
        <v>0</v>
      </c>
      <c r="AC42">
        <f t="shared" si="21"/>
        <v>0</v>
      </c>
      <c r="AD42" s="16">
        <f>SUM(K42,P42,R42,T42,V42,X42,Z42,AB42)+IF(I42=1,1,0)+AD40</f>
        <v>14</v>
      </c>
      <c r="AE42" s="16">
        <f>SUM(J42,L42,Q42,S42,U42,W42,Y42,AA42,AC42)+IF(I42=2,1,0)+AE40</f>
        <v>47</v>
      </c>
      <c r="AF42" s="1"/>
      <c r="AG42">
        <v>169</v>
      </c>
      <c r="AH42">
        <f>(AD47-AD42)/AG42</f>
        <v>1.7751479289940829E-2</v>
      </c>
      <c r="AI42">
        <f>(AE47-AE42)/AG42</f>
        <v>1.7751479289940829E-2</v>
      </c>
      <c r="AJ42">
        <f>IF(AH42&gt;AI42, 1,2)</f>
        <v>2</v>
      </c>
      <c r="AL42" s="5">
        <v>2.1944444444444447E-2</v>
      </c>
      <c r="AM42" s="18">
        <v>17</v>
      </c>
      <c r="AN42" s="18">
        <v>50</v>
      </c>
    </row>
    <row r="43" spans="1:42" x14ac:dyDescent="0.35">
      <c r="A43" t="s">
        <v>30</v>
      </c>
      <c r="B43" t="s">
        <v>31</v>
      </c>
      <c r="C43" t="s">
        <v>32</v>
      </c>
      <c r="D43" s="5">
        <v>2.0312500000000001E-2</v>
      </c>
      <c r="E43">
        <v>1</v>
      </c>
      <c r="F43">
        <v>6</v>
      </c>
      <c r="H43" s="7">
        <v>0</v>
      </c>
      <c r="I43">
        <v>1</v>
      </c>
      <c r="J43">
        <v>1</v>
      </c>
      <c r="K43">
        <f t="shared" si="2"/>
        <v>1</v>
      </c>
      <c r="L43">
        <f t="shared" si="3"/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12"/>
        <v>0</v>
      </c>
      <c r="U43">
        <f t="shared" si="12"/>
        <v>0</v>
      </c>
      <c r="V43">
        <f>0*(-1)</f>
        <v>0</v>
      </c>
      <c r="W43">
        <f t="shared" si="15"/>
        <v>0</v>
      </c>
      <c r="X43">
        <v>0</v>
      </c>
      <c r="Y43">
        <v>0</v>
      </c>
      <c r="Z43">
        <v>0</v>
      </c>
      <c r="AA43">
        <v>0</v>
      </c>
      <c r="AB43">
        <f t="shared" si="20"/>
        <v>0</v>
      </c>
      <c r="AC43">
        <f t="shared" si="21"/>
        <v>0</v>
      </c>
      <c r="AD43" s="16">
        <f>SUM(K43,P43,R43,T43,V43,X43,Z43,AB43)+AD42</f>
        <v>15</v>
      </c>
      <c r="AE43" s="16">
        <f>SUM(J43,L43,Q43,S43,U43,W43,Y43,AA43,AC43)+AE42</f>
        <v>48</v>
      </c>
      <c r="AL43" s="5">
        <v>2.2546296296296297E-2</v>
      </c>
      <c r="AM43" s="18">
        <v>17</v>
      </c>
      <c r="AN43" s="18">
        <v>53</v>
      </c>
    </row>
    <row r="44" spans="1:42" x14ac:dyDescent="0.35">
      <c r="A44" t="s">
        <v>30</v>
      </c>
      <c r="B44" t="s">
        <v>31</v>
      </c>
      <c r="C44" t="s">
        <v>32</v>
      </c>
      <c r="D44" s="5">
        <v>2.056712962962963E-2</v>
      </c>
      <c r="E44">
        <v>1</v>
      </c>
      <c r="F44">
        <v>6</v>
      </c>
      <c r="H44" s="7">
        <v>0</v>
      </c>
      <c r="I44">
        <v>1</v>
      </c>
      <c r="J44">
        <v>-1</v>
      </c>
      <c r="K44">
        <f t="shared" si="2"/>
        <v>0</v>
      </c>
      <c r="L44">
        <f t="shared" si="3"/>
        <v>1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12"/>
        <v>0</v>
      </c>
      <c r="U44">
        <f t="shared" si="12"/>
        <v>0</v>
      </c>
      <c r="V44">
        <f>1*(-1)</f>
        <v>-1</v>
      </c>
      <c r="W44">
        <f t="shared" si="15"/>
        <v>0</v>
      </c>
      <c r="X44">
        <v>0</v>
      </c>
      <c r="Y44">
        <v>0</v>
      </c>
      <c r="Z44">
        <v>0</v>
      </c>
      <c r="AA44">
        <v>0</v>
      </c>
      <c r="AB44">
        <f t="shared" si="20"/>
        <v>0</v>
      </c>
      <c r="AC44">
        <f t="shared" si="21"/>
        <v>0</v>
      </c>
      <c r="AD44" s="16">
        <f t="shared" ref="AD44:AD47" si="24">SUM(K44,P44,R44,T44,V44,X44,Z44,AB44)+AD43</f>
        <v>14</v>
      </c>
      <c r="AE44" s="16">
        <f t="shared" ref="AE44:AE47" si="25">SUM(J44,L44,Q44,S44,U44,W44,Y44,AA44,AC44)+AE43</f>
        <v>48</v>
      </c>
      <c r="AL44" s="5">
        <v>2.3043981481481481E-2</v>
      </c>
      <c r="AM44" s="18">
        <v>17</v>
      </c>
      <c r="AN44" s="18">
        <v>54</v>
      </c>
    </row>
    <row r="45" spans="1:42" x14ac:dyDescent="0.35">
      <c r="A45" t="s">
        <v>30</v>
      </c>
      <c r="B45" t="s">
        <v>31</v>
      </c>
      <c r="C45" t="s">
        <v>32</v>
      </c>
      <c r="D45" s="5">
        <v>2.1006944444444443E-2</v>
      </c>
      <c r="E45">
        <v>1</v>
      </c>
      <c r="F45">
        <v>6</v>
      </c>
      <c r="H45" s="7">
        <v>15</v>
      </c>
      <c r="I45">
        <v>1</v>
      </c>
      <c r="J45">
        <v>-1</v>
      </c>
      <c r="K45">
        <f t="shared" si="2"/>
        <v>0</v>
      </c>
      <c r="L45">
        <f t="shared" si="3"/>
        <v>1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>1*(-1)</f>
        <v>-1</v>
      </c>
      <c r="U45">
        <f t="shared" ref="U45:U59" si="26">0*(-1)</f>
        <v>0</v>
      </c>
      <c r="V45">
        <f>1*(-1)</f>
        <v>-1</v>
      </c>
      <c r="W45">
        <f t="shared" si="15"/>
        <v>0</v>
      </c>
      <c r="X45">
        <v>0</v>
      </c>
      <c r="Y45">
        <v>0</v>
      </c>
      <c r="Z45">
        <v>0</v>
      </c>
      <c r="AA45">
        <v>0</v>
      </c>
      <c r="AB45">
        <f t="shared" si="20"/>
        <v>0</v>
      </c>
      <c r="AC45">
        <f t="shared" si="21"/>
        <v>0</v>
      </c>
      <c r="AD45" s="16">
        <f t="shared" si="24"/>
        <v>12</v>
      </c>
      <c r="AE45" s="16">
        <f t="shared" si="25"/>
        <v>48</v>
      </c>
      <c r="AL45" s="5">
        <v>2.3553240740740739E-2</v>
      </c>
      <c r="AM45" s="18">
        <v>17</v>
      </c>
      <c r="AN45" s="18">
        <v>56</v>
      </c>
    </row>
    <row r="46" spans="1:42" x14ac:dyDescent="0.35">
      <c r="A46" t="s">
        <v>30</v>
      </c>
      <c r="B46" t="s">
        <v>31</v>
      </c>
      <c r="C46" t="s">
        <v>32</v>
      </c>
      <c r="D46" s="5">
        <v>2.146990740740741E-2</v>
      </c>
      <c r="E46">
        <v>1</v>
      </c>
      <c r="F46">
        <v>6</v>
      </c>
      <c r="H46" s="7">
        <v>30</v>
      </c>
      <c r="I46">
        <v>1</v>
      </c>
      <c r="J46">
        <v>1</v>
      </c>
      <c r="K46">
        <f t="shared" si="2"/>
        <v>1</v>
      </c>
      <c r="L46">
        <f t="shared" si="3"/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f t="shared" ref="T46:T70" si="27">0*(-1)</f>
        <v>0</v>
      </c>
      <c r="U46">
        <f t="shared" si="26"/>
        <v>0</v>
      </c>
      <c r="V46">
        <f t="shared" ref="V46:V64" si="28">0*(-1)</f>
        <v>0</v>
      </c>
      <c r="W46">
        <f t="shared" si="15"/>
        <v>0</v>
      </c>
      <c r="X46">
        <v>1</v>
      </c>
      <c r="Y46">
        <v>0</v>
      </c>
      <c r="Z46">
        <v>0</v>
      </c>
      <c r="AA46">
        <v>0</v>
      </c>
      <c r="AB46">
        <f t="shared" si="20"/>
        <v>0</v>
      </c>
      <c r="AC46">
        <f t="shared" si="21"/>
        <v>0</v>
      </c>
      <c r="AD46" s="16">
        <f t="shared" si="24"/>
        <v>15</v>
      </c>
      <c r="AE46" s="16">
        <f t="shared" si="25"/>
        <v>49</v>
      </c>
      <c r="AL46" s="5">
        <v>2.3831018518518519E-2</v>
      </c>
      <c r="AM46" s="18">
        <v>17</v>
      </c>
      <c r="AN46" s="18">
        <v>60</v>
      </c>
      <c r="AO46">
        <v>17</v>
      </c>
      <c r="AP46">
        <v>60</v>
      </c>
    </row>
    <row r="47" spans="1:42" x14ac:dyDescent="0.35">
      <c r="A47" t="s">
        <v>30</v>
      </c>
      <c r="B47" t="s">
        <v>31</v>
      </c>
      <c r="C47" t="s">
        <v>32</v>
      </c>
      <c r="D47" s="5">
        <v>2.1944444444444447E-2</v>
      </c>
      <c r="E47">
        <v>1</v>
      </c>
      <c r="F47">
        <v>6</v>
      </c>
      <c r="H47" s="7">
        <v>30</v>
      </c>
      <c r="I47">
        <v>1</v>
      </c>
      <c r="J47">
        <v>1</v>
      </c>
      <c r="K47">
        <f t="shared" si="2"/>
        <v>1</v>
      </c>
      <c r="L47">
        <f t="shared" si="3"/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f t="shared" si="27"/>
        <v>0</v>
      </c>
      <c r="U47">
        <f t="shared" si="26"/>
        <v>0</v>
      </c>
      <c r="V47">
        <f t="shared" si="28"/>
        <v>0</v>
      </c>
      <c r="W47">
        <f t="shared" si="15"/>
        <v>0</v>
      </c>
      <c r="X47">
        <v>0</v>
      </c>
      <c r="Y47">
        <v>0</v>
      </c>
      <c r="Z47">
        <v>0</v>
      </c>
      <c r="AA47">
        <v>0</v>
      </c>
      <c r="AB47">
        <f t="shared" si="20"/>
        <v>0</v>
      </c>
      <c r="AC47">
        <f t="shared" si="21"/>
        <v>0</v>
      </c>
      <c r="AD47" s="16">
        <f t="shared" si="24"/>
        <v>17</v>
      </c>
      <c r="AE47" s="16">
        <f t="shared" si="25"/>
        <v>50</v>
      </c>
      <c r="AL47" s="5"/>
    </row>
    <row r="48" spans="1:42" x14ac:dyDescent="0.35">
      <c r="A48" s="4" t="s">
        <v>0</v>
      </c>
      <c r="B48" s="4" t="s">
        <v>1</v>
      </c>
      <c r="C48" s="4" t="s">
        <v>2</v>
      </c>
      <c r="D48" s="4" t="s">
        <v>3</v>
      </c>
      <c r="E48" s="4" t="s">
        <v>4</v>
      </c>
      <c r="F48" s="4" t="s">
        <v>5</v>
      </c>
      <c r="G48" s="4"/>
      <c r="H48" s="6" t="s">
        <v>34</v>
      </c>
      <c r="I48" s="4" t="s">
        <v>10</v>
      </c>
      <c r="J48" s="4" t="s">
        <v>11</v>
      </c>
      <c r="K48" s="4" t="s">
        <v>36</v>
      </c>
      <c r="L48" s="4" t="s">
        <v>37</v>
      </c>
      <c r="M48" s="4" t="s">
        <v>33</v>
      </c>
      <c r="N48" s="4" t="s">
        <v>12</v>
      </c>
      <c r="O48" s="4" t="s">
        <v>13</v>
      </c>
      <c r="P48" s="4" t="s">
        <v>14</v>
      </c>
      <c r="Q48" s="4" t="s">
        <v>15</v>
      </c>
      <c r="R48" s="4" t="s">
        <v>16</v>
      </c>
      <c r="S48" s="4" t="s">
        <v>17</v>
      </c>
      <c r="T48" s="4" t="s">
        <v>18</v>
      </c>
      <c r="U48" s="4" t="s">
        <v>19</v>
      </c>
      <c r="V48" s="4" t="s">
        <v>20</v>
      </c>
      <c r="W48" s="4" t="s">
        <v>21</v>
      </c>
      <c r="X48" s="4" t="s">
        <v>22</v>
      </c>
      <c r="Y48" s="4" t="s">
        <v>23</v>
      </c>
      <c r="Z48" s="4" t="s">
        <v>24</v>
      </c>
      <c r="AA48" s="4" t="s">
        <v>25</v>
      </c>
      <c r="AB48" s="4" t="s">
        <v>26</v>
      </c>
      <c r="AC48" s="4" t="s">
        <v>27</v>
      </c>
      <c r="AD48" s="15" t="s">
        <v>38</v>
      </c>
      <c r="AE48" s="15" t="s">
        <v>39</v>
      </c>
      <c r="AF48" s="4">
        <f>-1</f>
        <v>-1</v>
      </c>
      <c r="AG48" s="4" t="s">
        <v>45</v>
      </c>
      <c r="AH48" s="4" t="s">
        <v>40</v>
      </c>
      <c r="AI48" s="4" t="s">
        <v>41</v>
      </c>
      <c r="AJ48" s="4" t="s">
        <v>46</v>
      </c>
      <c r="AL48" s="19"/>
    </row>
    <row r="49" spans="1:56" x14ac:dyDescent="0.35">
      <c r="A49" t="s">
        <v>30</v>
      </c>
      <c r="B49" t="s">
        <v>31</v>
      </c>
      <c r="C49" t="s">
        <v>32</v>
      </c>
      <c r="D49" s="5">
        <v>2.2546296296296297E-2</v>
      </c>
      <c r="E49">
        <v>1</v>
      </c>
      <c r="F49">
        <v>7</v>
      </c>
      <c r="H49" s="7">
        <v>0</v>
      </c>
      <c r="I49">
        <v>2</v>
      </c>
      <c r="J49">
        <v>1</v>
      </c>
      <c r="K49">
        <f t="shared" si="2"/>
        <v>0</v>
      </c>
      <c r="L49">
        <f t="shared" si="3"/>
        <v>1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7"/>
        <v>0</v>
      </c>
      <c r="U49">
        <f t="shared" si="26"/>
        <v>0</v>
      </c>
      <c r="V49">
        <f t="shared" si="28"/>
        <v>0</v>
      </c>
      <c r="W49">
        <f t="shared" si="15"/>
        <v>0</v>
      </c>
      <c r="X49">
        <v>0</v>
      </c>
      <c r="Y49">
        <v>0</v>
      </c>
      <c r="Z49">
        <v>0</v>
      </c>
      <c r="AA49">
        <v>0</v>
      </c>
      <c r="AB49">
        <f t="shared" si="20"/>
        <v>0</v>
      </c>
      <c r="AC49">
        <f t="shared" si="21"/>
        <v>0</v>
      </c>
      <c r="AD49" s="16">
        <f>SUM(K49,P49,R49,T49,V49,X49,Z49,AB49)+IF(I49=1,1,0)+AD47</f>
        <v>17</v>
      </c>
      <c r="AE49" s="16">
        <f>SUM(J49,L49,Q49,S49,U49,W49,Y49,AA49,AC49)+IF(I49=2,1,0)+AE47</f>
        <v>53</v>
      </c>
      <c r="AF49" s="1"/>
      <c r="AG49">
        <v>111</v>
      </c>
      <c r="AH49">
        <f>(AD52-AD49)/AG49</f>
        <v>0</v>
      </c>
      <c r="AI49">
        <f>(AE52-AE49)/AG49</f>
        <v>6.3063063063063057E-2</v>
      </c>
      <c r="AJ49">
        <f>IF(AH49&gt;AI49, 1,2)</f>
        <v>2</v>
      </c>
      <c r="AL49" s="5"/>
    </row>
    <row r="50" spans="1:56" x14ac:dyDescent="0.35">
      <c r="A50" t="s">
        <v>30</v>
      </c>
      <c r="B50" t="s">
        <v>31</v>
      </c>
      <c r="C50" t="s">
        <v>32</v>
      </c>
      <c r="D50" s="5">
        <v>2.3043981481481481E-2</v>
      </c>
      <c r="E50">
        <v>1</v>
      </c>
      <c r="F50">
        <v>7</v>
      </c>
      <c r="H50" s="7">
        <v>15</v>
      </c>
      <c r="I50">
        <v>2</v>
      </c>
      <c r="J50">
        <v>-1</v>
      </c>
      <c r="K50">
        <f t="shared" si="2"/>
        <v>0</v>
      </c>
      <c r="L50">
        <f t="shared" si="3"/>
        <v>1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27"/>
        <v>0</v>
      </c>
      <c r="U50">
        <f t="shared" si="26"/>
        <v>0</v>
      </c>
      <c r="V50">
        <f t="shared" si="28"/>
        <v>0</v>
      </c>
      <c r="W50">
        <f t="shared" si="15"/>
        <v>0</v>
      </c>
      <c r="X50">
        <v>0</v>
      </c>
      <c r="Y50">
        <v>1</v>
      </c>
      <c r="Z50">
        <v>0</v>
      </c>
      <c r="AA50">
        <v>0</v>
      </c>
      <c r="AB50">
        <f t="shared" si="20"/>
        <v>0</v>
      </c>
      <c r="AC50">
        <f t="shared" si="21"/>
        <v>0</v>
      </c>
      <c r="AD50" s="16">
        <f>SUM(K50,P50,R50,T50,V50,X50,Z50,AB50)+AD49</f>
        <v>17</v>
      </c>
      <c r="AE50" s="16">
        <f>SUM(J50,L50,Q50,S50,U50,W50,Y50,AA50,AC50)+AE49</f>
        <v>54</v>
      </c>
    </row>
    <row r="51" spans="1:56" x14ac:dyDescent="0.35">
      <c r="A51" t="s">
        <v>30</v>
      </c>
      <c r="B51" t="s">
        <v>31</v>
      </c>
      <c r="C51" t="s">
        <v>32</v>
      </c>
      <c r="D51" s="5">
        <v>2.3553240740740739E-2</v>
      </c>
      <c r="E51">
        <v>1</v>
      </c>
      <c r="F51">
        <v>7</v>
      </c>
      <c r="H51" s="7">
        <v>30</v>
      </c>
      <c r="I51">
        <v>2</v>
      </c>
      <c r="J51">
        <v>1</v>
      </c>
      <c r="K51">
        <f t="shared" si="2"/>
        <v>0</v>
      </c>
      <c r="L51">
        <f t="shared" si="3"/>
        <v>1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27"/>
        <v>0</v>
      </c>
      <c r="U51">
        <f t="shared" si="26"/>
        <v>0</v>
      </c>
      <c r="V51">
        <f t="shared" si="28"/>
        <v>0</v>
      </c>
      <c r="W51">
        <f t="shared" si="15"/>
        <v>0</v>
      </c>
      <c r="X51">
        <v>0</v>
      </c>
      <c r="Y51">
        <v>0</v>
      </c>
      <c r="Z51">
        <v>0</v>
      </c>
      <c r="AA51">
        <v>0</v>
      </c>
      <c r="AB51">
        <f t="shared" si="20"/>
        <v>0</v>
      </c>
      <c r="AC51">
        <f t="shared" si="21"/>
        <v>0</v>
      </c>
      <c r="AD51" s="16">
        <f t="shared" ref="AD51:AD52" si="29">SUM(K51,P51,R51,T51,V51,X51,Z51,AB51)+AD50</f>
        <v>17</v>
      </c>
      <c r="AE51" s="16">
        <f t="shared" ref="AE51:AE52" si="30">SUM(J51,L51,Q51,S51,U51,W51,Y51,AA51,AC51)+AE50</f>
        <v>56</v>
      </c>
    </row>
    <row r="52" spans="1:56" x14ac:dyDescent="0.35">
      <c r="A52" t="s">
        <v>30</v>
      </c>
      <c r="B52" t="s">
        <v>31</v>
      </c>
      <c r="C52" t="s">
        <v>32</v>
      </c>
      <c r="D52" s="5">
        <v>2.3831018518518519E-2</v>
      </c>
      <c r="E52">
        <v>1</v>
      </c>
      <c r="F52">
        <v>7</v>
      </c>
      <c r="H52" s="7">
        <v>40</v>
      </c>
      <c r="I52">
        <v>2</v>
      </c>
      <c r="J52">
        <v>1</v>
      </c>
      <c r="K52">
        <f t="shared" si="2"/>
        <v>0</v>
      </c>
      <c r="L52">
        <f t="shared" si="3"/>
        <v>1</v>
      </c>
      <c r="M52">
        <v>2</v>
      </c>
      <c r="N52">
        <v>2</v>
      </c>
      <c r="O52">
        <v>2</v>
      </c>
      <c r="P52">
        <v>0</v>
      </c>
      <c r="Q52">
        <v>0</v>
      </c>
      <c r="R52">
        <v>0</v>
      </c>
      <c r="S52">
        <v>1</v>
      </c>
      <c r="T52">
        <f t="shared" si="27"/>
        <v>0</v>
      </c>
      <c r="U52">
        <f t="shared" si="26"/>
        <v>0</v>
      </c>
      <c r="V52">
        <f t="shared" si="28"/>
        <v>0</v>
      </c>
      <c r="W52">
        <f t="shared" si="15"/>
        <v>0</v>
      </c>
      <c r="X52">
        <v>0</v>
      </c>
      <c r="Y52">
        <v>1</v>
      </c>
      <c r="Z52">
        <v>0</v>
      </c>
      <c r="AA52">
        <v>0</v>
      </c>
      <c r="AB52">
        <f t="shared" si="20"/>
        <v>0</v>
      </c>
      <c r="AC52">
        <f t="shared" si="21"/>
        <v>0</v>
      </c>
      <c r="AD52" s="16">
        <f t="shared" si="29"/>
        <v>17</v>
      </c>
      <c r="AE52" s="16">
        <f t="shared" si="30"/>
        <v>60</v>
      </c>
    </row>
    <row r="53" spans="1:56" s="8" customFormat="1" x14ac:dyDescent="0.35">
      <c r="D53" s="9"/>
      <c r="H53" s="10"/>
      <c r="K53" s="11"/>
      <c r="L53" s="11"/>
      <c r="T53" s="11"/>
      <c r="U53" s="11"/>
      <c r="V53" s="11"/>
      <c r="W53" s="11"/>
      <c r="AB53" s="11"/>
      <c r="AC53" s="11"/>
      <c r="AD53" s="16"/>
      <c r="AE53" s="17"/>
      <c r="BC53"/>
      <c r="BD53"/>
    </row>
    <row r="54" spans="1:56" s="14" customFormat="1" x14ac:dyDescent="0.35">
      <c r="A54" s="4" t="s">
        <v>0</v>
      </c>
      <c r="B54" s="4" t="s">
        <v>1</v>
      </c>
      <c r="C54" s="4" t="s">
        <v>2</v>
      </c>
      <c r="D54" s="4" t="s">
        <v>3</v>
      </c>
      <c r="E54" s="4" t="s">
        <v>4</v>
      </c>
      <c r="F54" s="4" t="s">
        <v>5</v>
      </c>
      <c r="G54" s="4"/>
      <c r="H54" s="6" t="s">
        <v>34</v>
      </c>
      <c r="I54" s="4" t="s">
        <v>10</v>
      </c>
      <c r="J54" s="4" t="s">
        <v>11</v>
      </c>
      <c r="K54" s="4" t="s">
        <v>36</v>
      </c>
      <c r="L54" s="4" t="s">
        <v>37</v>
      </c>
      <c r="M54" s="4" t="s">
        <v>33</v>
      </c>
      <c r="N54" s="4" t="s">
        <v>12</v>
      </c>
      <c r="O54" s="4" t="s">
        <v>13</v>
      </c>
      <c r="P54" s="4" t="s">
        <v>14</v>
      </c>
      <c r="Q54" s="4" t="s">
        <v>15</v>
      </c>
      <c r="R54" s="4" t="s">
        <v>16</v>
      </c>
      <c r="S54" s="4" t="s">
        <v>17</v>
      </c>
      <c r="T54" s="4" t="s">
        <v>18</v>
      </c>
      <c r="U54" s="4" t="s">
        <v>19</v>
      </c>
      <c r="V54" s="4" t="s">
        <v>20</v>
      </c>
      <c r="W54" s="4" t="s">
        <v>21</v>
      </c>
      <c r="X54" s="4" t="s">
        <v>22</v>
      </c>
      <c r="Y54" s="4" t="s">
        <v>23</v>
      </c>
      <c r="Z54" s="4" t="s">
        <v>24</v>
      </c>
      <c r="AA54" s="4" t="s">
        <v>25</v>
      </c>
      <c r="AB54" s="4" t="s">
        <v>26</v>
      </c>
      <c r="AC54" s="4" t="s">
        <v>27</v>
      </c>
      <c r="AD54" s="15" t="s">
        <v>38</v>
      </c>
      <c r="AE54" s="15" t="s">
        <v>39</v>
      </c>
      <c r="AF54" s="4">
        <f>-1</f>
        <v>-1</v>
      </c>
      <c r="AG54" s="4" t="s">
        <v>45</v>
      </c>
      <c r="AH54" s="4" t="s">
        <v>40</v>
      </c>
      <c r="AI54" s="4" t="s">
        <v>41</v>
      </c>
      <c r="AJ54" s="4" t="s">
        <v>46</v>
      </c>
      <c r="AL54" s="4" t="s">
        <v>42</v>
      </c>
      <c r="AM54" s="4" t="s">
        <v>43</v>
      </c>
      <c r="AN54" s="4" t="s">
        <v>44</v>
      </c>
      <c r="AQ54" s="4" t="s">
        <v>52</v>
      </c>
      <c r="AR54" s="4" t="s">
        <v>50</v>
      </c>
      <c r="AS54" s="4" t="s">
        <v>51</v>
      </c>
      <c r="AT54" s="4" t="s">
        <v>53</v>
      </c>
      <c r="AU54" s="4" t="s">
        <v>54</v>
      </c>
      <c r="AV54" s="4" t="s">
        <v>55</v>
      </c>
      <c r="AW54" s="4" t="s">
        <v>56</v>
      </c>
      <c r="BC54"/>
      <c r="BD54"/>
    </row>
    <row r="55" spans="1:56" x14ac:dyDescent="0.35">
      <c r="A55" t="s">
        <v>30</v>
      </c>
      <c r="B55" t="s">
        <v>31</v>
      </c>
      <c r="C55" t="s">
        <v>32</v>
      </c>
      <c r="D55" s="5">
        <v>2.5324074074074079E-2</v>
      </c>
      <c r="E55">
        <v>2</v>
      </c>
      <c r="F55">
        <v>1</v>
      </c>
      <c r="H55" s="7">
        <v>0</v>
      </c>
      <c r="I55">
        <v>1</v>
      </c>
      <c r="J55">
        <v>1</v>
      </c>
      <c r="K55">
        <f t="shared" si="2"/>
        <v>1</v>
      </c>
      <c r="L55">
        <f t="shared" si="3"/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27"/>
        <v>0</v>
      </c>
      <c r="U55">
        <f t="shared" si="26"/>
        <v>0</v>
      </c>
      <c r="V55">
        <f t="shared" si="28"/>
        <v>0</v>
      </c>
      <c r="W55">
        <f t="shared" si="15"/>
        <v>0</v>
      </c>
      <c r="X55">
        <v>1</v>
      </c>
      <c r="Y55">
        <v>0</v>
      </c>
      <c r="Z55">
        <v>0</v>
      </c>
      <c r="AA55">
        <v>0</v>
      </c>
      <c r="AB55">
        <f t="shared" si="20"/>
        <v>0</v>
      </c>
      <c r="AC55">
        <f t="shared" si="21"/>
        <v>0</v>
      </c>
      <c r="AD55" s="16">
        <f>SUM(K55,P55,R55,T55,V55,X55,Z55,AB55)+IF(I55=1,1,0)</f>
        <v>3</v>
      </c>
      <c r="AE55" s="16">
        <f>SUM(J55,L55,Q55,S55,U55,W55,Y55,AA55,AC55)+IF(I55=2,1,0)+4</f>
        <v>5</v>
      </c>
      <c r="AF55" s="1"/>
      <c r="AG55" s="1">
        <v>126</v>
      </c>
      <c r="AH55">
        <f>(AD59-AD55)/$AG$55</f>
        <v>3.968253968253968E-2</v>
      </c>
      <c r="AI55">
        <f>(AE59-AE55)/$AG$55</f>
        <v>4.7619047619047616E-2</v>
      </c>
      <c r="AJ55">
        <f>IF(AH55&gt;AI55, 1,2)</f>
        <v>2</v>
      </c>
      <c r="AL55" s="5">
        <v>2.5324074074074079E-2</v>
      </c>
      <c r="AM55" s="16">
        <v>3</v>
      </c>
      <c r="AN55" s="16">
        <v>5</v>
      </c>
      <c r="AQ55">
        <f>SUM(AG55,AG61,AG72,AG81,AG90,AG101,AG108,AG118,AG124,AG133,AG139,AG146)</f>
        <v>4582</v>
      </c>
      <c r="AR55">
        <f>(AM148-AM55)</f>
        <v>67</v>
      </c>
      <c r="AS55">
        <f>(AN148-AN55)</f>
        <v>62</v>
      </c>
      <c r="AT55" s="21">
        <f>(AR55/AQ55)</f>
        <v>1.4622435617634221E-2</v>
      </c>
      <c r="AU55">
        <f>(AS55/AQ55)</f>
        <v>1.3531209079004802E-2</v>
      </c>
      <c r="AV55">
        <f>IF(AT55&gt;AU55, 1,2)</f>
        <v>1</v>
      </c>
      <c r="AW55">
        <f>IF(O159=2,2,1)</f>
        <v>1</v>
      </c>
    </row>
    <row r="56" spans="1:56" x14ac:dyDescent="0.35">
      <c r="A56" t="s">
        <v>30</v>
      </c>
      <c r="B56" t="s">
        <v>31</v>
      </c>
      <c r="C56" t="s">
        <v>32</v>
      </c>
      <c r="D56" s="5">
        <v>2.56712962962963E-2</v>
      </c>
      <c r="E56">
        <v>2</v>
      </c>
      <c r="F56">
        <v>1</v>
      </c>
      <c r="H56" s="7">
        <v>0</v>
      </c>
      <c r="I56">
        <v>1</v>
      </c>
      <c r="J56">
        <v>1</v>
      </c>
      <c r="K56">
        <f t="shared" si="2"/>
        <v>0</v>
      </c>
      <c r="L56">
        <f t="shared" si="3"/>
        <v>1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27"/>
        <v>0</v>
      </c>
      <c r="U56">
        <f t="shared" si="26"/>
        <v>0</v>
      </c>
      <c r="V56">
        <f t="shared" si="28"/>
        <v>0</v>
      </c>
      <c r="W56">
        <f t="shared" si="15"/>
        <v>0</v>
      </c>
      <c r="X56">
        <v>0</v>
      </c>
      <c r="Y56">
        <v>1</v>
      </c>
      <c r="Z56">
        <v>0</v>
      </c>
      <c r="AA56">
        <v>0</v>
      </c>
      <c r="AB56">
        <f t="shared" si="20"/>
        <v>0</v>
      </c>
      <c r="AC56">
        <f t="shared" si="21"/>
        <v>0</v>
      </c>
      <c r="AD56" s="16">
        <f>SUM(K56,P56,R56,T56,V56,X56,Z56,AB56)+AD55</f>
        <v>3</v>
      </c>
      <c r="AE56" s="16">
        <f>SUM(J56,L56,Q56,S56,U56,W56,Y56,AA56,AC56)+AE55</f>
        <v>8</v>
      </c>
      <c r="AL56" s="5">
        <v>2.56712962962963E-2</v>
      </c>
      <c r="AM56" s="16">
        <v>3</v>
      </c>
      <c r="AN56" s="16">
        <v>8</v>
      </c>
    </row>
    <row r="57" spans="1:56" x14ac:dyDescent="0.35">
      <c r="A57" t="s">
        <v>30</v>
      </c>
      <c r="B57" t="s">
        <v>31</v>
      </c>
      <c r="C57" t="s">
        <v>32</v>
      </c>
      <c r="D57" s="5">
        <v>2.6087962962962966E-2</v>
      </c>
      <c r="E57">
        <v>2</v>
      </c>
      <c r="F57">
        <v>1</v>
      </c>
      <c r="H57" s="7">
        <v>15</v>
      </c>
      <c r="I57">
        <v>1</v>
      </c>
      <c r="J57">
        <v>1</v>
      </c>
      <c r="K57">
        <f t="shared" si="2"/>
        <v>1</v>
      </c>
      <c r="L57">
        <f t="shared" si="3"/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27"/>
        <v>0</v>
      </c>
      <c r="U57">
        <f t="shared" si="26"/>
        <v>0</v>
      </c>
      <c r="V57">
        <f t="shared" si="28"/>
        <v>0</v>
      </c>
      <c r="W57">
        <f t="shared" si="15"/>
        <v>0</v>
      </c>
      <c r="X57">
        <v>1</v>
      </c>
      <c r="Y57">
        <v>0</v>
      </c>
      <c r="Z57">
        <v>0</v>
      </c>
      <c r="AA57">
        <v>0</v>
      </c>
      <c r="AB57">
        <f t="shared" si="20"/>
        <v>0</v>
      </c>
      <c r="AC57">
        <f t="shared" si="21"/>
        <v>0</v>
      </c>
      <c r="AD57" s="16">
        <f t="shared" ref="AD57:AD59" si="31">SUM(K57,P57,R57,T57,V57,X57,Z57,AB57)+AD56</f>
        <v>5</v>
      </c>
      <c r="AE57" s="16">
        <f t="shared" ref="AE57:AE59" si="32">SUM(J57,L57,Q57,S57,U57,W57,Y57,AA57,AC57)+AE56</f>
        <v>9</v>
      </c>
      <c r="AL57" s="5">
        <v>2.6087962962962966E-2</v>
      </c>
      <c r="AM57" s="16">
        <v>5</v>
      </c>
      <c r="AN57" s="16">
        <v>9</v>
      </c>
      <c r="AT57" s="4" t="s">
        <v>57</v>
      </c>
      <c r="AU57" s="21">
        <f>ABS(AT55-AU55)</f>
        <v>1.0912265386294195E-3</v>
      </c>
    </row>
    <row r="58" spans="1:56" x14ac:dyDescent="0.35">
      <c r="A58" t="s">
        <v>30</v>
      </c>
      <c r="B58" t="s">
        <v>31</v>
      </c>
      <c r="C58" t="s">
        <v>32</v>
      </c>
      <c r="D58" s="5">
        <v>2.6469907407407411E-2</v>
      </c>
      <c r="E58">
        <v>2</v>
      </c>
      <c r="F58">
        <v>1</v>
      </c>
      <c r="H58" s="7">
        <v>15</v>
      </c>
      <c r="I58">
        <v>1</v>
      </c>
      <c r="J58">
        <v>1</v>
      </c>
      <c r="K58">
        <f t="shared" si="2"/>
        <v>1</v>
      </c>
      <c r="L58">
        <f t="shared" si="3"/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27"/>
        <v>0</v>
      </c>
      <c r="U58">
        <f t="shared" si="26"/>
        <v>0</v>
      </c>
      <c r="V58">
        <f t="shared" si="28"/>
        <v>0</v>
      </c>
      <c r="W58">
        <f t="shared" si="15"/>
        <v>0</v>
      </c>
      <c r="X58">
        <v>1</v>
      </c>
      <c r="Y58">
        <v>0</v>
      </c>
      <c r="Z58">
        <v>0</v>
      </c>
      <c r="AA58">
        <v>0</v>
      </c>
      <c r="AB58">
        <f t="shared" si="20"/>
        <v>0</v>
      </c>
      <c r="AC58">
        <f t="shared" si="21"/>
        <v>0</v>
      </c>
      <c r="AD58" s="16">
        <f t="shared" si="31"/>
        <v>7</v>
      </c>
      <c r="AE58" s="16">
        <f t="shared" si="32"/>
        <v>10</v>
      </c>
      <c r="AL58" s="5">
        <v>2.6469907407407411E-2</v>
      </c>
      <c r="AM58" s="16">
        <v>7</v>
      </c>
      <c r="AN58" s="16">
        <v>10</v>
      </c>
    </row>
    <row r="59" spans="1:56" x14ac:dyDescent="0.35">
      <c r="A59" t="s">
        <v>30</v>
      </c>
      <c r="B59" t="s">
        <v>31</v>
      </c>
      <c r="C59" t="s">
        <v>32</v>
      </c>
      <c r="D59" s="5">
        <v>2.6782407407407408E-2</v>
      </c>
      <c r="E59">
        <v>2</v>
      </c>
      <c r="F59">
        <v>1</v>
      </c>
      <c r="H59" s="7">
        <v>15</v>
      </c>
      <c r="I59">
        <v>1</v>
      </c>
      <c r="J59">
        <v>1</v>
      </c>
      <c r="K59">
        <f t="shared" si="2"/>
        <v>1</v>
      </c>
      <c r="L59">
        <f t="shared" si="3"/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27"/>
        <v>0</v>
      </c>
      <c r="U59">
        <f t="shared" si="26"/>
        <v>0</v>
      </c>
      <c r="V59">
        <f t="shared" si="28"/>
        <v>0</v>
      </c>
      <c r="W59">
        <f t="shared" si="15"/>
        <v>0</v>
      </c>
      <c r="X59">
        <v>0</v>
      </c>
      <c r="Y59">
        <v>0</v>
      </c>
      <c r="Z59">
        <v>0</v>
      </c>
      <c r="AA59">
        <v>0</v>
      </c>
      <c r="AB59">
        <f t="shared" si="20"/>
        <v>0</v>
      </c>
      <c r="AC59">
        <f t="shared" si="21"/>
        <v>0</v>
      </c>
      <c r="AD59" s="16">
        <f t="shared" si="31"/>
        <v>8</v>
      </c>
      <c r="AE59" s="16">
        <f t="shared" si="32"/>
        <v>11</v>
      </c>
      <c r="AL59" s="5">
        <v>2.6782407407407408E-2</v>
      </c>
      <c r="AM59" s="16">
        <v>8</v>
      </c>
      <c r="AN59" s="16">
        <v>11</v>
      </c>
    </row>
    <row r="60" spans="1:56" x14ac:dyDescent="0.35">
      <c r="A60" s="4" t="s">
        <v>0</v>
      </c>
      <c r="B60" s="4" t="s">
        <v>1</v>
      </c>
      <c r="C60" s="4" t="s">
        <v>2</v>
      </c>
      <c r="D60" s="4" t="s">
        <v>3</v>
      </c>
      <c r="E60" s="4" t="s">
        <v>4</v>
      </c>
      <c r="F60" s="4" t="s">
        <v>5</v>
      </c>
      <c r="G60" s="4"/>
      <c r="H60" s="6" t="s">
        <v>34</v>
      </c>
      <c r="I60" s="4" t="s">
        <v>10</v>
      </c>
      <c r="J60" s="4" t="s">
        <v>11</v>
      </c>
      <c r="K60" s="4" t="s">
        <v>36</v>
      </c>
      <c r="L60" s="4" t="s">
        <v>37</v>
      </c>
      <c r="M60" s="4" t="s">
        <v>33</v>
      </c>
      <c r="N60" s="4" t="s">
        <v>12</v>
      </c>
      <c r="O60" s="4" t="s">
        <v>13</v>
      </c>
      <c r="P60" s="4" t="s">
        <v>14</v>
      </c>
      <c r="Q60" s="4" t="s">
        <v>15</v>
      </c>
      <c r="R60" s="4" t="s">
        <v>16</v>
      </c>
      <c r="S60" s="4" t="s">
        <v>17</v>
      </c>
      <c r="T60" s="4" t="s">
        <v>18</v>
      </c>
      <c r="U60" s="4" t="s">
        <v>19</v>
      </c>
      <c r="V60" s="4" t="s">
        <v>20</v>
      </c>
      <c r="W60" s="4" t="s">
        <v>21</v>
      </c>
      <c r="X60" s="4" t="s">
        <v>22</v>
      </c>
      <c r="Y60" s="4" t="s">
        <v>23</v>
      </c>
      <c r="Z60" s="4" t="s">
        <v>24</v>
      </c>
      <c r="AA60" s="4" t="s">
        <v>25</v>
      </c>
      <c r="AB60" s="4" t="s">
        <v>26</v>
      </c>
      <c r="AC60" s="4" t="s">
        <v>27</v>
      </c>
      <c r="AD60" s="15" t="s">
        <v>38</v>
      </c>
      <c r="AE60" s="15" t="s">
        <v>39</v>
      </c>
      <c r="AF60" s="4">
        <f>-1</f>
        <v>-1</v>
      </c>
      <c r="AG60" s="4" t="s">
        <v>45</v>
      </c>
      <c r="AH60" s="4" t="s">
        <v>40</v>
      </c>
      <c r="AI60" s="4" t="s">
        <v>41</v>
      </c>
      <c r="AJ60" s="4" t="s">
        <v>46</v>
      </c>
      <c r="AL60" s="5">
        <v>2.7488425925925927E-2</v>
      </c>
      <c r="AM60" s="16">
        <v>9</v>
      </c>
      <c r="AN60" s="16">
        <v>9</v>
      </c>
    </row>
    <row r="61" spans="1:56" x14ac:dyDescent="0.35">
      <c r="A61" t="s">
        <v>30</v>
      </c>
      <c r="B61" t="s">
        <v>31</v>
      </c>
      <c r="C61" t="s">
        <v>32</v>
      </c>
      <c r="D61" s="5">
        <v>2.7488425925925927E-2</v>
      </c>
      <c r="E61">
        <v>2</v>
      </c>
      <c r="F61">
        <v>2</v>
      </c>
      <c r="H61" s="7">
        <v>0</v>
      </c>
      <c r="I61">
        <v>2</v>
      </c>
      <c r="J61">
        <v>-1</v>
      </c>
      <c r="K61">
        <f t="shared" si="2"/>
        <v>1</v>
      </c>
      <c r="L61">
        <f t="shared" si="3"/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27"/>
        <v>0</v>
      </c>
      <c r="U61">
        <f>1*(-1)</f>
        <v>-1</v>
      </c>
      <c r="V61">
        <f t="shared" si="28"/>
        <v>0</v>
      </c>
      <c r="W61">
        <f>1*(-1)</f>
        <v>-1</v>
      </c>
      <c r="X61">
        <v>0</v>
      </c>
      <c r="Y61">
        <v>0</v>
      </c>
      <c r="Z61">
        <v>0</v>
      </c>
      <c r="AA61">
        <v>0</v>
      </c>
      <c r="AB61">
        <f t="shared" si="20"/>
        <v>0</v>
      </c>
      <c r="AC61">
        <f t="shared" si="21"/>
        <v>0</v>
      </c>
      <c r="AD61" s="16">
        <f>SUM(K61,P61,R61,T61,V61,X61,Z61,AB61)+IF(I61=1,1,0)+AD59</f>
        <v>9</v>
      </c>
      <c r="AE61" s="16">
        <f>SUM(J61,L61,Q61,S61,U61,W61,Y61,AA61,AC61)+IF(I61=2,1,0)+AE59</f>
        <v>9</v>
      </c>
      <c r="AF61" s="1"/>
      <c r="AG61" s="1">
        <v>506</v>
      </c>
      <c r="AH61">
        <f>(AD70-AD61)/$AG$61</f>
        <v>9.881422924901186E-3</v>
      </c>
      <c r="AI61">
        <f>(AE70-AE61)/$AG$61</f>
        <v>7.9051383399209481E-3</v>
      </c>
      <c r="AJ61">
        <f>IF(AH61&gt;AI61, 1,2)</f>
        <v>1</v>
      </c>
      <c r="AL61" s="5">
        <v>2.8148148148148148E-2</v>
      </c>
      <c r="AM61" s="16">
        <v>10</v>
      </c>
      <c r="AN61" s="16">
        <v>8</v>
      </c>
    </row>
    <row r="62" spans="1:56" x14ac:dyDescent="0.35">
      <c r="A62" t="s">
        <v>30</v>
      </c>
      <c r="B62" t="s">
        <v>31</v>
      </c>
      <c r="C62" t="s">
        <v>32</v>
      </c>
      <c r="D62" s="5">
        <v>2.8148148148148148E-2</v>
      </c>
      <c r="E62">
        <v>2</v>
      </c>
      <c r="F62">
        <v>2</v>
      </c>
      <c r="H62" s="7">
        <v>0</v>
      </c>
      <c r="I62">
        <v>2</v>
      </c>
      <c r="J62">
        <v>-1</v>
      </c>
      <c r="K62">
        <f t="shared" si="2"/>
        <v>1</v>
      </c>
      <c r="L62">
        <f t="shared" si="3"/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27"/>
        <v>0</v>
      </c>
      <c r="U62">
        <f t="shared" ref="U62:U96" si="33">0*(-1)</f>
        <v>0</v>
      </c>
      <c r="V62">
        <f t="shared" si="28"/>
        <v>0</v>
      </c>
      <c r="W62">
        <f>0*(-1)</f>
        <v>0</v>
      </c>
      <c r="X62">
        <v>0</v>
      </c>
      <c r="Y62">
        <v>0</v>
      </c>
      <c r="Z62">
        <v>0</v>
      </c>
      <c r="AA62">
        <v>0</v>
      </c>
      <c r="AB62">
        <f t="shared" si="20"/>
        <v>0</v>
      </c>
      <c r="AC62">
        <f t="shared" si="21"/>
        <v>0</v>
      </c>
      <c r="AD62" s="16">
        <f>SUM(K62,P62,R62,T62,V62,X62,Z62,AB62)+AD61</f>
        <v>10</v>
      </c>
      <c r="AE62" s="16">
        <f>SUM(J62,L62,Q62,S62,U62,W62,Y62,AA62,AC62)+AE61</f>
        <v>8</v>
      </c>
      <c r="AL62" s="5">
        <v>2.8807870370370373E-2</v>
      </c>
      <c r="AM62" s="16">
        <v>10</v>
      </c>
      <c r="AN62" s="16">
        <v>12</v>
      </c>
    </row>
    <row r="63" spans="1:56" x14ac:dyDescent="0.35">
      <c r="A63" t="s">
        <v>30</v>
      </c>
      <c r="B63" t="s">
        <v>31</v>
      </c>
      <c r="C63" t="s">
        <v>32</v>
      </c>
      <c r="D63" s="5">
        <v>2.8807870370370373E-2</v>
      </c>
      <c r="E63">
        <v>2</v>
      </c>
      <c r="F63">
        <v>2</v>
      </c>
      <c r="H63" s="7">
        <v>0</v>
      </c>
      <c r="I63">
        <v>2</v>
      </c>
      <c r="J63">
        <v>1</v>
      </c>
      <c r="K63">
        <f t="shared" si="2"/>
        <v>0</v>
      </c>
      <c r="L63">
        <f t="shared" si="3"/>
        <v>1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f t="shared" si="27"/>
        <v>0</v>
      </c>
      <c r="U63">
        <f t="shared" si="33"/>
        <v>0</v>
      </c>
      <c r="V63">
        <f t="shared" si="28"/>
        <v>0</v>
      </c>
      <c r="W63">
        <f>0*(-1)</f>
        <v>0</v>
      </c>
      <c r="X63">
        <v>0</v>
      </c>
      <c r="Y63">
        <v>1</v>
      </c>
      <c r="Z63">
        <v>0</v>
      </c>
      <c r="AA63">
        <v>0</v>
      </c>
      <c r="AB63">
        <f t="shared" si="20"/>
        <v>0</v>
      </c>
      <c r="AC63">
        <f t="shared" si="21"/>
        <v>0</v>
      </c>
      <c r="AD63" s="16">
        <f t="shared" ref="AD63:AD70" si="34">SUM(K63,P63,R63,T63,V63,X63,Z63,AB63)+AD62</f>
        <v>10</v>
      </c>
      <c r="AE63" s="16">
        <f t="shared" ref="AE63:AE70" si="35">SUM(J63,L63,Q63,S63,U63,W63,Y63,AA63,AC63)+AE62</f>
        <v>12</v>
      </c>
      <c r="AL63" s="5">
        <v>2.9282407407407406E-2</v>
      </c>
      <c r="AM63" s="16">
        <v>10</v>
      </c>
      <c r="AN63" s="16">
        <v>14</v>
      </c>
    </row>
    <row r="64" spans="1:56" x14ac:dyDescent="0.35">
      <c r="A64" t="s">
        <v>30</v>
      </c>
      <c r="B64" t="s">
        <v>31</v>
      </c>
      <c r="C64" t="s">
        <v>32</v>
      </c>
      <c r="D64" s="5">
        <v>2.9282407407407406E-2</v>
      </c>
      <c r="E64">
        <v>2</v>
      </c>
      <c r="F64">
        <v>2</v>
      </c>
      <c r="H64" s="7">
        <v>15</v>
      </c>
      <c r="I64">
        <v>2</v>
      </c>
      <c r="J64">
        <v>-1</v>
      </c>
      <c r="K64">
        <f t="shared" si="2"/>
        <v>0</v>
      </c>
      <c r="L64">
        <f t="shared" si="3"/>
        <v>1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f t="shared" si="27"/>
        <v>0</v>
      </c>
      <c r="U64">
        <f t="shared" si="33"/>
        <v>0</v>
      </c>
      <c r="V64">
        <f t="shared" si="28"/>
        <v>0</v>
      </c>
      <c r="W64">
        <f>0*(-1)</f>
        <v>0</v>
      </c>
      <c r="X64">
        <v>0</v>
      </c>
      <c r="Y64">
        <v>1</v>
      </c>
      <c r="Z64">
        <v>0</v>
      </c>
      <c r="AA64">
        <v>0</v>
      </c>
      <c r="AB64">
        <f t="shared" si="20"/>
        <v>0</v>
      </c>
      <c r="AC64">
        <f t="shared" si="21"/>
        <v>0</v>
      </c>
      <c r="AD64" s="16">
        <f t="shared" si="34"/>
        <v>10</v>
      </c>
      <c r="AE64" s="16">
        <f t="shared" si="35"/>
        <v>14</v>
      </c>
      <c r="AL64" s="5">
        <v>3.0046296296296297E-2</v>
      </c>
      <c r="AM64" s="16">
        <v>9</v>
      </c>
      <c r="AN64" s="16">
        <v>14</v>
      </c>
    </row>
    <row r="65" spans="1:40" x14ac:dyDescent="0.35">
      <c r="A65" t="s">
        <v>30</v>
      </c>
      <c r="B65" t="s">
        <v>31</v>
      </c>
      <c r="C65" t="s">
        <v>32</v>
      </c>
      <c r="D65" s="5">
        <v>3.0046296296296297E-2</v>
      </c>
      <c r="E65">
        <v>2</v>
      </c>
      <c r="F65">
        <v>2</v>
      </c>
      <c r="H65" s="7">
        <v>30</v>
      </c>
      <c r="I65">
        <v>2</v>
      </c>
      <c r="J65">
        <v>-1</v>
      </c>
      <c r="K65">
        <f t="shared" si="2"/>
        <v>0</v>
      </c>
      <c r="L65">
        <f t="shared" si="3"/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27"/>
        <v>0</v>
      </c>
      <c r="U65">
        <f t="shared" si="33"/>
        <v>0</v>
      </c>
      <c r="V65">
        <f>1*(-1)</f>
        <v>-1</v>
      </c>
      <c r="W65">
        <f>0*(-1)</f>
        <v>0</v>
      </c>
      <c r="X65">
        <v>0</v>
      </c>
      <c r="Y65">
        <v>0</v>
      </c>
      <c r="Z65">
        <v>0</v>
      </c>
      <c r="AA65">
        <v>0</v>
      </c>
      <c r="AB65">
        <f t="shared" si="20"/>
        <v>0</v>
      </c>
      <c r="AC65">
        <f t="shared" si="21"/>
        <v>0</v>
      </c>
      <c r="AD65" s="16">
        <f t="shared" si="34"/>
        <v>9</v>
      </c>
      <c r="AE65" s="16">
        <f t="shared" si="35"/>
        <v>14</v>
      </c>
      <c r="AL65" s="5">
        <v>3.0740740740740739E-2</v>
      </c>
      <c r="AM65" s="16">
        <v>11</v>
      </c>
      <c r="AN65" s="16">
        <v>13</v>
      </c>
    </row>
    <row r="66" spans="1:40" x14ac:dyDescent="0.35">
      <c r="A66" t="s">
        <v>30</v>
      </c>
      <c r="B66" t="s">
        <v>31</v>
      </c>
      <c r="C66" t="s">
        <v>32</v>
      </c>
      <c r="D66" s="5">
        <v>3.0740740740740739E-2</v>
      </c>
      <c r="E66">
        <v>2</v>
      </c>
      <c r="F66">
        <v>2</v>
      </c>
      <c r="H66" s="7">
        <v>40</v>
      </c>
      <c r="I66">
        <v>2</v>
      </c>
      <c r="J66">
        <v>-1</v>
      </c>
      <c r="K66">
        <f t="shared" si="2"/>
        <v>1</v>
      </c>
      <c r="L66">
        <f t="shared" si="3"/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27"/>
        <v>0</v>
      </c>
      <c r="U66">
        <f t="shared" si="33"/>
        <v>0</v>
      </c>
      <c r="V66">
        <f>0*(-1)</f>
        <v>0</v>
      </c>
      <c r="W66">
        <f>0*(-1)</f>
        <v>0</v>
      </c>
      <c r="X66">
        <v>0</v>
      </c>
      <c r="Y66">
        <v>0</v>
      </c>
      <c r="Z66">
        <v>0</v>
      </c>
      <c r="AA66">
        <v>0</v>
      </c>
      <c r="AB66">
        <f t="shared" si="20"/>
        <v>0</v>
      </c>
      <c r="AC66">
        <f t="shared" si="21"/>
        <v>0</v>
      </c>
      <c r="AD66" s="16">
        <f t="shared" si="34"/>
        <v>11</v>
      </c>
      <c r="AE66" s="16">
        <f t="shared" si="35"/>
        <v>13</v>
      </c>
      <c r="AL66" s="5">
        <v>3.1516203703703706E-2</v>
      </c>
      <c r="AM66" s="16">
        <v>12</v>
      </c>
      <c r="AN66" s="16">
        <v>11</v>
      </c>
    </row>
    <row r="67" spans="1:40" x14ac:dyDescent="0.35">
      <c r="A67" t="s">
        <v>30</v>
      </c>
      <c r="B67" t="s">
        <v>31</v>
      </c>
      <c r="C67" t="s">
        <v>32</v>
      </c>
      <c r="D67" s="5">
        <v>3.1516203703703706E-2</v>
      </c>
      <c r="E67">
        <v>2</v>
      </c>
      <c r="F67">
        <v>2</v>
      </c>
      <c r="H67" s="7">
        <v>40</v>
      </c>
      <c r="I67">
        <v>2</v>
      </c>
      <c r="J67">
        <v>-1</v>
      </c>
      <c r="K67">
        <f t="shared" si="2"/>
        <v>1</v>
      </c>
      <c r="L67">
        <f t="shared" si="3"/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si="27"/>
        <v>0</v>
      </c>
      <c r="U67">
        <f t="shared" si="33"/>
        <v>0</v>
      </c>
      <c r="V67">
        <f>0*(-1)</f>
        <v>0</v>
      </c>
      <c r="W67">
        <f>1*(-1)</f>
        <v>-1</v>
      </c>
      <c r="X67">
        <v>0</v>
      </c>
      <c r="Y67">
        <v>0</v>
      </c>
      <c r="Z67">
        <v>0</v>
      </c>
      <c r="AA67">
        <v>0</v>
      </c>
      <c r="AB67">
        <f t="shared" si="20"/>
        <v>0</v>
      </c>
      <c r="AC67">
        <f t="shared" si="21"/>
        <v>0</v>
      </c>
      <c r="AD67" s="16">
        <f t="shared" si="34"/>
        <v>12</v>
      </c>
      <c r="AE67" s="16">
        <f t="shared" si="35"/>
        <v>11</v>
      </c>
      <c r="AL67" s="5">
        <v>3.2384259259259258E-2</v>
      </c>
      <c r="AM67" s="16">
        <v>11</v>
      </c>
      <c r="AN67" s="16">
        <v>13</v>
      </c>
    </row>
    <row r="68" spans="1:40" x14ac:dyDescent="0.35">
      <c r="A68" t="s">
        <v>30</v>
      </c>
      <c r="B68" t="s">
        <v>31</v>
      </c>
      <c r="C68" t="s">
        <v>32</v>
      </c>
      <c r="D68" s="5">
        <v>3.2384259259259258E-2</v>
      </c>
      <c r="E68">
        <v>2</v>
      </c>
      <c r="F68">
        <v>2</v>
      </c>
      <c r="H68" s="7">
        <v>40</v>
      </c>
      <c r="I68">
        <v>2</v>
      </c>
      <c r="J68">
        <v>1</v>
      </c>
      <c r="K68">
        <f t="shared" si="2"/>
        <v>0</v>
      </c>
      <c r="L68">
        <f t="shared" si="3"/>
        <v>1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27"/>
        <v>0</v>
      </c>
      <c r="U68">
        <f t="shared" si="33"/>
        <v>0</v>
      </c>
      <c r="V68">
        <f>0*(-1)</f>
        <v>0</v>
      </c>
      <c r="W68">
        <f>0*(-1)</f>
        <v>0</v>
      </c>
      <c r="X68">
        <v>0</v>
      </c>
      <c r="Y68">
        <v>0</v>
      </c>
      <c r="Z68">
        <v>0</v>
      </c>
      <c r="AA68">
        <v>0</v>
      </c>
      <c r="AB68">
        <f>1*(-1)</f>
        <v>-1</v>
      </c>
      <c r="AC68">
        <f t="shared" si="21"/>
        <v>0</v>
      </c>
      <c r="AD68" s="16">
        <f t="shared" si="34"/>
        <v>11</v>
      </c>
      <c r="AE68" s="16">
        <f t="shared" si="35"/>
        <v>13</v>
      </c>
      <c r="AL68" s="5">
        <v>3.2754629629629627E-2</v>
      </c>
      <c r="AM68" s="16">
        <v>12</v>
      </c>
      <c r="AN68" s="16">
        <v>13</v>
      </c>
    </row>
    <row r="69" spans="1:40" x14ac:dyDescent="0.35">
      <c r="A69" t="s">
        <v>30</v>
      </c>
      <c r="B69" t="s">
        <v>31</v>
      </c>
      <c r="C69" t="s">
        <v>32</v>
      </c>
      <c r="D69" s="5">
        <v>3.2754629629629627E-2</v>
      </c>
      <c r="E69">
        <v>2</v>
      </c>
      <c r="F69">
        <v>2</v>
      </c>
      <c r="H69" s="7">
        <v>40</v>
      </c>
      <c r="I69">
        <v>2</v>
      </c>
      <c r="J69">
        <v>1</v>
      </c>
      <c r="K69">
        <f t="shared" si="2"/>
        <v>1</v>
      </c>
      <c r="L69">
        <f t="shared" si="3"/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27"/>
        <v>0</v>
      </c>
      <c r="U69">
        <f t="shared" si="33"/>
        <v>0</v>
      </c>
      <c r="V69">
        <f>0*(-1)</f>
        <v>0</v>
      </c>
      <c r="W69">
        <f>1*(-1)</f>
        <v>-1</v>
      </c>
      <c r="X69">
        <v>0</v>
      </c>
      <c r="Y69">
        <v>0</v>
      </c>
      <c r="Z69">
        <v>0</v>
      </c>
      <c r="AA69">
        <v>0</v>
      </c>
      <c r="AB69">
        <f t="shared" ref="AB69:AB85" si="36">0*(-1)</f>
        <v>0</v>
      </c>
      <c r="AC69">
        <f t="shared" si="21"/>
        <v>0</v>
      </c>
      <c r="AD69" s="16">
        <f t="shared" si="34"/>
        <v>12</v>
      </c>
      <c r="AE69" s="16">
        <f t="shared" si="35"/>
        <v>13</v>
      </c>
      <c r="AL69" s="5">
        <v>3.3344907407407406E-2</v>
      </c>
      <c r="AM69" s="16">
        <v>14</v>
      </c>
      <c r="AN69" s="16">
        <v>13</v>
      </c>
    </row>
    <row r="70" spans="1:40" x14ac:dyDescent="0.35">
      <c r="A70" t="s">
        <v>30</v>
      </c>
      <c r="B70" t="s">
        <v>31</v>
      </c>
      <c r="C70" t="s">
        <v>32</v>
      </c>
      <c r="D70" s="5">
        <v>3.3344907407407406E-2</v>
      </c>
      <c r="E70">
        <v>2</v>
      </c>
      <c r="F70">
        <v>2</v>
      </c>
      <c r="H70" s="7">
        <v>40</v>
      </c>
      <c r="I70">
        <v>2</v>
      </c>
      <c r="J70">
        <v>1</v>
      </c>
      <c r="K70">
        <f t="shared" si="2"/>
        <v>1</v>
      </c>
      <c r="L70">
        <f t="shared" si="3"/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27"/>
        <v>0</v>
      </c>
      <c r="U70">
        <f t="shared" si="33"/>
        <v>0</v>
      </c>
      <c r="V70">
        <f>0*(-1)</f>
        <v>0</v>
      </c>
      <c r="W70">
        <f>1*(-1)</f>
        <v>-1</v>
      </c>
      <c r="X70">
        <v>0</v>
      </c>
      <c r="Y70">
        <v>0</v>
      </c>
      <c r="Z70">
        <v>1</v>
      </c>
      <c r="AA70">
        <v>0</v>
      </c>
      <c r="AB70">
        <f t="shared" si="36"/>
        <v>0</v>
      </c>
      <c r="AC70">
        <f t="shared" ref="AC70:AC105" si="37">0*(-1)</f>
        <v>0</v>
      </c>
      <c r="AD70" s="16">
        <f t="shared" si="34"/>
        <v>14</v>
      </c>
      <c r="AE70" s="16">
        <f t="shared" si="35"/>
        <v>13</v>
      </c>
      <c r="AL70" s="5">
        <v>3.3888888888888885E-2</v>
      </c>
      <c r="AM70" s="16">
        <v>13</v>
      </c>
      <c r="AN70" s="16">
        <v>13</v>
      </c>
    </row>
    <row r="71" spans="1:40" x14ac:dyDescent="0.35">
      <c r="A71" s="4" t="s">
        <v>0</v>
      </c>
      <c r="B71" s="4" t="s">
        <v>1</v>
      </c>
      <c r="C71" s="4" t="s">
        <v>2</v>
      </c>
      <c r="D71" s="4" t="s">
        <v>3</v>
      </c>
      <c r="E71" s="4" t="s">
        <v>4</v>
      </c>
      <c r="F71" s="4" t="s">
        <v>5</v>
      </c>
      <c r="G71" s="4"/>
      <c r="H71" s="6" t="s">
        <v>34</v>
      </c>
      <c r="I71" s="4" t="s">
        <v>10</v>
      </c>
      <c r="J71" s="4" t="s">
        <v>11</v>
      </c>
      <c r="K71" s="4" t="s">
        <v>36</v>
      </c>
      <c r="L71" s="4" t="s">
        <v>37</v>
      </c>
      <c r="M71" s="4" t="s">
        <v>33</v>
      </c>
      <c r="N71" s="4" t="s">
        <v>12</v>
      </c>
      <c r="O71" s="4" t="s">
        <v>13</v>
      </c>
      <c r="P71" s="4" t="s">
        <v>14</v>
      </c>
      <c r="Q71" s="4" t="s">
        <v>15</v>
      </c>
      <c r="R71" s="4" t="s">
        <v>16</v>
      </c>
      <c r="S71" s="4" t="s">
        <v>17</v>
      </c>
      <c r="T71" s="4" t="s">
        <v>18</v>
      </c>
      <c r="U71" s="4" t="s">
        <v>19</v>
      </c>
      <c r="V71" s="4" t="s">
        <v>20</v>
      </c>
      <c r="W71" s="4" t="s">
        <v>21</v>
      </c>
      <c r="X71" s="4" t="s">
        <v>22</v>
      </c>
      <c r="Y71" s="4" t="s">
        <v>23</v>
      </c>
      <c r="Z71" s="4" t="s">
        <v>24</v>
      </c>
      <c r="AA71" s="4" t="s">
        <v>25</v>
      </c>
      <c r="AB71" s="4" t="s">
        <v>26</v>
      </c>
      <c r="AC71" s="4" t="s">
        <v>27</v>
      </c>
      <c r="AD71" s="15" t="s">
        <v>38</v>
      </c>
      <c r="AE71" s="15" t="s">
        <v>39</v>
      </c>
      <c r="AF71" s="4">
        <f>-1</f>
        <v>-1</v>
      </c>
      <c r="AG71" s="4" t="s">
        <v>45</v>
      </c>
      <c r="AH71" s="4" t="s">
        <v>40</v>
      </c>
      <c r="AI71" s="4" t="s">
        <v>41</v>
      </c>
      <c r="AJ71" s="4" t="s">
        <v>46</v>
      </c>
      <c r="AL71" s="5">
        <v>3.4398148148148143E-2</v>
      </c>
      <c r="AM71" s="16">
        <v>16</v>
      </c>
      <c r="AN71" s="16">
        <v>12</v>
      </c>
    </row>
    <row r="72" spans="1:40" x14ac:dyDescent="0.35">
      <c r="A72" t="s">
        <v>30</v>
      </c>
      <c r="B72" t="s">
        <v>31</v>
      </c>
      <c r="C72" t="s">
        <v>32</v>
      </c>
      <c r="D72" s="5">
        <v>3.3888888888888885E-2</v>
      </c>
      <c r="E72">
        <v>2</v>
      </c>
      <c r="F72">
        <v>3</v>
      </c>
      <c r="H72" s="7">
        <v>0</v>
      </c>
      <c r="I72">
        <v>1</v>
      </c>
      <c r="J72">
        <v>-1</v>
      </c>
      <c r="K72">
        <f t="shared" si="2"/>
        <v>0</v>
      </c>
      <c r="L72">
        <f t="shared" si="3"/>
        <v>1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>1*(-1)</f>
        <v>-1</v>
      </c>
      <c r="U72">
        <f t="shared" si="33"/>
        <v>0</v>
      </c>
      <c r="V72">
        <f>1*(-1)</f>
        <v>-1</v>
      </c>
      <c r="W72">
        <f t="shared" ref="W72:W79" si="38">0*(-1)</f>
        <v>0</v>
      </c>
      <c r="X72">
        <v>0</v>
      </c>
      <c r="Y72">
        <v>0</v>
      </c>
      <c r="Z72">
        <v>0</v>
      </c>
      <c r="AA72">
        <v>0</v>
      </c>
      <c r="AB72">
        <f t="shared" si="36"/>
        <v>0</v>
      </c>
      <c r="AC72">
        <f t="shared" si="37"/>
        <v>0</v>
      </c>
      <c r="AD72" s="16">
        <f>SUM(K72,P72,R72,T72,V72,X72,Z72,AB72)+IF(I72=1,1,0)+AD70</f>
        <v>13</v>
      </c>
      <c r="AE72" s="16">
        <f>SUM(J72,L72,Q72,S72,U72,W72,Y72,AA72,AC72)+IF(I72=2,1,0)+AE70</f>
        <v>13</v>
      </c>
      <c r="AF72" s="1"/>
      <c r="AG72" s="1">
        <v>320</v>
      </c>
      <c r="AH72">
        <f>(AD79-AD72)/$AG$72</f>
        <v>1.5625E-2</v>
      </c>
      <c r="AI72">
        <f>(AE79-AE72)/$AG$72</f>
        <v>1.2500000000000001E-2</v>
      </c>
      <c r="AJ72">
        <f>IF(AH72&gt;AI72, 1,2)</f>
        <v>1</v>
      </c>
      <c r="AL72" s="5">
        <v>3.4976851851851849E-2</v>
      </c>
      <c r="AM72" s="16">
        <v>16</v>
      </c>
      <c r="AN72" s="16">
        <v>14</v>
      </c>
    </row>
    <row r="73" spans="1:40" x14ac:dyDescent="0.35">
      <c r="A73" t="s">
        <v>30</v>
      </c>
      <c r="B73" t="s">
        <v>31</v>
      </c>
      <c r="C73" t="s">
        <v>32</v>
      </c>
      <c r="D73" s="5">
        <v>3.4398148148148143E-2</v>
      </c>
      <c r="E73">
        <v>2</v>
      </c>
      <c r="F73">
        <v>3</v>
      </c>
      <c r="H73" s="7">
        <v>15</v>
      </c>
      <c r="I73">
        <v>1</v>
      </c>
      <c r="J73">
        <v>-1</v>
      </c>
      <c r="K73">
        <f t="shared" si="2"/>
        <v>1</v>
      </c>
      <c r="L73">
        <f t="shared" si="3"/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f t="shared" ref="T73:T108" si="39">0*(-1)</f>
        <v>0</v>
      </c>
      <c r="U73">
        <f t="shared" si="33"/>
        <v>0</v>
      </c>
      <c r="V73">
        <f>0*(-1)</f>
        <v>0</v>
      </c>
      <c r="W73">
        <f t="shared" si="38"/>
        <v>0</v>
      </c>
      <c r="X73">
        <v>1</v>
      </c>
      <c r="Y73">
        <v>0</v>
      </c>
      <c r="Z73">
        <v>0</v>
      </c>
      <c r="AA73">
        <v>0</v>
      </c>
      <c r="AB73">
        <f t="shared" si="36"/>
        <v>0</v>
      </c>
      <c r="AC73">
        <f t="shared" si="37"/>
        <v>0</v>
      </c>
      <c r="AD73" s="16">
        <f>SUM(K73,P73,R73,T73,V73,X73,Z73,AB73)+AD72</f>
        <v>16</v>
      </c>
      <c r="AE73" s="16">
        <f>SUM(J73,L73,Q73,S73,U73,W73,Y73,AA73,AC73)+AE72</f>
        <v>12</v>
      </c>
      <c r="AL73" s="5">
        <v>3.5706018518518519E-2</v>
      </c>
      <c r="AM73" s="16">
        <v>16</v>
      </c>
      <c r="AN73" s="16">
        <v>17</v>
      </c>
    </row>
    <row r="74" spans="1:40" x14ac:dyDescent="0.35">
      <c r="A74" t="s">
        <v>30</v>
      </c>
      <c r="B74" t="s">
        <v>31</v>
      </c>
      <c r="C74" t="s">
        <v>32</v>
      </c>
      <c r="D74" s="5">
        <v>3.4976851851851849E-2</v>
      </c>
      <c r="E74">
        <v>2</v>
      </c>
      <c r="F74">
        <v>3</v>
      </c>
      <c r="H74" s="7">
        <v>15</v>
      </c>
      <c r="I74">
        <v>1</v>
      </c>
      <c r="J74">
        <v>1</v>
      </c>
      <c r="K74">
        <f t="shared" si="2"/>
        <v>1</v>
      </c>
      <c r="L74">
        <f t="shared" si="3"/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39"/>
        <v>0</v>
      </c>
      <c r="U74">
        <f t="shared" si="33"/>
        <v>0</v>
      </c>
      <c r="V74">
        <f>0*(-1)</f>
        <v>0</v>
      </c>
      <c r="W74">
        <f t="shared" si="38"/>
        <v>0</v>
      </c>
      <c r="X74">
        <v>0</v>
      </c>
      <c r="Y74">
        <v>0</v>
      </c>
      <c r="Z74">
        <v>0</v>
      </c>
      <c r="AA74">
        <v>0</v>
      </c>
      <c r="AB74">
        <f t="shared" si="36"/>
        <v>0</v>
      </c>
      <c r="AC74">
        <f t="shared" si="37"/>
        <v>0</v>
      </c>
      <c r="AD74" s="16">
        <f t="shared" ref="AD74" si="40">SUM(K74,P74,R74,T74,V74,X74,Z74,AB74)+IF(I74=1,1,0)+AD72</f>
        <v>16</v>
      </c>
      <c r="AE74" s="16">
        <f t="shared" ref="AE74" si="41">SUM(J74,L74,Q74,S74,U74,W74,Y74,AA74,AC74)+IF(I74=2,1,0)+AE72</f>
        <v>14</v>
      </c>
      <c r="AL74" s="5">
        <v>3.6180555555555556E-2</v>
      </c>
      <c r="AM74" s="16">
        <v>18</v>
      </c>
      <c r="AN74" s="16">
        <v>13</v>
      </c>
    </row>
    <row r="75" spans="1:40" x14ac:dyDescent="0.35">
      <c r="A75" t="s">
        <v>30</v>
      </c>
      <c r="B75" t="s">
        <v>31</v>
      </c>
      <c r="C75" t="s">
        <v>32</v>
      </c>
      <c r="D75" s="5">
        <v>3.5706018518518519E-2</v>
      </c>
      <c r="E75">
        <v>2</v>
      </c>
      <c r="F75">
        <v>3</v>
      </c>
      <c r="H75" s="7">
        <v>15</v>
      </c>
      <c r="I75">
        <v>1</v>
      </c>
      <c r="J75">
        <v>1</v>
      </c>
      <c r="K75">
        <f t="shared" si="2"/>
        <v>0</v>
      </c>
      <c r="L75">
        <f t="shared" si="3"/>
        <v>1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f t="shared" si="39"/>
        <v>0</v>
      </c>
      <c r="U75">
        <f t="shared" si="33"/>
        <v>0</v>
      </c>
      <c r="V75">
        <f>0*(-1)</f>
        <v>0</v>
      </c>
      <c r="W75">
        <f t="shared" si="38"/>
        <v>0</v>
      </c>
      <c r="X75">
        <v>0</v>
      </c>
      <c r="Y75">
        <v>0</v>
      </c>
      <c r="Z75">
        <v>0</v>
      </c>
      <c r="AA75">
        <v>0</v>
      </c>
      <c r="AB75">
        <f t="shared" si="36"/>
        <v>0</v>
      </c>
      <c r="AC75">
        <f t="shared" si="37"/>
        <v>0</v>
      </c>
      <c r="AD75" s="16">
        <f t="shared" ref="AD75" si="42">SUM(K75,P75,R75,T75,V75,X75,Z75,AB75)+AD74</f>
        <v>16</v>
      </c>
      <c r="AE75" s="16">
        <f t="shared" ref="AE75" si="43">SUM(J75,L75,Q75,S75,U75,W75,Y75,AA75,AC75)+AE74</f>
        <v>17</v>
      </c>
      <c r="AL75" s="5">
        <v>3.667824074074074E-2</v>
      </c>
      <c r="AM75" s="16">
        <v>17</v>
      </c>
      <c r="AN75" s="16">
        <v>15</v>
      </c>
    </row>
    <row r="76" spans="1:40" x14ac:dyDescent="0.35">
      <c r="A76" t="s">
        <v>30</v>
      </c>
      <c r="B76" t="s">
        <v>31</v>
      </c>
      <c r="C76" t="s">
        <v>32</v>
      </c>
      <c r="D76" s="5">
        <v>3.6180555555555556E-2</v>
      </c>
      <c r="E76">
        <v>2</v>
      </c>
      <c r="F76">
        <v>3</v>
      </c>
      <c r="H76" s="7">
        <v>30</v>
      </c>
      <c r="I76">
        <v>1</v>
      </c>
      <c r="J76">
        <v>-1</v>
      </c>
      <c r="K76">
        <f t="shared" ref="K76:K148" si="44">IF(M76 = 1, 1, 0)</f>
        <v>1</v>
      </c>
      <c r="L76">
        <f t="shared" ref="L76:L148" si="45">IF(M76= 2, 1, 0)</f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39"/>
        <v>0</v>
      </c>
      <c r="U76">
        <f t="shared" si="33"/>
        <v>0</v>
      </c>
      <c r="V76">
        <f>0*(-1)</f>
        <v>0</v>
      </c>
      <c r="W76">
        <f t="shared" si="38"/>
        <v>0</v>
      </c>
      <c r="X76">
        <v>0</v>
      </c>
      <c r="Y76">
        <v>0</v>
      </c>
      <c r="Z76">
        <v>0</v>
      </c>
      <c r="AA76">
        <v>0</v>
      </c>
      <c r="AB76">
        <f t="shared" si="36"/>
        <v>0</v>
      </c>
      <c r="AC76">
        <f t="shared" si="37"/>
        <v>0</v>
      </c>
      <c r="AD76" s="16">
        <f t="shared" ref="AD76" si="46">SUM(K76,P76,R76,T76,V76,X76,Z76,AB76)+IF(I76=1,1,0)+AD74</f>
        <v>18</v>
      </c>
      <c r="AE76" s="16">
        <f t="shared" ref="AE76" si="47">SUM(J76,L76,Q76,S76,U76,W76,Y76,AA76,AC76)+IF(I76=2,1,0)+AE74</f>
        <v>13</v>
      </c>
      <c r="AL76" s="5">
        <v>3.7164351851851851E-2</v>
      </c>
      <c r="AM76" s="16">
        <v>19</v>
      </c>
      <c r="AN76" s="16">
        <v>16</v>
      </c>
    </row>
    <row r="77" spans="1:40" x14ac:dyDescent="0.35">
      <c r="A77" t="s">
        <v>30</v>
      </c>
      <c r="B77" t="s">
        <v>31</v>
      </c>
      <c r="C77" t="s">
        <v>32</v>
      </c>
      <c r="D77" s="5">
        <v>3.667824074074074E-2</v>
      </c>
      <c r="E77">
        <v>2</v>
      </c>
      <c r="F77">
        <v>3</v>
      </c>
      <c r="H77" s="7">
        <v>30</v>
      </c>
      <c r="I77">
        <v>1</v>
      </c>
      <c r="J77">
        <v>1</v>
      </c>
      <c r="K77">
        <f t="shared" si="44"/>
        <v>0</v>
      </c>
      <c r="L77">
        <f t="shared" si="45"/>
        <v>1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39"/>
        <v>0</v>
      </c>
      <c r="U77">
        <f t="shared" si="33"/>
        <v>0</v>
      </c>
      <c r="V77">
        <f>1*(-1)</f>
        <v>-1</v>
      </c>
      <c r="W77">
        <f t="shared" si="38"/>
        <v>0</v>
      </c>
      <c r="X77">
        <v>0</v>
      </c>
      <c r="Y77">
        <v>0</v>
      </c>
      <c r="Z77">
        <v>0</v>
      </c>
      <c r="AA77">
        <v>0</v>
      </c>
      <c r="AB77">
        <f t="shared" si="36"/>
        <v>0</v>
      </c>
      <c r="AC77">
        <f t="shared" si="37"/>
        <v>0</v>
      </c>
      <c r="AD77" s="16">
        <f t="shared" ref="AD77" si="48">SUM(K77,P77,R77,T77,V77,X77,Z77,AB77)+AD76</f>
        <v>17</v>
      </c>
      <c r="AE77" s="16">
        <f t="shared" ref="AE77" si="49">SUM(J77,L77,Q77,S77,U77,W77,Y77,AA77,AC77)+AE76</f>
        <v>15</v>
      </c>
      <c r="AL77" s="5">
        <v>3.7592592592592594E-2</v>
      </c>
      <c r="AM77" s="16">
        <v>18</v>
      </c>
      <c r="AN77" s="16">
        <v>17</v>
      </c>
    </row>
    <row r="78" spans="1:40" x14ac:dyDescent="0.35">
      <c r="A78" t="s">
        <v>30</v>
      </c>
      <c r="B78" t="s">
        <v>31</v>
      </c>
      <c r="C78" t="s">
        <v>32</v>
      </c>
      <c r="D78" s="5">
        <v>3.7164351851851851E-2</v>
      </c>
      <c r="E78">
        <v>2</v>
      </c>
      <c r="F78">
        <v>3</v>
      </c>
      <c r="H78" s="7">
        <v>40</v>
      </c>
      <c r="I78">
        <v>1</v>
      </c>
      <c r="J78">
        <v>1</v>
      </c>
      <c r="K78">
        <f t="shared" si="44"/>
        <v>0</v>
      </c>
      <c r="L78">
        <f t="shared" si="45"/>
        <v>1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39"/>
        <v>0</v>
      </c>
      <c r="U78">
        <f t="shared" si="33"/>
        <v>0</v>
      </c>
      <c r="V78">
        <f>0*(-1)</f>
        <v>0</v>
      </c>
      <c r="W78">
        <f t="shared" si="38"/>
        <v>0</v>
      </c>
      <c r="X78">
        <v>0</v>
      </c>
      <c r="Y78">
        <v>1</v>
      </c>
      <c r="Z78">
        <v>0</v>
      </c>
      <c r="AA78">
        <v>0</v>
      </c>
      <c r="AB78">
        <f t="shared" si="36"/>
        <v>0</v>
      </c>
      <c r="AC78">
        <f t="shared" si="37"/>
        <v>0</v>
      </c>
      <c r="AD78" s="16">
        <f t="shared" ref="AD78" si="50">SUM(K78,P78,R78,T78,V78,X78,Z78,AB78)+IF(I78=1,1,0)+AD76</f>
        <v>19</v>
      </c>
      <c r="AE78" s="16">
        <f t="shared" ref="AE78" si="51">SUM(J78,L78,Q78,S78,U78,W78,Y78,AA78,AC78)+IF(I78=2,1,0)+AE76</f>
        <v>16</v>
      </c>
      <c r="AL78" s="5">
        <v>3.9351851851851853E-2</v>
      </c>
      <c r="AM78" s="16">
        <v>19</v>
      </c>
      <c r="AN78" s="16">
        <v>18</v>
      </c>
    </row>
    <row r="79" spans="1:40" x14ac:dyDescent="0.35">
      <c r="A79" t="s">
        <v>30</v>
      </c>
      <c r="B79" t="s">
        <v>31</v>
      </c>
      <c r="C79" t="s">
        <v>32</v>
      </c>
      <c r="D79" s="5">
        <v>3.7592592592592594E-2</v>
      </c>
      <c r="E79">
        <v>2</v>
      </c>
      <c r="F79">
        <v>3</v>
      </c>
      <c r="H79" s="7" t="s">
        <v>35</v>
      </c>
      <c r="I79">
        <v>1</v>
      </c>
      <c r="J79">
        <v>-1</v>
      </c>
      <c r="K79">
        <f t="shared" si="44"/>
        <v>0</v>
      </c>
      <c r="L79">
        <f t="shared" si="45"/>
        <v>1</v>
      </c>
      <c r="M79">
        <v>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si="39"/>
        <v>0</v>
      </c>
      <c r="U79">
        <f t="shared" si="33"/>
        <v>0</v>
      </c>
      <c r="V79">
        <f>1*(-1)</f>
        <v>-1</v>
      </c>
      <c r="W79">
        <f t="shared" si="38"/>
        <v>0</v>
      </c>
      <c r="X79">
        <v>0</v>
      </c>
      <c r="Y79">
        <v>0</v>
      </c>
      <c r="Z79">
        <v>0</v>
      </c>
      <c r="AA79">
        <v>1</v>
      </c>
      <c r="AB79">
        <f t="shared" si="36"/>
        <v>0</v>
      </c>
      <c r="AC79">
        <f t="shared" si="37"/>
        <v>0</v>
      </c>
      <c r="AD79" s="16">
        <f t="shared" ref="AD79" si="52">SUM(K79,P79,R79,T79,V79,X79,Z79,AB79)+AD78</f>
        <v>18</v>
      </c>
      <c r="AE79" s="16">
        <f t="shared" ref="AE79" si="53">SUM(J79,L79,Q79,S79,U79,W79,Y79,AA79,AC79)+AE78</f>
        <v>17</v>
      </c>
      <c r="AL79" s="5">
        <v>3.9780092592592589E-2</v>
      </c>
      <c r="AM79" s="16">
        <v>20</v>
      </c>
      <c r="AN79" s="16">
        <v>17</v>
      </c>
    </row>
    <row r="80" spans="1:40" x14ac:dyDescent="0.35">
      <c r="A80" s="4" t="s">
        <v>0</v>
      </c>
      <c r="B80" s="4" t="s">
        <v>1</v>
      </c>
      <c r="C80" s="4" t="s">
        <v>2</v>
      </c>
      <c r="D80" s="4" t="s">
        <v>3</v>
      </c>
      <c r="E80" s="4" t="s">
        <v>4</v>
      </c>
      <c r="F80" s="4" t="s">
        <v>5</v>
      </c>
      <c r="G80" s="4"/>
      <c r="H80" s="6" t="s">
        <v>34</v>
      </c>
      <c r="I80" s="4" t="s">
        <v>10</v>
      </c>
      <c r="J80" s="4" t="s">
        <v>11</v>
      </c>
      <c r="K80" s="4" t="s">
        <v>36</v>
      </c>
      <c r="L80" s="4" t="s">
        <v>37</v>
      </c>
      <c r="M80" s="4" t="s">
        <v>33</v>
      </c>
      <c r="N80" s="4" t="s">
        <v>12</v>
      </c>
      <c r="O80" s="4" t="s">
        <v>13</v>
      </c>
      <c r="P80" s="4" t="s">
        <v>14</v>
      </c>
      <c r="Q80" s="4" t="s">
        <v>15</v>
      </c>
      <c r="R80" s="4" t="s">
        <v>16</v>
      </c>
      <c r="S80" s="4" t="s">
        <v>17</v>
      </c>
      <c r="T80" s="4" t="s">
        <v>18</v>
      </c>
      <c r="U80" s="4" t="s">
        <v>19</v>
      </c>
      <c r="V80" s="4" t="s">
        <v>20</v>
      </c>
      <c r="W80" s="4" t="s">
        <v>21</v>
      </c>
      <c r="X80" s="4" t="s">
        <v>22</v>
      </c>
      <c r="Y80" s="4" t="s">
        <v>23</v>
      </c>
      <c r="Z80" s="4" t="s">
        <v>24</v>
      </c>
      <c r="AA80" s="4" t="s">
        <v>25</v>
      </c>
      <c r="AB80" s="4" t="s">
        <v>26</v>
      </c>
      <c r="AC80" s="4" t="s">
        <v>27</v>
      </c>
      <c r="AD80" s="15" t="s">
        <v>38</v>
      </c>
      <c r="AE80" s="15" t="s">
        <v>39</v>
      </c>
      <c r="AF80" s="4">
        <f>-1</f>
        <v>-1</v>
      </c>
      <c r="AG80" s="4" t="s">
        <v>45</v>
      </c>
      <c r="AH80" s="4" t="s">
        <v>40</v>
      </c>
      <c r="AI80" s="4" t="s">
        <v>41</v>
      </c>
      <c r="AJ80" s="4" t="s">
        <v>46</v>
      </c>
      <c r="AL80" s="5">
        <v>4.0567129629629627E-2</v>
      </c>
      <c r="AM80" s="16">
        <v>18</v>
      </c>
      <c r="AN80" s="16">
        <v>19</v>
      </c>
    </row>
    <row r="81" spans="1:40" x14ac:dyDescent="0.35">
      <c r="A81" t="s">
        <v>30</v>
      </c>
      <c r="B81" t="s">
        <v>31</v>
      </c>
      <c r="C81" t="s">
        <v>32</v>
      </c>
      <c r="D81" s="5">
        <v>3.9351851851851853E-2</v>
      </c>
      <c r="E81">
        <v>2</v>
      </c>
      <c r="F81">
        <v>4</v>
      </c>
      <c r="H81" s="7">
        <v>0</v>
      </c>
      <c r="I81">
        <v>2</v>
      </c>
      <c r="J81">
        <v>1</v>
      </c>
      <c r="K81">
        <f t="shared" si="44"/>
        <v>1</v>
      </c>
      <c r="L81">
        <f t="shared" si="45"/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39"/>
        <v>0</v>
      </c>
      <c r="U81">
        <f t="shared" si="33"/>
        <v>0</v>
      </c>
      <c r="V81">
        <f>0*(-1)</f>
        <v>0</v>
      </c>
      <c r="W81">
        <f>1*(-1)</f>
        <v>-1</v>
      </c>
      <c r="X81">
        <v>0</v>
      </c>
      <c r="Y81">
        <v>0</v>
      </c>
      <c r="Z81">
        <v>0</v>
      </c>
      <c r="AA81">
        <v>0</v>
      </c>
      <c r="AB81">
        <f t="shared" si="36"/>
        <v>0</v>
      </c>
      <c r="AC81">
        <f t="shared" si="37"/>
        <v>0</v>
      </c>
      <c r="AD81" s="16">
        <f>SUM(K81,P81,R81,T81,V81,X81,Z81,AB81)+IF(I81=1,1,0)+AD79</f>
        <v>19</v>
      </c>
      <c r="AE81" s="16">
        <f>SUM(J81,L81,Q81,S81,U81,W81,Y81,AA81,AC81)+IF(I81=2,1,0)+AE79</f>
        <v>18</v>
      </c>
      <c r="AF81" s="1"/>
      <c r="AG81" s="1">
        <v>390</v>
      </c>
      <c r="AH81">
        <f>(AD88-AD81)/$AG$81</f>
        <v>0</v>
      </c>
      <c r="AI81">
        <f>(AE88-AE81)/$AG$81</f>
        <v>2.0512820512820513E-2</v>
      </c>
      <c r="AJ81">
        <f>IF(AH81&gt;AI81, 1,2)</f>
        <v>2</v>
      </c>
      <c r="AL81" s="5">
        <v>4.1134259259259259E-2</v>
      </c>
      <c r="AM81" s="16">
        <v>18</v>
      </c>
      <c r="AN81" s="16">
        <v>21</v>
      </c>
    </row>
    <row r="82" spans="1:40" x14ac:dyDescent="0.35">
      <c r="A82" t="s">
        <v>30</v>
      </c>
      <c r="B82" t="s">
        <v>31</v>
      </c>
      <c r="C82" t="s">
        <v>32</v>
      </c>
      <c r="D82" s="5">
        <v>3.9780092592592589E-2</v>
      </c>
      <c r="E82">
        <v>2</v>
      </c>
      <c r="F82">
        <v>4</v>
      </c>
      <c r="H82" s="7">
        <v>0</v>
      </c>
      <c r="I82">
        <v>2</v>
      </c>
      <c r="J82">
        <v>-1</v>
      </c>
      <c r="K82">
        <f t="shared" si="44"/>
        <v>1</v>
      </c>
      <c r="L82">
        <f t="shared" si="45"/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39"/>
        <v>0</v>
      </c>
      <c r="U82">
        <f t="shared" si="33"/>
        <v>0</v>
      </c>
      <c r="V82">
        <f>0*(-1)</f>
        <v>0</v>
      </c>
      <c r="W82">
        <f t="shared" ref="W82:W91" si="54">0*(-1)</f>
        <v>0</v>
      </c>
      <c r="X82">
        <v>0</v>
      </c>
      <c r="Y82">
        <v>0</v>
      </c>
      <c r="Z82">
        <v>0</v>
      </c>
      <c r="AA82">
        <v>0</v>
      </c>
      <c r="AB82">
        <f t="shared" si="36"/>
        <v>0</v>
      </c>
      <c r="AC82">
        <f t="shared" si="37"/>
        <v>0</v>
      </c>
      <c r="AD82" s="16">
        <f>SUM(K82,P82,R82,T82,V82,X82,Z82,AB82)+AD81</f>
        <v>20</v>
      </c>
      <c r="AE82" s="16">
        <f>SUM(J82,L82,Q82,S82,U82,W82,Y82,AA82,AC82)+AE81</f>
        <v>17</v>
      </c>
      <c r="AL82" s="5">
        <v>4.1712962962962959E-2</v>
      </c>
      <c r="AM82" s="16">
        <v>19</v>
      </c>
      <c r="AN82" s="16">
        <v>19</v>
      </c>
    </row>
    <row r="83" spans="1:40" x14ac:dyDescent="0.35">
      <c r="A83" t="s">
        <v>30</v>
      </c>
      <c r="B83" t="s">
        <v>31</v>
      </c>
      <c r="C83" t="s">
        <v>32</v>
      </c>
      <c r="D83" s="5">
        <v>4.0567129629629627E-2</v>
      </c>
      <c r="E83">
        <v>2</v>
      </c>
      <c r="F83">
        <v>4</v>
      </c>
      <c r="H83" s="7">
        <v>0</v>
      </c>
      <c r="I83">
        <v>2</v>
      </c>
      <c r="J83">
        <v>-1</v>
      </c>
      <c r="K83">
        <f t="shared" si="44"/>
        <v>0</v>
      </c>
      <c r="L83">
        <f t="shared" si="45"/>
        <v>1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39"/>
        <v>0</v>
      </c>
      <c r="U83">
        <f t="shared" si="33"/>
        <v>0</v>
      </c>
      <c r="V83">
        <f>1*(-1)</f>
        <v>-1</v>
      </c>
      <c r="W83">
        <f t="shared" si="54"/>
        <v>0</v>
      </c>
      <c r="X83">
        <v>0</v>
      </c>
      <c r="Y83">
        <v>0</v>
      </c>
      <c r="Z83">
        <v>0</v>
      </c>
      <c r="AA83">
        <v>0</v>
      </c>
      <c r="AB83">
        <f t="shared" si="36"/>
        <v>0</v>
      </c>
      <c r="AC83">
        <f t="shared" si="37"/>
        <v>0</v>
      </c>
      <c r="AD83" s="16">
        <f t="shared" ref="AD83" si="55">SUM(K83,P83,R83,T83,V83,X83,Z83,AB83)+IF(I83=1,1,0)+AD81</f>
        <v>18</v>
      </c>
      <c r="AE83" s="16">
        <f t="shared" ref="AE83" si="56">SUM(J83,L83,Q83,S83,U83,W83,Y83,AA83,AC83)+IF(I83=2,1,0)+AE81</f>
        <v>19</v>
      </c>
      <c r="AL83" s="5">
        <v>4.2361111111111106E-2</v>
      </c>
      <c r="AM83" s="16">
        <v>17</v>
      </c>
      <c r="AN83" s="16">
        <v>21</v>
      </c>
    </row>
    <row r="84" spans="1:40" x14ac:dyDescent="0.35">
      <c r="A84" t="s">
        <v>30</v>
      </c>
      <c r="B84" t="s">
        <v>31</v>
      </c>
      <c r="C84" t="s">
        <v>32</v>
      </c>
      <c r="D84" s="5">
        <v>4.1134259259259259E-2</v>
      </c>
      <c r="E84">
        <v>2</v>
      </c>
      <c r="F84">
        <v>4</v>
      </c>
      <c r="H84" s="7">
        <v>15</v>
      </c>
      <c r="I84">
        <v>2</v>
      </c>
      <c r="J84">
        <v>1</v>
      </c>
      <c r="K84">
        <f t="shared" si="44"/>
        <v>0</v>
      </c>
      <c r="L84">
        <f t="shared" si="45"/>
        <v>1</v>
      </c>
      <c r="M84">
        <v>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39"/>
        <v>0</v>
      </c>
      <c r="U84">
        <f t="shared" si="33"/>
        <v>0</v>
      </c>
      <c r="V84">
        <f>0*(-1)</f>
        <v>0</v>
      </c>
      <c r="W84">
        <f t="shared" si="54"/>
        <v>0</v>
      </c>
      <c r="X84">
        <v>0</v>
      </c>
      <c r="Y84">
        <v>0</v>
      </c>
      <c r="Z84">
        <v>0</v>
      </c>
      <c r="AA84">
        <v>0</v>
      </c>
      <c r="AB84">
        <f t="shared" si="36"/>
        <v>0</v>
      </c>
      <c r="AC84">
        <f t="shared" si="37"/>
        <v>0</v>
      </c>
      <c r="AD84" s="16">
        <f t="shared" ref="AD84" si="57">SUM(K84,P84,R84,T84,V84,X84,Z84,AB84)+AD83</f>
        <v>18</v>
      </c>
      <c r="AE84" s="16">
        <f t="shared" ref="AE84" si="58">SUM(J84,L84,Q84,S84,U84,W84,Y84,AA84,AC84)+AE83</f>
        <v>21</v>
      </c>
      <c r="AL84" s="5">
        <v>4.3368055555555556E-2</v>
      </c>
      <c r="AM84" s="16">
        <v>19</v>
      </c>
      <c r="AN84" s="16">
        <v>24</v>
      </c>
    </row>
    <row r="85" spans="1:40" x14ac:dyDescent="0.35">
      <c r="A85" t="s">
        <v>30</v>
      </c>
      <c r="B85" t="s">
        <v>31</v>
      </c>
      <c r="C85" t="s">
        <v>32</v>
      </c>
      <c r="D85" s="5">
        <v>4.1712962962962959E-2</v>
      </c>
      <c r="E85">
        <v>2</v>
      </c>
      <c r="F85">
        <v>4</v>
      </c>
      <c r="H85" s="7">
        <v>30</v>
      </c>
      <c r="I85">
        <v>2</v>
      </c>
      <c r="J85">
        <v>-1</v>
      </c>
      <c r="K85">
        <f t="shared" si="44"/>
        <v>1</v>
      </c>
      <c r="L85">
        <f t="shared" si="45"/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39"/>
        <v>0</v>
      </c>
      <c r="U85">
        <f t="shared" si="33"/>
        <v>0</v>
      </c>
      <c r="V85">
        <f>0*(-1)</f>
        <v>0</v>
      </c>
      <c r="W85">
        <f t="shared" si="54"/>
        <v>0</v>
      </c>
      <c r="X85">
        <v>0</v>
      </c>
      <c r="Y85">
        <v>0</v>
      </c>
      <c r="Z85">
        <v>0</v>
      </c>
      <c r="AA85">
        <v>0</v>
      </c>
      <c r="AB85">
        <f t="shared" si="36"/>
        <v>0</v>
      </c>
      <c r="AC85">
        <f t="shared" si="37"/>
        <v>0</v>
      </c>
      <c r="AD85" s="16">
        <f t="shared" ref="AD85" si="59">SUM(K85,P85,R85,T85,V85,X85,Z85,AB85)+IF(I85=1,1,0)+AD83</f>
        <v>19</v>
      </c>
      <c r="AE85" s="16">
        <f t="shared" ref="AE85" si="60">SUM(J85,L85,Q85,S85,U85,W85,Y85,AA85,AC85)+IF(I85=2,1,0)+AE83</f>
        <v>19</v>
      </c>
      <c r="AL85" s="5">
        <v>4.386574074074074E-2</v>
      </c>
      <c r="AM85" s="16">
        <v>19</v>
      </c>
      <c r="AN85" s="16">
        <v>26</v>
      </c>
    </row>
    <row r="86" spans="1:40" x14ac:dyDescent="0.35">
      <c r="A86" t="s">
        <v>30</v>
      </c>
      <c r="B86" t="s">
        <v>31</v>
      </c>
      <c r="C86" t="s">
        <v>32</v>
      </c>
      <c r="D86" s="5">
        <v>4.2361111111111106E-2</v>
      </c>
      <c r="E86">
        <v>2</v>
      </c>
      <c r="F86">
        <v>4</v>
      </c>
      <c r="H86" s="7">
        <v>30</v>
      </c>
      <c r="I86">
        <v>2</v>
      </c>
      <c r="J86">
        <v>1</v>
      </c>
      <c r="K86">
        <f t="shared" si="44"/>
        <v>0</v>
      </c>
      <c r="L86">
        <f t="shared" si="45"/>
        <v>1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39"/>
        <v>0</v>
      </c>
      <c r="U86">
        <f t="shared" si="33"/>
        <v>0</v>
      </c>
      <c r="V86">
        <f>1*(-1)</f>
        <v>-1</v>
      </c>
      <c r="W86">
        <f t="shared" si="54"/>
        <v>0</v>
      </c>
      <c r="X86">
        <v>0</v>
      </c>
      <c r="Y86">
        <v>0</v>
      </c>
      <c r="Z86">
        <v>0</v>
      </c>
      <c r="AA86">
        <v>0</v>
      </c>
      <c r="AB86">
        <f>1*(-1)</f>
        <v>-1</v>
      </c>
      <c r="AC86">
        <f t="shared" si="37"/>
        <v>0</v>
      </c>
      <c r="AD86" s="16">
        <f t="shared" ref="AD86" si="61">SUM(K86,P86,R86,T86,V86,X86,Z86,AB86)+AD85</f>
        <v>17</v>
      </c>
      <c r="AE86" s="16">
        <f t="shared" ref="AE86" si="62">SUM(J86,L86,Q86,S86,U86,W86,Y86,AA86,AC86)+AE85</f>
        <v>21</v>
      </c>
      <c r="AL86" s="5">
        <v>4.4305555555555549E-2</v>
      </c>
      <c r="AM86" s="16">
        <v>19</v>
      </c>
      <c r="AN86" s="16">
        <v>26</v>
      </c>
    </row>
    <row r="87" spans="1:40" x14ac:dyDescent="0.35">
      <c r="A87" t="s">
        <v>30</v>
      </c>
      <c r="B87" t="s">
        <v>31</v>
      </c>
      <c r="C87" t="s">
        <v>32</v>
      </c>
      <c r="D87" s="5">
        <v>4.3368055555555556E-2</v>
      </c>
      <c r="E87">
        <v>2</v>
      </c>
      <c r="F87">
        <v>4</v>
      </c>
      <c r="H87" s="7">
        <v>40</v>
      </c>
      <c r="I87">
        <v>2</v>
      </c>
      <c r="J87">
        <v>1</v>
      </c>
      <c r="K87">
        <f t="shared" si="44"/>
        <v>0</v>
      </c>
      <c r="L87">
        <f t="shared" si="45"/>
        <v>1</v>
      </c>
      <c r="M87">
        <v>2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f t="shared" si="39"/>
        <v>0</v>
      </c>
      <c r="U87">
        <f t="shared" si="33"/>
        <v>0</v>
      </c>
      <c r="V87">
        <f>0*(-1)</f>
        <v>0</v>
      </c>
      <c r="W87">
        <f t="shared" si="54"/>
        <v>0</v>
      </c>
      <c r="X87">
        <v>0</v>
      </c>
      <c r="Y87">
        <v>1</v>
      </c>
      <c r="Z87">
        <v>0</v>
      </c>
      <c r="AA87">
        <v>0</v>
      </c>
      <c r="AB87">
        <f t="shared" ref="AB87:AB122" si="63">0*(-1)</f>
        <v>0</v>
      </c>
      <c r="AC87">
        <f t="shared" si="37"/>
        <v>0</v>
      </c>
      <c r="AD87" s="16">
        <f t="shared" ref="AD87" si="64">SUM(K87,P87,R87,T87,V87,X87,Z87,AB87)+IF(I87=1,1,0)+AD85</f>
        <v>19</v>
      </c>
      <c r="AE87" s="16">
        <f t="shared" ref="AE87" si="65">SUM(J87,L87,Q87,S87,U87,W87,Y87,AA87,AC87)+IF(I87=2,1,0)+AE85</f>
        <v>24</v>
      </c>
      <c r="AL87" s="5">
        <v>4.5011574074074072E-2</v>
      </c>
      <c r="AM87" s="16">
        <v>21</v>
      </c>
      <c r="AN87" s="16">
        <v>27</v>
      </c>
    </row>
    <row r="88" spans="1:40" x14ac:dyDescent="0.35">
      <c r="A88" t="s">
        <v>30</v>
      </c>
      <c r="B88" t="s">
        <v>31</v>
      </c>
      <c r="C88" t="s">
        <v>32</v>
      </c>
      <c r="D88" s="5">
        <v>4.386574074074074E-2</v>
      </c>
      <c r="E88">
        <v>2</v>
      </c>
      <c r="F88">
        <v>4</v>
      </c>
      <c r="H88" s="7" t="s">
        <v>35</v>
      </c>
      <c r="I88">
        <v>2</v>
      </c>
      <c r="J88">
        <v>1</v>
      </c>
      <c r="K88">
        <f t="shared" si="44"/>
        <v>0</v>
      </c>
      <c r="L88">
        <f t="shared" si="45"/>
        <v>1</v>
      </c>
      <c r="M88">
        <v>2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39"/>
        <v>0</v>
      </c>
      <c r="U88">
        <f t="shared" si="33"/>
        <v>0</v>
      </c>
      <c r="V88">
        <f>0*(-1)</f>
        <v>0</v>
      </c>
      <c r="W88">
        <f t="shared" si="54"/>
        <v>0</v>
      </c>
      <c r="X88">
        <v>0</v>
      </c>
      <c r="Y88">
        <v>0</v>
      </c>
      <c r="Z88">
        <v>0</v>
      </c>
      <c r="AA88">
        <v>0</v>
      </c>
      <c r="AB88">
        <f t="shared" si="63"/>
        <v>0</v>
      </c>
      <c r="AC88">
        <f t="shared" si="37"/>
        <v>0</v>
      </c>
      <c r="AD88" s="16">
        <f t="shared" ref="AD88" si="66">SUM(K88,P88,R88,T88,V88,X88,Z88,AB88)+AD87</f>
        <v>19</v>
      </c>
      <c r="AE88" s="16">
        <f t="shared" ref="AE88" si="67">SUM(J88,L88,Q88,S88,U88,W88,Y88,AA88,AC88)+AE87</f>
        <v>26</v>
      </c>
      <c r="AL88" s="5">
        <v>4.5312499999999999E-2</v>
      </c>
      <c r="AM88" s="16">
        <v>21</v>
      </c>
      <c r="AN88" s="16">
        <v>26</v>
      </c>
    </row>
    <row r="89" spans="1:40" x14ac:dyDescent="0.35">
      <c r="A89" s="4" t="s">
        <v>0</v>
      </c>
      <c r="B89" s="4" t="s">
        <v>1</v>
      </c>
      <c r="C89" s="4" t="s">
        <v>2</v>
      </c>
      <c r="D89" s="4" t="s">
        <v>3</v>
      </c>
      <c r="E89" s="4" t="s">
        <v>4</v>
      </c>
      <c r="F89" s="4" t="s">
        <v>5</v>
      </c>
      <c r="G89" s="4"/>
      <c r="H89" s="6" t="s">
        <v>34</v>
      </c>
      <c r="I89" s="4" t="s">
        <v>10</v>
      </c>
      <c r="J89" s="4" t="s">
        <v>11</v>
      </c>
      <c r="K89" s="4" t="s">
        <v>36</v>
      </c>
      <c r="L89" s="4" t="s">
        <v>37</v>
      </c>
      <c r="M89" s="4" t="s">
        <v>33</v>
      </c>
      <c r="N89" s="4" t="s">
        <v>12</v>
      </c>
      <c r="O89" s="4" t="s">
        <v>13</v>
      </c>
      <c r="P89" s="4" t="s">
        <v>14</v>
      </c>
      <c r="Q89" s="4" t="s">
        <v>15</v>
      </c>
      <c r="R89" s="4" t="s">
        <v>16</v>
      </c>
      <c r="S89" s="4" t="s">
        <v>17</v>
      </c>
      <c r="T89" s="4" t="s">
        <v>18</v>
      </c>
      <c r="U89" s="4" t="s">
        <v>19</v>
      </c>
      <c r="V89" s="4" t="s">
        <v>20</v>
      </c>
      <c r="W89" s="4" t="s">
        <v>21</v>
      </c>
      <c r="X89" s="4" t="s">
        <v>22</v>
      </c>
      <c r="Y89" s="4" t="s">
        <v>23</v>
      </c>
      <c r="Z89" s="4" t="s">
        <v>24</v>
      </c>
      <c r="AA89" s="4" t="s">
        <v>25</v>
      </c>
      <c r="AB89" s="4" t="s">
        <v>26</v>
      </c>
      <c r="AC89" s="4" t="s">
        <v>27</v>
      </c>
      <c r="AD89" s="15" t="s">
        <v>38</v>
      </c>
      <c r="AE89" s="15" t="s">
        <v>39</v>
      </c>
      <c r="AF89" s="4">
        <f>-1</f>
        <v>-1</v>
      </c>
      <c r="AG89" s="4" t="s">
        <v>45</v>
      </c>
      <c r="AH89" s="4" t="s">
        <v>40</v>
      </c>
      <c r="AI89" s="4" t="s">
        <v>41</v>
      </c>
      <c r="AJ89" s="4" t="s">
        <v>46</v>
      </c>
      <c r="AL89" s="5">
        <v>4.5624999999999999E-2</v>
      </c>
      <c r="AM89" s="16">
        <v>23</v>
      </c>
      <c r="AN89" s="16">
        <v>27</v>
      </c>
    </row>
    <row r="90" spans="1:40" x14ac:dyDescent="0.35">
      <c r="A90" t="s">
        <v>30</v>
      </c>
      <c r="B90" t="s">
        <v>31</v>
      </c>
      <c r="C90" t="s">
        <v>32</v>
      </c>
      <c r="D90" s="5">
        <v>4.4305555555555549E-2</v>
      </c>
      <c r="E90">
        <v>2</v>
      </c>
      <c r="F90">
        <v>5</v>
      </c>
      <c r="H90" s="7">
        <v>0</v>
      </c>
      <c r="I90">
        <v>1</v>
      </c>
      <c r="J90">
        <v>-1</v>
      </c>
      <c r="K90">
        <f t="shared" si="44"/>
        <v>0</v>
      </c>
      <c r="L90">
        <f t="shared" si="45"/>
        <v>1</v>
      </c>
      <c r="M90">
        <v>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39"/>
        <v>0</v>
      </c>
      <c r="U90">
        <f t="shared" si="33"/>
        <v>0</v>
      </c>
      <c r="V90">
        <f>1*(-1)</f>
        <v>-1</v>
      </c>
      <c r="W90">
        <f t="shared" si="54"/>
        <v>0</v>
      </c>
      <c r="X90">
        <v>0</v>
      </c>
      <c r="Y90">
        <v>0</v>
      </c>
      <c r="Z90">
        <v>0</v>
      </c>
      <c r="AA90">
        <v>0</v>
      </c>
      <c r="AB90">
        <f t="shared" si="63"/>
        <v>0</v>
      </c>
      <c r="AC90">
        <f t="shared" si="37"/>
        <v>0</v>
      </c>
      <c r="AD90" s="16">
        <f>SUM(K90,P90,R90,T90,V90,X90,Z90,AB90)+IF(I90=1,1,0)+AD88</f>
        <v>19</v>
      </c>
      <c r="AE90" s="16">
        <f>SUM(J90,L90,Q90,S90,U90,W90,Y90,AA90,AC90)+IF(I90=2,1,0)+AE88</f>
        <v>26</v>
      </c>
      <c r="AG90">
        <v>330</v>
      </c>
      <c r="AH90">
        <f>(AD99-AD90)/$AG$90</f>
        <v>3.0303030303030304E-2</v>
      </c>
      <c r="AI90">
        <f>(AE99-AE90)/$AG$90</f>
        <v>6.0606060606060606E-3</v>
      </c>
      <c r="AJ90">
        <f>IF(AH90&gt;AI90, 1,2)</f>
        <v>1</v>
      </c>
      <c r="AL90" s="5">
        <v>4.6018518518518514E-2</v>
      </c>
      <c r="AM90" s="16">
        <v>22</v>
      </c>
      <c r="AN90" s="16">
        <v>28</v>
      </c>
    </row>
    <row r="91" spans="1:40" x14ac:dyDescent="0.35">
      <c r="A91" t="s">
        <v>30</v>
      </c>
      <c r="B91" t="s">
        <v>31</v>
      </c>
      <c r="C91" t="s">
        <v>32</v>
      </c>
      <c r="D91" s="5">
        <v>4.5011574074074072E-2</v>
      </c>
      <c r="E91">
        <v>2</v>
      </c>
      <c r="F91">
        <v>5</v>
      </c>
      <c r="H91" s="7">
        <v>15</v>
      </c>
      <c r="I91">
        <v>1</v>
      </c>
      <c r="J91">
        <v>1</v>
      </c>
      <c r="K91">
        <f t="shared" si="44"/>
        <v>1</v>
      </c>
      <c r="L91">
        <f t="shared" si="45"/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f t="shared" si="39"/>
        <v>0</v>
      </c>
      <c r="U91">
        <f t="shared" si="33"/>
        <v>0</v>
      </c>
      <c r="V91">
        <f t="shared" ref="V91:V115" si="68">0*(-1)</f>
        <v>0</v>
      </c>
      <c r="W91">
        <f t="shared" si="54"/>
        <v>0</v>
      </c>
      <c r="X91">
        <v>0</v>
      </c>
      <c r="Y91">
        <v>0</v>
      </c>
      <c r="Z91">
        <v>0</v>
      </c>
      <c r="AA91">
        <v>0</v>
      </c>
      <c r="AB91">
        <f t="shared" si="63"/>
        <v>0</v>
      </c>
      <c r="AC91">
        <f t="shared" si="37"/>
        <v>0</v>
      </c>
      <c r="AD91" s="16">
        <f>SUM(K91,P91,R91,T91,V91,X91,Z91,AB91)+AD90</f>
        <v>21</v>
      </c>
      <c r="AE91" s="16">
        <f>SUM(J91,L91,Q91,S91,U91,W91,Y91,AA91,AC91)+AE90</f>
        <v>27</v>
      </c>
      <c r="AL91" s="5">
        <v>4.6319444444444441E-2</v>
      </c>
      <c r="AM91" s="16">
        <v>22</v>
      </c>
      <c r="AN91" s="16">
        <v>31</v>
      </c>
    </row>
    <row r="92" spans="1:40" x14ac:dyDescent="0.35">
      <c r="A92" t="s">
        <v>30</v>
      </c>
      <c r="B92" t="s">
        <v>31</v>
      </c>
      <c r="C92" t="s">
        <v>32</v>
      </c>
      <c r="D92" s="5">
        <v>4.5312499999999999E-2</v>
      </c>
      <c r="E92">
        <v>2</v>
      </c>
      <c r="F92">
        <v>5</v>
      </c>
      <c r="H92" s="7">
        <v>15</v>
      </c>
      <c r="I92">
        <v>1</v>
      </c>
      <c r="J92">
        <v>1</v>
      </c>
      <c r="K92">
        <f t="shared" si="44"/>
        <v>1</v>
      </c>
      <c r="L92">
        <f t="shared" si="45"/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39"/>
        <v>0</v>
      </c>
      <c r="U92">
        <f t="shared" si="33"/>
        <v>0</v>
      </c>
      <c r="V92">
        <f t="shared" si="68"/>
        <v>0</v>
      </c>
      <c r="W92">
        <f>1*(-1)</f>
        <v>-1</v>
      </c>
      <c r="X92">
        <v>0</v>
      </c>
      <c r="Y92">
        <v>0</v>
      </c>
      <c r="Z92">
        <v>0</v>
      </c>
      <c r="AA92">
        <v>0</v>
      </c>
      <c r="AB92">
        <f t="shared" si="63"/>
        <v>0</v>
      </c>
      <c r="AC92">
        <f t="shared" si="37"/>
        <v>0</v>
      </c>
      <c r="AD92" s="16">
        <f t="shared" ref="AD92" si="69">SUM(K92,P92,R92,T92,V92,X92,Z92,AB92)+IF(I92=1,1,0)+AD90</f>
        <v>21</v>
      </c>
      <c r="AE92" s="16">
        <f t="shared" ref="AE92" si="70">SUM(J92,L92,Q92,S92,U92,W92,Y92,AA92,AC92)+IF(I92=2,1,0)+AE90</f>
        <v>26</v>
      </c>
      <c r="AL92" s="5">
        <v>4.6898148148148154E-2</v>
      </c>
      <c r="AM92" s="16">
        <v>26</v>
      </c>
      <c r="AN92" s="16">
        <v>29</v>
      </c>
    </row>
    <row r="93" spans="1:40" x14ac:dyDescent="0.35">
      <c r="A93" t="s">
        <v>30</v>
      </c>
      <c r="B93" t="s">
        <v>31</v>
      </c>
      <c r="C93" t="s">
        <v>32</v>
      </c>
      <c r="D93" s="5">
        <v>4.5624999999999999E-2</v>
      </c>
      <c r="E93">
        <v>2</v>
      </c>
      <c r="F93">
        <v>5</v>
      </c>
      <c r="H93" s="7">
        <v>15</v>
      </c>
      <c r="I93">
        <v>1</v>
      </c>
      <c r="J93">
        <v>1</v>
      </c>
      <c r="K93">
        <f t="shared" si="44"/>
        <v>1</v>
      </c>
      <c r="L93">
        <f t="shared" si="45"/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39"/>
        <v>0</v>
      </c>
      <c r="U93">
        <f t="shared" si="33"/>
        <v>0</v>
      </c>
      <c r="V93">
        <f t="shared" si="68"/>
        <v>0</v>
      </c>
      <c r="W93">
        <f t="shared" ref="W93:W98" si="71">0*(-1)</f>
        <v>0</v>
      </c>
      <c r="X93">
        <v>1</v>
      </c>
      <c r="Y93">
        <v>0</v>
      </c>
      <c r="Z93">
        <v>0</v>
      </c>
      <c r="AA93">
        <v>0</v>
      </c>
      <c r="AB93">
        <f t="shared" si="63"/>
        <v>0</v>
      </c>
      <c r="AC93">
        <f t="shared" si="37"/>
        <v>0</v>
      </c>
      <c r="AD93" s="16">
        <f t="shared" ref="AD93" si="72">SUM(K93,P93,R93,T93,V93,X93,Z93,AB93)+AD92</f>
        <v>23</v>
      </c>
      <c r="AE93" s="16">
        <f t="shared" ref="AE93" si="73">SUM(J93,L93,Q93,S93,U93,W93,Y93,AA93,AC93)+AE92</f>
        <v>27</v>
      </c>
      <c r="AL93" s="5">
        <v>4.731481481481481E-2</v>
      </c>
      <c r="AM93" s="16">
        <v>26</v>
      </c>
      <c r="AN93" s="16">
        <v>32</v>
      </c>
    </row>
    <row r="94" spans="1:40" x14ac:dyDescent="0.35">
      <c r="A94" t="s">
        <v>30</v>
      </c>
      <c r="B94" t="s">
        <v>31</v>
      </c>
      <c r="C94" t="s">
        <v>32</v>
      </c>
      <c r="D94" s="5">
        <v>4.6018518518518514E-2</v>
      </c>
      <c r="E94">
        <v>2</v>
      </c>
      <c r="F94">
        <v>5</v>
      </c>
      <c r="H94" s="7">
        <v>15</v>
      </c>
      <c r="I94">
        <v>1</v>
      </c>
      <c r="J94">
        <v>1</v>
      </c>
      <c r="K94">
        <f t="shared" si="44"/>
        <v>0</v>
      </c>
      <c r="L94">
        <f t="shared" si="45"/>
        <v>1</v>
      </c>
      <c r="M94">
        <v>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39"/>
        <v>0</v>
      </c>
      <c r="U94">
        <f t="shared" si="33"/>
        <v>0</v>
      </c>
      <c r="V94">
        <f t="shared" si="68"/>
        <v>0</v>
      </c>
      <c r="W94">
        <f t="shared" si="71"/>
        <v>0</v>
      </c>
      <c r="X94">
        <v>0</v>
      </c>
      <c r="Y94">
        <v>0</v>
      </c>
      <c r="Z94">
        <v>0</v>
      </c>
      <c r="AA94">
        <v>0</v>
      </c>
      <c r="AB94">
        <f t="shared" si="63"/>
        <v>0</v>
      </c>
      <c r="AC94">
        <f t="shared" si="37"/>
        <v>0</v>
      </c>
      <c r="AD94" s="16">
        <f t="shared" ref="AD94" si="74">SUM(K94,P94,R94,T94,V94,X94,Z94,AB94)+IF(I94=1,1,0)+AD92</f>
        <v>22</v>
      </c>
      <c r="AE94" s="16">
        <f t="shared" ref="AE94" si="75">SUM(J94,L94,Q94,S94,U94,W94,Y94,AA94,AC94)+IF(I94=2,1,0)+AE92</f>
        <v>28</v>
      </c>
      <c r="AL94" s="5">
        <v>4.762731481481481E-2</v>
      </c>
      <c r="AM94" s="16">
        <v>28</v>
      </c>
      <c r="AN94" s="16">
        <v>28</v>
      </c>
    </row>
    <row r="95" spans="1:40" x14ac:dyDescent="0.35">
      <c r="A95" t="s">
        <v>30</v>
      </c>
      <c r="B95" t="s">
        <v>31</v>
      </c>
      <c r="C95" t="s">
        <v>32</v>
      </c>
      <c r="D95" s="5">
        <v>4.6319444444444441E-2</v>
      </c>
      <c r="E95">
        <v>2</v>
      </c>
      <c r="F95">
        <v>5</v>
      </c>
      <c r="H95" s="7">
        <v>30</v>
      </c>
      <c r="I95">
        <v>1</v>
      </c>
      <c r="J95">
        <v>1</v>
      </c>
      <c r="K95">
        <f t="shared" si="44"/>
        <v>0</v>
      </c>
      <c r="L95">
        <f t="shared" si="45"/>
        <v>1</v>
      </c>
      <c r="M95">
        <v>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39"/>
        <v>0</v>
      </c>
      <c r="U95">
        <f t="shared" si="33"/>
        <v>0</v>
      </c>
      <c r="V95">
        <f t="shared" si="68"/>
        <v>0</v>
      </c>
      <c r="W95">
        <f t="shared" si="71"/>
        <v>0</v>
      </c>
      <c r="X95">
        <v>0</v>
      </c>
      <c r="Y95">
        <v>1</v>
      </c>
      <c r="Z95">
        <v>0</v>
      </c>
      <c r="AA95">
        <v>0</v>
      </c>
      <c r="AB95">
        <f t="shared" si="63"/>
        <v>0</v>
      </c>
      <c r="AC95">
        <f t="shared" si="37"/>
        <v>0</v>
      </c>
      <c r="AD95" s="16">
        <f t="shared" ref="AD95" si="76">SUM(K95,P95,R95,T95,V95,X95,Z95,AB95)+AD94</f>
        <v>22</v>
      </c>
      <c r="AE95" s="16">
        <f t="shared" ref="AE95" si="77">SUM(J95,L95,Q95,S95,U95,W95,Y95,AA95,AC95)+AE94</f>
        <v>31</v>
      </c>
      <c r="AL95" s="5">
        <v>4.8125000000000001E-2</v>
      </c>
      <c r="AM95" s="16">
        <v>29</v>
      </c>
      <c r="AN95" s="16">
        <v>28</v>
      </c>
    </row>
    <row r="96" spans="1:40" x14ac:dyDescent="0.35">
      <c r="A96" t="s">
        <v>30</v>
      </c>
      <c r="B96" t="s">
        <v>31</v>
      </c>
      <c r="C96" t="s">
        <v>32</v>
      </c>
      <c r="D96" s="5">
        <v>4.6898148148148154E-2</v>
      </c>
      <c r="E96">
        <v>2</v>
      </c>
      <c r="F96">
        <v>5</v>
      </c>
      <c r="H96" s="7">
        <v>40</v>
      </c>
      <c r="I96">
        <v>1</v>
      </c>
      <c r="J96">
        <v>1</v>
      </c>
      <c r="K96">
        <f t="shared" si="44"/>
        <v>1</v>
      </c>
      <c r="L96">
        <f t="shared" si="45"/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f t="shared" si="39"/>
        <v>0</v>
      </c>
      <c r="U96">
        <f t="shared" si="33"/>
        <v>0</v>
      </c>
      <c r="V96">
        <f t="shared" si="68"/>
        <v>0</v>
      </c>
      <c r="W96">
        <f t="shared" si="71"/>
        <v>0</v>
      </c>
      <c r="X96">
        <v>1</v>
      </c>
      <c r="Y96">
        <v>0</v>
      </c>
      <c r="Z96">
        <v>0</v>
      </c>
      <c r="AA96">
        <v>0</v>
      </c>
      <c r="AB96">
        <f t="shared" si="63"/>
        <v>0</v>
      </c>
      <c r="AC96">
        <f t="shared" si="37"/>
        <v>0</v>
      </c>
      <c r="AD96" s="16">
        <f t="shared" ref="AD96" si="78">SUM(K96,P96,R96,T96,V96,X96,Z96,AB96)+IF(I96=1,1,0)+AD94</f>
        <v>26</v>
      </c>
      <c r="AE96" s="16">
        <f t="shared" ref="AE96" si="79">SUM(J96,L96,Q96,S96,U96,W96,Y96,AA96,AC96)+IF(I96=2,1,0)+AE94</f>
        <v>29</v>
      </c>
      <c r="AL96" s="5">
        <v>4.9537037037037039E-2</v>
      </c>
      <c r="AM96" s="16">
        <v>31</v>
      </c>
      <c r="AN96" s="16">
        <v>30</v>
      </c>
    </row>
    <row r="97" spans="1:40" x14ac:dyDescent="0.35">
      <c r="A97" t="s">
        <v>30</v>
      </c>
      <c r="B97" t="s">
        <v>31</v>
      </c>
      <c r="C97" t="s">
        <v>32</v>
      </c>
      <c r="D97" s="5">
        <v>4.731481481481481E-2</v>
      </c>
      <c r="E97">
        <v>2</v>
      </c>
      <c r="F97">
        <v>5</v>
      </c>
      <c r="H97" s="7">
        <v>40</v>
      </c>
      <c r="I97">
        <v>1</v>
      </c>
      <c r="J97">
        <v>1</v>
      </c>
      <c r="K97">
        <f t="shared" si="44"/>
        <v>0</v>
      </c>
      <c r="L97">
        <f t="shared" si="45"/>
        <v>1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f t="shared" si="39"/>
        <v>0</v>
      </c>
      <c r="U97">
        <f t="shared" ref="U97:U139" si="80">0*(-1)</f>
        <v>0</v>
      </c>
      <c r="V97">
        <f t="shared" si="68"/>
        <v>0</v>
      </c>
      <c r="W97">
        <f t="shared" si="71"/>
        <v>0</v>
      </c>
      <c r="X97">
        <v>0</v>
      </c>
      <c r="Y97">
        <v>0</v>
      </c>
      <c r="Z97">
        <v>0</v>
      </c>
      <c r="AA97">
        <v>0</v>
      </c>
      <c r="AB97">
        <f t="shared" si="63"/>
        <v>0</v>
      </c>
      <c r="AC97">
        <f t="shared" si="37"/>
        <v>0</v>
      </c>
      <c r="AD97" s="16">
        <f t="shared" ref="AD97" si="81">SUM(K97,P97,R97,T97,V97,X97,Z97,AB97)+AD96</f>
        <v>26</v>
      </c>
      <c r="AE97" s="16">
        <f t="shared" ref="AE97" si="82">SUM(J97,L97,Q97,S97,U97,W97,Y97,AA97,AC97)+AE96</f>
        <v>32</v>
      </c>
      <c r="AL97" s="5">
        <v>5.0300925925925923E-2</v>
      </c>
      <c r="AM97" s="16">
        <v>33</v>
      </c>
      <c r="AN97" s="16">
        <v>29</v>
      </c>
    </row>
    <row r="98" spans="1:40" x14ac:dyDescent="0.35">
      <c r="A98" t="s">
        <v>30</v>
      </c>
      <c r="B98" t="s">
        <v>31</v>
      </c>
      <c r="C98" t="s">
        <v>32</v>
      </c>
      <c r="D98" s="5">
        <v>4.762731481481481E-2</v>
      </c>
      <c r="E98">
        <v>2</v>
      </c>
      <c r="F98">
        <v>5</v>
      </c>
      <c r="H98" s="7">
        <v>40</v>
      </c>
      <c r="I98">
        <v>1</v>
      </c>
      <c r="J98">
        <v>-1</v>
      </c>
      <c r="K98">
        <f t="shared" si="44"/>
        <v>1</v>
      </c>
      <c r="L98">
        <f t="shared" si="45"/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39"/>
        <v>0</v>
      </c>
      <c r="U98">
        <f t="shared" si="80"/>
        <v>0</v>
      </c>
      <c r="V98">
        <f t="shared" si="68"/>
        <v>0</v>
      </c>
      <c r="W98">
        <f t="shared" si="71"/>
        <v>0</v>
      </c>
      <c r="X98">
        <v>0</v>
      </c>
      <c r="Y98">
        <v>0</v>
      </c>
      <c r="Z98">
        <v>0</v>
      </c>
      <c r="AA98">
        <v>0</v>
      </c>
      <c r="AB98">
        <f t="shared" si="63"/>
        <v>0</v>
      </c>
      <c r="AC98">
        <f t="shared" si="37"/>
        <v>0</v>
      </c>
      <c r="AD98" s="16">
        <f t="shared" ref="AD98" si="83">SUM(K98,P98,R98,T98,V98,X98,Z98,AB98)+IF(I98=1,1,0)+AD96</f>
        <v>28</v>
      </c>
      <c r="AE98" s="16">
        <f t="shared" ref="AE98" si="84">SUM(J98,L98,Q98,S98,U98,W98,Y98,AA98,AC98)+IF(I98=2,1,0)+AE96</f>
        <v>28</v>
      </c>
      <c r="AL98" s="5">
        <v>5.1296296296296291E-2</v>
      </c>
      <c r="AM98" s="16">
        <v>33</v>
      </c>
      <c r="AN98" s="16">
        <v>29</v>
      </c>
    </row>
    <row r="99" spans="1:40" x14ac:dyDescent="0.35">
      <c r="A99" t="s">
        <v>30</v>
      </c>
      <c r="B99" t="s">
        <v>31</v>
      </c>
      <c r="C99" t="s">
        <v>32</v>
      </c>
      <c r="D99" s="5">
        <v>4.8125000000000001E-2</v>
      </c>
      <c r="E99">
        <v>2</v>
      </c>
      <c r="F99">
        <v>5</v>
      </c>
      <c r="H99" s="7">
        <v>40</v>
      </c>
      <c r="I99">
        <v>1</v>
      </c>
      <c r="J99">
        <v>1</v>
      </c>
      <c r="K99">
        <f t="shared" si="44"/>
        <v>1</v>
      </c>
      <c r="L99">
        <f t="shared" si="45"/>
        <v>0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39"/>
        <v>0</v>
      </c>
      <c r="U99">
        <f t="shared" si="80"/>
        <v>0</v>
      </c>
      <c r="V99">
        <f t="shared" si="68"/>
        <v>0</v>
      </c>
      <c r="W99">
        <f>1*(-1)</f>
        <v>-1</v>
      </c>
      <c r="X99">
        <v>0</v>
      </c>
      <c r="Y99">
        <v>0</v>
      </c>
      <c r="Z99">
        <v>0</v>
      </c>
      <c r="AA99">
        <v>0</v>
      </c>
      <c r="AB99">
        <f t="shared" si="63"/>
        <v>0</v>
      </c>
      <c r="AC99">
        <f t="shared" si="37"/>
        <v>0</v>
      </c>
      <c r="AD99" s="16">
        <f t="shared" ref="AD99" si="85">SUM(K99,P99,R99,T99,V99,X99,Z99,AB99)+AD98</f>
        <v>29</v>
      </c>
      <c r="AE99" s="16">
        <f t="shared" ref="AE99" si="86">SUM(J99,L99,Q99,S99,U99,W99,Y99,AA99,AC99)+AE98</f>
        <v>28</v>
      </c>
      <c r="AL99" s="5">
        <v>5.1840277777777777E-2</v>
      </c>
      <c r="AM99" s="16">
        <v>33</v>
      </c>
      <c r="AN99" s="16">
        <v>32</v>
      </c>
    </row>
    <row r="100" spans="1:40" x14ac:dyDescent="0.35">
      <c r="A100" s="4" t="s">
        <v>0</v>
      </c>
      <c r="B100" s="4" t="s">
        <v>1</v>
      </c>
      <c r="C100" s="4" t="s">
        <v>2</v>
      </c>
      <c r="D100" s="4" t="s">
        <v>3</v>
      </c>
      <c r="E100" s="4" t="s">
        <v>4</v>
      </c>
      <c r="F100" s="4" t="s">
        <v>5</v>
      </c>
      <c r="G100" s="4"/>
      <c r="H100" s="6" t="s">
        <v>34</v>
      </c>
      <c r="I100" s="4" t="s">
        <v>10</v>
      </c>
      <c r="J100" s="4" t="s">
        <v>11</v>
      </c>
      <c r="K100" s="4" t="s">
        <v>36</v>
      </c>
      <c r="L100" s="4" t="s">
        <v>37</v>
      </c>
      <c r="M100" s="4" t="s">
        <v>33</v>
      </c>
      <c r="N100" s="4" t="s">
        <v>12</v>
      </c>
      <c r="O100" s="4" t="s">
        <v>13</v>
      </c>
      <c r="P100" s="4" t="s">
        <v>14</v>
      </c>
      <c r="Q100" s="4" t="s">
        <v>15</v>
      </c>
      <c r="R100" s="4" t="s">
        <v>16</v>
      </c>
      <c r="S100" s="4" t="s">
        <v>17</v>
      </c>
      <c r="T100" s="4" t="s">
        <v>18</v>
      </c>
      <c r="U100" s="4" t="s">
        <v>19</v>
      </c>
      <c r="V100" s="4" t="s">
        <v>20</v>
      </c>
      <c r="W100" s="4" t="s">
        <v>21</v>
      </c>
      <c r="X100" s="4" t="s">
        <v>22</v>
      </c>
      <c r="Y100" s="4" t="s">
        <v>23</v>
      </c>
      <c r="Z100" s="4" t="s">
        <v>24</v>
      </c>
      <c r="AA100" s="4" t="s">
        <v>25</v>
      </c>
      <c r="AB100" s="4" t="s">
        <v>26</v>
      </c>
      <c r="AC100" s="4" t="s">
        <v>27</v>
      </c>
      <c r="AD100" s="15" t="s">
        <v>38</v>
      </c>
      <c r="AE100" s="15" t="s">
        <v>39</v>
      </c>
      <c r="AF100" s="4">
        <f>-1</f>
        <v>-1</v>
      </c>
      <c r="AG100" s="4" t="s">
        <v>45</v>
      </c>
      <c r="AH100" s="4" t="s">
        <v>40</v>
      </c>
      <c r="AI100" s="4" t="s">
        <v>41</v>
      </c>
      <c r="AJ100" s="4" t="s">
        <v>46</v>
      </c>
      <c r="AL100" s="5">
        <v>5.226851851851852E-2</v>
      </c>
      <c r="AM100" s="16">
        <v>33</v>
      </c>
      <c r="AN100" s="16">
        <v>32</v>
      </c>
    </row>
    <row r="101" spans="1:40" x14ac:dyDescent="0.35">
      <c r="A101" t="s">
        <v>30</v>
      </c>
      <c r="B101" t="s">
        <v>31</v>
      </c>
      <c r="C101" t="s">
        <v>32</v>
      </c>
      <c r="D101" s="5">
        <v>4.9537037037037039E-2</v>
      </c>
      <c r="E101">
        <v>2</v>
      </c>
      <c r="F101">
        <v>6</v>
      </c>
      <c r="H101" s="7">
        <v>0</v>
      </c>
      <c r="I101">
        <v>2</v>
      </c>
      <c r="J101">
        <v>1</v>
      </c>
      <c r="K101">
        <f t="shared" si="44"/>
        <v>1</v>
      </c>
      <c r="L101">
        <f t="shared" si="45"/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39"/>
        <v>0</v>
      </c>
      <c r="U101">
        <f t="shared" si="80"/>
        <v>0</v>
      </c>
      <c r="V101">
        <f t="shared" si="68"/>
        <v>0</v>
      </c>
      <c r="W101">
        <f t="shared" ref="W101:W122" si="87">0*(-1)</f>
        <v>0</v>
      </c>
      <c r="X101">
        <v>0</v>
      </c>
      <c r="Y101">
        <v>0</v>
      </c>
      <c r="Z101">
        <v>0</v>
      </c>
      <c r="AA101">
        <v>0</v>
      </c>
      <c r="AB101">
        <f t="shared" si="63"/>
        <v>0</v>
      </c>
      <c r="AC101">
        <f t="shared" si="37"/>
        <v>0</v>
      </c>
      <c r="AD101" s="16">
        <f>SUM(K101,P101,R101,T101,V101,X101,Z101,AB101)+IF(I101=1,1,0)+AD99</f>
        <v>31</v>
      </c>
      <c r="AE101" s="16">
        <f>SUM(J101,L101,Q101,S101,U101,W101,Y101,AA101,AC101)+IF(I101=2,1,0)+AE99</f>
        <v>30</v>
      </c>
      <c r="AG101">
        <v>282</v>
      </c>
      <c r="AH101">
        <f>(AD106-AD101)/$AG$101</f>
        <v>7.0921985815602835E-3</v>
      </c>
      <c r="AI101">
        <f>(AE106-AE101)/$AG$101</f>
        <v>1.4184397163120567E-2</v>
      </c>
      <c r="AJ101">
        <f>IF(AH101&gt;AI101, 1,2)</f>
        <v>2</v>
      </c>
      <c r="AL101" s="5">
        <v>5.2800925925925925E-2</v>
      </c>
      <c r="AM101" s="16">
        <v>33</v>
      </c>
      <c r="AN101" s="16">
        <v>34</v>
      </c>
    </row>
    <row r="102" spans="1:40" x14ac:dyDescent="0.35">
      <c r="A102" t="s">
        <v>30</v>
      </c>
      <c r="B102" t="s">
        <v>31</v>
      </c>
      <c r="C102" t="s">
        <v>32</v>
      </c>
      <c r="D102" s="5">
        <v>5.0300925925925923E-2</v>
      </c>
      <c r="E102">
        <v>2</v>
      </c>
      <c r="F102">
        <v>6</v>
      </c>
      <c r="H102" s="7">
        <v>0</v>
      </c>
      <c r="I102">
        <v>2</v>
      </c>
      <c r="J102">
        <v>-1</v>
      </c>
      <c r="K102">
        <f t="shared" si="44"/>
        <v>1</v>
      </c>
      <c r="L102">
        <f t="shared" si="45"/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f t="shared" si="39"/>
        <v>0</v>
      </c>
      <c r="U102">
        <f t="shared" si="80"/>
        <v>0</v>
      </c>
      <c r="V102">
        <f t="shared" si="68"/>
        <v>0</v>
      </c>
      <c r="W102">
        <f t="shared" si="87"/>
        <v>0</v>
      </c>
      <c r="X102">
        <v>0</v>
      </c>
      <c r="Y102">
        <v>0</v>
      </c>
      <c r="Z102">
        <v>0</v>
      </c>
      <c r="AA102">
        <v>0</v>
      </c>
      <c r="AB102">
        <f t="shared" si="63"/>
        <v>0</v>
      </c>
      <c r="AC102">
        <f t="shared" si="37"/>
        <v>0</v>
      </c>
      <c r="AD102" s="16">
        <f>SUM(K102,P102,R102,T102,V102,X102,Z102,AB102)+AD101</f>
        <v>33</v>
      </c>
      <c r="AE102" s="16">
        <f>SUM(J102,L102,Q102,S102,U102,W102,Y102,AA102,AC102)+AE101</f>
        <v>29</v>
      </c>
      <c r="AL102" s="5">
        <v>5.3298611111111116E-2</v>
      </c>
      <c r="AM102" s="16">
        <v>37</v>
      </c>
      <c r="AN102" s="16">
        <v>33</v>
      </c>
    </row>
    <row r="103" spans="1:40" x14ac:dyDescent="0.35">
      <c r="A103" t="s">
        <v>30</v>
      </c>
      <c r="B103" t="s">
        <v>31</v>
      </c>
      <c r="C103" t="s">
        <v>32</v>
      </c>
      <c r="D103" s="5">
        <v>5.1296296296296291E-2</v>
      </c>
      <c r="E103">
        <v>2</v>
      </c>
      <c r="F103">
        <v>6</v>
      </c>
      <c r="H103" s="7">
        <v>0</v>
      </c>
      <c r="I103">
        <v>2</v>
      </c>
      <c r="J103">
        <v>-1</v>
      </c>
      <c r="K103">
        <f t="shared" si="44"/>
        <v>0</v>
      </c>
      <c r="L103">
        <f t="shared" si="45"/>
        <v>1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39"/>
        <v>0</v>
      </c>
      <c r="U103">
        <f t="shared" si="80"/>
        <v>0</v>
      </c>
      <c r="V103">
        <f t="shared" si="68"/>
        <v>0</v>
      </c>
      <c r="W103">
        <f t="shared" si="87"/>
        <v>0</v>
      </c>
      <c r="X103">
        <v>0</v>
      </c>
      <c r="Y103">
        <v>0</v>
      </c>
      <c r="Z103">
        <v>0</v>
      </c>
      <c r="AA103">
        <v>0</v>
      </c>
      <c r="AB103">
        <f t="shared" si="63"/>
        <v>0</v>
      </c>
      <c r="AC103">
        <f t="shared" si="37"/>
        <v>0</v>
      </c>
      <c r="AD103" s="16">
        <f t="shared" ref="AD103:AD106" si="88">SUM(K103,P103,R103,T103,V103,X103,Z103,AB103)+AD102</f>
        <v>33</v>
      </c>
      <c r="AE103" s="16">
        <f t="shared" ref="AE103:AE106" si="89">SUM(J103,L103,Q103,S103,U103,W103,Y103,AA103,AC103)+AE102</f>
        <v>29</v>
      </c>
      <c r="AL103" s="5">
        <v>5.3865740740740742E-2</v>
      </c>
      <c r="AM103" s="16">
        <v>39</v>
      </c>
      <c r="AN103" s="16">
        <v>34</v>
      </c>
    </row>
    <row r="104" spans="1:40" x14ac:dyDescent="0.35">
      <c r="A104" t="s">
        <v>30</v>
      </c>
      <c r="B104" t="s">
        <v>31</v>
      </c>
      <c r="C104" t="s">
        <v>32</v>
      </c>
      <c r="D104" s="5">
        <v>5.1840277777777777E-2</v>
      </c>
      <c r="E104">
        <v>2</v>
      </c>
      <c r="F104">
        <v>6</v>
      </c>
      <c r="H104" s="7">
        <v>15</v>
      </c>
      <c r="I104">
        <v>2</v>
      </c>
      <c r="J104">
        <v>1</v>
      </c>
      <c r="K104">
        <f t="shared" si="44"/>
        <v>0</v>
      </c>
      <c r="L104">
        <f t="shared" si="45"/>
        <v>1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f t="shared" si="39"/>
        <v>0</v>
      </c>
      <c r="U104">
        <f t="shared" si="80"/>
        <v>0</v>
      </c>
      <c r="V104">
        <f t="shared" si="68"/>
        <v>0</v>
      </c>
      <c r="W104">
        <f t="shared" si="87"/>
        <v>0</v>
      </c>
      <c r="X104">
        <v>0</v>
      </c>
      <c r="Y104">
        <v>0</v>
      </c>
      <c r="Z104">
        <v>0</v>
      </c>
      <c r="AA104">
        <v>0</v>
      </c>
      <c r="AB104">
        <f t="shared" si="63"/>
        <v>0</v>
      </c>
      <c r="AC104">
        <f t="shared" si="37"/>
        <v>0</v>
      </c>
      <c r="AD104" s="16">
        <f t="shared" si="88"/>
        <v>33</v>
      </c>
      <c r="AE104" s="16">
        <f t="shared" si="89"/>
        <v>32</v>
      </c>
      <c r="AL104" s="5">
        <v>5.4502314814814816E-2</v>
      </c>
      <c r="AM104" s="16">
        <v>41</v>
      </c>
      <c r="AN104" s="16">
        <v>33</v>
      </c>
    </row>
    <row r="105" spans="1:40" x14ac:dyDescent="0.35">
      <c r="A105" t="s">
        <v>30</v>
      </c>
      <c r="B105" t="s">
        <v>31</v>
      </c>
      <c r="C105" t="s">
        <v>32</v>
      </c>
      <c r="D105" s="5">
        <v>5.226851851851852E-2</v>
      </c>
      <c r="E105">
        <v>2</v>
      </c>
      <c r="F105">
        <v>6</v>
      </c>
      <c r="H105" s="7">
        <v>30</v>
      </c>
      <c r="I105">
        <v>2</v>
      </c>
      <c r="J105">
        <v>-1</v>
      </c>
      <c r="K105">
        <f t="shared" si="44"/>
        <v>0</v>
      </c>
      <c r="L105">
        <f t="shared" si="45"/>
        <v>1</v>
      </c>
      <c r="M105">
        <v>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39"/>
        <v>0</v>
      </c>
      <c r="U105">
        <f t="shared" si="80"/>
        <v>0</v>
      </c>
      <c r="V105">
        <f t="shared" si="68"/>
        <v>0</v>
      </c>
      <c r="W105">
        <f t="shared" si="87"/>
        <v>0</v>
      </c>
      <c r="X105">
        <v>0</v>
      </c>
      <c r="Y105">
        <v>0</v>
      </c>
      <c r="Z105">
        <v>0</v>
      </c>
      <c r="AA105">
        <v>0</v>
      </c>
      <c r="AB105">
        <f t="shared" si="63"/>
        <v>0</v>
      </c>
      <c r="AC105">
        <f t="shared" si="37"/>
        <v>0</v>
      </c>
      <c r="AD105" s="16">
        <f t="shared" si="88"/>
        <v>33</v>
      </c>
      <c r="AE105" s="16">
        <f t="shared" si="89"/>
        <v>32</v>
      </c>
      <c r="AL105" s="5">
        <v>5.4988425925925927E-2</v>
      </c>
      <c r="AM105" s="16">
        <v>44</v>
      </c>
      <c r="AN105" s="16">
        <v>34</v>
      </c>
    </row>
    <row r="106" spans="1:40" x14ac:dyDescent="0.35">
      <c r="A106" t="s">
        <v>30</v>
      </c>
      <c r="B106" t="s">
        <v>31</v>
      </c>
      <c r="C106" t="s">
        <v>32</v>
      </c>
      <c r="D106" s="5">
        <v>5.2800925925925925E-2</v>
      </c>
      <c r="E106">
        <v>2</v>
      </c>
      <c r="F106">
        <v>6</v>
      </c>
      <c r="H106" s="7">
        <v>40</v>
      </c>
      <c r="I106">
        <v>2</v>
      </c>
      <c r="J106">
        <v>1</v>
      </c>
      <c r="K106">
        <f t="shared" si="44"/>
        <v>0</v>
      </c>
      <c r="L106">
        <f t="shared" si="45"/>
        <v>1</v>
      </c>
      <c r="M106">
        <v>2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39"/>
        <v>0</v>
      </c>
      <c r="U106">
        <f t="shared" si="80"/>
        <v>0</v>
      </c>
      <c r="V106">
        <f t="shared" si="68"/>
        <v>0</v>
      </c>
      <c r="W106">
        <f t="shared" si="87"/>
        <v>0</v>
      </c>
      <c r="X106">
        <v>0</v>
      </c>
      <c r="Y106">
        <v>0</v>
      </c>
      <c r="Z106">
        <v>0</v>
      </c>
      <c r="AA106">
        <v>0</v>
      </c>
      <c r="AB106">
        <f t="shared" si="63"/>
        <v>0</v>
      </c>
      <c r="AC106">
        <f t="shared" ref="AC106:AC142" si="90">0*(-1)</f>
        <v>0</v>
      </c>
      <c r="AD106" s="16">
        <f t="shared" si="88"/>
        <v>33</v>
      </c>
      <c r="AE106" s="16">
        <f t="shared" si="89"/>
        <v>34</v>
      </c>
      <c r="AL106" s="5">
        <v>5.6504629629629627E-2</v>
      </c>
      <c r="AM106" s="16">
        <v>44</v>
      </c>
      <c r="AN106" s="16">
        <v>35</v>
      </c>
    </row>
    <row r="107" spans="1:40" x14ac:dyDescent="0.35">
      <c r="A107" s="4" t="s">
        <v>0</v>
      </c>
      <c r="B107" s="4" t="s">
        <v>1</v>
      </c>
      <c r="C107" s="4" t="s">
        <v>2</v>
      </c>
      <c r="D107" s="4" t="s">
        <v>3</v>
      </c>
      <c r="E107" s="4" t="s">
        <v>4</v>
      </c>
      <c r="F107" s="4" t="s">
        <v>5</v>
      </c>
      <c r="G107" s="4"/>
      <c r="H107" s="6" t="s">
        <v>34</v>
      </c>
      <c r="I107" s="4" t="s">
        <v>10</v>
      </c>
      <c r="J107" s="4" t="s">
        <v>11</v>
      </c>
      <c r="K107" s="4" t="s">
        <v>36</v>
      </c>
      <c r="L107" s="4" t="s">
        <v>37</v>
      </c>
      <c r="M107" s="4" t="s">
        <v>33</v>
      </c>
      <c r="N107" s="4" t="s">
        <v>12</v>
      </c>
      <c r="O107" s="4" t="s">
        <v>13</v>
      </c>
      <c r="P107" s="4" t="s">
        <v>14</v>
      </c>
      <c r="Q107" s="4" t="s">
        <v>15</v>
      </c>
      <c r="R107" s="4" t="s">
        <v>16</v>
      </c>
      <c r="S107" s="4" t="s">
        <v>17</v>
      </c>
      <c r="T107" s="4" t="s">
        <v>18</v>
      </c>
      <c r="U107" s="4" t="s">
        <v>19</v>
      </c>
      <c r="V107" s="4" t="s">
        <v>20</v>
      </c>
      <c r="W107" s="4" t="s">
        <v>21</v>
      </c>
      <c r="X107" s="4" t="s">
        <v>22</v>
      </c>
      <c r="Y107" s="4" t="s">
        <v>23</v>
      </c>
      <c r="Z107" s="4" t="s">
        <v>24</v>
      </c>
      <c r="AA107" s="4" t="s">
        <v>25</v>
      </c>
      <c r="AB107" s="4" t="s">
        <v>26</v>
      </c>
      <c r="AC107" s="4" t="s">
        <v>27</v>
      </c>
      <c r="AD107" s="15" t="s">
        <v>38</v>
      </c>
      <c r="AE107" s="15" t="s">
        <v>39</v>
      </c>
      <c r="AF107" s="4">
        <f>-1</f>
        <v>-1</v>
      </c>
      <c r="AG107" s="4" t="s">
        <v>45</v>
      </c>
      <c r="AH107" s="4" t="s">
        <v>40</v>
      </c>
      <c r="AI107" s="4" t="s">
        <v>41</v>
      </c>
      <c r="AJ107" s="4" t="s">
        <v>46</v>
      </c>
      <c r="AL107" s="5">
        <v>5.7303240740740745E-2</v>
      </c>
      <c r="AM107" s="16">
        <v>45</v>
      </c>
      <c r="AN107" s="16">
        <v>36</v>
      </c>
    </row>
    <row r="108" spans="1:40" x14ac:dyDescent="0.35">
      <c r="A108" t="s">
        <v>30</v>
      </c>
      <c r="B108" t="s">
        <v>31</v>
      </c>
      <c r="C108" t="s">
        <v>32</v>
      </c>
      <c r="D108" s="5">
        <v>5.3298611111111116E-2</v>
      </c>
      <c r="E108">
        <v>2</v>
      </c>
      <c r="F108">
        <v>7</v>
      </c>
      <c r="H108" s="7">
        <v>0</v>
      </c>
      <c r="I108">
        <v>1</v>
      </c>
      <c r="J108">
        <v>-1</v>
      </c>
      <c r="K108">
        <f t="shared" si="44"/>
        <v>1</v>
      </c>
      <c r="L108">
        <f t="shared" si="45"/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f t="shared" si="39"/>
        <v>0</v>
      </c>
      <c r="U108">
        <f t="shared" si="80"/>
        <v>0</v>
      </c>
      <c r="V108">
        <f t="shared" si="68"/>
        <v>0</v>
      </c>
      <c r="W108">
        <f t="shared" si="87"/>
        <v>0</v>
      </c>
      <c r="X108">
        <v>1</v>
      </c>
      <c r="Y108">
        <v>0</v>
      </c>
      <c r="Z108">
        <v>0</v>
      </c>
      <c r="AA108">
        <v>0</v>
      </c>
      <c r="AB108">
        <f t="shared" si="63"/>
        <v>0</v>
      </c>
      <c r="AC108">
        <f t="shared" si="90"/>
        <v>0</v>
      </c>
      <c r="AD108" s="16">
        <f>SUM(K108,P108,R108,T108,V108,X108,Z108,AB108)+IF(I108=1,1,0)+AD106</f>
        <v>37</v>
      </c>
      <c r="AE108" s="16">
        <f>SUM(J108,L108,Q108,S108,U108,W108,Y108,AA108,AC108)+IF(I108=2,1,0)+AE106</f>
        <v>33</v>
      </c>
      <c r="AG108">
        <v>508</v>
      </c>
      <c r="AH108">
        <f>(AD116-AD108)/$AG$108</f>
        <v>1.3779527559055118E-2</v>
      </c>
      <c r="AI108">
        <f>(AE116-AE108)/$AG$108</f>
        <v>5.905511811023622E-3</v>
      </c>
      <c r="AJ108">
        <f>IF(AH108&gt;AI108, 1,2)</f>
        <v>1</v>
      </c>
      <c r="AL108" s="5">
        <v>5.7870370370370371E-2</v>
      </c>
      <c r="AM108" s="16">
        <v>45</v>
      </c>
      <c r="AN108" s="16">
        <v>36</v>
      </c>
    </row>
    <row r="109" spans="1:40" x14ac:dyDescent="0.35">
      <c r="A109" t="s">
        <v>30</v>
      </c>
      <c r="B109" t="s">
        <v>31</v>
      </c>
      <c r="C109" t="s">
        <v>32</v>
      </c>
      <c r="D109" s="5">
        <v>5.3865740740740742E-2</v>
      </c>
      <c r="E109">
        <v>2</v>
      </c>
      <c r="F109">
        <v>7</v>
      </c>
      <c r="H109" s="7">
        <v>0</v>
      </c>
      <c r="I109">
        <v>1</v>
      </c>
      <c r="J109">
        <v>1</v>
      </c>
      <c r="K109">
        <f t="shared" si="44"/>
        <v>1</v>
      </c>
      <c r="L109">
        <f t="shared" si="45"/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f t="shared" ref="T109:T144" si="91">0*(-1)</f>
        <v>0</v>
      </c>
      <c r="U109">
        <f t="shared" si="80"/>
        <v>0</v>
      </c>
      <c r="V109">
        <f t="shared" si="68"/>
        <v>0</v>
      </c>
      <c r="W109">
        <f t="shared" si="87"/>
        <v>0</v>
      </c>
      <c r="X109">
        <v>0</v>
      </c>
      <c r="Y109">
        <v>0</v>
      </c>
      <c r="Z109">
        <v>0</v>
      </c>
      <c r="AA109">
        <v>0</v>
      </c>
      <c r="AB109">
        <f t="shared" si="63"/>
        <v>0</v>
      </c>
      <c r="AC109">
        <f t="shared" si="90"/>
        <v>0</v>
      </c>
      <c r="AD109" s="16">
        <f>SUM(K109,P109,R109,T109,V109,X109,Z109,AB109)+AD108</f>
        <v>39</v>
      </c>
      <c r="AE109" s="16">
        <f>SUM(J109,L109,Q109,S109,U109,W109,Y109,AA109,AC109)+AE108</f>
        <v>34</v>
      </c>
      <c r="AL109" s="5">
        <v>5.859953703703704E-2</v>
      </c>
      <c r="AM109" s="16">
        <v>45</v>
      </c>
      <c r="AN109" s="16">
        <v>36</v>
      </c>
    </row>
    <row r="110" spans="1:40" x14ac:dyDescent="0.35">
      <c r="A110" t="s">
        <v>30</v>
      </c>
      <c r="B110" t="s">
        <v>31</v>
      </c>
      <c r="C110" t="s">
        <v>32</v>
      </c>
      <c r="D110" s="5">
        <v>5.4502314814814816E-2</v>
      </c>
      <c r="E110">
        <v>2</v>
      </c>
      <c r="F110">
        <v>7</v>
      </c>
      <c r="H110" s="7">
        <v>0</v>
      </c>
      <c r="I110">
        <v>1</v>
      </c>
      <c r="J110">
        <v>-1</v>
      </c>
      <c r="K110">
        <f t="shared" si="44"/>
        <v>1</v>
      </c>
      <c r="L110">
        <f t="shared" si="45"/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f t="shared" si="91"/>
        <v>0</v>
      </c>
      <c r="U110">
        <f t="shared" si="80"/>
        <v>0</v>
      </c>
      <c r="V110">
        <f t="shared" si="68"/>
        <v>0</v>
      </c>
      <c r="W110">
        <f t="shared" si="87"/>
        <v>0</v>
      </c>
      <c r="X110">
        <v>0</v>
      </c>
      <c r="Y110">
        <v>0</v>
      </c>
      <c r="Z110">
        <v>0</v>
      </c>
      <c r="AA110">
        <v>0</v>
      </c>
      <c r="AB110">
        <f t="shared" si="63"/>
        <v>0</v>
      </c>
      <c r="AC110">
        <f t="shared" si="90"/>
        <v>0</v>
      </c>
      <c r="AD110" s="16">
        <f t="shared" ref="AD110:AD116" si="92">SUM(K110,P110,R110,T110,V110,X110,Z110,AB110)+AD109</f>
        <v>41</v>
      </c>
      <c r="AE110" s="16">
        <f t="shared" ref="AE110:AE116" si="93">SUM(J110,L110,Q110,S110,U110,W110,Y110,AA110,AC110)+AE109</f>
        <v>33</v>
      </c>
      <c r="AL110" s="5">
        <v>5.917824074074074E-2</v>
      </c>
      <c r="AM110" s="16">
        <v>44</v>
      </c>
      <c r="AN110" s="16">
        <v>36</v>
      </c>
    </row>
    <row r="111" spans="1:40" x14ac:dyDescent="0.35">
      <c r="A111" t="s">
        <v>30</v>
      </c>
      <c r="B111" t="s">
        <v>31</v>
      </c>
      <c r="C111" t="s">
        <v>32</v>
      </c>
      <c r="D111" s="5">
        <v>5.4988425925925927E-2</v>
      </c>
      <c r="E111">
        <v>2</v>
      </c>
      <c r="F111">
        <v>7</v>
      </c>
      <c r="H111" s="7">
        <v>0</v>
      </c>
      <c r="I111">
        <v>1</v>
      </c>
      <c r="J111">
        <v>1</v>
      </c>
      <c r="K111">
        <f t="shared" si="44"/>
        <v>1</v>
      </c>
      <c r="L111">
        <f t="shared" si="45"/>
        <v>0</v>
      </c>
      <c r="M111">
        <v>1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f t="shared" si="91"/>
        <v>0</v>
      </c>
      <c r="U111">
        <f t="shared" si="80"/>
        <v>0</v>
      </c>
      <c r="V111">
        <f t="shared" si="68"/>
        <v>0</v>
      </c>
      <c r="W111">
        <f t="shared" si="87"/>
        <v>0</v>
      </c>
      <c r="X111">
        <v>0</v>
      </c>
      <c r="Y111">
        <v>0</v>
      </c>
      <c r="Z111">
        <v>0</v>
      </c>
      <c r="AA111">
        <v>0</v>
      </c>
      <c r="AB111">
        <f t="shared" si="63"/>
        <v>0</v>
      </c>
      <c r="AC111">
        <f t="shared" si="90"/>
        <v>0</v>
      </c>
      <c r="AD111" s="16">
        <f t="shared" si="92"/>
        <v>44</v>
      </c>
      <c r="AE111" s="16">
        <f t="shared" si="93"/>
        <v>34</v>
      </c>
      <c r="AL111" s="5">
        <v>5.9756944444444439E-2</v>
      </c>
      <c r="AM111" s="16">
        <v>44</v>
      </c>
      <c r="AN111" s="16">
        <v>38</v>
      </c>
    </row>
    <row r="112" spans="1:40" x14ac:dyDescent="0.35">
      <c r="A112" t="s">
        <v>30</v>
      </c>
      <c r="B112" t="s">
        <v>31</v>
      </c>
      <c r="C112" t="s">
        <v>32</v>
      </c>
      <c r="D112" s="5">
        <v>5.6504629629629627E-2</v>
      </c>
      <c r="E112">
        <v>2</v>
      </c>
      <c r="F112">
        <v>8</v>
      </c>
      <c r="H112" s="7">
        <v>0</v>
      </c>
      <c r="I112">
        <v>2</v>
      </c>
      <c r="J112">
        <v>-1</v>
      </c>
      <c r="K112">
        <f t="shared" si="44"/>
        <v>0</v>
      </c>
      <c r="L112">
        <f t="shared" si="45"/>
        <v>1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f t="shared" si="91"/>
        <v>0</v>
      </c>
      <c r="U112">
        <f t="shared" si="80"/>
        <v>0</v>
      </c>
      <c r="V112">
        <f t="shared" si="68"/>
        <v>0</v>
      </c>
      <c r="W112">
        <f t="shared" si="87"/>
        <v>0</v>
      </c>
      <c r="X112">
        <v>0</v>
      </c>
      <c r="Y112">
        <v>0</v>
      </c>
      <c r="Z112">
        <v>0</v>
      </c>
      <c r="AA112">
        <v>0</v>
      </c>
      <c r="AB112">
        <f t="shared" si="63"/>
        <v>0</v>
      </c>
      <c r="AC112">
        <f t="shared" si="90"/>
        <v>0</v>
      </c>
      <c r="AD112" s="16">
        <f t="shared" si="92"/>
        <v>44</v>
      </c>
      <c r="AE112" s="16">
        <f t="shared" si="93"/>
        <v>35</v>
      </c>
      <c r="AL112" s="5">
        <v>6.008101851851852E-2</v>
      </c>
      <c r="AM112" s="16">
        <v>46</v>
      </c>
      <c r="AN112" s="16">
        <v>37</v>
      </c>
    </row>
    <row r="113" spans="1:40" x14ac:dyDescent="0.35">
      <c r="A113" t="s">
        <v>30</v>
      </c>
      <c r="B113" t="s">
        <v>31</v>
      </c>
      <c r="C113" t="s">
        <v>32</v>
      </c>
      <c r="D113" s="5">
        <v>5.7303240740740745E-2</v>
      </c>
      <c r="E113">
        <v>2</v>
      </c>
      <c r="F113">
        <v>8</v>
      </c>
      <c r="H113" s="7">
        <v>15</v>
      </c>
      <c r="I113">
        <v>2</v>
      </c>
      <c r="J113">
        <v>1</v>
      </c>
      <c r="K113">
        <f t="shared" si="44"/>
        <v>1</v>
      </c>
      <c r="L113">
        <f t="shared" si="45"/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91"/>
        <v>0</v>
      </c>
      <c r="U113">
        <f t="shared" si="80"/>
        <v>0</v>
      </c>
      <c r="V113">
        <f t="shared" si="68"/>
        <v>0</v>
      </c>
      <c r="W113">
        <f t="shared" si="87"/>
        <v>0</v>
      </c>
      <c r="X113">
        <v>0</v>
      </c>
      <c r="Y113">
        <v>0</v>
      </c>
      <c r="Z113">
        <v>0</v>
      </c>
      <c r="AA113">
        <v>0</v>
      </c>
      <c r="AB113">
        <f t="shared" si="63"/>
        <v>0</v>
      </c>
      <c r="AC113">
        <f t="shared" si="90"/>
        <v>0</v>
      </c>
      <c r="AD113" s="16">
        <f t="shared" si="92"/>
        <v>45</v>
      </c>
      <c r="AE113" s="16">
        <f t="shared" si="93"/>
        <v>36</v>
      </c>
      <c r="AL113" s="5">
        <v>6.1122685185185183E-2</v>
      </c>
      <c r="AM113" s="16">
        <v>49</v>
      </c>
      <c r="AN113" s="16">
        <v>38</v>
      </c>
    </row>
    <row r="114" spans="1:40" x14ac:dyDescent="0.35">
      <c r="A114" t="s">
        <v>30</v>
      </c>
      <c r="B114" t="s">
        <v>31</v>
      </c>
      <c r="C114" t="s">
        <v>32</v>
      </c>
      <c r="D114" s="5">
        <v>5.7870370370370371E-2</v>
      </c>
      <c r="E114">
        <v>2</v>
      </c>
      <c r="F114">
        <v>8</v>
      </c>
      <c r="H114" s="7">
        <v>15</v>
      </c>
      <c r="I114">
        <v>2</v>
      </c>
      <c r="J114">
        <v>-1</v>
      </c>
      <c r="K114">
        <f t="shared" si="44"/>
        <v>0</v>
      </c>
      <c r="L114">
        <f t="shared" si="45"/>
        <v>1</v>
      </c>
      <c r="M114">
        <v>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91"/>
        <v>0</v>
      </c>
      <c r="U114">
        <f t="shared" si="80"/>
        <v>0</v>
      </c>
      <c r="V114">
        <f t="shared" si="68"/>
        <v>0</v>
      </c>
      <c r="W114">
        <f t="shared" si="87"/>
        <v>0</v>
      </c>
      <c r="X114">
        <v>0</v>
      </c>
      <c r="Y114">
        <v>0</v>
      </c>
      <c r="Z114">
        <v>0</v>
      </c>
      <c r="AA114">
        <v>0</v>
      </c>
      <c r="AB114">
        <f t="shared" si="63"/>
        <v>0</v>
      </c>
      <c r="AC114">
        <f t="shared" si="90"/>
        <v>0</v>
      </c>
      <c r="AD114" s="16">
        <f t="shared" si="92"/>
        <v>45</v>
      </c>
      <c r="AE114" s="16">
        <f t="shared" si="93"/>
        <v>36</v>
      </c>
      <c r="AL114" s="5">
        <v>6.1412037037037036E-2</v>
      </c>
      <c r="AM114" s="16">
        <v>50</v>
      </c>
      <c r="AN114" s="16">
        <v>39</v>
      </c>
    </row>
    <row r="115" spans="1:40" x14ac:dyDescent="0.35">
      <c r="A115" t="s">
        <v>30</v>
      </c>
      <c r="B115" t="s">
        <v>31</v>
      </c>
      <c r="C115" t="s">
        <v>32</v>
      </c>
      <c r="D115" s="5">
        <v>5.859953703703704E-2</v>
      </c>
      <c r="E115">
        <v>2</v>
      </c>
      <c r="F115">
        <v>8</v>
      </c>
      <c r="H115" s="7">
        <v>30</v>
      </c>
      <c r="I115">
        <v>2</v>
      </c>
      <c r="J115">
        <v>-1</v>
      </c>
      <c r="K115">
        <f t="shared" si="44"/>
        <v>0</v>
      </c>
      <c r="L115">
        <f t="shared" si="45"/>
        <v>1</v>
      </c>
      <c r="M115">
        <v>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91"/>
        <v>0</v>
      </c>
      <c r="U115">
        <f t="shared" si="80"/>
        <v>0</v>
      </c>
      <c r="V115">
        <f t="shared" si="68"/>
        <v>0</v>
      </c>
      <c r="W115">
        <f t="shared" si="87"/>
        <v>0</v>
      </c>
      <c r="X115">
        <v>0</v>
      </c>
      <c r="Y115">
        <v>0</v>
      </c>
      <c r="Z115">
        <v>0</v>
      </c>
      <c r="AA115">
        <v>0</v>
      </c>
      <c r="AB115">
        <f t="shared" si="63"/>
        <v>0</v>
      </c>
      <c r="AC115">
        <f t="shared" si="90"/>
        <v>0</v>
      </c>
      <c r="AD115" s="16">
        <f t="shared" si="92"/>
        <v>45</v>
      </c>
      <c r="AE115" s="16">
        <f t="shared" si="93"/>
        <v>36</v>
      </c>
      <c r="AL115" s="5">
        <v>6.2002314814814809E-2</v>
      </c>
      <c r="AM115" s="16">
        <v>51</v>
      </c>
      <c r="AN115" s="16">
        <v>38</v>
      </c>
    </row>
    <row r="116" spans="1:40" x14ac:dyDescent="0.35">
      <c r="A116" t="s">
        <v>30</v>
      </c>
      <c r="B116" t="s">
        <v>31</v>
      </c>
      <c r="C116" t="s">
        <v>32</v>
      </c>
      <c r="D116" s="5">
        <v>5.917824074074074E-2</v>
      </c>
      <c r="E116">
        <v>2</v>
      </c>
      <c r="F116">
        <v>8</v>
      </c>
      <c r="H116" s="7">
        <v>40</v>
      </c>
      <c r="I116">
        <v>2</v>
      </c>
      <c r="J116">
        <v>-1</v>
      </c>
      <c r="K116">
        <f t="shared" si="44"/>
        <v>0</v>
      </c>
      <c r="L116">
        <f t="shared" si="45"/>
        <v>1</v>
      </c>
      <c r="M116">
        <v>2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91"/>
        <v>0</v>
      </c>
      <c r="U116">
        <f t="shared" si="80"/>
        <v>0</v>
      </c>
      <c r="V116">
        <f>1*(-1)</f>
        <v>-1</v>
      </c>
      <c r="W116">
        <f t="shared" si="87"/>
        <v>0</v>
      </c>
      <c r="X116">
        <v>0</v>
      </c>
      <c r="Y116">
        <v>0</v>
      </c>
      <c r="Z116">
        <v>0</v>
      </c>
      <c r="AA116">
        <v>0</v>
      </c>
      <c r="AB116">
        <f t="shared" si="63"/>
        <v>0</v>
      </c>
      <c r="AC116">
        <f t="shared" si="90"/>
        <v>0</v>
      </c>
      <c r="AD116" s="16">
        <f t="shared" si="92"/>
        <v>44</v>
      </c>
      <c r="AE116" s="16">
        <f t="shared" si="93"/>
        <v>36</v>
      </c>
      <c r="AL116" s="5">
        <v>6.3587962962962971E-2</v>
      </c>
      <c r="AM116" s="16">
        <v>52</v>
      </c>
      <c r="AN116" s="16">
        <v>39</v>
      </c>
    </row>
    <row r="117" spans="1:40" x14ac:dyDescent="0.35">
      <c r="A117" s="4" t="s">
        <v>0</v>
      </c>
      <c r="B117" s="4" t="s">
        <v>1</v>
      </c>
      <c r="C117" s="4" t="s">
        <v>2</v>
      </c>
      <c r="D117" s="4" t="s">
        <v>3</v>
      </c>
      <c r="E117" s="4" t="s">
        <v>4</v>
      </c>
      <c r="F117" s="4" t="s">
        <v>5</v>
      </c>
      <c r="G117" s="4"/>
      <c r="H117" s="6" t="s">
        <v>34</v>
      </c>
      <c r="I117" s="4" t="s">
        <v>10</v>
      </c>
      <c r="J117" s="4" t="s">
        <v>11</v>
      </c>
      <c r="K117" s="4" t="s">
        <v>36</v>
      </c>
      <c r="L117" s="4" t="s">
        <v>37</v>
      </c>
      <c r="M117" s="4" t="s">
        <v>33</v>
      </c>
      <c r="N117" s="4" t="s">
        <v>12</v>
      </c>
      <c r="O117" s="4" t="s">
        <v>13</v>
      </c>
      <c r="P117" s="4" t="s">
        <v>14</v>
      </c>
      <c r="Q117" s="4" t="s">
        <v>15</v>
      </c>
      <c r="R117" s="4" t="s">
        <v>16</v>
      </c>
      <c r="S117" s="4" t="s">
        <v>17</v>
      </c>
      <c r="T117" s="4" t="s">
        <v>18</v>
      </c>
      <c r="U117" s="4" t="s">
        <v>19</v>
      </c>
      <c r="V117" s="4" t="s">
        <v>20</v>
      </c>
      <c r="W117" s="4" t="s">
        <v>21</v>
      </c>
      <c r="X117" s="4" t="s">
        <v>22</v>
      </c>
      <c r="Y117" s="4" t="s">
        <v>23</v>
      </c>
      <c r="Z117" s="4" t="s">
        <v>24</v>
      </c>
      <c r="AA117" s="4" t="s">
        <v>25</v>
      </c>
      <c r="AB117" s="4" t="s">
        <v>26</v>
      </c>
      <c r="AC117" s="4" t="s">
        <v>27</v>
      </c>
      <c r="AD117" s="15" t="s">
        <v>38</v>
      </c>
      <c r="AE117" s="15" t="s">
        <v>39</v>
      </c>
      <c r="AF117" s="4">
        <f>-1</f>
        <v>-1</v>
      </c>
      <c r="AG117" s="4" t="s">
        <v>45</v>
      </c>
      <c r="AH117" s="4" t="s">
        <v>40</v>
      </c>
      <c r="AI117" s="4" t="s">
        <v>41</v>
      </c>
      <c r="AJ117" s="4" t="s">
        <v>46</v>
      </c>
      <c r="AL117" s="5">
        <v>6.3958333333333339E-2</v>
      </c>
      <c r="AM117" s="16">
        <v>51</v>
      </c>
      <c r="AN117" s="16">
        <v>42</v>
      </c>
    </row>
    <row r="118" spans="1:40" x14ac:dyDescent="0.35">
      <c r="A118" t="s">
        <v>30</v>
      </c>
      <c r="B118" t="s">
        <v>31</v>
      </c>
      <c r="C118" t="s">
        <v>32</v>
      </c>
      <c r="D118" s="5">
        <v>5.9756944444444439E-2</v>
      </c>
      <c r="E118">
        <v>2</v>
      </c>
      <c r="F118">
        <v>9</v>
      </c>
      <c r="H118" s="7">
        <v>0</v>
      </c>
      <c r="I118">
        <v>1</v>
      </c>
      <c r="J118">
        <v>1</v>
      </c>
      <c r="K118">
        <f t="shared" si="44"/>
        <v>0</v>
      </c>
      <c r="L118">
        <f t="shared" si="45"/>
        <v>1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f t="shared" si="91"/>
        <v>0</v>
      </c>
      <c r="U118">
        <f t="shared" si="80"/>
        <v>0</v>
      </c>
      <c r="V118">
        <f>1*(-1)</f>
        <v>-1</v>
      </c>
      <c r="W118">
        <f t="shared" si="87"/>
        <v>0</v>
      </c>
      <c r="X118">
        <v>0</v>
      </c>
      <c r="Y118">
        <v>0</v>
      </c>
      <c r="Z118">
        <v>0</v>
      </c>
      <c r="AA118">
        <v>0</v>
      </c>
      <c r="AB118">
        <f t="shared" si="63"/>
        <v>0</v>
      </c>
      <c r="AC118">
        <f t="shared" si="90"/>
        <v>0</v>
      </c>
      <c r="AD118" s="16">
        <f>SUM(K118,P118,R118,T118,V118,X118,Z118,AB118)+IF(I118=1,1,0)+AD116</f>
        <v>44</v>
      </c>
      <c r="AE118" s="16">
        <f>SUM(J118,L118,Q118,S118,U118,W118,Y118,AA118,AC118)+IF(I118=2,1,0)+AE116</f>
        <v>38</v>
      </c>
      <c r="AG118">
        <v>194</v>
      </c>
      <c r="AH118">
        <f>(AD122-AD118)/$AG$118</f>
        <v>3.608247422680412E-2</v>
      </c>
      <c r="AI118">
        <f>(AE122-AE118)/$AG$118</f>
        <v>0</v>
      </c>
      <c r="AJ118">
        <f>IF(AH118&gt;AI118, 1,2)</f>
        <v>1</v>
      </c>
      <c r="AL118" s="5">
        <v>6.446759259259259E-2</v>
      </c>
      <c r="AM118" s="16">
        <v>51</v>
      </c>
      <c r="AN118" s="16">
        <v>44</v>
      </c>
    </row>
    <row r="119" spans="1:40" x14ac:dyDescent="0.35">
      <c r="A119" t="s">
        <v>30</v>
      </c>
      <c r="B119" t="s">
        <v>31</v>
      </c>
      <c r="C119" t="s">
        <v>32</v>
      </c>
      <c r="D119" s="5">
        <v>6.008101851851852E-2</v>
      </c>
      <c r="E119">
        <v>2</v>
      </c>
      <c r="F119">
        <v>9</v>
      </c>
      <c r="H119" s="7">
        <v>15</v>
      </c>
      <c r="I119">
        <v>1</v>
      </c>
      <c r="J119">
        <v>-1</v>
      </c>
      <c r="K119">
        <f t="shared" si="44"/>
        <v>1</v>
      </c>
      <c r="L119">
        <f t="shared" si="45"/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f t="shared" si="91"/>
        <v>0</v>
      </c>
      <c r="U119">
        <f t="shared" si="80"/>
        <v>0</v>
      </c>
      <c r="V119">
        <f>0*(-1)</f>
        <v>0</v>
      </c>
      <c r="W119">
        <f t="shared" si="87"/>
        <v>0</v>
      </c>
      <c r="X119">
        <v>0</v>
      </c>
      <c r="Y119">
        <v>0</v>
      </c>
      <c r="Z119">
        <v>0</v>
      </c>
      <c r="AA119">
        <v>0</v>
      </c>
      <c r="AB119">
        <f t="shared" si="63"/>
        <v>0</v>
      </c>
      <c r="AC119">
        <f t="shared" si="90"/>
        <v>0</v>
      </c>
      <c r="AD119" s="16">
        <f>SUM(K119,P119,R119,T119,V119,X119,Z119,AB119)+AD118</f>
        <v>46</v>
      </c>
      <c r="AE119" s="16">
        <f>SUM(J119,L119,Q119,S119,U119,W119,Y119,AA119,AC119)+AE118</f>
        <v>37</v>
      </c>
      <c r="AL119" s="5">
        <v>6.4826388888888892E-2</v>
      </c>
      <c r="AM119" s="16">
        <v>52</v>
      </c>
      <c r="AN119" s="16">
        <v>45</v>
      </c>
    </row>
    <row r="120" spans="1:40" x14ac:dyDescent="0.35">
      <c r="A120" t="s">
        <v>30</v>
      </c>
      <c r="B120" t="s">
        <v>31</v>
      </c>
      <c r="C120" t="s">
        <v>32</v>
      </c>
      <c r="D120" s="5">
        <v>6.1122685185185183E-2</v>
      </c>
      <c r="E120">
        <v>2</v>
      </c>
      <c r="F120">
        <v>9</v>
      </c>
      <c r="H120" s="7">
        <v>15</v>
      </c>
      <c r="I120">
        <v>1</v>
      </c>
      <c r="J120">
        <v>1</v>
      </c>
      <c r="K120">
        <f t="shared" si="44"/>
        <v>1</v>
      </c>
      <c r="L120">
        <f t="shared" si="45"/>
        <v>0</v>
      </c>
      <c r="M120">
        <v>1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f t="shared" si="91"/>
        <v>0</v>
      </c>
      <c r="U120">
        <f t="shared" si="80"/>
        <v>0</v>
      </c>
      <c r="V120">
        <f>0*(-1)</f>
        <v>0</v>
      </c>
      <c r="W120">
        <f t="shared" si="87"/>
        <v>0</v>
      </c>
      <c r="X120">
        <v>0</v>
      </c>
      <c r="Y120">
        <v>0</v>
      </c>
      <c r="Z120">
        <v>0</v>
      </c>
      <c r="AA120">
        <v>0</v>
      </c>
      <c r="AB120">
        <f t="shared" si="63"/>
        <v>0</v>
      </c>
      <c r="AC120">
        <f t="shared" si="90"/>
        <v>0</v>
      </c>
      <c r="AD120" s="16">
        <f t="shared" ref="AD120:AD122" si="94">SUM(K120,P120,R120,T120,V120,X120,Z120,AB120)+AD119</f>
        <v>49</v>
      </c>
      <c r="AE120" s="16">
        <f t="shared" ref="AE120:AE122" si="95">SUM(J120,L120,Q120,S120,U120,W120,Y120,AA120,AC120)+AE119</f>
        <v>38</v>
      </c>
      <c r="AL120" s="5">
        <v>6.6041666666666665E-2</v>
      </c>
      <c r="AM120" s="16">
        <v>51</v>
      </c>
      <c r="AN120" s="16">
        <v>47</v>
      </c>
    </row>
    <row r="121" spans="1:40" x14ac:dyDescent="0.35">
      <c r="A121" t="s">
        <v>30</v>
      </c>
      <c r="B121" t="s">
        <v>31</v>
      </c>
      <c r="C121" t="s">
        <v>32</v>
      </c>
      <c r="D121" s="5">
        <v>6.1412037037037036E-2</v>
      </c>
      <c r="E121">
        <v>2</v>
      </c>
      <c r="F121">
        <v>9</v>
      </c>
      <c r="H121" s="7">
        <v>15</v>
      </c>
      <c r="I121">
        <v>1</v>
      </c>
      <c r="J121">
        <v>1</v>
      </c>
      <c r="K121">
        <f t="shared" si="44"/>
        <v>1</v>
      </c>
      <c r="L121">
        <f t="shared" si="45"/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91"/>
        <v>0</v>
      </c>
      <c r="U121">
        <f t="shared" si="80"/>
        <v>0</v>
      </c>
      <c r="V121">
        <f>0*(-1)</f>
        <v>0</v>
      </c>
      <c r="W121">
        <f t="shared" si="87"/>
        <v>0</v>
      </c>
      <c r="X121">
        <v>0</v>
      </c>
      <c r="Y121">
        <v>0</v>
      </c>
      <c r="Z121">
        <v>0</v>
      </c>
      <c r="AA121">
        <v>0</v>
      </c>
      <c r="AB121">
        <f t="shared" si="63"/>
        <v>0</v>
      </c>
      <c r="AC121">
        <f t="shared" si="90"/>
        <v>0</v>
      </c>
      <c r="AD121" s="16">
        <f t="shared" si="94"/>
        <v>50</v>
      </c>
      <c r="AE121" s="16">
        <f t="shared" si="95"/>
        <v>39</v>
      </c>
      <c r="AL121" s="5">
        <v>6.6435185185185194E-2</v>
      </c>
      <c r="AM121" s="16">
        <v>52</v>
      </c>
      <c r="AN121" s="16">
        <v>48</v>
      </c>
    </row>
    <row r="122" spans="1:40" x14ac:dyDescent="0.35">
      <c r="A122" t="s">
        <v>30</v>
      </c>
      <c r="B122" t="s">
        <v>31</v>
      </c>
      <c r="C122" t="s">
        <v>32</v>
      </c>
      <c r="D122" s="5">
        <v>6.2002314814814809E-2</v>
      </c>
      <c r="E122">
        <v>2</v>
      </c>
      <c r="F122">
        <v>9</v>
      </c>
      <c r="H122" s="7">
        <v>15</v>
      </c>
      <c r="I122">
        <v>1</v>
      </c>
      <c r="J122">
        <v>-1</v>
      </c>
      <c r="K122">
        <f t="shared" si="44"/>
        <v>1</v>
      </c>
      <c r="L122">
        <f t="shared" si="45"/>
        <v>0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 t="shared" si="91"/>
        <v>0</v>
      </c>
      <c r="U122">
        <f t="shared" si="80"/>
        <v>0</v>
      </c>
      <c r="V122">
        <f>0*(-1)</f>
        <v>0</v>
      </c>
      <c r="W122">
        <f t="shared" si="87"/>
        <v>0</v>
      </c>
      <c r="X122">
        <v>0</v>
      </c>
      <c r="Y122">
        <v>0</v>
      </c>
      <c r="Z122">
        <v>0</v>
      </c>
      <c r="AA122">
        <v>0</v>
      </c>
      <c r="AB122">
        <f t="shared" si="63"/>
        <v>0</v>
      </c>
      <c r="AC122">
        <f t="shared" si="90"/>
        <v>0</v>
      </c>
      <c r="AD122" s="16">
        <f t="shared" si="94"/>
        <v>51</v>
      </c>
      <c r="AE122" s="16">
        <f t="shared" si="95"/>
        <v>38</v>
      </c>
      <c r="AL122" s="5">
        <v>6.6909722222222232E-2</v>
      </c>
      <c r="AM122" s="16">
        <v>51</v>
      </c>
      <c r="AN122" s="16">
        <v>50</v>
      </c>
    </row>
    <row r="123" spans="1:40" x14ac:dyDescent="0.35">
      <c r="A123" s="4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/>
      <c r="H123" s="6" t="s">
        <v>34</v>
      </c>
      <c r="I123" s="4" t="s">
        <v>10</v>
      </c>
      <c r="J123" s="4" t="s">
        <v>11</v>
      </c>
      <c r="K123" s="4" t="s">
        <v>36</v>
      </c>
      <c r="L123" s="4" t="s">
        <v>37</v>
      </c>
      <c r="M123" s="4" t="s">
        <v>33</v>
      </c>
      <c r="N123" s="4" t="s">
        <v>12</v>
      </c>
      <c r="O123" s="4" t="s">
        <v>13</v>
      </c>
      <c r="P123" s="4" t="s">
        <v>14</v>
      </c>
      <c r="Q123" s="4" t="s">
        <v>15</v>
      </c>
      <c r="R123" s="4" t="s">
        <v>16</v>
      </c>
      <c r="S123" s="4" t="s">
        <v>17</v>
      </c>
      <c r="T123" s="4" t="s">
        <v>18</v>
      </c>
      <c r="U123" s="4" t="s">
        <v>19</v>
      </c>
      <c r="V123" s="4" t="s">
        <v>20</v>
      </c>
      <c r="W123" s="4" t="s">
        <v>21</v>
      </c>
      <c r="X123" s="4" t="s">
        <v>22</v>
      </c>
      <c r="Y123" s="4" t="s">
        <v>23</v>
      </c>
      <c r="Z123" s="4" t="s">
        <v>24</v>
      </c>
      <c r="AA123" s="4" t="s">
        <v>25</v>
      </c>
      <c r="AB123" s="4" t="s">
        <v>26</v>
      </c>
      <c r="AC123" s="4" t="s">
        <v>27</v>
      </c>
      <c r="AD123" s="15" t="s">
        <v>38</v>
      </c>
      <c r="AE123" s="15" t="s">
        <v>39</v>
      </c>
      <c r="AF123" s="4">
        <f>-1</f>
        <v>-1</v>
      </c>
      <c r="AG123" s="4" t="s">
        <v>45</v>
      </c>
      <c r="AH123" s="4" t="s">
        <v>40</v>
      </c>
      <c r="AI123" s="4" t="s">
        <v>41</v>
      </c>
      <c r="AJ123" s="4" t="s">
        <v>46</v>
      </c>
      <c r="AL123" s="5">
        <v>6.7581018518518512E-2</v>
      </c>
      <c r="AM123" s="16">
        <v>51</v>
      </c>
      <c r="AN123" s="16">
        <v>50</v>
      </c>
    </row>
    <row r="124" spans="1:40" x14ac:dyDescent="0.35">
      <c r="A124" t="s">
        <v>30</v>
      </c>
      <c r="B124" t="s">
        <v>31</v>
      </c>
      <c r="C124" t="s">
        <v>32</v>
      </c>
      <c r="D124" s="5">
        <v>6.3587962962962971E-2</v>
      </c>
      <c r="E124">
        <v>2</v>
      </c>
      <c r="F124">
        <v>10</v>
      </c>
      <c r="H124" s="7">
        <v>0</v>
      </c>
      <c r="I124">
        <v>2</v>
      </c>
      <c r="J124">
        <v>1</v>
      </c>
      <c r="K124">
        <f t="shared" si="44"/>
        <v>1</v>
      </c>
      <c r="L124">
        <f t="shared" si="45"/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91"/>
        <v>0</v>
      </c>
      <c r="U124">
        <f t="shared" si="80"/>
        <v>0</v>
      </c>
      <c r="V124">
        <f>0*(-1)</f>
        <v>0</v>
      </c>
      <c r="W124">
        <f>1*(-1)</f>
        <v>-1</v>
      </c>
      <c r="X124">
        <v>0</v>
      </c>
      <c r="Y124">
        <v>0</v>
      </c>
      <c r="Z124">
        <v>0</v>
      </c>
      <c r="AA124">
        <v>0</v>
      </c>
      <c r="AB124">
        <f t="shared" ref="AB124:AB158" si="96">0*(-1)</f>
        <v>0</v>
      </c>
      <c r="AC124">
        <f t="shared" si="90"/>
        <v>0</v>
      </c>
      <c r="AD124" s="16">
        <f>SUM(K124,P124,R124,T124,V124,X124,Z124,AB124)+IF(I124=1,1,0)+AD122</f>
        <v>52</v>
      </c>
      <c r="AE124" s="16">
        <f>SUM(J124,L124,Q124,S124,U124,W124,Y124,AA124,AC124)+IF(I124=2,1,0)+AE122</f>
        <v>39</v>
      </c>
      <c r="AG124">
        <v>345</v>
      </c>
      <c r="AH124">
        <f>(AD131-AD124)/$AG$124</f>
        <v>-2.8985507246376812E-3</v>
      </c>
      <c r="AI124">
        <f>(AE131-AE124)/$AG$124</f>
        <v>3.1884057971014491E-2</v>
      </c>
      <c r="AJ124">
        <f>IF(AH124&gt;AI124, 1,2)</f>
        <v>2</v>
      </c>
      <c r="AL124" s="5">
        <v>6.8495370370370359E-2</v>
      </c>
      <c r="AM124" s="16">
        <v>51</v>
      </c>
      <c r="AN124" s="16">
        <v>50</v>
      </c>
    </row>
    <row r="125" spans="1:40" x14ac:dyDescent="0.35">
      <c r="A125" t="s">
        <v>30</v>
      </c>
      <c r="B125" t="s">
        <v>31</v>
      </c>
      <c r="C125" t="s">
        <v>32</v>
      </c>
      <c r="D125" s="5">
        <v>6.3958333333333339E-2</v>
      </c>
      <c r="E125">
        <v>2</v>
      </c>
      <c r="F125">
        <v>10</v>
      </c>
      <c r="H125" s="7">
        <v>0</v>
      </c>
      <c r="I125">
        <v>2</v>
      </c>
      <c r="J125">
        <v>1</v>
      </c>
      <c r="K125">
        <f t="shared" si="44"/>
        <v>0</v>
      </c>
      <c r="L125">
        <f t="shared" si="45"/>
        <v>1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91"/>
        <v>0</v>
      </c>
      <c r="U125">
        <f t="shared" si="80"/>
        <v>0</v>
      </c>
      <c r="V125">
        <f>1*(-1)</f>
        <v>-1</v>
      </c>
      <c r="W125">
        <f t="shared" ref="W125:W139" si="97">0*(-1)</f>
        <v>0</v>
      </c>
      <c r="X125">
        <v>0</v>
      </c>
      <c r="Y125">
        <v>1</v>
      </c>
      <c r="Z125">
        <v>0</v>
      </c>
      <c r="AA125">
        <v>0</v>
      </c>
      <c r="AB125">
        <f t="shared" si="96"/>
        <v>0</v>
      </c>
      <c r="AC125">
        <f t="shared" si="90"/>
        <v>0</v>
      </c>
      <c r="AD125" s="16">
        <f>SUM(K125,P125,R125,T125,V125,X125,Z125,AB125)+AD124</f>
        <v>51</v>
      </c>
      <c r="AE125" s="16">
        <f>SUM(J125,L125,Q125,S125,U125,W125,Y125,AA125,AC125)+AE124</f>
        <v>42</v>
      </c>
      <c r="AL125" s="5">
        <v>6.9016203703703705E-2</v>
      </c>
      <c r="AM125" s="16">
        <v>52</v>
      </c>
      <c r="AN125" s="16">
        <v>49</v>
      </c>
    </row>
    <row r="126" spans="1:40" x14ac:dyDescent="0.35">
      <c r="A126" t="s">
        <v>30</v>
      </c>
      <c r="B126" t="s">
        <v>31</v>
      </c>
      <c r="C126" t="s">
        <v>32</v>
      </c>
      <c r="D126" s="5">
        <v>6.446759259259259E-2</v>
      </c>
      <c r="E126">
        <v>2</v>
      </c>
      <c r="F126">
        <v>10</v>
      </c>
      <c r="H126" s="7">
        <v>15</v>
      </c>
      <c r="I126">
        <v>2</v>
      </c>
      <c r="J126">
        <v>1</v>
      </c>
      <c r="K126">
        <f t="shared" si="44"/>
        <v>0</v>
      </c>
      <c r="L126">
        <f t="shared" si="45"/>
        <v>1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f t="shared" si="91"/>
        <v>0</v>
      </c>
      <c r="U126">
        <f t="shared" si="80"/>
        <v>0</v>
      </c>
      <c r="V126">
        <f>0*(-1)</f>
        <v>0</v>
      </c>
      <c r="W126">
        <f t="shared" si="97"/>
        <v>0</v>
      </c>
      <c r="X126">
        <v>0</v>
      </c>
      <c r="Y126">
        <v>0</v>
      </c>
      <c r="Z126">
        <v>0</v>
      </c>
      <c r="AA126">
        <v>0</v>
      </c>
      <c r="AB126">
        <f t="shared" si="96"/>
        <v>0</v>
      </c>
      <c r="AC126">
        <f t="shared" si="90"/>
        <v>0</v>
      </c>
      <c r="AD126" s="16">
        <f t="shared" ref="AD126:AD131" si="98">SUM(K126,P126,R126,T126,V126,X126,Z126,AB126)+AD125</f>
        <v>51</v>
      </c>
      <c r="AE126" s="16">
        <f t="shared" ref="AE126:AE131" si="99">SUM(J126,L126,Q126,S126,U126,W126,Y126,AA126,AC126)+AE125</f>
        <v>44</v>
      </c>
      <c r="AL126" s="5">
        <v>6.9814814814814816E-2</v>
      </c>
      <c r="AM126" s="16">
        <v>53</v>
      </c>
      <c r="AN126" s="16">
        <v>50</v>
      </c>
    </row>
    <row r="127" spans="1:40" x14ac:dyDescent="0.35">
      <c r="A127" t="s">
        <v>30</v>
      </c>
      <c r="B127" t="s">
        <v>31</v>
      </c>
      <c r="C127" t="s">
        <v>32</v>
      </c>
      <c r="D127" s="5">
        <v>6.4826388888888892E-2</v>
      </c>
      <c r="E127">
        <v>2</v>
      </c>
      <c r="F127">
        <v>10</v>
      </c>
      <c r="H127" s="7">
        <v>30</v>
      </c>
      <c r="I127">
        <v>2</v>
      </c>
      <c r="J127">
        <v>1</v>
      </c>
      <c r="K127">
        <f t="shared" si="44"/>
        <v>1</v>
      </c>
      <c r="L127">
        <f t="shared" si="45"/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91"/>
        <v>0</v>
      </c>
      <c r="U127">
        <f t="shared" si="80"/>
        <v>0</v>
      </c>
      <c r="V127">
        <f>0*(-1)</f>
        <v>0</v>
      </c>
      <c r="W127">
        <f t="shared" si="97"/>
        <v>0</v>
      </c>
      <c r="X127">
        <v>0</v>
      </c>
      <c r="Y127">
        <v>0</v>
      </c>
      <c r="Z127">
        <v>0</v>
      </c>
      <c r="AA127">
        <v>0</v>
      </c>
      <c r="AB127">
        <f t="shared" si="96"/>
        <v>0</v>
      </c>
      <c r="AC127">
        <f t="shared" si="90"/>
        <v>0</v>
      </c>
      <c r="AD127" s="16">
        <f t="shared" si="98"/>
        <v>52</v>
      </c>
      <c r="AE127" s="16">
        <f t="shared" si="99"/>
        <v>45</v>
      </c>
      <c r="AL127" s="5">
        <v>7.0150462962962956E-2</v>
      </c>
      <c r="AM127" s="16">
        <v>54</v>
      </c>
      <c r="AN127" s="16">
        <v>51</v>
      </c>
    </row>
    <row r="128" spans="1:40" x14ac:dyDescent="0.35">
      <c r="A128" t="s">
        <v>30</v>
      </c>
      <c r="B128" t="s">
        <v>31</v>
      </c>
      <c r="C128" t="s">
        <v>32</v>
      </c>
      <c r="D128" s="5">
        <v>6.6041666666666665E-2</v>
      </c>
      <c r="E128">
        <v>2</v>
      </c>
      <c r="F128">
        <v>10</v>
      </c>
      <c r="H128" s="7">
        <v>30</v>
      </c>
      <c r="I128">
        <v>2</v>
      </c>
      <c r="J128">
        <v>1</v>
      </c>
      <c r="K128">
        <f t="shared" si="44"/>
        <v>0</v>
      </c>
      <c r="L128">
        <f t="shared" si="45"/>
        <v>1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91"/>
        <v>0</v>
      </c>
      <c r="U128">
        <f t="shared" si="80"/>
        <v>0</v>
      </c>
      <c r="V128">
        <f>1*(-1)</f>
        <v>-1</v>
      </c>
      <c r="W128">
        <f t="shared" si="97"/>
        <v>0</v>
      </c>
      <c r="X128">
        <v>0</v>
      </c>
      <c r="Y128">
        <v>0</v>
      </c>
      <c r="Z128">
        <v>0</v>
      </c>
      <c r="AA128">
        <v>0</v>
      </c>
      <c r="AB128">
        <f t="shared" si="96"/>
        <v>0</v>
      </c>
      <c r="AC128">
        <f t="shared" si="90"/>
        <v>0</v>
      </c>
      <c r="AD128" s="16">
        <f t="shared" si="98"/>
        <v>51</v>
      </c>
      <c r="AE128" s="16">
        <f t="shared" si="99"/>
        <v>47</v>
      </c>
      <c r="AL128" s="5">
        <v>7.0462962962962963E-2</v>
      </c>
      <c r="AM128" s="16">
        <v>55</v>
      </c>
      <c r="AN128" s="16">
        <v>52</v>
      </c>
    </row>
    <row r="129" spans="1:40" x14ac:dyDescent="0.35">
      <c r="A129" t="s">
        <v>30</v>
      </c>
      <c r="B129" t="s">
        <v>31</v>
      </c>
      <c r="C129" t="s">
        <v>32</v>
      </c>
      <c r="D129" s="5">
        <v>6.6435185185185194E-2</v>
      </c>
      <c r="E129">
        <v>2</v>
      </c>
      <c r="F129">
        <v>10</v>
      </c>
      <c r="H129" s="7">
        <v>40</v>
      </c>
      <c r="I129">
        <v>2</v>
      </c>
      <c r="J129">
        <v>1</v>
      </c>
      <c r="K129">
        <f t="shared" si="44"/>
        <v>1</v>
      </c>
      <c r="L129">
        <f t="shared" si="45"/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91"/>
        <v>0</v>
      </c>
      <c r="U129">
        <f t="shared" si="80"/>
        <v>0</v>
      </c>
      <c r="V129">
        <f>0*(-1)</f>
        <v>0</v>
      </c>
      <c r="W129">
        <f t="shared" si="97"/>
        <v>0</v>
      </c>
      <c r="X129">
        <v>0</v>
      </c>
      <c r="Y129">
        <v>0</v>
      </c>
      <c r="Z129">
        <v>0</v>
      </c>
      <c r="AA129">
        <v>0</v>
      </c>
      <c r="AB129">
        <f t="shared" si="96"/>
        <v>0</v>
      </c>
      <c r="AC129">
        <f t="shared" si="90"/>
        <v>0</v>
      </c>
      <c r="AD129" s="16">
        <f t="shared" si="98"/>
        <v>52</v>
      </c>
      <c r="AE129" s="16">
        <f t="shared" si="99"/>
        <v>48</v>
      </c>
      <c r="AL129" s="5">
        <v>7.1805555555555553E-2</v>
      </c>
      <c r="AM129" s="16">
        <v>55</v>
      </c>
      <c r="AN129" s="16">
        <v>56</v>
      </c>
    </row>
    <row r="130" spans="1:40" x14ac:dyDescent="0.35">
      <c r="A130" t="s">
        <v>30</v>
      </c>
      <c r="B130" t="s">
        <v>31</v>
      </c>
      <c r="C130" t="s">
        <v>32</v>
      </c>
      <c r="D130" s="5">
        <v>6.6909722222222232E-2</v>
      </c>
      <c r="E130">
        <v>2</v>
      </c>
      <c r="F130">
        <v>10</v>
      </c>
      <c r="H130" s="7">
        <v>40</v>
      </c>
      <c r="I130">
        <v>2</v>
      </c>
      <c r="J130">
        <v>1</v>
      </c>
      <c r="K130">
        <f t="shared" si="44"/>
        <v>0</v>
      </c>
      <c r="L130">
        <f t="shared" si="45"/>
        <v>1</v>
      </c>
      <c r="M130">
        <v>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91"/>
        <v>0</v>
      </c>
      <c r="U130">
        <f t="shared" si="80"/>
        <v>0</v>
      </c>
      <c r="V130">
        <f>1*(-1)</f>
        <v>-1</v>
      </c>
      <c r="W130">
        <f t="shared" si="97"/>
        <v>0</v>
      </c>
      <c r="X130">
        <v>0</v>
      </c>
      <c r="Y130">
        <v>0</v>
      </c>
      <c r="Z130">
        <v>0</v>
      </c>
      <c r="AA130">
        <v>0</v>
      </c>
      <c r="AB130">
        <f t="shared" si="96"/>
        <v>0</v>
      </c>
      <c r="AC130">
        <f t="shared" si="90"/>
        <v>0</v>
      </c>
      <c r="AD130" s="16">
        <f t="shared" si="98"/>
        <v>51</v>
      </c>
      <c r="AE130" s="16">
        <f t="shared" si="99"/>
        <v>50</v>
      </c>
      <c r="AL130" s="5">
        <v>7.2256944444444443E-2</v>
      </c>
      <c r="AM130" s="16">
        <v>56</v>
      </c>
      <c r="AN130" s="16">
        <v>53</v>
      </c>
    </row>
    <row r="131" spans="1:40" x14ac:dyDescent="0.35">
      <c r="A131" t="s">
        <v>30</v>
      </c>
      <c r="B131" t="s">
        <v>31</v>
      </c>
      <c r="C131" t="s">
        <v>32</v>
      </c>
      <c r="D131" s="5">
        <v>6.7581018518518512E-2</v>
      </c>
      <c r="E131">
        <v>2</v>
      </c>
      <c r="F131">
        <v>10</v>
      </c>
      <c r="H131" s="7" t="s">
        <v>35</v>
      </c>
      <c r="I131">
        <v>2</v>
      </c>
      <c r="J131">
        <v>-1</v>
      </c>
      <c r="K131">
        <f t="shared" si="44"/>
        <v>0</v>
      </c>
      <c r="L131">
        <f t="shared" si="45"/>
        <v>1</v>
      </c>
      <c r="M131">
        <v>2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si="91"/>
        <v>0</v>
      </c>
      <c r="U131">
        <f t="shared" si="80"/>
        <v>0</v>
      </c>
      <c r="V131">
        <f>0*(-1)</f>
        <v>0</v>
      </c>
      <c r="W131">
        <f t="shared" si="97"/>
        <v>0</v>
      </c>
      <c r="X131">
        <v>0</v>
      </c>
      <c r="Y131">
        <v>0</v>
      </c>
      <c r="Z131">
        <v>0</v>
      </c>
      <c r="AA131">
        <v>0</v>
      </c>
      <c r="AB131">
        <f t="shared" si="96"/>
        <v>0</v>
      </c>
      <c r="AC131">
        <f t="shared" si="90"/>
        <v>0</v>
      </c>
      <c r="AD131" s="16">
        <f t="shared" si="98"/>
        <v>51</v>
      </c>
      <c r="AE131" s="16">
        <f t="shared" si="99"/>
        <v>50</v>
      </c>
      <c r="AL131" s="5">
        <v>7.2939814814814818E-2</v>
      </c>
      <c r="AM131" s="16">
        <v>56</v>
      </c>
      <c r="AN131" s="16">
        <v>53</v>
      </c>
    </row>
    <row r="132" spans="1:40" x14ac:dyDescent="0.35">
      <c r="A132" s="4" t="s">
        <v>0</v>
      </c>
      <c r="B132" s="4" t="s">
        <v>1</v>
      </c>
      <c r="C132" s="4" t="s">
        <v>2</v>
      </c>
      <c r="D132" s="4" t="s">
        <v>3</v>
      </c>
      <c r="E132" s="4" t="s">
        <v>4</v>
      </c>
      <c r="F132" s="4" t="s">
        <v>5</v>
      </c>
      <c r="G132" s="4"/>
      <c r="H132" s="6" t="s">
        <v>34</v>
      </c>
      <c r="I132" s="4" t="s">
        <v>10</v>
      </c>
      <c r="J132" s="4" t="s">
        <v>11</v>
      </c>
      <c r="K132" s="4" t="s">
        <v>36</v>
      </c>
      <c r="L132" s="4" t="s">
        <v>37</v>
      </c>
      <c r="M132" s="4" t="s">
        <v>33</v>
      </c>
      <c r="N132" s="4" t="s">
        <v>12</v>
      </c>
      <c r="O132" s="4" t="s">
        <v>13</v>
      </c>
      <c r="P132" s="4" t="s">
        <v>14</v>
      </c>
      <c r="Q132" s="4" t="s">
        <v>15</v>
      </c>
      <c r="R132" s="4" t="s">
        <v>16</v>
      </c>
      <c r="S132" s="4" t="s">
        <v>17</v>
      </c>
      <c r="T132" s="4" t="s">
        <v>18</v>
      </c>
      <c r="U132" s="4" t="s">
        <v>19</v>
      </c>
      <c r="V132" s="4" t="s">
        <v>20</v>
      </c>
      <c r="W132" s="4" t="s">
        <v>21</v>
      </c>
      <c r="X132" s="4" t="s">
        <v>22</v>
      </c>
      <c r="Y132" s="4" t="s">
        <v>23</v>
      </c>
      <c r="Z132" s="4" t="s">
        <v>24</v>
      </c>
      <c r="AA132" s="4" t="s">
        <v>25</v>
      </c>
      <c r="AB132" s="4" t="s">
        <v>26</v>
      </c>
      <c r="AC132" s="4" t="s">
        <v>27</v>
      </c>
      <c r="AD132" s="15" t="s">
        <v>38</v>
      </c>
      <c r="AE132" s="15" t="s">
        <v>39</v>
      </c>
      <c r="AF132" s="4">
        <f>-1</f>
        <v>-1</v>
      </c>
      <c r="AG132" s="4" t="s">
        <v>45</v>
      </c>
      <c r="AH132" s="4" t="s">
        <v>40</v>
      </c>
      <c r="AI132" s="4" t="s">
        <v>41</v>
      </c>
      <c r="AJ132" s="4" t="s">
        <v>46</v>
      </c>
      <c r="AL132" s="5">
        <v>7.3449074074074069E-2</v>
      </c>
      <c r="AM132" s="16">
        <v>57</v>
      </c>
      <c r="AN132" s="16">
        <v>53</v>
      </c>
    </row>
    <row r="133" spans="1:40" x14ac:dyDescent="0.35">
      <c r="A133" t="s">
        <v>30</v>
      </c>
      <c r="B133" t="s">
        <v>31</v>
      </c>
      <c r="C133" t="s">
        <v>32</v>
      </c>
      <c r="D133" s="5">
        <v>6.8495370370370359E-2</v>
      </c>
      <c r="E133">
        <v>2</v>
      </c>
      <c r="F133">
        <v>11</v>
      </c>
      <c r="H133" s="7">
        <v>0</v>
      </c>
      <c r="I133">
        <v>1</v>
      </c>
      <c r="J133">
        <v>-1</v>
      </c>
      <c r="K133">
        <f t="shared" si="44"/>
        <v>0</v>
      </c>
      <c r="L133">
        <f t="shared" si="45"/>
        <v>1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91"/>
        <v>0</v>
      </c>
      <c r="U133">
        <f t="shared" si="80"/>
        <v>0</v>
      </c>
      <c r="V133">
        <f>1*(-1)</f>
        <v>-1</v>
      </c>
      <c r="W133">
        <f t="shared" si="97"/>
        <v>0</v>
      </c>
      <c r="X133">
        <v>0</v>
      </c>
      <c r="Y133">
        <v>0</v>
      </c>
      <c r="Z133">
        <v>0</v>
      </c>
      <c r="AA133">
        <v>0</v>
      </c>
      <c r="AB133">
        <f t="shared" si="96"/>
        <v>0</v>
      </c>
      <c r="AC133">
        <f t="shared" si="90"/>
        <v>0</v>
      </c>
      <c r="AD133" s="16">
        <f>SUM(K133,P133,R133,T133,V133,X133,Z133,AB133)+IF(I133=1,1,0)+AD131</f>
        <v>51</v>
      </c>
      <c r="AE133" s="16">
        <f>SUM(J133,L133,Q133,S133,U133,W133,Y133,AA133,AC133)+IF(I133=2,1,0)+AE131</f>
        <v>50</v>
      </c>
      <c r="AG133">
        <v>170</v>
      </c>
      <c r="AH133">
        <f>(AD137-AD133)/$AG$133</f>
        <v>2.3529411764705882E-2</v>
      </c>
      <c r="AI133">
        <f>(AE137-AE133)/$AG$133</f>
        <v>1.1764705882352941E-2</v>
      </c>
      <c r="AJ133">
        <f>IF(AH133&gt;AI133, 1,2)</f>
        <v>1</v>
      </c>
      <c r="AL133" s="5">
        <v>7.3969907407407401E-2</v>
      </c>
      <c r="AM133" s="16">
        <v>57</v>
      </c>
      <c r="AN133" s="16">
        <v>55</v>
      </c>
    </row>
    <row r="134" spans="1:40" x14ac:dyDescent="0.35">
      <c r="A134" t="s">
        <v>30</v>
      </c>
      <c r="B134" t="s">
        <v>31</v>
      </c>
      <c r="C134" t="s">
        <v>32</v>
      </c>
      <c r="D134" s="5">
        <v>6.9016203703703705E-2</v>
      </c>
      <c r="E134">
        <v>2</v>
      </c>
      <c r="F134">
        <v>11</v>
      </c>
      <c r="H134" s="7">
        <v>15</v>
      </c>
      <c r="I134">
        <v>1</v>
      </c>
      <c r="J134">
        <v>-1</v>
      </c>
      <c r="K134">
        <f t="shared" si="44"/>
        <v>1</v>
      </c>
      <c r="L134">
        <f t="shared" si="45"/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91"/>
        <v>0</v>
      </c>
      <c r="U134">
        <f t="shared" si="80"/>
        <v>0</v>
      </c>
      <c r="V134">
        <f t="shared" ref="V134:V144" si="100">0*(-1)</f>
        <v>0</v>
      </c>
      <c r="W134">
        <f t="shared" si="97"/>
        <v>0</v>
      </c>
      <c r="X134">
        <v>0</v>
      </c>
      <c r="Y134">
        <v>0</v>
      </c>
      <c r="Z134">
        <v>0</v>
      </c>
      <c r="AA134">
        <v>0</v>
      </c>
      <c r="AB134">
        <f t="shared" si="96"/>
        <v>0</v>
      </c>
      <c r="AC134">
        <f t="shared" si="90"/>
        <v>0</v>
      </c>
      <c r="AD134" s="16">
        <f>SUM(K134,P134,R134,T134,V134,X134,Z134,AB134)+AD133</f>
        <v>52</v>
      </c>
      <c r="AE134" s="16">
        <f>SUM(J134,L134,Q134,S134,U134,W134,Y134,AA134,AC134)+AE133</f>
        <v>49</v>
      </c>
      <c r="AL134" s="5">
        <v>7.4293981481481489E-2</v>
      </c>
      <c r="AM134" s="16">
        <v>57</v>
      </c>
      <c r="AN134" s="16">
        <v>57</v>
      </c>
    </row>
    <row r="135" spans="1:40" x14ac:dyDescent="0.35">
      <c r="A135" t="s">
        <v>30</v>
      </c>
      <c r="B135" t="s">
        <v>31</v>
      </c>
      <c r="C135" t="s">
        <v>32</v>
      </c>
      <c r="D135" s="5">
        <v>6.9814814814814816E-2</v>
      </c>
      <c r="E135">
        <v>2</v>
      </c>
      <c r="F135">
        <v>11</v>
      </c>
      <c r="H135" s="7">
        <v>15</v>
      </c>
      <c r="I135">
        <v>1</v>
      </c>
      <c r="J135">
        <v>1</v>
      </c>
      <c r="K135">
        <f t="shared" si="44"/>
        <v>1</v>
      </c>
      <c r="L135">
        <f t="shared" si="45"/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91"/>
        <v>0</v>
      </c>
      <c r="U135">
        <f t="shared" si="80"/>
        <v>0</v>
      </c>
      <c r="V135">
        <f t="shared" si="100"/>
        <v>0</v>
      </c>
      <c r="W135">
        <f t="shared" si="97"/>
        <v>0</v>
      </c>
      <c r="X135">
        <v>0</v>
      </c>
      <c r="Y135">
        <v>0</v>
      </c>
      <c r="Z135">
        <v>0</v>
      </c>
      <c r="AA135">
        <v>0</v>
      </c>
      <c r="AB135">
        <f t="shared" si="96"/>
        <v>0</v>
      </c>
      <c r="AC135">
        <f t="shared" si="90"/>
        <v>0</v>
      </c>
      <c r="AD135" s="16">
        <f t="shared" ref="AD135:AD137" si="101">SUM(K135,P135,R135,T135,V135,X135,Z135,AB135)+AD134</f>
        <v>53</v>
      </c>
      <c r="AE135" s="16">
        <f t="shared" ref="AE135:AE137" si="102">SUM(J135,L135,Q135,S135,U135,W135,Y135,AA135,AC135)+AE134</f>
        <v>50</v>
      </c>
      <c r="AL135" s="5">
        <v>7.4745370370370365E-2</v>
      </c>
      <c r="AM135" s="16">
        <v>57</v>
      </c>
      <c r="AN135" s="16">
        <v>57</v>
      </c>
    </row>
    <row r="136" spans="1:40" x14ac:dyDescent="0.35">
      <c r="A136" t="s">
        <v>30</v>
      </c>
      <c r="B136" t="s">
        <v>31</v>
      </c>
      <c r="C136" t="s">
        <v>32</v>
      </c>
      <c r="D136" s="5">
        <v>7.0150462962962956E-2</v>
      </c>
      <c r="E136">
        <v>2</v>
      </c>
      <c r="F136">
        <v>11</v>
      </c>
      <c r="H136" s="7">
        <v>15</v>
      </c>
      <c r="I136">
        <v>1</v>
      </c>
      <c r="J136">
        <v>1</v>
      </c>
      <c r="K136">
        <f t="shared" si="44"/>
        <v>1</v>
      </c>
      <c r="L136">
        <f t="shared" si="45"/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91"/>
        <v>0</v>
      </c>
      <c r="U136">
        <f t="shared" si="80"/>
        <v>0</v>
      </c>
      <c r="V136">
        <f t="shared" si="100"/>
        <v>0</v>
      </c>
      <c r="W136">
        <f t="shared" si="97"/>
        <v>0</v>
      </c>
      <c r="X136">
        <v>0</v>
      </c>
      <c r="Y136">
        <v>0</v>
      </c>
      <c r="Z136">
        <v>0</v>
      </c>
      <c r="AA136">
        <v>0</v>
      </c>
      <c r="AB136">
        <f t="shared" si="96"/>
        <v>0</v>
      </c>
      <c r="AC136">
        <f t="shared" si="90"/>
        <v>0</v>
      </c>
      <c r="AD136" s="16">
        <f t="shared" si="101"/>
        <v>54</v>
      </c>
      <c r="AE136" s="16">
        <f t="shared" si="102"/>
        <v>51</v>
      </c>
      <c r="AL136" s="5">
        <v>7.542824074074074E-2</v>
      </c>
      <c r="AM136" s="16">
        <v>57</v>
      </c>
      <c r="AN136" s="16">
        <v>59</v>
      </c>
    </row>
    <row r="137" spans="1:40" x14ac:dyDescent="0.35">
      <c r="A137" t="s">
        <v>30</v>
      </c>
      <c r="B137" t="s">
        <v>31</v>
      </c>
      <c r="C137" t="s">
        <v>32</v>
      </c>
      <c r="D137" s="5">
        <v>7.0462962962962963E-2</v>
      </c>
      <c r="E137">
        <v>2</v>
      </c>
      <c r="F137">
        <v>11</v>
      </c>
      <c r="H137" s="7">
        <v>15</v>
      </c>
      <c r="I137">
        <v>1</v>
      </c>
      <c r="J137">
        <v>1</v>
      </c>
      <c r="K137">
        <f t="shared" si="44"/>
        <v>1</v>
      </c>
      <c r="L137">
        <f t="shared" si="45"/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91"/>
        <v>0</v>
      </c>
      <c r="U137">
        <f t="shared" si="80"/>
        <v>0</v>
      </c>
      <c r="V137">
        <f t="shared" si="100"/>
        <v>0</v>
      </c>
      <c r="W137">
        <f t="shared" si="97"/>
        <v>0</v>
      </c>
      <c r="X137">
        <v>0</v>
      </c>
      <c r="Y137">
        <v>0</v>
      </c>
      <c r="Z137">
        <v>0</v>
      </c>
      <c r="AA137">
        <v>0</v>
      </c>
      <c r="AB137">
        <f t="shared" si="96"/>
        <v>0</v>
      </c>
      <c r="AC137">
        <f t="shared" si="90"/>
        <v>0</v>
      </c>
      <c r="AD137" s="16">
        <f t="shared" si="101"/>
        <v>55</v>
      </c>
      <c r="AE137" s="16">
        <f t="shared" si="102"/>
        <v>52</v>
      </c>
      <c r="AL137" s="5">
        <v>7.5775462962962961E-2</v>
      </c>
      <c r="AM137" s="16">
        <v>57</v>
      </c>
      <c r="AN137" s="16">
        <v>61</v>
      </c>
    </row>
    <row r="138" spans="1:40" x14ac:dyDescent="0.35">
      <c r="A138" s="4" t="s">
        <v>0</v>
      </c>
      <c r="B138" s="4" t="s">
        <v>1</v>
      </c>
      <c r="C138" s="4" t="s">
        <v>2</v>
      </c>
      <c r="D138" s="4" t="s">
        <v>3</v>
      </c>
      <c r="E138" s="4" t="s">
        <v>4</v>
      </c>
      <c r="F138" s="4" t="s">
        <v>5</v>
      </c>
      <c r="G138" s="4"/>
      <c r="H138" s="6" t="s">
        <v>34</v>
      </c>
      <c r="I138" s="4" t="s">
        <v>10</v>
      </c>
      <c r="J138" s="4" t="s">
        <v>11</v>
      </c>
      <c r="K138" s="4" t="s">
        <v>36</v>
      </c>
      <c r="L138" s="4" t="s">
        <v>37</v>
      </c>
      <c r="M138" s="4" t="s">
        <v>33</v>
      </c>
      <c r="N138" s="4" t="s">
        <v>12</v>
      </c>
      <c r="O138" s="4" t="s">
        <v>13</v>
      </c>
      <c r="P138" s="4" t="s">
        <v>14</v>
      </c>
      <c r="Q138" s="4" t="s">
        <v>15</v>
      </c>
      <c r="R138" s="4" t="s">
        <v>16</v>
      </c>
      <c r="S138" s="4" t="s">
        <v>17</v>
      </c>
      <c r="T138" s="4" t="s">
        <v>18</v>
      </c>
      <c r="U138" s="4" t="s">
        <v>19</v>
      </c>
      <c r="V138" s="4" t="s">
        <v>20</v>
      </c>
      <c r="W138" s="4" t="s">
        <v>21</v>
      </c>
      <c r="X138" s="4" t="s">
        <v>22</v>
      </c>
      <c r="Y138" s="4" t="s">
        <v>23</v>
      </c>
      <c r="Z138" s="4" t="s">
        <v>24</v>
      </c>
      <c r="AA138" s="4" t="s">
        <v>25</v>
      </c>
      <c r="AB138" s="4" t="s">
        <v>26</v>
      </c>
      <c r="AC138" s="4" t="s">
        <v>27</v>
      </c>
      <c r="AD138" s="15" t="s">
        <v>38</v>
      </c>
      <c r="AE138" s="15" t="s">
        <v>39</v>
      </c>
      <c r="AF138" s="4">
        <f>-1</f>
        <v>-1</v>
      </c>
      <c r="AG138" s="4" t="s">
        <v>45</v>
      </c>
      <c r="AH138" s="4" t="s">
        <v>40</v>
      </c>
      <c r="AI138" s="4" t="s">
        <v>41</v>
      </c>
      <c r="AJ138" s="4" t="s">
        <v>46</v>
      </c>
      <c r="AL138" s="5">
        <v>7.6192129629629637E-2</v>
      </c>
      <c r="AM138" s="16">
        <v>58</v>
      </c>
      <c r="AN138" s="16">
        <v>62</v>
      </c>
    </row>
    <row r="139" spans="1:40" x14ac:dyDescent="0.35">
      <c r="A139" t="s">
        <v>30</v>
      </c>
      <c r="B139" t="s">
        <v>31</v>
      </c>
      <c r="C139" t="s">
        <v>32</v>
      </c>
      <c r="D139" s="5">
        <v>7.1805555555555553E-2</v>
      </c>
      <c r="E139">
        <v>2</v>
      </c>
      <c r="F139">
        <v>12</v>
      </c>
      <c r="H139" s="7">
        <v>0</v>
      </c>
      <c r="I139">
        <v>2</v>
      </c>
      <c r="J139">
        <v>1</v>
      </c>
      <c r="K139">
        <f t="shared" si="44"/>
        <v>0</v>
      </c>
      <c r="L139">
        <f t="shared" si="45"/>
        <v>1</v>
      </c>
      <c r="M139">
        <v>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f t="shared" si="91"/>
        <v>0</v>
      </c>
      <c r="U139">
        <f t="shared" si="80"/>
        <v>0</v>
      </c>
      <c r="V139">
        <f t="shared" si="100"/>
        <v>0</v>
      </c>
      <c r="W139">
        <f t="shared" si="97"/>
        <v>0</v>
      </c>
      <c r="X139">
        <v>0</v>
      </c>
      <c r="Y139">
        <v>0</v>
      </c>
      <c r="Z139">
        <v>0</v>
      </c>
      <c r="AA139">
        <v>0</v>
      </c>
      <c r="AB139">
        <f t="shared" si="96"/>
        <v>0</v>
      </c>
      <c r="AC139">
        <f t="shared" si="90"/>
        <v>0</v>
      </c>
      <c r="AD139" s="16">
        <f>SUM(K139,P139,R139,T139,V139,X139,Z139,AB139)+IF(I139=1,1,0)+AD137</f>
        <v>55</v>
      </c>
      <c r="AE139" s="16">
        <f>SUM(J139,L139,Q139,S139,U139,W139,Y139,AA139,AC139)+IF(I139=2,1,0)+AE137</f>
        <v>56</v>
      </c>
      <c r="AG139">
        <v>215</v>
      </c>
      <c r="AH139">
        <f>(AD144-AD139)/$AG$139</f>
        <v>9.3023255813953487E-3</v>
      </c>
      <c r="AI139">
        <f>(AE144-AE139)/$AG$139</f>
        <v>4.6511627906976744E-3</v>
      </c>
      <c r="AJ139">
        <f>IF(AH139&gt;AI139, 1,2)</f>
        <v>1</v>
      </c>
      <c r="AL139" s="5">
        <v>7.6469907407407403E-2</v>
      </c>
      <c r="AM139" s="16">
        <v>61</v>
      </c>
      <c r="AN139" s="16">
        <v>63</v>
      </c>
    </row>
    <row r="140" spans="1:40" x14ac:dyDescent="0.35">
      <c r="A140" t="s">
        <v>30</v>
      </c>
      <c r="B140" t="s">
        <v>31</v>
      </c>
      <c r="C140" t="s">
        <v>32</v>
      </c>
      <c r="D140" s="5">
        <v>7.2256944444444443E-2</v>
      </c>
      <c r="E140">
        <v>2</v>
      </c>
      <c r="F140">
        <v>12</v>
      </c>
      <c r="H140" s="7">
        <v>15</v>
      </c>
      <c r="I140">
        <v>2</v>
      </c>
      <c r="J140">
        <v>-1</v>
      </c>
      <c r="K140">
        <f t="shared" si="44"/>
        <v>1</v>
      </c>
      <c r="L140">
        <f t="shared" si="45"/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91"/>
        <v>0</v>
      </c>
      <c r="U140">
        <f>1*(-1)</f>
        <v>-1</v>
      </c>
      <c r="V140">
        <f t="shared" si="100"/>
        <v>0</v>
      </c>
      <c r="W140">
        <f>1*(-1)</f>
        <v>-1</v>
      </c>
      <c r="X140">
        <v>0</v>
      </c>
      <c r="Y140">
        <v>0</v>
      </c>
      <c r="Z140">
        <v>0</v>
      </c>
      <c r="AA140">
        <v>0</v>
      </c>
      <c r="AB140">
        <f t="shared" si="96"/>
        <v>0</v>
      </c>
      <c r="AC140">
        <f t="shared" si="90"/>
        <v>0</v>
      </c>
      <c r="AD140" s="16">
        <f>SUM(K140,P140,R140,T140,V140,X140,Z140,AB140)+AD139</f>
        <v>56</v>
      </c>
      <c r="AE140" s="16">
        <f>SUM(J140,L140,Q140,S140,U140,W140,Y140,AA140,AC140)+AE139</f>
        <v>53</v>
      </c>
      <c r="AL140" s="5">
        <v>7.6909722222222213E-2</v>
      </c>
      <c r="AM140" s="16">
        <v>62</v>
      </c>
      <c r="AN140" s="16">
        <v>63</v>
      </c>
    </row>
    <row r="141" spans="1:40" x14ac:dyDescent="0.35">
      <c r="A141" t="s">
        <v>30</v>
      </c>
      <c r="B141" t="s">
        <v>31</v>
      </c>
      <c r="C141" t="s">
        <v>32</v>
      </c>
      <c r="D141" s="5">
        <v>7.2939814814814818E-2</v>
      </c>
      <c r="E141">
        <v>2</v>
      </c>
      <c r="F141">
        <v>12</v>
      </c>
      <c r="H141" s="7">
        <v>15</v>
      </c>
      <c r="I141">
        <v>2</v>
      </c>
      <c r="J141">
        <v>-1</v>
      </c>
      <c r="K141">
        <f t="shared" si="44"/>
        <v>0</v>
      </c>
      <c r="L141">
        <f t="shared" si="45"/>
        <v>1</v>
      </c>
      <c r="M141">
        <v>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91"/>
        <v>0</v>
      </c>
      <c r="U141">
        <f t="shared" ref="U141:U175" si="103">0*(-1)</f>
        <v>0</v>
      </c>
      <c r="V141">
        <f t="shared" si="100"/>
        <v>0</v>
      </c>
      <c r="W141">
        <f>0*(-1)</f>
        <v>0</v>
      </c>
      <c r="X141">
        <v>0</v>
      </c>
      <c r="Y141">
        <v>0</v>
      </c>
      <c r="Z141">
        <v>0</v>
      </c>
      <c r="AA141">
        <v>0</v>
      </c>
      <c r="AB141">
        <f t="shared" si="96"/>
        <v>0</v>
      </c>
      <c r="AC141">
        <f t="shared" si="90"/>
        <v>0</v>
      </c>
      <c r="AD141" s="16">
        <f t="shared" ref="AD141:AD144" si="104">SUM(K141,P141,R141,T141,V141,X141,Z141,AB141)+AD140</f>
        <v>56</v>
      </c>
      <c r="AE141" s="16">
        <f t="shared" ref="AE141:AE144" si="105">SUM(J141,L141,Q141,S141,U141,W141,Y141,AA141,AC141)+AE140</f>
        <v>53</v>
      </c>
      <c r="AL141" s="5">
        <v>7.7650462962962963E-2</v>
      </c>
      <c r="AM141" s="16">
        <v>62</v>
      </c>
      <c r="AN141" s="16">
        <v>65</v>
      </c>
    </row>
    <row r="142" spans="1:40" x14ac:dyDescent="0.35">
      <c r="A142" t="s">
        <v>30</v>
      </c>
      <c r="B142" t="s">
        <v>31</v>
      </c>
      <c r="C142" t="s">
        <v>32</v>
      </c>
      <c r="D142" s="5">
        <v>7.3449074074074069E-2</v>
      </c>
      <c r="E142">
        <v>2</v>
      </c>
      <c r="F142">
        <v>12</v>
      </c>
      <c r="H142" s="7">
        <v>30</v>
      </c>
      <c r="I142">
        <v>2</v>
      </c>
      <c r="J142">
        <v>1</v>
      </c>
      <c r="K142">
        <f t="shared" si="44"/>
        <v>1</v>
      </c>
      <c r="L142">
        <f t="shared" si="45"/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f t="shared" si="91"/>
        <v>0</v>
      </c>
      <c r="U142">
        <f t="shared" si="103"/>
        <v>0</v>
      </c>
      <c r="V142">
        <f t="shared" si="100"/>
        <v>0</v>
      </c>
      <c r="W142">
        <f>1*(-1)</f>
        <v>-1</v>
      </c>
      <c r="X142">
        <v>0</v>
      </c>
      <c r="Y142">
        <v>0</v>
      </c>
      <c r="Z142">
        <v>0</v>
      </c>
      <c r="AA142">
        <v>0</v>
      </c>
      <c r="AB142">
        <f t="shared" si="96"/>
        <v>0</v>
      </c>
      <c r="AC142">
        <f t="shared" si="90"/>
        <v>0</v>
      </c>
      <c r="AD142" s="16">
        <f t="shared" si="104"/>
        <v>57</v>
      </c>
      <c r="AE142" s="16">
        <f t="shared" si="105"/>
        <v>53</v>
      </c>
      <c r="AL142" s="5">
        <v>7.8113425925925919E-2</v>
      </c>
      <c r="AM142" s="16">
        <v>64</v>
      </c>
      <c r="AN142" s="16">
        <v>64</v>
      </c>
    </row>
    <row r="143" spans="1:40" x14ac:dyDescent="0.35">
      <c r="A143" t="s">
        <v>30</v>
      </c>
      <c r="B143" t="s">
        <v>31</v>
      </c>
      <c r="C143" t="s">
        <v>32</v>
      </c>
      <c r="D143" s="5">
        <v>7.3969907407407401E-2</v>
      </c>
      <c r="E143">
        <v>2</v>
      </c>
      <c r="F143">
        <v>12</v>
      </c>
      <c r="H143" s="7">
        <v>30</v>
      </c>
      <c r="I143">
        <v>2</v>
      </c>
      <c r="J143">
        <v>1</v>
      </c>
      <c r="K143">
        <f t="shared" si="44"/>
        <v>0</v>
      </c>
      <c r="L143">
        <f t="shared" si="45"/>
        <v>1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91"/>
        <v>0</v>
      </c>
      <c r="U143">
        <f t="shared" si="103"/>
        <v>0</v>
      </c>
      <c r="V143">
        <f t="shared" si="100"/>
        <v>0</v>
      </c>
      <c r="W143">
        <f t="shared" ref="W143:W150" si="106">0*(-1)</f>
        <v>0</v>
      </c>
      <c r="X143">
        <v>0</v>
      </c>
      <c r="Y143">
        <v>0</v>
      </c>
      <c r="Z143">
        <v>0</v>
      </c>
      <c r="AA143">
        <v>0</v>
      </c>
      <c r="AB143">
        <f t="shared" si="96"/>
        <v>0</v>
      </c>
      <c r="AC143">
        <f t="shared" ref="AC143:AC178" si="107">0*(-1)</f>
        <v>0</v>
      </c>
      <c r="AD143" s="16">
        <f t="shared" si="104"/>
        <v>57</v>
      </c>
      <c r="AE143" s="16">
        <f t="shared" si="105"/>
        <v>55</v>
      </c>
      <c r="AL143" s="5">
        <v>7.8645833333333331E-2</v>
      </c>
      <c r="AM143" s="16">
        <v>66</v>
      </c>
      <c r="AN143" s="16">
        <v>65</v>
      </c>
    </row>
    <row r="144" spans="1:40" x14ac:dyDescent="0.35">
      <c r="A144" t="s">
        <v>30</v>
      </c>
      <c r="B144" t="s">
        <v>31</v>
      </c>
      <c r="C144" t="s">
        <v>32</v>
      </c>
      <c r="D144" s="5">
        <v>7.4293981481481489E-2</v>
      </c>
      <c r="E144">
        <v>2</v>
      </c>
      <c r="F144">
        <v>12</v>
      </c>
      <c r="H144" s="7">
        <v>40</v>
      </c>
      <c r="I144">
        <v>2</v>
      </c>
      <c r="J144">
        <v>1</v>
      </c>
      <c r="K144">
        <f t="shared" si="44"/>
        <v>0</v>
      </c>
      <c r="L144">
        <f t="shared" si="45"/>
        <v>1</v>
      </c>
      <c r="M144">
        <v>2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91"/>
        <v>0</v>
      </c>
      <c r="U144">
        <f t="shared" si="103"/>
        <v>0</v>
      </c>
      <c r="V144">
        <f t="shared" si="100"/>
        <v>0</v>
      </c>
      <c r="W144">
        <f t="shared" si="106"/>
        <v>0</v>
      </c>
      <c r="X144">
        <v>0</v>
      </c>
      <c r="Y144">
        <v>0</v>
      </c>
      <c r="Z144">
        <v>0</v>
      </c>
      <c r="AA144">
        <v>0</v>
      </c>
      <c r="AB144">
        <f t="shared" si="96"/>
        <v>0</v>
      </c>
      <c r="AC144">
        <f t="shared" si="107"/>
        <v>0</v>
      </c>
      <c r="AD144" s="16">
        <f t="shared" si="104"/>
        <v>57</v>
      </c>
      <c r="AE144" s="16">
        <f t="shared" si="105"/>
        <v>57</v>
      </c>
      <c r="AL144" s="5">
        <v>7.9837962962962958E-2</v>
      </c>
      <c r="AM144" s="16">
        <v>66</v>
      </c>
      <c r="AN144" s="16">
        <v>65</v>
      </c>
    </row>
    <row r="145" spans="1:56" x14ac:dyDescent="0.35">
      <c r="A145" s="4" t="s">
        <v>0</v>
      </c>
      <c r="B145" s="4" t="s">
        <v>1</v>
      </c>
      <c r="C145" s="4" t="s">
        <v>2</v>
      </c>
      <c r="D145" s="4" t="s">
        <v>3</v>
      </c>
      <c r="E145" s="4" t="s">
        <v>4</v>
      </c>
      <c r="F145" s="4" t="s">
        <v>5</v>
      </c>
      <c r="G145" s="4"/>
      <c r="H145" s="6" t="s">
        <v>34</v>
      </c>
      <c r="I145" s="4" t="s">
        <v>10</v>
      </c>
      <c r="J145" s="4" t="s">
        <v>11</v>
      </c>
      <c r="K145" s="4" t="s">
        <v>36</v>
      </c>
      <c r="L145" s="4" t="s">
        <v>37</v>
      </c>
      <c r="M145" s="4" t="s">
        <v>33</v>
      </c>
      <c r="N145" s="4" t="s">
        <v>12</v>
      </c>
      <c r="O145" s="4" t="s">
        <v>13</v>
      </c>
      <c r="P145" s="4" t="s">
        <v>14</v>
      </c>
      <c r="Q145" s="4" t="s">
        <v>15</v>
      </c>
      <c r="R145" s="4" t="s">
        <v>16</v>
      </c>
      <c r="S145" s="4" t="s">
        <v>17</v>
      </c>
      <c r="T145" s="4" t="s">
        <v>18</v>
      </c>
      <c r="U145" s="4" t="s">
        <v>19</v>
      </c>
      <c r="V145" s="4" t="s">
        <v>20</v>
      </c>
      <c r="W145" s="4" t="s">
        <v>21</v>
      </c>
      <c r="X145" s="4" t="s">
        <v>22</v>
      </c>
      <c r="Y145" s="4" t="s">
        <v>23</v>
      </c>
      <c r="Z145" s="4" t="s">
        <v>24</v>
      </c>
      <c r="AA145" s="4" t="s">
        <v>25</v>
      </c>
      <c r="AB145" s="4" t="s">
        <v>26</v>
      </c>
      <c r="AC145" s="4" t="s">
        <v>27</v>
      </c>
      <c r="AD145" s="15" t="s">
        <v>38</v>
      </c>
      <c r="AE145" s="15" t="s">
        <v>39</v>
      </c>
      <c r="AF145" s="4">
        <f>-1</f>
        <v>-1</v>
      </c>
      <c r="AG145" s="4" t="s">
        <v>45</v>
      </c>
      <c r="AH145" s="4" t="s">
        <v>40</v>
      </c>
      <c r="AI145" s="4" t="s">
        <v>41</v>
      </c>
      <c r="AJ145" s="4" t="s">
        <v>46</v>
      </c>
      <c r="AK145" s="4" t="s">
        <v>48</v>
      </c>
      <c r="AL145" s="5">
        <v>8.0555555555555561E-2</v>
      </c>
      <c r="AM145" s="16">
        <v>66</v>
      </c>
      <c r="AN145" s="16">
        <v>68</v>
      </c>
    </row>
    <row r="146" spans="1:56" x14ac:dyDescent="0.35">
      <c r="A146" t="s">
        <v>30</v>
      </c>
      <c r="B146" t="s">
        <v>31</v>
      </c>
      <c r="C146" t="s">
        <v>32</v>
      </c>
      <c r="D146" s="5">
        <v>7.4745370370370365E-2</v>
      </c>
      <c r="E146">
        <v>2</v>
      </c>
      <c r="F146">
        <v>13</v>
      </c>
      <c r="H146" s="7">
        <v>0</v>
      </c>
      <c r="I146">
        <v>1</v>
      </c>
      <c r="J146">
        <v>-1</v>
      </c>
      <c r="K146">
        <f t="shared" si="44"/>
        <v>0</v>
      </c>
      <c r="L146">
        <f t="shared" si="45"/>
        <v>1</v>
      </c>
      <c r="M146">
        <v>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ref="T146:T180" si="108">0*(-1)</f>
        <v>0</v>
      </c>
      <c r="U146">
        <f t="shared" si="103"/>
        <v>0</v>
      </c>
      <c r="V146">
        <f>1*(-1)</f>
        <v>-1</v>
      </c>
      <c r="W146">
        <f t="shared" si="106"/>
        <v>0</v>
      </c>
      <c r="X146">
        <v>0</v>
      </c>
      <c r="Y146">
        <v>0</v>
      </c>
      <c r="Z146">
        <v>0</v>
      </c>
      <c r="AA146">
        <v>0</v>
      </c>
      <c r="AB146">
        <f t="shared" si="96"/>
        <v>0</v>
      </c>
      <c r="AC146">
        <f t="shared" si="107"/>
        <v>0</v>
      </c>
      <c r="AD146" s="16">
        <f>SUM(K146,P146,R146,T146,V146,X146,Z146,AB146)+IF(I146=1,1,0)+AD144</f>
        <v>57</v>
      </c>
      <c r="AE146" s="16">
        <f>SUM(J146,L146,Q146,S146,U146,W146,Y146,AA146,AC146)+IF(I146=2,1,0)+AE144</f>
        <v>57</v>
      </c>
      <c r="AG146">
        <v>1196</v>
      </c>
      <c r="AH146">
        <f>(AD159-AD146)/$AG$146</f>
        <v>1.0869565217391304E-2</v>
      </c>
      <c r="AI146">
        <f>(AE159-AE146)/$AG$146</f>
        <v>8.3612040133779261E-3</v>
      </c>
      <c r="AJ146">
        <f>IF(AH146&gt;AI146, 1,2)</f>
        <v>1</v>
      </c>
      <c r="AL146" s="5">
        <v>8.1273148148148136E-2</v>
      </c>
      <c r="AM146" s="16">
        <v>67</v>
      </c>
      <c r="AN146" s="16">
        <v>68</v>
      </c>
    </row>
    <row r="147" spans="1:56" x14ac:dyDescent="0.35">
      <c r="A147" t="s">
        <v>30</v>
      </c>
      <c r="B147" t="s">
        <v>31</v>
      </c>
      <c r="C147" t="s">
        <v>32</v>
      </c>
      <c r="D147" s="5">
        <v>7.542824074074074E-2</v>
      </c>
      <c r="E147">
        <v>2</v>
      </c>
      <c r="F147">
        <v>13</v>
      </c>
      <c r="H147" s="7">
        <v>1</v>
      </c>
      <c r="I147">
        <v>2</v>
      </c>
      <c r="J147">
        <v>1</v>
      </c>
      <c r="K147">
        <f t="shared" si="44"/>
        <v>0</v>
      </c>
      <c r="L147">
        <f t="shared" si="45"/>
        <v>1</v>
      </c>
      <c r="M147">
        <v>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108"/>
        <v>0</v>
      </c>
      <c r="U147">
        <f t="shared" si="103"/>
        <v>0</v>
      </c>
      <c r="V147">
        <f t="shared" ref="V147:V162" si="109">0*(-1)</f>
        <v>0</v>
      </c>
      <c r="W147">
        <f t="shared" si="106"/>
        <v>0</v>
      </c>
      <c r="X147">
        <v>0</v>
      </c>
      <c r="Y147">
        <v>0</v>
      </c>
      <c r="Z147">
        <v>0</v>
      </c>
      <c r="AA147">
        <v>0</v>
      </c>
      <c r="AB147">
        <f t="shared" si="96"/>
        <v>0</v>
      </c>
      <c r="AC147">
        <f t="shared" si="107"/>
        <v>0</v>
      </c>
      <c r="AD147" s="16">
        <f>SUM(K147,P147,R147,T147,V147,X147,Z147,AB147)+AD146</f>
        <v>57</v>
      </c>
      <c r="AE147" s="16">
        <f>SUM(J147,L147,Q147,S147,U147,W147,Y147,AA147,AC147)+AE146</f>
        <v>59</v>
      </c>
      <c r="AK147" s="4" t="s">
        <v>49</v>
      </c>
      <c r="AL147" s="5">
        <v>8.2118055555555555E-2</v>
      </c>
      <c r="AM147" s="16">
        <v>68</v>
      </c>
      <c r="AN147" s="16">
        <v>66</v>
      </c>
    </row>
    <row r="148" spans="1:56" x14ac:dyDescent="0.35">
      <c r="A148" t="s">
        <v>30</v>
      </c>
      <c r="B148" t="s">
        <v>31</v>
      </c>
      <c r="C148" t="s">
        <v>32</v>
      </c>
      <c r="D148" s="5">
        <v>7.5775462962962961E-2</v>
      </c>
      <c r="E148">
        <v>2</v>
      </c>
      <c r="F148">
        <v>13</v>
      </c>
      <c r="H148" s="7">
        <v>2</v>
      </c>
      <c r="I148">
        <v>2</v>
      </c>
      <c r="J148">
        <v>1</v>
      </c>
      <c r="K148">
        <f t="shared" si="44"/>
        <v>0</v>
      </c>
      <c r="L148">
        <f t="shared" si="45"/>
        <v>1</v>
      </c>
      <c r="M148">
        <v>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f t="shared" si="108"/>
        <v>0</v>
      </c>
      <c r="U148">
        <f t="shared" si="103"/>
        <v>0</v>
      </c>
      <c r="V148">
        <f t="shared" si="109"/>
        <v>0</v>
      </c>
      <c r="W148">
        <f t="shared" si="106"/>
        <v>0</v>
      </c>
      <c r="X148">
        <v>0</v>
      </c>
      <c r="Y148">
        <v>0</v>
      </c>
      <c r="Z148">
        <v>0</v>
      </c>
      <c r="AA148">
        <v>0</v>
      </c>
      <c r="AB148">
        <f t="shared" si="96"/>
        <v>0</v>
      </c>
      <c r="AC148">
        <f t="shared" si="107"/>
        <v>0</v>
      </c>
      <c r="AD148" s="16">
        <f t="shared" ref="AD148:AD159" si="110">SUM(K148,P148,R148,T148,V148,X148,Z148,AB148)+AD147</f>
        <v>57</v>
      </c>
      <c r="AE148" s="16">
        <f t="shared" ref="AE148:AE159" si="111">SUM(J148,L148,Q148,S148,U148,W148,Y148,AA148,AC148)+AE147</f>
        <v>61</v>
      </c>
      <c r="AL148" s="5">
        <v>8.2708333333333328E-2</v>
      </c>
      <c r="AM148" s="16">
        <v>70</v>
      </c>
      <c r="AN148" s="16">
        <v>67</v>
      </c>
    </row>
    <row r="149" spans="1:56" x14ac:dyDescent="0.35">
      <c r="A149" t="s">
        <v>30</v>
      </c>
      <c r="B149" t="s">
        <v>31</v>
      </c>
      <c r="C149" t="s">
        <v>32</v>
      </c>
      <c r="D149" s="5">
        <v>7.6192129629629637E-2</v>
      </c>
      <c r="E149">
        <v>2</v>
      </c>
      <c r="F149">
        <v>13</v>
      </c>
      <c r="H149" s="7">
        <v>3</v>
      </c>
      <c r="I149">
        <v>1</v>
      </c>
      <c r="J149">
        <v>1</v>
      </c>
      <c r="K149">
        <f t="shared" ref="K149:K217" si="112">IF(M149 = 1, 1, 0)</f>
        <v>1</v>
      </c>
      <c r="L149">
        <f t="shared" ref="L149:L217" si="113">IF(M149= 2, 1, 0)</f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108"/>
        <v>0</v>
      </c>
      <c r="U149">
        <f t="shared" si="103"/>
        <v>0</v>
      </c>
      <c r="V149">
        <f t="shared" si="109"/>
        <v>0</v>
      </c>
      <c r="W149">
        <f t="shared" si="106"/>
        <v>0</v>
      </c>
      <c r="X149">
        <v>0</v>
      </c>
      <c r="Y149">
        <v>0</v>
      </c>
      <c r="Z149">
        <v>0</v>
      </c>
      <c r="AA149">
        <v>0</v>
      </c>
      <c r="AB149">
        <f t="shared" si="96"/>
        <v>0</v>
      </c>
      <c r="AC149">
        <f t="shared" si="107"/>
        <v>0</v>
      </c>
      <c r="AD149" s="16">
        <f t="shared" si="110"/>
        <v>58</v>
      </c>
      <c r="AE149" s="16">
        <f t="shared" si="111"/>
        <v>62</v>
      </c>
    </row>
    <row r="150" spans="1:56" x14ac:dyDescent="0.35">
      <c r="A150" t="s">
        <v>30</v>
      </c>
      <c r="B150" t="s">
        <v>31</v>
      </c>
      <c r="C150" t="s">
        <v>32</v>
      </c>
      <c r="D150" s="5">
        <v>7.6469907407407403E-2</v>
      </c>
      <c r="E150">
        <v>2</v>
      </c>
      <c r="F150">
        <v>13</v>
      </c>
      <c r="H150" s="7">
        <v>3</v>
      </c>
      <c r="I150">
        <v>1</v>
      </c>
      <c r="J150">
        <v>1</v>
      </c>
      <c r="K150">
        <f t="shared" si="112"/>
        <v>1</v>
      </c>
      <c r="L150">
        <f t="shared" si="113"/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0</v>
      </c>
      <c r="T150">
        <f t="shared" si="108"/>
        <v>0</v>
      </c>
      <c r="U150">
        <f t="shared" si="103"/>
        <v>0</v>
      </c>
      <c r="V150">
        <f t="shared" si="109"/>
        <v>0</v>
      </c>
      <c r="W150">
        <f t="shared" si="106"/>
        <v>0</v>
      </c>
      <c r="X150">
        <v>0</v>
      </c>
      <c r="Y150">
        <v>0</v>
      </c>
      <c r="Z150">
        <v>0</v>
      </c>
      <c r="AA150">
        <v>0</v>
      </c>
      <c r="AB150">
        <f t="shared" si="96"/>
        <v>0</v>
      </c>
      <c r="AC150">
        <f t="shared" si="107"/>
        <v>0</v>
      </c>
      <c r="AD150" s="16">
        <f t="shared" si="110"/>
        <v>61</v>
      </c>
      <c r="AE150" s="16">
        <f t="shared" si="111"/>
        <v>63</v>
      </c>
    </row>
    <row r="151" spans="1:56" x14ac:dyDescent="0.35">
      <c r="A151" t="s">
        <v>30</v>
      </c>
      <c r="B151" t="s">
        <v>31</v>
      </c>
      <c r="C151" t="s">
        <v>32</v>
      </c>
      <c r="D151" s="5">
        <v>7.6909722222222213E-2</v>
      </c>
      <c r="E151">
        <v>2</v>
      </c>
      <c r="F151">
        <v>13</v>
      </c>
      <c r="H151" s="7">
        <v>3</v>
      </c>
      <c r="I151">
        <v>2</v>
      </c>
      <c r="J151">
        <v>1</v>
      </c>
      <c r="K151">
        <f t="shared" si="112"/>
        <v>1</v>
      </c>
      <c r="L151">
        <f t="shared" si="113"/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08"/>
        <v>0</v>
      </c>
      <c r="U151">
        <f t="shared" si="103"/>
        <v>0</v>
      </c>
      <c r="V151">
        <f t="shared" si="109"/>
        <v>0</v>
      </c>
      <c r="W151">
        <f>1*(-1)</f>
        <v>-1</v>
      </c>
      <c r="X151">
        <v>0</v>
      </c>
      <c r="Y151">
        <v>0</v>
      </c>
      <c r="Z151">
        <v>0</v>
      </c>
      <c r="AA151">
        <v>0</v>
      </c>
      <c r="AB151">
        <f t="shared" si="96"/>
        <v>0</v>
      </c>
      <c r="AC151">
        <f t="shared" si="107"/>
        <v>0</v>
      </c>
      <c r="AD151" s="16">
        <f t="shared" si="110"/>
        <v>62</v>
      </c>
      <c r="AE151" s="16">
        <f t="shared" si="111"/>
        <v>63</v>
      </c>
    </row>
    <row r="152" spans="1:56" x14ac:dyDescent="0.35">
      <c r="A152" t="s">
        <v>30</v>
      </c>
      <c r="B152" t="s">
        <v>31</v>
      </c>
      <c r="C152" t="s">
        <v>32</v>
      </c>
      <c r="D152" s="5">
        <v>7.7650462962962963E-2</v>
      </c>
      <c r="E152">
        <v>2</v>
      </c>
      <c r="F152">
        <v>13</v>
      </c>
      <c r="H152" s="7">
        <v>3</v>
      </c>
      <c r="I152">
        <v>2</v>
      </c>
      <c r="J152">
        <v>1</v>
      </c>
      <c r="K152">
        <f t="shared" si="112"/>
        <v>0</v>
      </c>
      <c r="L152">
        <f t="shared" si="113"/>
        <v>1</v>
      </c>
      <c r="M152">
        <v>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08"/>
        <v>0</v>
      </c>
      <c r="U152">
        <f t="shared" si="103"/>
        <v>0</v>
      </c>
      <c r="V152">
        <f t="shared" si="109"/>
        <v>0</v>
      </c>
      <c r="W152">
        <f>0*(-1)</f>
        <v>0</v>
      </c>
      <c r="X152">
        <v>0</v>
      </c>
      <c r="Y152">
        <v>0</v>
      </c>
      <c r="Z152">
        <v>0</v>
      </c>
      <c r="AA152">
        <v>0</v>
      </c>
      <c r="AB152">
        <f t="shared" si="96"/>
        <v>0</v>
      </c>
      <c r="AC152">
        <f t="shared" si="107"/>
        <v>0</v>
      </c>
      <c r="AD152" s="16">
        <f t="shared" si="110"/>
        <v>62</v>
      </c>
      <c r="AE152" s="16">
        <f t="shared" si="111"/>
        <v>65</v>
      </c>
    </row>
    <row r="153" spans="1:56" x14ac:dyDescent="0.35">
      <c r="A153" t="s">
        <v>30</v>
      </c>
      <c r="B153" t="s">
        <v>31</v>
      </c>
      <c r="C153" t="s">
        <v>32</v>
      </c>
      <c r="D153" s="5">
        <v>7.8113425925925919E-2</v>
      </c>
      <c r="E153">
        <v>2</v>
      </c>
      <c r="F153">
        <v>13</v>
      </c>
      <c r="H153" s="7">
        <v>4</v>
      </c>
      <c r="I153">
        <v>1</v>
      </c>
      <c r="J153">
        <v>-1</v>
      </c>
      <c r="K153">
        <f t="shared" si="112"/>
        <v>1</v>
      </c>
      <c r="L153">
        <f t="shared" si="113"/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f t="shared" si="108"/>
        <v>0</v>
      </c>
      <c r="U153">
        <f t="shared" si="103"/>
        <v>0</v>
      </c>
      <c r="V153">
        <f t="shared" si="109"/>
        <v>0</v>
      </c>
      <c r="W153">
        <f>0*(-1)</f>
        <v>0</v>
      </c>
      <c r="X153">
        <v>0</v>
      </c>
      <c r="Y153">
        <v>0</v>
      </c>
      <c r="Z153">
        <v>0</v>
      </c>
      <c r="AA153">
        <v>0</v>
      </c>
      <c r="AB153">
        <f t="shared" si="96"/>
        <v>0</v>
      </c>
      <c r="AC153">
        <f t="shared" si="107"/>
        <v>0</v>
      </c>
      <c r="AD153" s="16">
        <f t="shared" si="110"/>
        <v>64</v>
      </c>
      <c r="AE153" s="16">
        <f t="shared" si="111"/>
        <v>64</v>
      </c>
    </row>
    <row r="154" spans="1:56" x14ac:dyDescent="0.35">
      <c r="A154" t="s">
        <v>30</v>
      </c>
      <c r="B154" t="s">
        <v>31</v>
      </c>
      <c r="C154" t="s">
        <v>32</v>
      </c>
      <c r="D154" s="5">
        <v>7.8645833333333331E-2</v>
      </c>
      <c r="E154">
        <v>2</v>
      </c>
      <c r="F154">
        <v>13</v>
      </c>
      <c r="H154" s="7">
        <v>4</v>
      </c>
      <c r="I154">
        <v>1</v>
      </c>
      <c r="J154">
        <v>1</v>
      </c>
      <c r="K154">
        <f t="shared" si="112"/>
        <v>1</v>
      </c>
      <c r="L154">
        <f t="shared" si="113"/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f t="shared" si="108"/>
        <v>0</v>
      </c>
      <c r="U154">
        <f t="shared" si="103"/>
        <v>0</v>
      </c>
      <c r="V154">
        <f t="shared" si="109"/>
        <v>0</v>
      </c>
      <c r="W154">
        <f>0*(-1)</f>
        <v>0</v>
      </c>
      <c r="X154">
        <v>0</v>
      </c>
      <c r="Y154">
        <v>0</v>
      </c>
      <c r="Z154">
        <v>0</v>
      </c>
      <c r="AA154">
        <v>0</v>
      </c>
      <c r="AB154">
        <f t="shared" si="96"/>
        <v>0</v>
      </c>
      <c r="AC154">
        <f t="shared" si="107"/>
        <v>0</v>
      </c>
      <c r="AD154" s="16">
        <f t="shared" si="110"/>
        <v>66</v>
      </c>
      <c r="AE154" s="16">
        <f t="shared" si="111"/>
        <v>65</v>
      </c>
    </row>
    <row r="155" spans="1:56" x14ac:dyDescent="0.35">
      <c r="A155" t="s">
        <v>30</v>
      </c>
      <c r="B155" t="s">
        <v>31</v>
      </c>
      <c r="C155" t="s">
        <v>32</v>
      </c>
      <c r="D155" s="5">
        <v>7.9837962962962958E-2</v>
      </c>
      <c r="E155">
        <v>2</v>
      </c>
      <c r="F155">
        <v>13</v>
      </c>
      <c r="H155" s="7">
        <v>4</v>
      </c>
      <c r="I155">
        <v>2</v>
      </c>
      <c r="J155">
        <v>-1</v>
      </c>
      <c r="K155">
        <f t="shared" si="112"/>
        <v>0</v>
      </c>
      <c r="L155">
        <f t="shared" si="113"/>
        <v>1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08"/>
        <v>0</v>
      </c>
      <c r="U155">
        <f t="shared" si="103"/>
        <v>0</v>
      </c>
      <c r="V155">
        <f t="shared" si="109"/>
        <v>0</v>
      </c>
      <c r="W155">
        <f>0*(-1)</f>
        <v>0</v>
      </c>
      <c r="X155">
        <v>0</v>
      </c>
      <c r="Y155">
        <v>0</v>
      </c>
      <c r="Z155">
        <v>0</v>
      </c>
      <c r="AA155">
        <v>0</v>
      </c>
      <c r="AB155">
        <f t="shared" si="96"/>
        <v>0</v>
      </c>
      <c r="AC155">
        <f t="shared" si="107"/>
        <v>0</v>
      </c>
      <c r="AD155" s="16">
        <f t="shared" si="110"/>
        <v>66</v>
      </c>
      <c r="AE155" s="16">
        <f t="shared" si="111"/>
        <v>65</v>
      </c>
    </row>
    <row r="156" spans="1:56" x14ac:dyDescent="0.35">
      <c r="A156" t="s">
        <v>30</v>
      </c>
      <c r="B156" t="s">
        <v>31</v>
      </c>
      <c r="C156" t="s">
        <v>32</v>
      </c>
      <c r="D156" s="5">
        <v>8.0555555555555561E-2</v>
      </c>
      <c r="E156">
        <v>2</v>
      </c>
      <c r="F156">
        <v>13</v>
      </c>
      <c r="H156" s="7">
        <v>5</v>
      </c>
      <c r="I156">
        <v>2</v>
      </c>
      <c r="J156">
        <v>1</v>
      </c>
      <c r="K156">
        <f t="shared" si="112"/>
        <v>0</v>
      </c>
      <c r="L156">
        <f t="shared" si="113"/>
        <v>1</v>
      </c>
      <c r="M156">
        <v>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f t="shared" si="108"/>
        <v>0</v>
      </c>
      <c r="U156">
        <f t="shared" si="103"/>
        <v>0</v>
      </c>
      <c r="V156">
        <f t="shared" si="109"/>
        <v>0</v>
      </c>
      <c r="W156">
        <f>0*(-1)</f>
        <v>0</v>
      </c>
      <c r="X156">
        <v>0</v>
      </c>
      <c r="Y156">
        <v>0</v>
      </c>
      <c r="Z156">
        <v>0</v>
      </c>
      <c r="AA156">
        <v>0</v>
      </c>
      <c r="AB156">
        <f t="shared" si="96"/>
        <v>0</v>
      </c>
      <c r="AC156">
        <f t="shared" si="107"/>
        <v>0</v>
      </c>
      <c r="AD156" s="16">
        <f t="shared" si="110"/>
        <v>66</v>
      </c>
      <c r="AE156" s="16">
        <f t="shared" si="111"/>
        <v>68</v>
      </c>
    </row>
    <row r="157" spans="1:56" x14ac:dyDescent="0.35">
      <c r="A157" t="s">
        <v>30</v>
      </c>
      <c r="B157" t="s">
        <v>31</v>
      </c>
      <c r="C157" t="s">
        <v>32</v>
      </c>
      <c r="D157" s="5">
        <v>8.1273148148148136E-2</v>
      </c>
      <c r="E157">
        <v>2</v>
      </c>
      <c r="F157">
        <v>13</v>
      </c>
      <c r="H157" s="7">
        <v>6</v>
      </c>
      <c r="I157">
        <v>1</v>
      </c>
      <c r="J157">
        <v>1</v>
      </c>
      <c r="K157">
        <f t="shared" si="112"/>
        <v>1</v>
      </c>
      <c r="L157">
        <f t="shared" si="113"/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f t="shared" si="108"/>
        <v>0</v>
      </c>
      <c r="U157">
        <f t="shared" si="103"/>
        <v>0</v>
      </c>
      <c r="V157">
        <f t="shared" si="109"/>
        <v>0</v>
      </c>
      <c r="W157">
        <f>1*(-1)</f>
        <v>-1</v>
      </c>
      <c r="X157">
        <v>0</v>
      </c>
      <c r="Y157">
        <v>0</v>
      </c>
      <c r="Z157">
        <v>0</v>
      </c>
      <c r="AA157">
        <v>0</v>
      </c>
      <c r="AB157">
        <f t="shared" si="96"/>
        <v>0</v>
      </c>
      <c r="AC157">
        <f t="shared" si="107"/>
        <v>0</v>
      </c>
      <c r="AD157" s="16">
        <f t="shared" si="110"/>
        <v>67</v>
      </c>
      <c r="AE157" s="16">
        <f t="shared" si="111"/>
        <v>68</v>
      </c>
    </row>
    <row r="158" spans="1:56" x14ac:dyDescent="0.35">
      <c r="A158" t="s">
        <v>30</v>
      </c>
      <c r="B158" t="s">
        <v>31</v>
      </c>
      <c r="C158" t="s">
        <v>32</v>
      </c>
      <c r="D158" s="5">
        <v>8.2118055555555555E-2</v>
      </c>
      <c r="E158">
        <v>2</v>
      </c>
      <c r="F158">
        <v>13</v>
      </c>
      <c r="H158" s="7">
        <v>6</v>
      </c>
      <c r="I158">
        <v>1</v>
      </c>
      <c r="J158">
        <v>-1</v>
      </c>
      <c r="K158">
        <f t="shared" si="112"/>
        <v>1</v>
      </c>
      <c r="L158">
        <f t="shared" si="113"/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f t="shared" si="108"/>
        <v>0</v>
      </c>
      <c r="U158">
        <f t="shared" si="103"/>
        <v>0</v>
      </c>
      <c r="V158">
        <f t="shared" si="109"/>
        <v>0</v>
      </c>
      <c r="W158">
        <f>1*(-1)</f>
        <v>-1</v>
      </c>
      <c r="X158">
        <v>0</v>
      </c>
      <c r="Y158">
        <v>0</v>
      </c>
      <c r="Z158">
        <v>0</v>
      </c>
      <c r="AA158">
        <v>0</v>
      </c>
      <c r="AB158">
        <f t="shared" si="96"/>
        <v>0</v>
      </c>
      <c r="AC158">
        <f t="shared" si="107"/>
        <v>0</v>
      </c>
      <c r="AD158" s="16">
        <f t="shared" si="110"/>
        <v>68</v>
      </c>
      <c r="AE158" s="16">
        <f t="shared" si="111"/>
        <v>66</v>
      </c>
    </row>
    <row r="159" spans="1:56" x14ac:dyDescent="0.35">
      <c r="A159" t="s">
        <v>30</v>
      </c>
      <c r="B159" t="s">
        <v>31</v>
      </c>
      <c r="C159" t="s">
        <v>32</v>
      </c>
      <c r="D159" s="5">
        <v>8.2708333333333328E-2</v>
      </c>
      <c r="E159">
        <v>2</v>
      </c>
      <c r="F159">
        <v>13</v>
      </c>
      <c r="H159" s="7">
        <v>6</v>
      </c>
      <c r="I159">
        <v>2</v>
      </c>
      <c r="J159">
        <v>1</v>
      </c>
      <c r="K159">
        <f t="shared" si="112"/>
        <v>1</v>
      </c>
      <c r="L159">
        <f t="shared" si="113"/>
        <v>0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0</v>
      </c>
      <c r="T159">
        <f t="shared" si="108"/>
        <v>0</v>
      </c>
      <c r="U159">
        <f t="shared" si="103"/>
        <v>0</v>
      </c>
      <c r="V159">
        <f t="shared" si="109"/>
        <v>0</v>
      </c>
      <c r="W159">
        <f>0*(-1)</f>
        <v>0</v>
      </c>
      <c r="X159">
        <v>0</v>
      </c>
      <c r="Y159">
        <v>0</v>
      </c>
      <c r="Z159">
        <v>0</v>
      </c>
      <c r="AA159">
        <v>0</v>
      </c>
      <c r="AB159">
        <f t="shared" ref="AB159:AB166" si="114">0*(-1)</f>
        <v>0</v>
      </c>
      <c r="AC159">
        <f t="shared" si="107"/>
        <v>0</v>
      </c>
      <c r="AD159" s="16">
        <f t="shared" si="110"/>
        <v>70</v>
      </c>
      <c r="AE159" s="16">
        <f t="shared" si="111"/>
        <v>67</v>
      </c>
    </row>
    <row r="160" spans="1:56" s="11" customFormat="1" x14ac:dyDescent="0.35">
      <c r="D160" s="12"/>
      <c r="H160" s="13"/>
      <c r="K160">
        <f t="shared" si="112"/>
        <v>0</v>
      </c>
      <c r="L160">
        <f t="shared" si="113"/>
        <v>0</v>
      </c>
      <c r="T160">
        <f t="shared" si="108"/>
        <v>0</v>
      </c>
      <c r="U160">
        <f t="shared" si="103"/>
        <v>0</v>
      </c>
      <c r="V160">
        <f t="shared" si="109"/>
        <v>0</v>
      </c>
      <c r="W160">
        <f>0*(-1)</f>
        <v>0</v>
      </c>
      <c r="AB160"/>
      <c r="AC160"/>
      <c r="AD160" s="16"/>
      <c r="AE160" s="16"/>
      <c r="BC160"/>
      <c r="BD160"/>
    </row>
    <row r="161" spans="1:49" x14ac:dyDescent="0.35">
      <c r="A161" s="4" t="s">
        <v>0</v>
      </c>
      <c r="B161" s="4" t="s">
        <v>1</v>
      </c>
      <c r="C161" s="4" t="s">
        <v>2</v>
      </c>
      <c r="D161" s="4" t="s">
        <v>3</v>
      </c>
      <c r="E161" s="4" t="s">
        <v>4</v>
      </c>
      <c r="F161" s="4" t="s">
        <v>5</v>
      </c>
      <c r="G161" s="4"/>
      <c r="H161" s="6" t="s">
        <v>34</v>
      </c>
      <c r="I161" s="4" t="s">
        <v>10</v>
      </c>
      <c r="J161" s="4" t="s">
        <v>11</v>
      </c>
      <c r="K161" s="4" t="s">
        <v>36</v>
      </c>
      <c r="L161" s="4" t="s">
        <v>37</v>
      </c>
      <c r="M161" s="4" t="s">
        <v>33</v>
      </c>
      <c r="N161" s="4" t="s">
        <v>12</v>
      </c>
      <c r="O161" s="4" t="s">
        <v>13</v>
      </c>
      <c r="P161" s="4" t="s">
        <v>14</v>
      </c>
      <c r="Q161" s="4" t="s">
        <v>15</v>
      </c>
      <c r="R161" s="4" t="s">
        <v>16</v>
      </c>
      <c r="S161" s="4" t="s">
        <v>17</v>
      </c>
      <c r="T161" s="4" t="s">
        <v>18</v>
      </c>
      <c r="U161" s="4" t="s">
        <v>19</v>
      </c>
      <c r="V161" s="4" t="s">
        <v>20</v>
      </c>
      <c r="W161" s="4" t="s">
        <v>21</v>
      </c>
      <c r="X161" s="4" t="s">
        <v>22</v>
      </c>
      <c r="Y161" s="4" t="s">
        <v>23</v>
      </c>
      <c r="Z161" s="4" t="s">
        <v>24</v>
      </c>
      <c r="AA161" s="4" t="s">
        <v>25</v>
      </c>
      <c r="AB161" s="4" t="s">
        <v>26</v>
      </c>
      <c r="AC161" s="4" t="s">
        <v>27</v>
      </c>
      <c r="AD161" s="15" t="s">
        <v>38</v>
      </c>
      <c r="AE161" s="15" t="s">
        <v>39</v>
      </c>
      <c r="AF161" s="4">
        <f>-1</f>
        <v>-1</v>
      </c>
      <c r="AG161" s="4" t="s">
        <v>45</v>
      </c>
      <c r="AH161" s="4" t="s">
        <v>40</v>
      </c>
      <c r="AI161" s="4" t="s">
        <v>41</v>
      </c>
      <c r="AJ161" s="4" t="s">
        <v>46</v>
      </c>
      <c r="AL161" s="4" t="s">
        <v>42</v>
      </c>
      <c r="AM161" s="4" t="s">
        <v>43</v>
      </c>
      <c r="AN161" s="4" t="s">
        <v>44</v>
      </c>
      <c r="AQ161" s="4" t="s">
        <v>52</v>
      </c>
      <c r="AR161" s="4" t="s">
        <v>50</v>
      </c>
      <c r="AS161" s="4" t="s">
        <v>51</v>
      </c>
      <c r="AT161" s="4" t="s">
        <v>53</v>
      </c>
      <c r="AU161" s="4" t="s">
        <v>54</v>
      </c>
      <c r="AV161" s="4" t="s">
        <v>55</v>
      </c>
      <c r="AW161" s="4" t="s">
        <v>56</v>
      </c>
    </row>
    <row r="162" spans="1:49" x14ac:dyDescent="0.35">
      <c r="A162" t="s">
        <v>30</v>
      </c>
      <c r="B162" t="s">
        <v>31</v>
      </c>
      <c r="C162" t="s">
        <v>32</v>
      </c>
      <c r="D162" s="5">
        <v>8.4733796296296293E-2</v>
      </c>
      <c r="E162">
        <v>3</v>
      </c>
      <c r="F162">
        <v>1</v>
      </c>
      <c r="H162" s="7">
        <v>0</v>
      </c>
      <c r="I162">
        <v>2</v>
      </c>
      <c r="J162">
        <v>1</v>
      </c>
      <c r="K162">
        <f t="shared" si="112"/>
        <v>1</v>
      </c>
      <c r="L162">
        <f t="shared" si="113"/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f t="shared" si="108"/>
        <v>0</v>
      </c>
      <c r="U162">
        <f t="shared" si="103"/>
        <v>0</v>
      </c>
      <c r="V162">
        <f t="shared" si="109"/>
        <v>0</v>
      </c>
      <c r="W162">
        <f>1*(-1)</f>
        <v>-1</v>
      </c>
      <c r="X162">
        <v>0</v>
      </c>
      <c r="Y162">
        <v>0</v>
      </c>
      <c r="Z162">
        <v>0</v>
      </c>
      <c r="AA162">
        <v>0</v>
      </c>
      <c r="AB162">
        <f t="shared" si="114"/>
        <v>0</v>
      </c>
      <c r="AC162">
        <f t="shared" si="107"/>
        <v>0</v>
      </c>
      <c r="AD162" s="16">
        <f>SUM(K162,P162,R162,T162,V162,X162,Z162,AB162)+IF(I162=1,1,0)+1</f>
        <v>2</v>
      </c>
      <c r="AE162" s="16">
        <f>SUM(J162,L162,Q162,S162,U162,W162,Y162,AA162,AC162)+IF(I162=2,1,0)</f>
        <v>1</v>
      </c>
      <c r="AG162">
        <v>342</v>
      </c>
      <c r="AH162">
        <f>(AD169-AD162)/$AG$162</f>
        <v>1.4619883040935672E-2</v>
      </c>
      <c r="AI162">
        <f>(AE169-AE162)/$AG$162</f>
        <v>2.046783625730994E-2</v>
      </c>
      <c r="AJ162">
        <f>IF(AH162&gt;AI162, 1,2)</f>
        <v>2</v>
      </c>
      <c r="AL162" s="5">
        <v>8.4733796296296293E-2</v>
      </c>
      <c r="AM162" s="16">
        <v>2</v>
      </c>
      <c r="AN162" s="16">
        <v>1</v>
      </c>
      <c r="AQ162">
        <f>SUM(AG162,AG171,AG178,AG185,AG194,AG227,AG233)</f>
        <v>2841</v>
      </c>
      <c r="AR162">
        <f>(AM231-AM162)</f>
        <v>40</v>
      </c>
      <c r="AS162">
        <f>(AN231-AN162)</f>
        <v>41</v>
      </c>
      <c r="AT162" s="21">
        <f>(AR162/AQ162)</f>
        <v>1.4079549454417459E-2</v>
      </c>
      <c r="AU162" s="21">
        <f>(AS162/AQ162)</f>
        <v>1.4431538190777896E-2</v>
      </c>
      <c r="AV162">
        <f>IF(AT162&gt;AU162, 1,2)</f>
        <v>2</v>
      </c>
      <c r="AW162">
        <f>IF(O237=2,2,1)</f>
        <v>1</v>
      </c>
    </row>
    <row r="163" spans="1:49" x14ac:dyDescent="0.35">
      <c r="A163" t="s">
        <v>30</v>
      </c>
      <c r="B163" t="s">
        <v>31</v>
      </c>
      <c r="C163" t="s">
        <v>32</v>
      </c>
      <c r="D163" s="5">
        <v>8.5081018518518514E-2</v>
      </c>
      <c r="E163">
        <v>3</v>
      </c>
      <c r="F163">
        <v>1</v>
      </c>
      <c r="H163" s="7">
        <v>0</v>
      </c>
      <c r="I163">
        <v>2</v>
      </c>
      <c r="J163">
        <v>1</v>
      </c>
      <c r="K163">
        <f t="shared" si="112"/>
        <v>0</v>
      </c>
      <c r="L163">
        <f t="shared" si="113"/>
        <v>1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08"/>
        <v>0</v>
      </c>
      <c r="U163">
        <f t="shared" si="103"/>
        <v>0</v>
      </c>
      <c r="V163">
        <f>1*(-1)</f>
        <v>-1</v>
      </c>
      <c r="W163">
        <f t="shared" ref="W163:W168" si="115">0*(-1)</f>
        <v>0</v>
      </c>
      <c r="X163">
        <v>0</v>
      </c>
      <c r="Y163">
        <v>0</v>
      </c>
      <c r="Z163">
        <v>0</v>
      </c>
      <c r="AA163">
        <v>0</v>
      </c>
      <c r="AB163">
        <f t="shared" si="114"/>
        <v>0</v>
      </c>
      <c r="AC163">
        <f t="shared" si="107"/>
        <v>0</v>
      </c>
      <c r="AD163" s="16">
        <f>SUM(K163,P163,R163,T163,V163,X163,Z163,AB163)+AD162</f>
        <v>1</v>
      </c>
      <c r="AE163" s="16">
        <f>SUM(J163,L163,Q163,S163,U163,W163,Y163,AA163,AC163)+AE162</f>
        <v>3</v>
      </c>
      <c r="AL163" s="5">
        <v>8.5081018518518514E-2</v>
      </c>
      <c r="AM163" s="16">
        <v>1</v>
      </c>
      <c r="AN163" s="16">
        <v>3</v>
      </c>
    </row>
    <row r="164" spans="1:49" x14ac:dyDescent="0.35">
      <c r="A164" t="s">
        <v>30</v>
      </c>
      <c r="B164" t="s">
        <v>31</v>
      </c>
      <c r="C164" t="s">
        <v>32</v>
      </c>
      <c r="D164" s="5">
        <v>8.564814814814814E-2</v>
      </c>
      <c r="E164">
        <v>3</v>
      </c>
      <c r="F164">
        <v>1</v>
      </c>
      <c r="H164" s="7">
        <v>15</v>
      </c>
      <c r="I164">
        <v>2</v>
      </c>
      <c r="J164">
        <v>1</v>
      </c>
      <c r="K164">
        <f t="shared" si="112"/>
        <v>0</v>
      </c>
      <c r="L164">
        <f t="shared" si="113"/>
        <v>1</v>
      </c>
      <c r="M164">
        <v>2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1</v>
      </c>
      <c r="T164">
        <f t="shared" si="108"/>
        <v>0</v>
      </c>
      <c r="U164">
        <f t="shared" si="103"/>
        <v>0</v>
      </c>
      <c r="V164">
        <f>0*(-1)</f>
        <v>0</v>
      </c>
      <c r="W164">
        <f t="shared" si="115"/>
        <v>0</v>
      </c>
      <c r="X164">
        <v>0</v>
      </c>
      <c r="Y164">
        <v>0</v>
      </c>
      <c r="Z164">
        <v>0</v>
      </c>
      <c r="AA164">
        <v>0</v>
      </c>
      <c r="AB164">
        <f t="shared" si="114"/>
        <v>0</v>
      </c>
      <c r="AC164">
        <f t="shared" si="107"/>
        <v>0</v>
      </c>
      <c r="AD164" s="16">
        <f t="shared" ref="AD164:AD169" si="116">SUM(K164,P164,R164,T164,V164,X164,Z164,AB164)+AD163</f>
        <v>1</v>
      </c>
      <c r="AE164" s="16">
        <f t="shared" ref="AE164:AE169" si="117">SUM(J164,L164,Q164,S164,U164,W164,Y164,AA164,AC164)+AE163</f>
        <v>7</v>
      </c>
      <c r="AL164" s="5">
        <v>8.564814814814814E-2</v>
      </c>
      <c r="AM164" s="16">
        <v>1</v>
      </c>
      <c r="AN164" s="16">
        <v>7</v>
      </c>
      <c r="AT164" s="4" t="s">
        <v>57</v>
      </c>
      <c r="AU164" s="21">
        <f>ABS(AT162-AU162)</f>
        <v>3.5198873636043716E-4</v>
      </c>
    </row>
    <row r="165" spans="1:49" x14ac:dyDescent="0.35">
      <c r="A165" t="s">
        <v>30</v>
      </c>
      <c r="B165" t="s">
        <v>31</v>
      </c>
      <c r="C165" t="s">
        <v>32</v>
      </c>
      <c r="D165" s="5">
        <v>8.6134259259259258E-2</v>
      </c>
      <c r="E165">
        <v>3</v>
      </c>
      <c r="F165">
        <v>1</v>
      </c>
      <c r="H165" s="7">
        <v>30</v>
      </c>
      <c r="I165">
        <v>2</v>
      </c>
      <c r="J165">
        <v>1</v>
      </c>
      <c r="K165">
        <f t="shared" si="112"/>
        <v>1</v>
      </c>
      <c r="L165">
        <f t="shared" si="113"/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f t="shared" si="108"/>
        <v>0</v>
      </c>
      <c r="U165">
        <f t="shared" si="103"/>
        <v>0</v>
      </c>
      <c r="V165">
        <f>0*(-1)</f>
        <v>0</v>
      </c>
      <c r="W165">
        <f t="shared" si="115"/>
        <v>0</v>
      </c>
      <c r="X165">
        <v>0</v>
      </c>
      <c r="Y165">
        <v>0</v>
      </c>
      <c r="Z165">
        <v>0</v>
      </c>
      <c r="AA165">
        <v>0</v>
      </c>
      <c r="AB165">
        <f t="shared" si="114"/>
        <v>0</v>
      </c>
      <c r="AC165">
        <f t="shared" si="107"/>
        <v>0</v>
      </c>
      <c r="AD165" s="16">
        <f t="shared" si="116"/>
        <v>3</v>
      </c>
      <c r="AE165" s="16">
        <f t="shared" si="117"/>
        <v>8</v>
      </c>
      <c r="AL165" s="5">
        <v>8.6134259259259258E-2</v>
      </c>
      <c r="AM165" s="16">
        <v>3</v>
      </c>
      <c r="AN165" s="16">
        <v>8</v>
      </c>
    </row>
    <row r="166" spans="1:49" x14ac:dyDescent="0.35">
      <c r="A166" t="s">
        <v>30</v>
      </c>
      <c r="B166" t="s">
        <v>31</v>
      </c>
      <c r="C166" t="s">
        <v>32</v>
      </c>
      <c r="D166" s="5">
        <v>8.6574074074074081E-2</v>
      </c>
      <c r="E166">
        <v>3</v>
      </c>
      <c r="F166">
        <v>1</v>
      </c>
      <c r="H166" s="7">
        <v>30</v>
      </c>
      <c r="I166">
        <v>2</v>
      </c>
      <c r="J166">
        <v>1</v>
      </c>
      <c r="K166">
        <f t="shared" si="112"/>
        <v>1</v>
      </c>
      <c r="L166">
        <f t="shared" si="113"/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108"/>
        <v>0</v>
      </c>
      <c r="U166">
        <f t="shared" si="103"/>
        <v>0</v>
      </c>
      <c r="V166">
        <f>0*(-1)</f>
        <v>0</v>
      </c>
      <c r="W166">
        <f t="shared" si="115"/>
        <v>0</v>
      </c>
      <c r="X166">
        <v>1</v>
      </c>
      <c r="Y166">
        <v>0</v>
      </c>
      <c r="Z166">
        <v>0</v>
      </c>
      <c r="AA166">
        <v>0</v>
      </c>
      <c r="AB166">
        <f t="shared" si="114"/>
        <v>0</v>
      </c>
      <c r="AC166">
        <f t="shared" si="107"/>
        <v>0</v>
      </c>
      <c r="AD166" s="16">
        <f t="shared" si="116"/>
        <v>5</v>
      </c>
      <c r="AE166" s="16">
        <f t="shared" si="117"/>
        <v>9</v>
      </c>
      <c r="AL166" s="5">
        <v>8.6574074074074081E-2</v>
      </c>
      <c r="AM166" s="16">
        <v>5</v>
      </c>
      <c r="AN166" s="16">
        <v>9</v>
      </c>
    </row>
    <row r="167" spans="1:49" x14ac:dyDescent="0.35">
      <c r="A167" t="s">
        <v>30</v>
      </c>
      <c r="B167" t="s">
        <v>31</v>
      </c>
      <c r="C167" t="s">
        <v>32</v>
      </c>
      <c r="D167" s="5">
        <v>8.7141203703703707E-2</v>
      </c>
      <c r="E167">
        <v>3</v>
      </c>
      <c r="F167">
        <v>1</v>
      </c>
      <c r="H167" s="7">
        <v>30</v>
      </c>
      <c r="I167">
        <v>2</v>
      </c>
      <c r="J167">
        <v>-1</v>
      </c>
      <c r="K167">
        <f t="shared" si="112"/>
        <v>0</v>
      </c>
      <c r="L167">
        <f t="shared" si="113"/>
        <v>1</v>
      </c>
      <c r="M167">
        <v>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108"/>
        <v>0</v>
      </c>
      <c r="U167">
        <f t="shared" si="103"/>
        <v>0</v>
      </c>
      <c r="V167">
        <f>1*(-1)</f>
        <v>-1</v>
      </c>
      <c r="W167">
        <f t="shared" si="115"/>
        <v>0</v>
      </c>
      <c r="X167">
        <v>0</v>
      </c>
      <c r="Y167">
        <v>0</v>
      </c>
      <c r="Z167">
        <v>0</v>
      </c>
      <c r="AA167">
        <v>0</v>
      </c>
      <c r="AB167">
        <f>1*(-1)</f>
        <v>-1</v>
      </c>
      <c r="AC167">
        <f t="shared" si="107"/>
        <v>0</v>
      </c>
      <c r="AD167" s="16">
        <f t="shared" si="116"/>
        <v>3</v>
      </c>
      <c r="AE167" s="16">
        <f t="shared" si="117"/>
        <v>9</v>
      </c>
      <c r="AL167" s="5">
        <v>8.7141203703703707E-2</v>
      </c>
      <c r="AM167" s="16">
        <v>3</v>
      </c>
      <c r="AN167" s="16">
        <v>9</v>
      </c>
    </row>
    <row r="168" spans="1:49" x14ac:dyDescent="0.35">
      <c r="A168" t="s">
        <v>30</v>
      </c>
      <c r="B168" t="s">
        <v>31</v>
      </c>
      <c r="C168" t="s">
        <v>32</v>
      </c>
      <c r="D168" s="5">
        <v>8.7662037037037024E-2</v>
      </c>
      <c r="E168">
        <v>3</v>
      </c>
      <c r="F168">
        <v>1</v>
      </c>
      <c r="H168" s="7">
        <v>40</v>
      </c>
      <c r="I168">
        <v>2</v>
      </c>
      <c r="J168">
        <v>1</v>
      </c>
      <c r="K168">
        <f t="shared" si="112"/>
        <v>1</v>
      </c>
      <c r="L168">
        <f t="shared" si="113"/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f t="shared" si="108"/>
        <v>0</v>
      </c>
      <c r="U168">
        <f t="shared" si="103"/>
        <v>0</v>
      </c>
      <c r="V168">
        <f>0*(-1)</f>
        <v>0</v>
      </c>
      <c r="W168">
        <f t="shared" si="115"/>
        <v>0</v>
      </c>
      <c r="X168">
        <v>0</v>
      </c>
      <c r="Y168">
        <v>0</v>
      </c>
      <c r="Z168">
        <v>0</v>
      </c>
      <c r="AA168">
        <v>0</v>
      </c>
      <c r="AB168">
        <f t="shared" ref="AB168:AB204" si="118">0*(-1)</f>
        <v>0</v>
      </c>
      <c r="AC168">
        <f t="shared" si="107"/>
        <v>0</v>
      </c>
      <c r="AD168" s="16">
        <f t="shared" si="116"/>
        <v>5</v>
      </c>
      <c r="AE168" s="16">
        <f t="shared" si="117"/>
        <v>10</v>
      </c>
      <c r="AL168" s="5">
        <v>8.7662037037037024E-2</v>
      </c>
      <c r="AM168" s="16">
        <v>5</v>
      </c>
      <c r="AN168" s="16">
        <v>10</v>
      </c>
    </row>
    <row r="169" spans="1:49" x14ac:dyDescent="0.35">
      <c r="A169" t="s">
        <v>30</v>
      </c>
      <c r="B169" t="s">
        <v>31</v>
      </c>
      <c r="C169" t="s">
        <v>32</v>
      </c>
      <c r="D169" s="5">
        <v>8.8692129629629635E-2</v>
      </c>
      <c r="E169">
        <v>3</v>
      </c>
      <c r="F169">
        <v>1</v>
      </c>
      <c r="H169" s="7">
        <v>40</v>
      </c>
      <c r="I169">
        <v>2</v>
      </c>
      <c r="J169">
        <v>-1</v>
      </c>
      <c r="K169">
        <f t="shared" si="112"/>
        <v>1</v>
      </c>
      <c r="L169">
        <f t="shared" si="113"/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08"/>
        <v>0</v>
      </c>
      <c r="U169">
        <f t="shared" si="103"/>
        <v>0</v>
      </c>
      <c r="V169">
        <f>0*(-1)</f>
        <v>0</v>
      </c>
      <c r="W169">
        <f>1*(-1)</f>
        <v>-1</v>
      </c>
      <c r="X169">
        <v>0</v>
      </c>
      <c r="Y169">
        <v>0</v>
      </c>
      <c r="Z169">
        <v>1</v>
      </c>
      <c r="AA169">
        <v>0</v>
      </c>
      <c r="AB169">
        <f t="shared" si="118"/>
        <v>0</v>
      </c>
      <c r="AC169">
        <f t="shared" si="107"/>
        <v>0</v>
      </c>
      <c r="AD169" s="16">
        <f t="shared" si="116"/>
        <v>7</v>
      </c>
      <c r="AE169" s="16">
        <f t="shared" si="117"/>
        <v>8</v>
      </c>
      <c r="AL169" s="5">
        <v>8.8692129629629635E-2</v>
      </c>
      <c r="AM169" s="16">
        <v>7</v>
      </c>
      <c r="AN169" s="16">
        <v>8</v>
      </c>
    </row>
    <row r="170" spans="1:49" x14ac:dyDescent="0.35">
      <c r="A170" s="4" t="s">
        <v>0</v>
      </c>
      <c r="B170" s="4" t="s">
        <v>1</v>
      </c>
      <c r="C170" s="4" t="s">
        <v>2</v>
      </c>
      <c r="D170" s="4" t="s">
        <v>3</v>
      </c>
      <c r="E170" s="4" t="s">
        <v>4</v>
      </c>
      <c r="F170" s="4" t="s">
        <v>5</v>
      </c>
      <c r="G170" s="4"/>
      <c r="H170" s="6" t="s">
        <v>34</v>
      </c>
      <c r="I170" s="4" t="s">
        <v>10</v>
      </c>
      <c r="J170" s="4" t="s">
        <v>11</v>
      </c>
      <c r="K170" s="4" t="s">
        <v>36</v>
      </c>
      <c r="L170" s="4" t="s">
        <v>37</v>
      </c>
      <c r="M170" s="4" t="s">
        <v>33</v>
      </c>
      <c r="N170" s="4" t="s">
        <v>12</v>
      </c>
      <c r="O170" s="4" t="s">
        <v>13</v>
      </c>
      <c r="P170" s="4" t="s">
        <v>14</v>
      </c>
      <c r="Q170" s="4" t="s">
        <v>15</v>
      </c>
      <c r="R170" s="4" t="s">
        <v>16</v>
      </c>
      <c r="S170" s="4" t="s">
        <v>17</v>
      </c>
      <c r="T170" s="4" t="s">
        <v>18</v>
      </c>
      <c r="U170" s="4" t="s">
        <v>19</v>
      </c>
      <c r="V170" s="4" t="s">
        <v>20</v>
      </c>
      <c r="W170" s="4" t="s">
        <v>21</v>
      </c>
      <c r="X170" s="4" t="s">
        <v>22</v>
      </c>
      <c r="Y170" s="4" t="s">
        <v>23</v>
      </c>
      <c r="Z170" s="4" t="s">
        <v>24</v>
      </c>
      <c r="AA170" s="4" t="s">
        <v>25</v>
      </c>
      <c r="AB170" s="4" t="s">
        <v>26</v>
      </c>
      <c r="AC170" s="4" t="s">
        <v>27</v>
      </c>
      <c r="AD170" s="15" t="s">
        <v>38</v>
      </c>
      <c r="AE170" s="15" t="s">
        <v>39</v>
      </c>
      <c r="AF170" s="4">
        <f>-1</f>
        <v>-1</v>
      </c>
      <c r="AG170" s="4" t="s">
        <v>45</v>
      </c>
      <c r="AH170" s="4" t="s">
        <v>40</v>
      </c>
      <c r="AI170" s="4" t="s">
        <v>41</v>
      </c>
      <c r="AJ170" s="4" t="s">
        <v>46</v>
      </c>
      <c r="AL170" s="5">
        <v>8.9826388888888886E-2</v>
      </c>
      <c r="AM170" s="16">
        <v>7</v>
      </c>
      <c r="AN170" s="16">
        <v>10</v>
      </c>
    </row>
    <row r="171" spans="1:49" x14ac:dyDescent="0.35">
      <c r="A171" t="s">
        <v>30</v>
      </c>
      <c r="B171" t="s">
        <v>31</v>
      </c>
      <c r="C171" t="s">
        <v>32</v>
      </c>
      <c r="D171" s="5">
        <v>8.9826388888888886E-2</v>
      </c>
      <c r="E171">
        <v>3</v>
      </c>
      <c r="F171">
        <v>2</v>
      </c>
      <c r="H171" s="7">
        <v>0</v>
      </c>
      <c r="I171">
        <v>1</v>
      </c>
      <c r="J171">
        <v>1</v>
      </c>
      <c r="K171">
        <f t="shared" si="112"/>
        <v>0</v>
      </c>
      <c r="L171">
        <f t="shared" si="113"/>
        <v>1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108"/>
        <v>0</v>
      </c>
      <c r="U171">
        <f t="shared" si="103"/>
        <v>0</v>
      </c>
      <c r="V171">
        <f>1*(-1)</f>
        <v>-1</v>
      </c>
      <c r="W171">
        <f>0*(-1)</f>
        <v>0</v>
      </c>
      <c r="X171">
        <v>0</v>
      </c>
      <c r="Y171">
        <v>0</v>
      </c>
      <c r="Z171">
        <v>0</v>
      </c>
      <c r="AA171">
        <v>0</v>
      </c>
      <c r="AB171">
        <f t="shared" si="118"/>
        <v>0</v>
      </c>
      <c r="AC171">
        <f t="shared" si="107"/>
        <v>0</v>
      </c>
      <c r="AD171" s="16">
        <f>SUM(K171,P171,R171,T171,V171,X171,Z171,AB171)+IF(I171=1,1,0)+AD169</f>
        <v>7</v>
      </c>
      <c r="AE171" s="16">
        <f>SUM(J171,L171,Q171,S171,U171,W171,Y171,AA171,AC171)+IF(I171=2,1,0)+AE169</f>
        <v>10</v>
      </c>
      <c r="AG171">
        <v>191</v>
      </c>
      <c r="AH171">
        <f>(AD176-AD171)/$AG$171</f>
        <v>1.5706806282722512E-2</v>
      </c>
      <c r="AI171">
        <f>(AE176-AE171)/$AG$171</f>
        <v>5.235602094240838E-3</v>
      </c>
      <c r="AJ171">
        <f>IF(AH171&gt;AI171, 1,2)</f>
        <v>1</v>
      </c>
      <c r="AL171" s="5">
        <v>9.042824074074074E-2</v>
      </c>
      <c r="AM171" s="16">
        <v>8</v>
      </c>
      <c r="AN171" s="16">
        <v>11</v>
      </c>
    </row>
    <row r="172" spans="1:49" x14ac:dyDescent="0.35">
      <c r="A172" t="s">
        <v>30</v>
      </c>
      <c r="B172" t="s">
        <v>31</v>
      </c>
      <c r="C172" t="s">
        <v>32</v>
      </c>
      <c r="D172" s="5">
        <v>9.042824074074074E-2</v>
      </c>
      <c r="E172">
        <v>3</v>
      </c>
      <c r="F172">
        <v>2</v>
      </c>
      <c r="H172" s="7">
        <v>15</v>
      </c>
      <c r="I172">
        <v>1</v>
      </c>
      <c r="J172">
        <v>1</v>
      </c>
      <c r="K172">
        <f t="shared" si="112"/>
        <v>1</v>
      </c>
      <c r="L172">
        <f t="shared" si="113"/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108"/>
        <v>0</v>
      </c>
      <c r="U172">
        <f t="shared" si="103"/>
        <v>0</v>
      </c>
      <c r="V172">
        <f>0*(-1)</f>
        <v>0</v>
      </c>
      <c r="W172">
        <f>0*(-1)</f>
        <v>0</v>
      </c>
      <c r="X172">
        <v>0</v>
      </c>
      <c r="Y172">
        <v>0</v>
      </c>
      <c r="Z172">
        <v>0</v>
      </c>
      <c r="AA172">
        <v>0</v>
      </c>
      <c r="AB172">
        <f t="shared" si="118"/>
        <v>0</v>
      </c>
      <c r="AC172">
        <f t="shared" si="107"/>
        <v>0</v>
      </c>
      <c r="AD172" s="16">
        <f>SUM(K172,P172,R172,T172,V172,X172,Z172,AB172)+AD171</f>
        <v>8</v>
      </c>
      <c r="AE172" s="16">
        <f>SUM(J172,L172,Q172,S172,U172,W172,Y172,AA172,AC172)+AE171</f>
        <v>11</v>
      </c>
      <c r="AL172" s="5">
        <v>9.0706018518518519E-2</v>
      </c>
      <c r="AM172" s="16">
        <v>9</v>
      </c>
      <c r="AN172" s="16">
        <v>12</v>
      </c>
    </row>
    <row r="173" spans="1:49" x14ac:dyDescent="0.35">
      <c r="A173" t="s">
        <v>30</v>
      </c>
      <c r="B173" t="s">
        <v>31</v>
      </c>
      <c r="C173" t="s">
        <v>32</v>
      </c>
      <c r="D173" s="5">
        <v>9.0706018518518519E-2</v>
      </c>
      <c r="E173">
        <v>3</v>
      </c>
      <c r="F173">
        <v>2</v>
      </c>
      <c r="H173" s="7">
        <v>15</v>
      </c>
      <c r="I173">
        <v>1</v>
      </c>
      <c r="J173">
        <v>1</v>
      </c>
      <c r="K173">
        <f t="shared" si="112"/>
        <v>1</v>
      </c>
      <c r="L173">
        <f t="shared" si="113"/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108"/>
        <v>0</v>
      </c>
      <c r="U173">
        <f t="shared" si="103"/>
        <v>0</v>
      </c>
      <c r="V173">
        <f>0*(-1)</f>
        <v>0</v>
      </c>
      <c r="W173">
        <f>0*(-1)</f>
        <v>0</v>
      </c>
      <c r="X173">
        <v>0</v>
      </c>
      <c r="Y173">
        <v>0</v>
      </c>
      <c r="Z173">
        <v>0</v>
      </c>
      <c r="AA173">
        <v>0</v>
      </c>
      <c r="AB173">
        <f t="shared" si="118"/>
        <v>0</v>
      </c>
      <c r="AC173">
        <f t="shared" si="107"/>
        <v>0</v>
      </c>
      <c r="AD173" s="16">
        <f t="shared" ref="AD173:AD176" si="119">SUM(K173,P173,R173,T173,V173,X173,Z173,AB173)+AD172</f>
        <v>9</v>
      </c>
      <c r="AE173" s="16">
        <f t="shared" ref="AE173:AE176" si="120">SUM(J173,L173,Q173,S173,U173,W173,Y173,AA173,AC173)+AE172</f>
        <v>12</v>
      </c>
      <c r="AL173" s="5">
        <v>9.1006944444444446E-2</v>
      </c>
      <c r="AM173" s="16">
        <v>10</v>
      </c>
      <c r="AN173" s="16">
        <v>10</v>
      </c>
    </row>
    <row r="174" spans="1:49" x14ac:dyDescent="0.35">
      <c r="A174" t="s">
        <v>30</v>
      </c>
      <c r="B174" t="s">
        <v>31</v>
      </c>
      <c r="C174" t="s">
        <v>32</v>
      </c>
      <c r="D174" s="5">
        <v>9.1006944444444446E-2</v>
      </c>
      <c r="E174">
        <v>3</v>
      </c>
      <c r="F174">
        <v>2</v>
      </c>
      <c r="H174" s="7">
        <v>15</v>
      </c>
      <c r="I174">
        <v>1</v>
      </c>
      <c r="J174">
        <v>-1</v>
      </c>
      <c r="K174">
        <f t="shared" si="112"/>
        <v>1</v>
      </c>
      <c r="L174">
        <f t="shared" si="113"/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f t="shared" si="108"/>
        <v>0</v>
      </c>
      <c r="U174">
        <f t="shared" si="103"/>
        <v>0</v>
      </c>
      <c r="V174">
        <f>0*(-1)</f>
        <v>0</v>
      </c>
      <c r="W174">
        <f>1*(-1)</f>
        <v>-1</v>
      </c>
      <c r="X174">
        <v>0</v>
      </c>
      <c r="Y174">
        <v>0</v>
      </c>
      <c r="Z174">
        <v>0</v>
      </c>
      <c r="AA174">
        <v>0</v>
      </c>
      <c r="AB174">
        <f t="shared" si="118"/>
        <v>0</v>
      </c>
      <c r="AC174">
        <f t="shared" si="107"/>
        <v>0</v>
      </c>
      <c r="AD174" s="16">
        <f t="shared" si="119"/>
        <v>10</v>
      </c>
      <c r="AE174" s="16">
        <f t="shared" si="120"/>
        <v>10</v>
      </c>
      <c r="AL174" s="5">
        <v>9.1539351851851858E-2</v>
      </c>
      <c r="AM174" s="16">
        <v>9</v>
      </c>
      <c r="AN174" s="16">
        <v>10</v>
      </c>
    </row>
    <row r="175" spans="1:49" x14ac:dyDescent="0.35">
      <c r="A175" t="s">
        <v>30</v>
      </c>
      <c r="B175" t="s">
        <v>31</v>
      </c>
      <c r="C175" t="s">
        <v>32</v>
      </c>
      <c r="D175" s="5">
        <v>9.1539351851851858E-2</v>
      </c>
      <c r="E175">
        <v>3</v>
      </c>
      <c r="F175">
        <v>2</v>
      </c>
      <c r="H175" s="7">
        <v>15</v>
      </c>
      <c r="I175">
        <v>1</v>
      </c>
      <c r="J175">
        <v>-1</v>
      </c>
      <c r="K175">
        <f t="shared" si="112"/>
        <v>0</v>
      </c>
      <c r="L175">
        <f t="shared" si="113"/>
        <v>1</v>
      </c>
      <c r="M175">
        <v>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108"/>
        <v>0</v>
      </c>
      <c r="U175">
        <f t="shared" si="103"/>
        <v>0</v>
      </c>
      <c r="V175">
        <f>1*(-1)</f>
        <v>-1</v>
      </c>
      <c r="W175">
        <f>0*(-1)</f>
        <v>0</v>
      </c>
      <c r="X175">
        <v>0</v>
      </c>
      <c r="Y175">
        <v>0</v>
      </c>
      <c r="Z175">
        <v>0</v>
      </c>
      <c r="AA175">
        <v>0</v>
      </c>
      <c r="AB175">
        <f t="shared" si="118"/>
        <v>0</v>
      </c>
      <c r="AC175">
        <f t="shared" si="107"/>
        <v>0</v>
      </c>
      <c r="AD175" s="16">
        <f t="shared" si="119"/>
        <v>9</v>
      </c>
      <c r="AE175" s="16">
        <f t="shared" si="120"/>
        <v>10</v>
      </c>
      <c r="AL175" s="5">
        <v>9.2037037037037028E-2</v>
      </c>
      <c r="AM175" s="16">
        <v>10</v>
      </c>
      <c r="AN175" s="16">
        <v>11</v>
      </c>
    </row>
    <row r="176" spans="1:49" x14ac:dyDescent="0.35">
      <c r="A176" t="s">
        <v>30</v>
      </c>
      <c r="B176" t="s">
        <v>31</v>
      </c>
      <c r="C176" t="s">
        <v>32</v>
      </c>
      <c r="D176" s="5">
        <v>9.2037037037037028E-2</v>
      </c>
      <c r="E176">
        <v>3</v>
      </c>
      <c r="F176">
        <v>2</v>
      </c>
      <c r="H176" s="7">
        <v>30</v>
      </c>
      <c r="I176">
        <v>1</v>
      </c>
      <c r="J176">
        <v>1</v>
      </c>
      <c r="K176">
        <f t="shared" si="112"/>
        <v>1</v>
      </c>
      <c r="L176">
        <f t="shared" si="113"/>
        <v>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f t="shared" si="108"/>
        <v>0</v>
      </c>
      <c r="U176">
        <f t="shared" ref="U176:U207" si="121">0*(-1)</f>
        <v>0</v>
      </c>
      <c r="V176">
        <f t="shared" ref="V176:V185" si="122">0*(-1)</f>
        <v>0</v>
      </c>
      <c r="W176">
        <f>0*(-1)</f>
        <v>0</v>
      </c>
      <c r="X176">
        <v>0</v>
      </c>
      <c r="Y176">
        <v>0</v>
      </c>
      <c r="Z176">
        <v>0</v>
      </c>
      <c r="AA176">
        <v>0</v>
      </c>
      <c r="AB176">
        <f t="shared" si="118"/>
        <v>0</v>
      </c>
      <c r="AC176">
        <f t="shared" si="107"/>
        <v>0</v>
      </c>
      <c r="AD176" s="16">
        <f t="shared" si="119"/>
        <v>10</v>
      </c>
      <c r="AE176" s="16">
        <f t="shared" si="120"/>
        <v>11</v>
      </c>
      <c r="AL176" s="5">
        <v>9.2372685185185197E-2</v>
      </c>
      <c r="AM176" s="16">
        <v>10</v>
      </c>
      <c r="AN176" s="16">
        <v>14</v>
      </c>
    </row>
    <row r="177" spans="1:40" x14ac:dyDescent="0.35">
      <c r="A177" s="4" t="s">
        <v>0</v>
      </c>
      <c r="B177" s="4" t="s">
        <v>1</v>
      </c>
      <c r="C177" s="4" t="s">
        <v>2</v>
      </c>
      <c r="D177" s="4" t="s">
        <v>3</v>
      </c>
      <c r="E177" s="4" t="s">
        <v>4</v>
      </c>
      <c r="F177" s="4" t="s">
        <v>5</v>
      </c>
      <c r="G177" s="4"/>
      <c r="H177" s="6" t="s">
        <v>34</v>
      </c>
      <c r="I177" s="4" t="s">
        <v>10</v>
      </c>
      <c r="J177" s="4" t="s">
        <v>11</v>
      </c>
      <c r="K177" s="4" t="s">
        <v>36</v>
      </c>
      <c r="L177" s="4" t="s">
        <v>37</v>
      </c>
      <c r="M177" s="4" t="s">
        <v>33</v>
      </c>
      <c r="N177" s="4" t="s">
        <v>12</v>
      </c>
      <c r="O177" s="4" t="s">
        <v>13</v>
      </c>
      <c r="P177" s="4" t="s">
        <v>14</v>
      </c>
      <c r="Q177" s="4" t="s">
        <v>15</v>
      </c>
      <c r="R177" s="4" t="s">
        <v>16</v>
      </c>
      <c r="S177" s="4" t="s">
        <v>17</v>
      </c>
      <c r="T177" s="4" t="s">
        <v>18</v>
      </c>
      <c r="U177" s="4" t="s">
        <v>19</v>
      </c>
      <c r="V177" s="4" t="s">
        <v>20</v>
      </c>
      <c r="W177" s="4" t="s">
        <v>21</v>
      </c>
      <c r="X177" s="4" t="s">
        <v>22</v>
      </c>
      <c r="Y177" s="4" t="s">
        <v>23</v>
      </c>
      <c r="Z177" s="4" t="s">
        <v>24</v>
      </c>
      <c r="AA177" s="4" t="s">
        <v>25</v>
      </c>
      <c r="AB177" s="4" t="s">
        <v>26</v>
      </c>
      <c r="AC177" s="4" t="s">
        <v>27</v>
      </c>
      <c r="AD177" s="15" t="s">
        <v>38</v>
      </c>
      <c r="AE177" s="15" t="s">
        <v>39</v>
      </c>
      <c r="AF177" s="4">
        <f>-1</f>
        <v>-1</v>
      </c>
      <c r="AG177" s="4" t="s">
        <v>45</v>
      </c>
      <c r="AH177" s="4" t="s">
        <v>40</v>
      </c>
      <c r="AI177" s="4" t="s">
        <v>41</v>
      </c>
      <c r="AJ177" s="4" t="s">
        <v>46</v>
      </c>
      <c r="AL177" s="5">
        <v>9.2604166666666668E-2</v>
      </c>
      <c r="AM177" s="16">
        <v>13</v>
      </c>
      <c r="AN177" s="16">
        <v>15</v>
      </c>
    </row>
    <row r="178" spans="1:40" x14ac:dyDescent="0.35">
      <c r="A178" t="s">
        <v>30</v>
      </c>
      <c r="B178" t="s">
        <v>31</v>
      </c>
      <c r="C178" t="s">
        <v>32</v>
      </c>
      <c r="D178" s="5">
        <v>9.2372685185185197E-2</v>
      </c>
      <c r="E178">
        <v>3</v>
      </c>
      <c r="F178">
        <v>3</v>
      </c>
      <c r="H178" s="7">
        <v>0</v>
      </c>
      <c r="I178">
        <v>2</v>
      </c>
      <c r="J178">
        <v>1</v>
      </c>
      <c r="K178">
        <f t="shared" si="112"/>
        <v>0</v>
      </c>
      <c r="L178">
        <f t="shared" si="113"/>
        <v>1</v>
      </c>
      <c r="M178">
        <v>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f t="shared" si="108"/>
        <v>0</v>
      </c>
      <c r="U178">
        <f t="shared" si="121"/>
        <v>0</v>
      </c>
      <c r="V178">
        <f t="shared" si="122"/>
        <v>0</v>
      </c>
      <c r="W178">
        <f>0*(-1)</f>
        <v>0</v>
      </c>
      <c r="X178">
        <v>0</v>
      </c>
      <c r="Y178">
        <v>0</v>
      </c>
      <c r="Z178">
        <v>0</v>
      </c>
      <c r="AA178">
        <v>0</v>
      </c>
      <c r="AB178">
        <f t="shared" si="118"/>
        <v>0</v>
      </c>
      <c r="AC178">
        <f t="shared" si="107"/>
        <v>0</v>
      </c>
      <c r="AD178" s="16">
        <f>SUM(K178,P178,R178,T178,V178,X178,Z178,AB178)+IF(I178=1,1,0)+AD176</f>
        <v>10</v>
      </c>
      <c r="AE178" s="16">
        <f>SUM(J178,L178,Q178,S178,U178,W178,Y178,AA178,AC178)+IF(I178=2,1,0)+AE176</f>
        <v>14</v>
      </c>
      <c r="AG178">
        <v>224</v>
      </c>
      <c r="AH178">
        <f>(AD183-AD178)/$AG$171</f>
        <v>5.235602094240838E-3</v>
      </c>
      <c r="AI178">
        <f>(AE183-AE178)/$AG$171</f>
        <v>2.0942408376963352E-2</v>
      </c>
      <c r="AJ178">
        <f>IF(AH178&gt;AI178, 1,2)</f>
        <v>2</v>
      </c>
      <c r="AL178" s="5">
        <v>9.3240740740740735E-2</v>
      </c>
      <c r="AM178" s="16">
        <v>11</v>
      </c>
      <c r="AN178" s="16">
        <v>15</v>
      </c>
    </row>
    <row r="179" spans="1:40" x14ac:dyDescent="0.35">
      <c r="A179" t="s">
        <v>30</v>
      </c>
      <c r="B179" t="s">
        <v>31</v>
      </c>
      <c r="C179" t="s">
        <v>32</v>
      </c>
      <c r="D179" s="5">
        <v>9.2604166666666668E-2</v>
      </c>
      <c r="E179">
        <v>3</v>
      </c>
      <c r="F179">
        <v>3</v>
      </c>
      <c r="H179" s="7">
        <v>15</v>
      </c>
      <c r="I179">
        <v>2</v>
      </c>
      <c r="J179">
        <v>1</v>
      </c>
      <c r="K179">
        <f t="shared" si="112"/>
        <v>1</v>
      </c>
      <c r="L179">
        <f t="shared" si="113"/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f t="shared" si="108"/>
        <v>0</v>
      </c>
      <c r="U179">
        <f t="shared" si="121"/>
        <v>0</v>
      </c>
      <c r="V179">
        <f t="shared" si="122"/>
        <v>0</v>
      </c>
      <c r="W179">
        <f>0*(-1)</f>
        <v>0</v>
      </c>
      <c r="X179">
        <v>1</v>
      </c>
      <c r="Y179">
        <v>0</v>
      </c>
      <c r="Z179">
        <v>0</v>
      </c>
      <c r="AA179">
        <v>0</v>
      </c>
      <c r="AB179">
        <f t="shared" si="118"/>
        <v>0</v>
      </c>
      <c r="AC179">
        <f t="shared" ref="AC179:AC188" si="123">0*(-1)</f>
        <v>0</v>
      </c>
      <c r="AD179" s="16">
        <f>SUM(K179,P179,R179,T179,V179,X179,Z179,AB179)+AD178</f>
        <v>13</v>
      </c>
      <c r="AE179" s="16">
        <f>SUM(J179,L179,Q179,S179,U179,W179,Y179,AA179,AC179)+AE178</f>
        <v>15</v>
      </c>
      <c r="AL179" s="5">
        <v>9.3680555555555559E-2</v>
      </c>
      <c r="AM179" s="16">
        <v>11</v>
      </c>
      <c r="AN179" s="16">
        <v>16</v>
      </c>
    </row>
    <row r="180" spans="1:40" x14ac:dyDescent="0.35">
      <c r="A180" t="s">
        <v>30</v>
      </c>
      <c r="B180" t="s">
        <v>31</v>
      </c>
      <c r="C180" t="s">
        <v>32</v>
      </c>
      <c r="D180" s="5">
        <v>9.3240740740740735E-2</v>
      </c>
      <c r="E180">
        <v>3</v>
      </c>
      <c r="F180">
        <v>3</v>
      </c>
      <c r="H180" s="7">
        <v>15</v>
      </c>
      <c r="I180">
        <v>2</v>
      </c>
      <c r="J180">
        <v>1</v>
      </c>
      <c r="K180">
        <f t="shared" si="112"/>
        <v>1</v>
      </c>
      <c r="L180">
        <f t="shared" si="113"/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 t="shared" si="108"/>
        <v>0</v>
      </c>
      <c r="U180">
        <f t="shared" si="121"/>
        <v>0</v>
      </c>
      <c r="V180">
        <f t="shared" si="122"/>
        <v>0</v>
      </c>
      <c r="W180">
        <f>1*(-1)</f>
        <v>-1</v>
      </c>
      <c r="X180">
        <v>0</v>
      </c>
      <c r="Y180">
        <v>0</v>
      </c>
      <c r="Z180">
        <v>0</v>
      </c>
      <c r="AA180">
        <v>0</v>
      </c>
      <c r="AB180">
        <f t="shared" si="118"/>
        <v>0</v>
      </c>
      <c r="AC180">
        <f t="shared" si="123"/>
        <v>0</v>
      </c>
      <c r="AD180" s="16">
        <f t="shared" ref="AD180" si="124">SUM(K180,P180,R180,T180,V180,X180,Z180,AB180)+IF(I180=1,1,0)+AD178</f>
        <v>11</v>
      </c>
      <c r="AE180" s="16">
        <f t="shared" ref="AE180" si="125">SUM(J180,L180,Q180,S180,U180,W180,Y180,AA180,AC180)+IF(I180=2,1,0)+AE178</f>
        <v>15</v>
      </c>
      <c r="AL180" s="5">
        <v>9.4444444444444442E-2</v>
      </c>
      <c r="AM180" s="16">
        <v>11</v>
      </c>
      <c r="AN180" s="16">
        <v>18</v>
      </c>
    </row>
    <row r="181" spans="1:40" x14ac:dyDescent="0.35">
      <c r="A181" t="s">
        <v>30</v>
      </c>
      <c r="B181" t="s">
        <v>31</v>
      </c>
      <c r="C181" t="s">
        <v>32</v>
      </c>
      <c r="D181" s="5">
        <v>9.3680555555555559E-2</v>
      </c>
      <c r="E181">
        <v>3</v>
      </c>
      <c r="F181">
        <v>3</v>
      </c>
      <c r="H181" s="7">
        <v>15</v>
      </c>
      <c r="I181">
        <v>2</v>
      </c>
      <c r="J181">
        <v>-1</v>
      </c>
      <c r="K181">
        <f t="shared" si="112"/>
        <v>0</v>
      </c>
      <c r="L181">
        <f t="shared" si="113"/>
        <v>1</v>
      </c>
      <c r="M181">
        <v>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f t="shared" ref="T181:T214" si="126">0*(-1)</f>
        <v>0</v>
      </c>
      <c r="U181">
        <f t="shared" si="121"/>
        <v>0</v>
      </c>
      <c r="V181">
        <f t="shared" si="122"/>
        <v>0</v>
      </c>
      <c r="W181">
        <f>0*(-1)</f>
        <v>0</v>
      </c>
      <c r="X181">
        <v>0</v>
      </c>
      <c r="Y181">
        <v>1</v>
      </c>
      <c r="Z181">
        <v>0</v>
      </c>
      <c r="AA181">
        <v>0</v>
      </c>
      <c r="AB181">
        <f t="shared" si="118"/>
        <v>0</v>
      </c>
      <c r="AC181">
        <f t="shared" si="123"/>
        <v>0</v>
      </c>
      <c r="AD181" s="16">
        <f t="shared" ref="AD181" si="127">SUM(K181,P181,R181,T181,V181,X181,Z181,AB181)+AD180</f>
        <v>11</v>
      </c>
      <c r="AE181" s="16">
        <f t="shared" ref="AE181" si="128">SUM(J181,L181,Q181,S181,U181,W181,Y181,AA181,AC181)+AE180</f>
        <v>16</v>
      </c>
      <c r="AL181" s="5">
        <v>9.4965277777777787E-2</v>
      </c>
      <c r="AM181" s="16">
        <v>11</v>
      </c>
      <c r="AN181" s="16">
        <v>18</v>
      </c>
    </row>
    <row r="182" spans="1:40" x14ac:dyDescent="0.35">
      <c r="A182" t="s">
        <v>30</v>
      </c>
      <c r="B182" t="s">
        <v>31</v>
      </c>
      <c r="C182" t="s">
        <v>32</v>
      </c>
      <c r="D182" s="5">
        <v>9.4444444444444442E-2</v>
      </c>
      <c r="E182">
        <v>3</v>
      </c>
      <c r="F182">
        <v>3</v>
      </c>
      <c r="H182" s="7">
        <v>30</v>
      </c>
      <c r="I182">
        <v>2</v>
      </c>
      <c r="J182">
        <v>1</v>
      </c>
      <c r="K182">
        <f t="shared" si="112"/>
        <v>0</v>
      </c>
      <c r="L182">
        <f t="shared" si="113"/>
        <v>1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 t="shared" si="126"/>
        <v>0</v>
      </c>
      <c r="U182">
        <f t="shared" si="121"/>
        <v>0</v>
      </c>
      <c r="V182">
        <f t="shared" si="122"/>
        <v>0</v>
      </c>
      <c r="W182">
        <f>0*(-1)</f>
        <v>0</v>
      </c>
      <c r="X182">
        <v>0</v>
      </c>
      <c r="Y182">
        <v>0</v>
      </c>
      <c r="Z182">
        <v>0</v>
      </c>
      <c r="AA182">
        <v>0</v>
      </c>
      <c r="AB182">
        <f t="shared" si="118"/>
        <v>0</v>
      </c>
      <c r="AC182">
        <f t="shared" si="123"/>
        <v>0</v>
      </c>
      <c r="AD182" s="16">
        <f t="shared" ref="AD182" si="129">SUM(K182,P182,R182,T182,V182,X182,Z182,AB182)+IF(I182=1,1,0)+AD180</f>
        <v>11</v>
      </c>
      <c r="AE182" s="16">
        <f t="shared" ref="AE182" si="130">SUM(J182,L182,Q182,S182,U182,W182,Y182,AA182,AC182)+IF(I182=2,1,0)+AE180</f>
        <v>18</v>
      </c>
      <c r="AL182" s="5">
        <v>9.6527777777777768E-2</v>
      </c>
      <c r="AM182" s="16">
        <v>13</v>
      </c>
      <c r="AN182" s="16">
        <v>18</v>
      </c>
    </row>
    <row r="183" spans="1:40" x14ac:dyDescent="0.35">
      <c r="A183" t="s">
        <v>30</v>
      </c>
      <c r="B183" t="s">
        <v>31</v>
      </c>
      <c r="C183" t="s">
        <v>32</v>
      </c>
      <c r="D183" s="5">
        <v>9.4965277777777787E-2</v>
      </c>
      <c r="E183">
        <v>3</v>
      </c>
      <c r="F183">
        <v>3</v>
      </c>
      <c r="H183" s="7">
        <v>40</v>
      </c>
      <c r="I183">
        <v>2</v>
      </c>
      <c r="J183">
        <v>-1</v>
      </c>
      <c r="K183">
        <f t="shared" si="112"/>
        <v>0</v>
      </c>
      <c r="L183">
        <f t="shared" si="113"/>
        <v>1</v>
      </c>
      <c r="M183">
        <v>2</v>
      </c>
      <c r="N183">
        <v>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126"/>
        <v>0</v>
      </c>
      <c r="U183">
        <f t="shared" si="121"/>
        <v>0</v>
      </c>
      <c r="V183">
        <f t="shared" si="122"/>
        <v>0</v>
      </c>
      <c r="W183">
        <f>0*(-1)</f>
        <v>0</v>
      </c>
      <c r="X183">
        <v>0</v>
      </c>
      <c r="Y183">
        <v>0</v>
      </c>
      <c r="Z183">
        <v>0</v>
      </c>
      <c r="AA183">
        <v>0</v>
      </c>
      <c r="AB183">
        <f t="shared" si="118"/>
        <v>0</v>
      </c>
      <c r="AC183">
        <f t="shared" si="123"/>
        <v>0</v>
      </c>
      <c r="AD183" s="16">
        <f t="shared" ref="AD183" si="131">SUM(K183,P183,R183,T183,V183,X183,Z183,AB183)+AD182</f>
        <v>11</v>
      </c>
      <c r="AE183" s="16">
        <f t="shared" ref="AE183" si="132">SUM(J183,L183,Q183,S183,U183,W183,Y183,AA183,AC183)+AE182</f>
        <v>18</v>
      </c>
      <c r="AL183" s="5">
        <v>9.6990740740740752E-2</v>
      </c>
      <c r="AM183" s="16">
        <v>12</v>
      </c>
      <c r="AN183" s="16">
        <v>20</v>
      </c>
    </row>
    <row r="184" spans="1:40" x14ac:dyDescent="0.35">
      <c r="A184" s="4" t="s">
        <v>0</v>
      </c>
      <c r="B184" s="4" t="s">
        <v>1</v>
      </c>
      <c r="C184" s="4" t="s">
        <v>2</v>
      </c>
      <c r="D184" s="4" t="s">
        <v>3</v>
      </c>
      <c r="E184" s="4" t="s">
        <v>4</v>
      </c>
      <c r="F184" s="4" t="s">
        <v>5</v>
      </c>
      <c r="G184" s="4"/>
      <c r="H184" s="6" t="s">
        <v>34</v>
      </c>
      <c r="I184" s="4" t="s">
        <v>10</v>
      </c>
      <c r="J184" s="4" t="s">
        <v>11</v>
      </c>
      <c r="K184" s="4" t="s">
        <v>36</v>
      </c>
      <c r="L184" s="4" t="s">
        <v>37</v>
      </c>
      <c r="M184" s="4" t="s">
        <v>33</v>
      </c>
      <c r="N184" s="4" t="s">
        <v>12</v>
      </c>
      <c r="O184" s="4" t="s">
        <v>13</v>
      </c>
      <c r="P184" s="4" t="s">
        <v>14</v>
      </c>
      <c r="Q184" s="4" t="s">
        <v>15</v>
      </c>
      <c r="R184" s="4" t="s">
        <v>16</v>
      </c>
      <c r="S184" s="4" t="s">
        <v>17</v>
      </c>
      <c r="T184" s="4" t="s">
        <v>18</v>
      </c>
      <c r="U184" s="4" t="s">
        <v>19</v>
      </c>
      <c r="V184" s="4" t="s">
        <v>20</v>
      </c>
      <c r="W184" s="4" t="s">
        <v>21</v>
      </c>
      <c r="X184" s="4" t="s">
        <v>22</v>
      </c>
      <c r="Y184" s="4" t="s">
        <v>23</v>
      </c>
      <c r="Z184" s="4" t="s">
        <v>24</v>
      </c>
      <c r="AA184" s="4" t="s">
        <v>25</v>
      </c>
      <c r="AB184" s="4" t="s">
        <v>26</v>
      </c>
      <c r="AC184" s="4" t="s">
        <v>27</v>
      </c>
      <c r="AD184" s="15" t="s">
        <v>38</v>
      </c>
      <c r="AE184" s="15" t="s">
        <v>39</v>
      </c>
      <c r="AF184" s="4">
        <f>-1</f>
        <v>-1</v>
      </c>
      <c r="AG184" s="4" t="s">
        <v>45</v>
      </c>
      <c r="AH184" s="4" t="s">
        <v>40</v>
      </c>
      <c r="AI184" s="4" t="s">
        <v>41</v>
      </c>
      <c r="AJ184" s="4" t="s">
        <v>46</v>
      </c>
      <c r="AL184" s="5">
        <v>9.7303240740740746E-2</v>
      </c>
      <c r="AM184" s="16">
        <v>11</v>
      </c>
      <c r="AN184" s="16">
        <v>22</v>
      </c>
    </row>
    <row r="185" spans="1:40" x14ac:dyDescent="0.35">
      <c r="A185" t="s">
        <v>30</v>
      </c>
      <c r="B185" t="s">
        <v>31</v>
      </c>
      <c r="C185" t="s">
        <v>32</v>
      </c>
      <c r="D185" s="5">
        <v>9.6527777777777768E-2</v>
      </c>
      <c r="E185">
        <v>3</v>
      </c>
      <c r="F185">
        <v>4</v>
      </c>
      <c r="H185" s="7">
        <v>0</v>
      </c>
      <c r="I185">
        <v>1</v>
      </c>
      <c r="J185">
        <v>1</v>
      </c>
      <c r="K185">
        <f t="shared" si="112"/>
        <v>1</v>
      </c>
      <c r="L185">
        <f t="shared" si="113"/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126"/>
        <v>0</v>
      </c>
      <c r="U185">
        <f t="shared" si="121"/>
        <v>0</v>
      </c>
      <c r="V185">
        <f t="shared" si="122"/>
        <v>0</v>
      </c>
      <c r="W185">
        <f>1*(-1)</f>
        <v>-1</v>
      </c>
      <c r="X185">
        <v>0</v>
      </c>
      <c r="Y185">
        <v>0</v>
      </c>
      <c r="Z185">
        <v>0</v>
      </c>
      <c r="AA185">
        <v>0</v>
      </c>
      <c r="AB185">
        <f t="shared" si="118"/>
        <v>0</v>
      </c>
      <c r="AC185">
        <f t="shared" si="123"/>
        <v>0</v>
      </c>
      <c r="AD185" s="16">
        <f>SUM(K185,P185,R185,T185,V185,X185,Z185,AB185)+IF(I185=1,1,0)+AD183</f>
        <v>13</v>
      </c>
      <c r="AE185" s="16">
        <f>SUM(J185,L185,Q185,S185,U185,W185,Y185,AA185,AC185)+IF(I185=2,1,0)+AE183</f>
        <v>18</v>
      </c>
      <c r="AG185">
        <v>329</v>
      </c>
      <c r="AH185">
        <f>(AD192-AD185)/$AG$185</f>
        <v>1.2158054711246201E-2</v>
      </c>
      <c r="AI185">
        <f>(AE192-AE185)/$AG$185</f>
        <v>-3.0395136778115501E-3</v>
      </c>
      <c r="AJ185">
        <f>IF(AH185&gt;AI185, 1,2)</f>
        <v>1</v>
      </c>
      <c r="AL185" s="5">
        <v>9.7696759259259261E-2</v>
      </c>
      <c r="AM185" s="16">
        <v>10</v>
      </c>
      <c r="AN185" s="16">
        <v>22</v>
      </c>
    </row>
    <row r="186" spans="1:40" x14ac:dyDescent="0.35">
      <c r="A186" t="s">
        <v>30</v>
      </c>
      <c r="B186" t="s">
        <v>31</v>
      </c>
      <c r="C186" t="s">
        <v>32</v>
      </c>
      <c r="D186" s="5">
        <v>9.6990740740740752E-2</v>
      </c>
      <c r="E186">
        <v>3</v>
      </c>
      <c r="F186">
        <v>4</v>
      </c>
      <c r="H186" s="7">
        <v>0</v>
      </c>
      <c r="I186">
        <v>1</v>
      </c>
      <c r="J186">
        <v>1</v>
      </c>
      <c r="K186">
        <f t="shared" si="112"/>
        <v>0</v>
      </c>
      <c r="L186">
        <f t="shared" si="113"/>
        <v>1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f t="shared" si="126"/>
        <v>0</v>
      </c>
      <c r="U186">
        <f t="shared" si="121"/>
        <v>0</v>
      </c>
      <c r="V186">
        <f>1*(-1)</f>
        <v>-1</v>
      </c>
      <c r="W186">
        <f>0*(-1)</f>
        <v>0</v>
      </c>
      <c r="X186">
        <v>0</v>
      </c>
      <c r="Y186">
        <v>0</v>
      </c>
      <c r="Z186">
        <v>0</v>
      </c>
      <c r="AA186">
        <v>0</v>
      </c>
      <c r="AB186">
        <f t="shared" si="118"/>
        <v>0</v>
      </c>
      <c r="AC186">
        <f t="shared" si="123"/>
        <v>0</v>
      </c>
      <c r="AD186" s="16">
        <f>SUM(K186,P186,R186,T186,V186,X186,Z186,AB186)+AD185</f>
        <v>12</v>
      </c>
      <c r="AE186" s="16">
        <f>SUM(J186,L186,Q186,S186,U186,W186,Y186,AA186,AC186)+AE185</f>
        <v>20</v>
      </c>
      <c r="AL186" s="5">
        <v>9.8344907407407409E-2</v>
      </c>
      <c r="AM186" s="16">
        <v>11</v>
      </c>
      <c r="AN186" s="16">
        <v>19</v>
      </c>
    </row>
    <row r="187" spans="1:40" x14ac:dyDescent="0.35">
      <c r="A187" t="s">
        <v>30</v>
      </c>
      <c r="B187" t="s">
        <v>31</v>
      </c>
      <c r="C187" t="s">
        <v>32</v>
      </c>
      <c r="D187" s="5">
        <v>9.7303240740740746E-2</v>
      </c>
      <c r="E187">
        <v>3</v>
      </c>
      <c r="F187">
        <v>4</v>
      </c>
      <c r="H187" s="7">
        <v>15</v>
      </c>
      <c r="I187">
        <v>1</v>
      </c>
      <c r="J187">
        <v>1</v>
      </c>
      <c r="K187">
        <f t="shared" si="112"/>
        <v>0</v>
      </c>
      <c r="L187">
        <f t="shared" si="113"/>
        <v>1</v>
      </c>
      <c r="M187">
        <v>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126"/>
        <v>0</v>
      </c>
      <c r="U187">
        <f t="shared" si="121"/>
        <v>0</v>
      </c>
      <c r="V187">
        <f>1*(-1)</f>
        <v>-1</v>
      </c>
      <c r="W187">
        <f>0*(-1)</f>
        <v>0</v>
      </c>
      <c r="X187">
        <v>0</v>
      </c>
      <c r="Y187">
        <v>0</v>
      </c>
      <c r="Z187">
        <v>0</v>
      </c>
      <c r="AA187">
        <v>0</v>
      </c>
      <c r="AB187">
        <f t="shared" si="118"/>
        <v>0</v>
      </c>
      <c r="AC187">
        <f t="shared" si="123"/>
        <v>0</v>
      </c>
      <c r="AD187" s="16">
        <f t="shared" ref="AD187:AD192" si="133">SUM(K187,P187,R187,T187,V187,X187,Z187,AB187)+AD186</f>
        <v>11</v>
      </c>
      <c r="AE187" s="16">
        <f t="shared" ref="AE187:AE192" si="134">SUM(J187,L187,Q187,S187,U187,W187,Y187,AA187,AC187)+AE186</f>
        <v>22</v>
      </c>
      <c r="AL187" s="5">
        <v>9.898148148148149E-2</v>
      </c>
      <c r="AM187" s="16">
        <v>13</v>
      </c>
      <c r="AN187" s="16">
        <v>17</v>
      </c>
    </row>
    <row r="188" spans="1:40" x14ac:dyDescent="0.35">
      <c r="A188" t="s">
        <v>30</v>
      </c>
      <c r="B188" t="s">
        <v>31</v>
      </c>
      <c r="C188" t="s">
        <v>32</v>
      </c>
      <c r="D188" s="5">
        <v>9.7696759259259261E-2</v>
      </c>
      <c r="E188">
        <v>3</v>
      </c>
      <c r="F188">
        <v>4</v>
      </c>
      <c r="H188" s="7">
        <v>30</v>
      </c>
      <c r="I188">
        <v>1</v>
      </c>
      <c r="J188">
        <v>-1</v>
      </c>
      <c r="K188">
        <f t="shared" si="112"/>
        <v>0</v>
      </c>
      <c r="L188">
        <f t="shared" si="113"/>
        <v>1</v>
      </c>
      <c r="M188">
        <v>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126"/>
        <v>0</v>
      </c>
      <c r="U188">
        <f t="shared" si="121"/>
        <v>0</v>
      </c>
      <c r="V188">
        <f>1*(-1)</f>
        <v>-1</v>
      </c>
      <c r="W188">
        <f>0*(-1)</f>
        <v>0</v>
      </c>
      <c r="X188">
        <v>0</v>
      </c>
      <c r="Y188">
        <v>0</v>
      </c>
      <c r="Z188">
        <v>0</v>
      </c>
      <c r="AA188">
        <v>0</v>
      </c>
      <c r="AB188">
        <f t="shared" si="118"/>
        <v>0</v>
      </c>
      <c r="AC188">
        <f t="shared" si="123"/>
        <v>0</v>
      </c>
      <c r="AD188" s="16">
        <f t="shared" si="133"/>
        <v>10</v>
      </c>
      <c r="AE188" s="16">
        <f t="shared" si="134"/>
        <v>22</v>
      </c>
      <c r="AL188" s="5">
        <v>9.9791666666666667E-2</v>
      </c>
      <c r="AM188" s="16">
        <v>16</v>
      </c>
      <c r="AN188" s="16">
        <v>16</v>
      </c>
    </row>
    <row r="189" spans="1:40" x14ac:dyDescent="0.35">
      <c r="A189" t="s">
        <v>30</v>
      </c>
      <c r="B189" t="s">
        <v>31</v>
      </c>
      <c r="C189" t="s">
        <v>32</v>
      </c>
      <c r="D189" s="5">
        <v>9.8344907407407409E-2</v>
      </c>
      <c r="E189">
        <v>3</v>
      </c>
      <c r="F189">
        <v>4</v>
      </c>
      <c r="H189" s="7">
        <v>40</v>
      </c>
      <c r="I189">
        <v>1</v>
      </c>
      <c r="J189">
        <v>-1</v>
      </c>
      <c r="K189">
        <f t="shared" si="112"/>
        <v>1</v>
      </c>
      <c r="L189">
        <f t="shared" si="113"/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126"/>
        <v>0</v>
      </c>
      <c r="U189">
        <f t="shared" si="121"/>
        <v>0</v>
      </c>
      <c r="V189">
        <f t="shared" ref="V189:V213" si="135">0*(-1)</f>
        <v>0</v>
      </c>
      <c r="W189">
        <f>1*(-1)</f>
        <v>-1</v>
      </c>
      <c r="X189">
        <v>0</v>
      </c>
      <c r="Y189">
        <v>0</v>
      </c>
      <c r="Z189">
        <v>0</v>
      </c>
      <c r="AA189">
        <v>0</v>
      </c>
      <c r="AB189">
        <f t="shared" si="118"/>
        <v>0</v>
      </c>
      <c r="AC189">
        <f>1*(-1)</f>
        <v>-1</v>
      </c>
      <c r="AD189" s="16">
        <f t="shared" si="133"/>
        <v>11</v>
      </c>
      <c r="AE189" s="16">
        <f t="shared" si="134"/>
        <v>19</v>
      </c>
      <c r="AL189" s="5">
        <v>0.10033564814814815</v>
      </c>
      <c r="AM189" s="16">
        <v>17</v>
      </c>
      <c r="AN189" s="16">
        <v>17</v>
      </c>
    </row>
    <row r="190" spans="1:40" x14ac:dyDescent="0.35">
      <c r="A190" t="s">
        <v>30</v>
      </c>
      <c r="B190" t="s">
        <v>31</v>
      </c>
      <c r="C190" t="s">
        <v>32</v>
      </c>
      <c r="D190" s="5">
        <v>9.898148148148149E-2</v>
      </c>
      <c r="E190">
        <v>3</v>
      </c>
      <c r="F190">
        <v>4</v>
      </c>
      <c r="H190" s="7">
        <v>40</v>
      </c>
      <c r="I190">
        <v>1</v>
      </c>
      <c r="J190">
        <v>-1</v>
      </c>
      <c r="K190">
        <f t="shared" si="112"/>
        <v>1</v>
      </c>
      <c r="L190">
        <f t="shared" si="113"/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f t="shared" si="126"/>
        <v>0</v>
      </c>
      <c r="U190">
        <f t="shared" si="121"/>
        <v>0</v>
      </c>
      <c r="V190">
        <f t="shared" si="135"/>
        <v>0</v>
      </c>
      <c r="W190">
        <f t="shared" ref="W190:W198" si="136">0*(-1)</f>
        <v>0</v>
      </c>
      <c r="X190">
        <v>0</v>
      </c>
      <c r="Y190">
        <v>0</v>
      </c>
      <c r="Z190">
        <v>0</v>
      </c>
      <c r="AA190">
        <v>0</v>
      </c>
      <c r="AB190">
        <f t="shared" si="118"/>
        <v>0</v>
      </c>
      <c r="AC190">
        <f>1*(-1)</f>
        <v>-1</v>
      </c>
      <c r="AD190" s="16">
        <f t="shared" si="133"/>
        <v>13</v>
      </c>
      <c r="AE190" s="16">
        <f t="shared" si="134"/>
        <v>17</v>
      </c>
      <c r="AL190" s="5">
        <v>0.10148148148148149</v>
      </c>
      <c r="AM190" s="16">
        <v>18</v>
      </c>
      <c r="AN190" s="16">
        <v>19</v>
      </c>
    </row>
    <row r="191" spans="1:40" x14ac:dyDescent="0.35">
      <c r="A191" t="s">
        <v>30</v>
      </c>
      <c r="B191" t="s">
        <v>31</v>
      </c>
      <c r="C191" t="s">
        <v>32</v>
      </c>
      <c r="D191" s="5">
        <v>9.9791666666666667E-2</v>
      </c>
      <c r="E191">
        <v>3</v>
      </c>
      <c r="F191">
        <v>4</v>
      </c>
      <c r="H191" s="7">
        <v>40</v>
      </c>
      <c r="I191">
        <v>1</v>
      </c>
      <c r="J191">
        <v>-1</v>
      </c>
      <c r="K191">
        <f t="shared" si="112"/>
        <v>1</v>
      </c>
      <c r="L191">
        <f t="shared" si="113"/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f t="shared" si="126"/>
        <v>0</v>
      </c>
      <c r="U191">
        <f t="shared" si="121"/>
        <v>0</v>
      </c>
      <c r="V191">
        <f t="shared" si="135"/>
        <v>0</v>
      </c>
      <c r="W191">
        <f t="shared" si="136"/>
        <v>0</v>
      </c>
      <c r="X191">
        <v>1</v>
      </c>
      <c r="Y191">
        <v>0</v>
      </c>
      <c r="Z191">
        <v>0</v>
      </c>
      <c r="AA191">
        <v>0</v>
      </c>
      <c r="AB191">
        <f t="shared" si="118"/>
        <v>0</v>
      </c>
      <c r="AC191">
        <f t="shared" ref="AC191:AC223" si="137">0*(-1)</f>
        <v>0</v>
      </c>
      <c r="AD191" s="16">
        <f t="shared" si="133"/>
        <v>16</v>
      </c>
      <c r="AE191" s="16">
        <f t="shared" si="134"/>
        <v>16</v>
      </c>
      <c r="AL191" s="5">
        <v>0.10179398148148149</v>
      </c>
      <c r="AM191" s="16">
        <v>18</v>
      </c>
      <c r="AN191" s="16">
        <v>19</v>
      </c>
    </row>
    <row r="192" spans="1:40" x14ac:dyDescent="0.35">
      <c r="A192" t="s">
        <v>30</v>
      </c>
      <c r="B192" t="s">
        <v>31</v>
      </c>
      <c r="C192" t="s">
        <v>32</v>
      </c>
      <c r="D192" s="5">
        <v>0.10033564814814815</v>
      </c>
      <c r="E192">
        <v>3</v>
      </c>
      <c r="F192">
        <v>4</v>
      </c>
      <c r="H192" s="7">
        <v>40</v>
      </c>
      <c r="I192">
        <v>1</v>
      </c>
      <c r="J192">
        <v>1</v>
      </c>
      <c r="K192">
        <f t="shared" si="112"/>
        <v>1</v>
      </c>
      <c r="L192">
        <f t="shared" si="113"/>
        <v>0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f t="shared" si="126"/>
        <v>0</v>
      </c>
      <c r="U192">
        <f t="shared" si="121"/>
        <v>0</v>
      </c>
      <c r="V192">
        <f t="shared" si="135"/>
        <v>0</v>
      </c>
      <c r="W192">
        <f t="shared" si="136"/>
        <v>0</v>
      </c>
      <c r="X192">
        <v>0</v>
      </c>
      <c r="Y192">
        <v>0</v>
      </c>
      <c r="Z192">
        <v>0</v>
      </c>
      <c r="AA192">
        <v>0</v>
      </c>
      <c r="AB192">
        <f t="shared" si="118"/>
        <v>0</v>
      </c>
      <c r="AC192">
        <f t="shared" si="137"/>
        <v>0</v>
      </c>
      <c r="AD192" s="16">
        <f t="shared" si="133"/>
        <v>17</v>
      </c>
      <c r="AE192" s="16">
        <f t="shared" si="134"/>
        <v>17</v>
      </c>
      <c r="AL192" s="5">
        <v>0.10221064814814813</v>
      </c>
      <c r="AM192" s="16">
        <v>18</v>
      </c>
      <c r="AN192" s="16">
        <v>19</v>
      </c>
    </row>
    <row r="193" spans="1:40" x14ac:dyDescent="0.35">
      <c r="A193" s="4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/>
      <c r="H193" s="6" t="s">
        <v>34</v>
      </c>
      <c r="I193" s="4" t="s">
        <v>10</v>
      </c>
      <c r="J193" s="4" t="s">
        <v>11</v>
      </c>
      <c r="K193" s="4" t="s">
        <v>36</v>
      </c>
      <c r="L193" s="4" t="s">
        <v>37</v>
      </c>
      <c r="M193" s="4" t="s">
        <v>33</v>
      </c>
      <c r="N193" s="4" t="s">
        <v>12</v>
      </c>
      <c r="O193" s="4" t="s">
        <v>13</v>
      </c>
      <c r="P193" s="4" t="s">
        <v>14</v>
      </c>
      <c r="Q193" s="4" t="s">
        <v>15</v>
      </c>
      <c r="R193" s="4" t="s">
        <v>16</v>
      </c>
      <c r="S193" s="4" t="s">
        <v>17</v>
      </c>
      <c r="T193" s="4" t="s">
        <v>18</v>
      </c>
      <c r="U193" s="4" t="s">
        <v>19</v>
      </c>
      <c r="V193" s="4" t="s">
        <v>20</v>
      </c>
      <c r="W193" s="4" t="s">
        <v>21</v>
      </c>
      <c r="X193" s="4" t="s">
        <v>22</v>
      </c>
      <c r="Y193" s="4" t="s">
        <v>23</v>
      </c>
      <c r="Z193" s="4" t="s">
        <v>24</v>
      </c>
      <c r="AA193" s="4" t="s">
        <v>25</v>
      </c>
      <c r="AB193" s="4" t="s">
        <v>26</v>
      </c>
      <c r="AC193" s="4" t="s">
        <v>27</v>
      </c>
      <c r="AD193" s="15" t="s">
        <v>38</v>
      </c>
      <c r="AE193" s="15" t="s">
        <v>39</v>
      </c>
      <c r="AF193" s="4">
        <f>-1</f>
        <v>-1</v>
      </c>
      <c r="AG193" s="4" t="s">
        <v>45</v>
      </c>
      <c r="AH193" s="4" t="s">
        <v>40</v>
      </c>
      <c r="AI193" s="4" t="s">
        <v>41</v>
      </c>
      <c r="AJ193" s="4" t="s">
        <v>46</v>
      </c>
      <c r="AL193" s="5">
        <v>0.10313657407407407</v>
      </c>
      <c r="AM193" s="16">
        <v>18</v>
      </c>
      <c r="AN193" s="16">
        <v>21</v>
      </c>
    </row>
    <row r="194" spans="1:40" x14ac:dyDescent="0.35">
      <c r="A194" t="s">
        <v>30</v>
      </c>
      <c r="B194" t="s">
        <v>31</v>
      </c>
      <c r="C194" t="s">
        <v>32</v>
      </c>
      <c r="D194" s="5">
        <v>0.10148148148148149</v>
      </c>
      <c r="E194">
        <v>3</v>
      </c>
      <c r="F194">
        <v>5</v>
      </c>
      <c r="H194" s="7">
        <v>0</v>
      </c>
      <c r="I194">
        <v>2</v>
      </c>
      <c r="J194">
        <v>1</v>
      </c>
      <c r="K194">
        <f t="shared" si="112"/>
        <v>1</v>
      </c>
      <c r="L194">
        <f t="shared" si="113"/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126"/>
        <v>0</v>
      </c>
      <c r="U194">
        <f t="shared" si="121"/>
        <v>0</v>
      </c>
      <c r="V194">
        <f t="shared" si="135"/>
        <v>0</v>
      </c>
      <c r="W194">
        <f t="shared" si="136"/>
        <v>0</v>
      </c>
      <c r="X194">
        <v>0</v>
      </c>
      <c r="Y194">
        <v>0</v>
      </c>
      <c r="Z194">
        <v>0</v>
      </c>
      <c r="AA194">
        <v>0</v>
      </c>
      <c r="AB194">
        <f t="shared" si="118"/>
        <v>0</v>
      </c>
      <c r="AC194">
        <f t="shared" si="137"/>
        <v>0</v>
      </c>
      <c r="AD194" s="16">
        <f>SUM(K194,P194,R194,T194,V194,X194,Z194,AB194)+IF(I194=1,1,0)+AD192</f>
        <v>18</v>
      </c>
      <c r="AE194" s="16">
        <f>SUM(J194,L194,Q194,S194,U194,W194,Y194,AA194,AC194)+IF(I194=2,1,0)+AE192</f>
        <v>19</v>
      </c>
      <c r="AG194">
        <v>1558</v>
      </c>
      <c r="AH194">
        <f>(AD225-AD194)/$AG$194</f>
        <v>7.7021822849807449E-3</v>
      </c>
      <c r="AI194">
        <f>(AE225-AE194)/$AG$194</f>
        <v>9.6277278562259313E-3</v>
      </c>
      <c r="AJ194">
        <f>IF(AH194&gt;AI194, 1,2)</f>
        <v>2</v>
      </c>
      <c r="AL194" s="5">
        <v>0.10394675925925927</v>
      </c>
      <c r="AM194" s="16">
        <v>21</v>
      </c>
      <c r="AN194" s="16">
        <v>20</v>
      </c>
    </row>
    <row r="195" spans="1:40" x14ac:dyDescent="0.35">
      <c r="A195" t="s">
        <v>30</v>
      </c>
      <c r="B195" t="s">
        <v>31</v>
      </c>
      <c r="C195" t="s">
        <v>32</v>
      </c>
      <c r="D195" s="5">
        <v>0.10179398148148149</v>
      </c>
      <c r="E195">
        <v>3</v>
      </c>
      <c r="F195">
        <v>5</v>
      </c>
      <c r="H195" s="7">
        <v>0</v>
      </c>
      <c r="I195">
        <v>2</v>
      </c>
      <c r="J195">
        <v>-1</v>
      </c>
      <c r="K195">
        <f t="shared" si="112"/>
        <v>0</v>
      </c>
      <c r="L195">
        <f t="shared" si="113"/>
        <v>1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f t="shared" si="126"/>
        <v>0</v>
      </c>
      <c r="U195">
        <f t="shared" si="121"/>
        <v>0</v>
      </c>
      <c r="V195">
        <f t="shared" si="135"/>
        <v>0</v>
      </c>
      <c r="W195">
        <f t="shared" si="136"/>
        <v>0</v>
      </c>
      <c r="X195">
        <v>0</v>
      </c>
      <c r="Y195">
        <v>0</v>
      </c>
      <c r="Z195">
        <v>0</v>
      </c>
      <c r="AA195">
        <v>0</v>
      </c>
      <c r="AB195">
        <f t="shared" si="118"/>
        <v>0</v>
      </c>
      <c r="AC195">
        <f t="shared" si="137"/>
        <v>0</v>
      </c>
      <c r="AD195" s="16">
        <f>SUM(K195,P195,R195,T195,V195,X195,Z195,AB195)+AD194</f>
        <v>18</v>
      </c>
      <c r="AE195" s="16">
        <f>SUM(J195,L195,Q195,S195,U195,W195,Y195,AA195,AC195)+AE194</f>
        <v>19</v>
      </c>
      <c r="AL195" s="5">
        <v>0.1044212962962963</v>
      </c>
      <c r="AM195" s="16">
        <v>22</v>
      </c>
      <c r="AN195" s="16">
        <v>20</v>
      </c>
    </row>
    <row r="196" spans="1:40" x14ac:dyDescent="0.35">
      <c r="A196" t="s">
        <v>30</v>
      </c>
      <c r="B196" t="s">
        <v>31</v>
      </c>
      <c r="C196" t="s">
        <v>32</v>
      </c>
      <c r="D196" s="5">
        <v>0.10221064814814813</v>
      </c>
      <c r="E196">
        <v>3</v>
      </c>
      <c r="F196">
        <v>5</v>
      </c>
      <c r="H196" s="7">
        <v>15</v>
      </c>
      <c r="I196">
        <v>2</v>
      </c>
      <c r="J196">
        <v>-1</v>
      </c>
      <c r="K196">
        <f t="shared" si="112"/>
        <v>0</v>
      </c>
      <c r="L196">
        <f t="shared" si="113"/>
        <v>1</v>
      </c>
      <c r="M196">
        <v>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126"/>
        <v>0</v>
      </c>
      <c r="U196">
        <f t="shared" si="121"/>
        <v>0</v>
      </c>
      <c r="V196">
        <f t="shared" si="135"/>
        <v>0</v>
      </c>
      <c r="W196">
        <f t="shared" si="136"/>
        <v>0</v>
      </c>
      <c r="X196">
        <v>0</v>
      </c>
      <c r="Y196">
        <v>0</v>
      </c>
      <c r="Z196">
        <v>0</v>
      </c>
      <c r="AA196">
        <v>0</v>
      </c>
      <c r="AB196">
        <f t="shared" si="118"/>
        <v>0</v>
      </c>
      <c r="AC196">
        <f t="shared" si="137"/>
        <v>0</v>
      </c>
      <c r="AD196" s="16">
        <f t="shared" ref="AD196:AD225" si="138">SUM(K196,P196,R196,T196,V196,X196,Z196,AB196)+AD195</f>
        <v>18</v>
      </c>
      <c r="AE196" s="16">
        <f t="shared" ref="AE196:AE225" si="139">SUM(J196,L196,Q196,S196,U196,W196,Y196,AA196,AC196)+AE195</f>
        <v>19</v>
      </c>
      <c r="AL196" s="5">
        <v>0.10476851851851852</v>
      </c>
      <c r="AM196" s="16">
        <v>22</v>
      </c>
      <c r="AN196" s="16">
        <v>22</v>
      </c>
    </row>
    <row r="197" spans="1:40" x14ac:dyDescent="0.35">
      <c r="A197" t="s">
        <v>30</v>
      </c>
      <c r="B197" t="s">
        <v>31</v>
      </c>
      <c r="C197" t="s">
        <v>32</v>
      </c>
      <c r="D197" s="5">
        <v>0.10313657407407407</v>
      </c>
      <c r="E197">
        <v>3</v>
      </c>
      <c r="F197">
        <v>5</v>
      </c>
      <c r="H197" s="7">
        <v>30</v>
      </c>
      <c r="I197">
        <v>2</v>
      </c>
      <c r="J197">
        <v>-1</v>
      </c>
      <c r="K197">
        <f t="shared" si="112"/>
        <v>0</v>
      </c>
      <c r="L197">
        <f t="shared" si="113"/>
        <v>1</v>
      </c>
      <c r="M197">
        <v>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f t="shared" si="126"/>
        <v>0</v>
      </c>
      <c r="U197">
        <f t="shared" si="121"/>
        <v>0</v>
      </c>
      <c r="V197">
        <f t="shared" si="135"/>
        <v>0</v>
      </c>
      <c r="W197">
        <f t="shared" si="136"/>
        <v>0</v>
      </c>
      <c r="X197">
        <v>0</v>
      </c>
      <c r="Y197">
        <v>1</v>
      </c>
      <c r="Z197">
        <v>0</v>
      </c>
      <c r="AA197">
        <v>0</v>
      </c>
      <c r="AB197">
        <f t="shared" si="118"/>
        <v>0</v>
      </c>
      <c r="AC197">
        <f t="shared" si="137"/>
        <v>0</v>
      </c>
      <c r="AD197" s="16">
        <f t="shared" si="138"/>
        <v>18</v>
      </c>
      <c r="AE197" s="16">
        <f t="shared" si="139"/>
        <v>21</v>
      </c>
      <c r="AL197" s="5">
        <v>0.10523148148148148</v>
      </c>
      <c r="AM197" s="16">
        <v>23</v>
      </c>
      <c r="AN197" s="16">
        <v>21</v>
      </c>
    </row>
    <row r="198" spans="1:40" x14ac:dyDescent="0.35">
      <c r="A198" t="s">
        <v>30</v>
      </c>
      <c r="B198" t="s">
        <v>31</v>
      </c>
      <c r="C198" t="s">
        <v>32</v>
      </c>
      <c r="D198" s="5">
        <v>0.10394675925925927</v>
      </c>
      <c r="E198">
        <v>3</v>
      </c>
      <c r="F198">
        <v>5</v>
      </c>
      <c r="H198" s="7">
        <v>40</v>
      </c>
      <c r="I198">
        <v>2</v>
      </c>
      <c r="J198">
        <v>-1</v>
      </c>
      <c r="K198">
        <f t="shared" si="112"/>
        <v>1</v>
      </c>
      <c r="L198">
        <f t="shared" si="113"/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f t="shared" si="126"/>
        <v>0</v>
      </c>
      <c r="U198">
        <f t="shared" si="121"/>
        <v>0</v>
      </c>
      <c r="V198">
        <f t="shared" si="135"/>
        <v>0</v>
      </c>
      <c r="W198">
        <f t="shared" si="136"/>
        <v>0</v>
      </c>
      <c r="X198">
        <v>1</v>
      </c>
      <c r="Y198">
        <v>0</v>
      </c>
      <c r="Z198">
        <v>0</v>
      </c>
      <c r="AA198">
        <v>0</v>
      </c>
      <c r="AB198">
        <f t="shared" si="118"/>
        <v>0</v>
      </c>
      <c r="AC198">
        <f t="shared" si="137"/>
        <v>0</v>
      </c>
      <c r="AD198" s="16">
        <f t="shared" si="138"/>
        <v>21</v>
      </c>
      <c r="AE198" s="16">
        <f t="shared" si="139"/>
        <v>20</v>
      </c>
      <c r="AL198" s="5">
        <v>0.10594907407407407</v>
      </c>
      <c r="AM198" s="16">
        <v>23</v>
      </c>
      <c r="AN198" s="16">
        <v>24</v>
      </c>
    </row>
    <row r="199" spans="1:40" x14ac:dyDescent="0.35">
      <c r="A199" t="s">
        <v>30</v>
      </c>
      <c r="B199" t="s">
        <v>31</v>
      </c>
      <c r="C199" t="s">
        <v>32</v>
      </c>
      <c r="D199" s="5">
        <v>0.1044212962962963</v>
      </c>
      <c r="E199">
        <v>3</v>
      </c>
      <c r="F199">
        <v>5</v>
      </c>
      <c r="H199" s="7">
        <v>40</v>
      </c>
      <c r="I199">
        <v>2</v>
      </c>
      <c r="J199">
        <v>1</v>
      </c>
      <c r="K199">
        <f t="shared" si="112"/>
        <v>1</v>
      </c>
      <c r="L199">
        <f t="shared" si="113"/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f t="shared" si="126"/>
        <v>0</v>
      </c>
      <c r="U199">
        <f t="shared" si="121"/>
        <v>0</v>
      </c>
      <c r="V199">
        <f t="shared" si="135"/>
        <v>0</v>
      </c>
      <c r="W199">
        <f>1*(-1)</f>
        <v>-1</v>
      </c>
      <c r="X199">
        <v>0</v>
      </c>
      <c r="Y199">
        <v>0</v>
      </c>
      <c r="Z199">
        <v>0</v>
      </c>
      <c r="AA199">
        <v>0</v>
      </c>
      <c r="AB199">
        <f t="shared" si="118"/>
        <v>0</v>
      </c>
      <c r="AC199">
        <f t="shared" si="137"/>
        <v>0</v>
      </c>
      <c r="AD199" s="16">
        <f t="shared" si="138"/>
        <v>22</v>
      </c>
      <c r="AE199" s="16">
        <f t="shared" si="139"/>
        <v>20</v>
      </c>
      <c r="AL199" s="5">
        <v>0.10642361111111111</v>
      </c>
      <c r="AM199" s="16">
        <v>24</v>
      </c>
      <c r="AN199" s="16">
        <v>24</v>
      </c>
    </row>
    <row r="200" spans="1:40" x14ac:dyDescent="0.35">
      <c r="A200" t="s">
        <v>30</v>
      </c>
      <c r="B200" t="s">
        <v>31</v>
      </c>
      <c r="C200" t="s">
        <v>32</v>
      </c>
      <c r="D200" s="5">
        <v>0.10476851851851852</v>
      </c>
      <c r="E200">
        <v>3</v>
      </c>
      <c r="F200">
        <v>5</v>
      </c>
      <c r="H200" s="7">
        <v>40</v>
      </c>
      <c r="I200">
        <v>2</v>
      </c>
      <c r="J200">
        <v>-1</v>
      </c>
      <c r="K200">
        <f t="shared" si="112"/>
        <v>0</v>
      </c>
      <c r="L200">
        <f t="shared" si="113"/>
        <v>1</v>
      </c>
      <c r="M200">
        <v>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f t="shared" si="126"/>
        <v>0</v>
      </c>
      <c r="U200">
        <f t="shared" si="121"/>
        <v>0</v>
      </c>
      <c r="V200">
        <f t="shared" si="135"/>
        <v>0</v>
      </c>
      <c r="W200">
        <f>0*(-1)</f>
        <v>0</v>
      </c>
      <c r="X200">
        <v>0</v>
      </c>
      <c r="Y200">
        <v>1</v>
      </c>
      <c r="Z200">
        <v>0</v>
      </c>
      <c r="AA200">
        <v>0</v>
      </c>
      <c r="AB200">
        <f t="shared" si="118"/>
        <v>0</v>
      </c>
      <c r="AC200">
        <f t="shared" si="137"/>
        <v>0</v>
      </c>
      <c r="AD200" s="16">
        <f t="shared" si="138"/>
        <v>22</v>
      </c>
      <c r="AE200" s="16">
        <f t="shared" si="139"/>
        <v>22</v>
      </c>
      <c r="AL200" s="5">
        <v>0.10701388888888889</v>
      </c>
      <c r="AM200" s="16">
        <v>25</v>
      </c>
      <c r="AN200" s="16">
        <v>24</v>
      </c>
    </row>
    <row r="201" spans="1:40" x14ac:dyDescent="0.35">
      <c r="A201" t="s">
        <v>30</v>
      </c>
      <c r="B201" t="s">
        <v>31</v>
      </c>
      <c r="C201" t="s">
        <v>32</v>
      </c>
      <c r="D201" s="5">
        <v>0.10523148148148148</v>
      </c>
      <c r="E201">
        <v>3</v>
      </c>
      <c r="F201">
        <v>5</v>
      </c>
      <c r="H201" s="7" t="s">
        <v>35</v>
      </c>
      <c r="I201">
        <v>2</v>
      </c>
      <c r="J201">
        <v>-1</v>
      </c>
      <c r="K201">
        <f t="shared" si="112"/>
        <v>1</v>
      </c>
      <c r="L201">
        <f t="shared" si="113"/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f t="shared" si="126"/>
        <v>0</v>
      </c>
      <c r="U201">
        <f t="shared" si="121"/>
        <v>0</v>
      </c>
      <c r="V201">
        <f t="shared" si="135"/>
        <v>0</v>
      </c>
      <c r="W201">
        <f>0*(-1)</f>
        <v>0</v>
      </c>
      <c r="X201">
        <v>0</v>
      </c>
      <c r="Y201">
        <v>0</v>
      </c>
      <c r="Z201">
        <v>0</v>
      </c>
      <c r="AA201">
        <v>0</v>
      </c>
      <c r="AB201">
        <f t="shared" si="118"/>
        <v>0</v>
      </c>
      <c r="AC201">
        <f t="shared" si="137"/>
        <v>0</v>
      </c>
      <c r="AD201" s="16">
        <f t="shared" si="138"/>
        <v>23</v>
      </c>
      <c r="AE201" s="16">
        <f t="shared" si="139"/>
        <v>21</v>
      </c>
      <c r="AL201" s="5">
        <v>0.1074537037037037</v>
      </c>
      <c r="AM201" s="16">
        <v>24</v>
      </c>
      <c r="AN201" s="16">
        <v>26</v>
      </c>
    </row>
    <row r="202" spans="1:40" x14ac:dyDescent="0.35">
      <c r="A202" t="s">
        <v>30</v>
      </c>
      <c r="B202" t="s">
        <v>31</v>
      </c>
      <c r="C202" t="s">
        <v>32</v>
      </c>
      <c r="D202" s="5">
        <v>0.10594907407407407</v>
      </c>
      <c r="E202">
        <v>3</v>
      </c>
      <c r="F202">
        <v>5</v>
      </c>
      <c r="H202" s="7">
        <v>40</v>
      </c>
      <c r="I202">
        <v>2</v>
      </c>
      <c r="J202">
        <v>1</v>
      </c>
      <c r="K202">
        <f t="shared" si="112"/>
        <v>0</v>
      </c>
      <c r="L202">
        <f t="shared" si="113"/>
        <v>1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f t="shared" si="126"/>
        <v>0</v>
      </c>
      <c r="U202">
        <f t="shared" si="121"/>
        <v>0</v>
      </c>
      <c r="V202">
        <f t="shared" si="135"/>
        <v>0</v>
      </c>
      <c r="W202">
        <f>0*(-1)</f>
        <v>0</v>
      </c>
      <c r="X202">
        <v>0</v>
      </c>
      <c r="Y202">
        <v>0</v>
      </c>
      <c r="Z202">
        <v>0</v>
      </c>
      <c r="AA202">
        <v>0</v>
      </c>
      <c r="AB202">
        <f t="shared" si="118"/>
        <v>0</v>
      </c>
      <c r="AC202">
        <f t="shared" si="137"/>
        <v>0</v>
      </c>
      <c r="AD202" s="16">
        <f t="shared" si="138"/>
        <v>23</v>
      </c>
      <c r="AE202" s="16">
        <f t="shared" si="139"/>
        <v>24</v>
      </c>
      <c r="AL202" s="5">
        <v>0.10783564814814815</v>
      </c>
      <c r="AM202" s="16">
        <v>24</v>
      </c>
      <c r="AN202" s="16">
        <v>27</v>
      </c>
    </row>
    <row r="203" spans="1:40" x14ac:dyDescent="0.35">
      <c r="A203" t="s">
        <v>30</v>
      </c>
      <c r="B203" t="s">
        <v>31</v>
      </c>
      <c r="C203" t="s">
        <v>32</v>
      </c>
      <c r="D203" s="5">
        <v>0.10642361111111111</v>
      </c>
      <c r="E203">
        <v>3</v>
      </c>
      <c r="F203">
        <v>5</v>
      </c>
      <c r="H203" s="7" t="s">
        <v>35</v>
      </c>
      <c r="I203">
        <v>2</v>
      </c>
      <c r="J203">
        <v>1</v>
      </c>
      <c r="K203">
        <f t="shared" si="112"/>
        <v>1</v>
      </c>
      <c r="L203">
        <f t="shared" si="113"/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f t="shared" si="126"/>
        <v>0</v>
      </c>
      <c r="U203">
        <f t="shared" si="121"/>
        <v>0</v>
      </c>
      <c r="V203">
        <f t="shared" si="135"/>
        <v>0</v>
      </c>
      <c r="W203">
        <f>1*(-1)</f>
        <v>-1</v>
      </c>
      <c r="X203">
        <v>0</v>
      </c>
      <c r="Y203">
        <v>0</v>
      </c>
      <c r="Z203">
        <v>0</v>
      </c>
      <c r="AA203">
        <v>0</v>
      </c>
      <c r="AB203">
        <f t="shared" si="118"/>
        <v>0</v>
      </c>
      <c r="AC203">
        <f t="shared" si="137"/>
        <v>0</v>
      </c>
      <c r="AD203" s="16">
        <f t="shared" si="138"/>
        <v>24</v>
      </c>
      <c r="AE203" s="16">
        <f t="shared" si="139"/>
        <v>24</v>
      </c>
      <c r="AL203" s="5">
        <v>0.1086111111111111</v>
      </c>
      <c r="AM203" s="16">
        <v>25</v>
      </c>
      <c r="AN203" s="16">
        <v>27</v>
      </c>
    </row>
    <row r="204" spans="1:40" x14ac:dyDescent="0.35">
      <c r="A204" t="s">
        <v>30</v>
      </c>
      <c r="B204" t="s">
        <v>31</v>
      </c>
      <c r="C204" t="s">
        <v>32</v>
      </c>
      <c r="D204" s="5">
        <v>0.10701388888888889</v>
      </c>
      <c r="E204">
        <v>3</v>
      </c>
      <c r="F204">
        <v>5</v>
      </c>
      <c r="H204" s="7">
        <v>40</v>
      </c>
      <c r="I204">
        <v>2</v>
      </c>
      <c r="J204">
        <v>1</v>
      </c>
      <c r="K204">
        <f t="shared" si="112"/>
        <v>1</v>
      </c>
      <c r="L204">
        <f t="shared" si="113"/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f t="shared" si="126"/>
        <v>0</v>
      </c>
      <c r="U204">
        <f t="shared" si="121"/>
        <v>0</v>
      </c>
      <c r="V204">
        <f t="shared" si="135"/>
        <v>0</v>
      </c>
      <c r="W204">
        <f>1*(-1)</f>
        <v>-1</v>
      </c>
      <c r="X204">
        <v>0</v>
      </c>
      <c r="Y204">
        <v>0</v>
      </c>
      <c r="Z204">
        <v>0</v>
      </c>
      <c r="AA204">
        <v>0</v>
      </c>
      <c r="AB204">
        <f t="shared" si="118"/>
        <v>0</v>
      </c>
      <c r="AC204">
        <f t="shared" si="137"/>
        <v>0</v>
      </c>
      <c r="AD204" s="16">
        <f t="shared" si="138"/>
        <v>25</v>
      </c>
      <c r="AE204" s="16">
        <f t="shared" si="139"/>
        <v>24</v>
      </c>
      <c r="AL204" s="5">
        <v>0.10980324074074073</v>
      </c>
      <c r="AM204" s="16">
        <v>26</v>
      </c>
      <c r="AN204" s="16">
        <v>24</v>
      </c>
    </row>
    <row r="205" spans="1:40" x14ac:dyDescent="0.35">
      <c r="A205" t="s">
        <v>30</v>
      </c>
      <c r="B205" t="s">
        <v>31</v>
      </c>
      <c r="C205" t="s">
        <v>32</v>
      </c>
      <c r="D205" s="5">
        <v>0.1074537037037037</v>
      </c>
      <c r="E205">
        <v>3</v>
      </c>
      <c r="F205">
        <v>5</v>
      </c>
      <c r="H205" s="7">
        <v>40</v>
      </c>
      <c r="I205">
        <v>2</v>
      </c>
      <c r="J205">
        <v>1</v>
      </c>
      <c r="K205">
        <f t="shared" si="112"/>
        <v>0</v>
      </c>
      <c r="L205">
        <f t="shared" si="113"/>
        <v>1</v>
      </c>
      <c r="M205">
        <v>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f t="shared" si="126"/>
        <v>0</v>
      </c>
      <c r="U205">
        <f t="shared" si="121"/>
        <v>0</v>
      </c>
      <c r="V205">
        <f t="shared" si="135"/>
        <v>0</v>
      </c>
      <c r="W205">
        <f>0*(-1)</f>
        <v>0</v>
      </c>
      <c r="X205">
        <v>0</v>
      </c>
      <c r="Y205">
        <v>0</v>
      </c>
      <c r="Z205">
        <v>0</v>
      </c>
      <c r="AA205">
        <v>0</v>
      </c>
      <c r="AB205">
        <f>1*(-1)</f>
        <v>-1</v>
      </c>
      <c r="AC205">
        <f t="shared" si="137"/>
        <v>0</v>
      </c>
      <c r="AD205" s="16">
        <f t="shared" si="138"/>
        <v>24</v>
      </c>
      <c r="AE205" s="16">
        <f t="shared" si="139"/>
        <v>26</v>
      </c>
      <c r="AL205" s="5">
        <v>0.11028935185185185</v>
      </c>
      <c r="AM205" s="16">
        <v>25</v>
      </c>
      <c r="AN205" s="16">
        <v>26</v>
      </c>
    </row>
    <row r="206" spans="1:40" x14ac:dyDescent="0.35">
      <c r="A206" t="s">
        <v>30</v>
      </c>
      <c r="B206" t="s">
        <v>31</v>
      </c>
      <c r="C206" t="s">
        <v>32</v>
      </c>
      <c r="D206" s="5">
        <v>0.10783564814814815</v>
      </c>
      <c r="E206">
        <v>3</v>
      </c>
      <c r="F206">
        <v>5</v>
      </c>
      <c r="H206" s="7">
        <v>40</v>
      </c>
      <c r="I206">
        <v>2</v>
      </c>
      <c r="J206">
        <v>-1</v>
      </c>
      <c r="K206">
        <f t="shared" si="112"/>
        <v>0</v>
      </c>
      <c r="L206">
        <f t="shared" si="113"/>
        <v>1</v>
      </c>
      <c r="M206">
        <v>2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f t="shared" si="126"/>
        <v>0</v>
      </c>
      <c r="U206">
        <f t="shared" si="121"/>
        <v>0</v>
      </c>
      <c r="V206">
        <f t="shared" si="135"/>
        <v>0</v>
      </c>
      <c r="W206">
        <f>0*(-1)</f>
        <v>0</v>
      </c>
      <c r="X206">
        <v>0</v>
      </c>
      <c r="Y206">
        <v>0</v>
      </c>
      <c r="Z206">
        <v>0</v>
      </c>
      <c r="AA206">
        <v>0</v>
      </c>
      <c r="AB206">
        <f>0*(-1)</f>
        <v>0</v>
      </c>
      <c r="AC206">
        <f t="shared" si="137"/>
        <v>0</v>
      </c>
      <c r="AD206" s="16">
        <f t="shared" si="138"/>
        <v>24</v>
      </c>
      <c r="AE206" s="16">
        <f t="shared" si="139"/>
        <v>27</v>
      </c>
      <c r="AL206" s="5">
        <v>0.1107523148148148</v>
      </c>
      <c r="AM206" s="16">
        <v>25</v>
      </c>
      <c r="AN206" s="16">
        <v>30</v>
      </c>
    </row>
    <row r="207" spans="1:40" x14ac:dyDescent="0.35">
      <c r="A207" t="s">
        <v>30</v>
      </c>
      <c r="B207" t="s">
        <v>31</v>
      </c>
      <c r="C207" t="s">
        <v>32</v>
      </c>
      <c r="D207" s="5">
        <v>0.1086111111111111</v>
      </c>
      <c r="E207">
        <v>3</v>
      </c>
      <c r="F207">
        <v>5</v>
      </c>
      <c r="H207" s="7" t="s">
        <v>35</v>
      </c>
      <c r="I207">
        <v>2</v>
      </c>
      <c r="J207">
        <v>1</v>
      </c>
      <c r="K207">
        <f t="shared" si="112"/>
        <v>1</v>
      </c>
      <c r="L207">
        <f t="shared" si="113"/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f t="shared" si="126"/>
        <v>0</v>
      </c>
      <c r="U207">
        <f t="shared" si="121"/>
        <v>0</v>
      </c>
      <c r="V207">
        <f t="shared" si="135"/>
        <v>0</v>
      </c>
      <c r="W207">
        <f>1*(-1)</f>
        <v>-1</v>
      </c>
      <c r="X207">
        <v>0</v>
      </c>
      <c r="Y207">
        <v>0</v>
      </c>
      <c r="Z207">
        <v>0</v>
      </c>
      <c r="AA207">
        <v>0</v>
      </c>
      <c r="AB207">
        <f>0*(-1)</f>
        <v>0</v>
      </c>
      <c r="AC207">
        <f t="shared" si="137"/>
        <v>0</v>
      </c>
      <c r="AD207" s="16">
        <f t="shared" si="138"/>
        <v>25</v>
      </c>
      <c r="AE207" s="16">
        <f t="shared" si="139"/>
        <v>27</v>
      </c>
      <c r="AL207" s="5">
        <v>0.11119212962962964</v>
      </c>
      <c r="AM207" s="16">
        <v>26</v>
      </c>
      <c r="AN207" s="16">
        <v>29</v>
      </c>
    </row>
    <row r="208" spans="1:40" x14ac:dyDescent="0.35">
      <c r="A208" t="s">
        <v>30</v>
      </c>
      <c r="B208" t="s">
        <v>31</v>
      </c>
      <c r="C208" t="s">
        <v>32</v>
      </c>
      <c r="D208" s="5">
        <v>0.10980324074074073</v>
      </c>
      <c r="E208">
        <v>3</v>
      </c>
      <c r="F208">
        <v>5</v>
      </c>
      <c r="H208" s="7">
        <v>40</v>
      </c>
      <c r="I208">
        <v>2</v>
      </c>
      <c r="J208">
        <v>-1</v>
      </c>
      <c r="K208">
        <f t="shared" si="112"/>
        <v>1</v>
      </c>
      <c r="L208">
        <f t="shared" si="113"/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f t="shared" si="126"/>
        <v>0</v>
      </c>
      <c r="U208">
        <f>1*(-1)</f>
        <v>-1</v>
      </c>
      <c r="V208">
        <f t="shared" si="135"/>
        <v>0</v>
      </c>
      <c r="W208">
        <f>1*(-1)</f>
        <v>-1</v>
      </c>
      <c r="X208">
        <v>0</v>
      </c>
      <c r="Y208">
        <v>0</v>
      </c>
      <c r="Z208">
        <v>0</v>
      </c>
      <c r="AA208">
        <v>0</v>
      </c>
      <c r="AB208">
        <f>0*(-1)</f>
        <v>0</v>
      </c>
      <c r="AC208">
        <f t="shared" si="137"/>
        <v>0</v>
      </c>
      <c r="AD208" s="16">
        <f t="shared" si="138"/>
        <v>26</v>
      </c>
      <c r="AE208" s="16">
        <f t="shared" si="139"/>
        <v>24</v>
      </c>
      <c r="AL208" s="5">
        <v>0.11181712962962963</v>
      </c>
      <c r="AM208" s="16">
        <v>27</v>
      </c>
      <c r="AN208" s="16">
        <v>27</v>
      </c>
    </row>
    <row r="209" spans="1:40" x14ac:dyDescent="0.35">
      <c r="A209" t="s">
        <v>30</v>
      </c>
      <c r="B209" t="s">
        <v>31</v>
      </c>
      <c r="C209" t="s">
        <v>32</v>
      </c>
      <c r="D209" s="5">
        <v>0.11028935185185185</v>
      </c>
      <c r="E209">
        <v>3</v>
      </c>
      <c r="F209">
        <v>5</v>
      </c>
      <c r="H209" s="7">
        <v>40</v>
      </c>
      <c r="I209">
        <v>2</v>
      </c>
      <c r="J209">
        <v>1</v>
      </c>
      <c r="K209">
        <f t="shared" si="112"/>
        <v>0</v>
      </c>
      <c r="L209">
        <f t="shared" si="113"/>
        <v>1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f t="shared" si="126"/>
        <v>0</v>
      </c>
      <c r="U209">
        <f t="shared" ref="U209:U243" si="140">0*(-1)</f>
        <v>0</v>
      </c>
      <c r="V209">
        <f t="shared" si="135"/>
        <v>0</v>
      </c>
      <c r="W209">
        <f>0*(-1)</f>
        <v>0</v>
      </c>
      <c r="X209">
        <v>0</v>
      </c>
      <c r="Y209">
        <v>0</v>
      </c>
      <c r="Z209">
        <v>0</v>
      </c>
      <c r="AA209">
        <v>0</v>
      </c>
      <c r="AB209">
        <f>1*(-1)</f>
        <v>-1</v>
      </c>
      <c r="AC209">
        <f t="shared" si="137"/>
        <v>0</v>
      </c>
      <c r="AD209" s="16">
        <f t="shared" si="138"/>
        <v>25</v>
      </c>
      <c r="AE209" s="16">
        <f t="shared" si="139"/>
        <v>26</v>
      </c>
      <c r="AL209" s="5">
        <v>0.11255787037037036</v>
      </c>
      <c r="AM209" s="16">
        <v>26</v>
      </c>
      <c r="AN209" s="16">
        <v>30</v>
      </c>
    </row>
    <row r="210" spans="1:40" x14ac:dyDescent="0.35">
      <c r="A210" t="s">
        <v>30</v>
      </c>
      <c r="B210" t="s">
        <v>31</v>
      </c>
      <c r="C210" t="s">
        <v>32</v>
      </c>
      <c r="D210" s="5">
        <v>0.1107523148148148</v>
      </c>
      <c r="E210">
        <v>3</v>
      </c>
      <c r="F210">
        <v>5</v>
      </c>
      <c r="H210" s="7">
        <v>40</v>
      </c>
      <c r="I210">
        <v>2</v>
      </c>
      <c r="J210">
        <v>1</v>
      </c>
      <c r="K210">
        <f t="shared" si="112"/>
        <v>0</v>
      </c>
      <c r="L210">
        <f t="shared" si="113"/>
        <v>1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f t="shared" si="126"/>
        <v>0</v>
      </c>
      <c r="U210">
        <f t="shared" si="140"/>
        <v>0</v>
      </c>
      <c r="V210">
        <f t="shared" si="135"/>
        <v>0</v>
      </c>
      <c r="W210">
        <f>0*(-1)</f>
        <v>0</v>
      </c>
      <c r="X210">
        <v>0</v>
      </c>
      <c r="Y210">
        <v>1</v>
      </c>
      <c r="Z210">
        <v>0</v>
      </c>
      <c r="AA210">
        <v>0</v>
      </c>
      <c r="AB210">
        <f>0*(-1)</f>
        <v>0</v>
      </c>
      <c r="AC210">
        <f t="shared" si="137"/>
        <v>0</v>
      </c>
      <c r="AD210" s="16">
        <f t="shared" si="138"/>
        <v>25</v>
      </c>
      <c r="AE210" s="16">
        <f t="shared" si="139"/>
        <v>30</v>
      </c>
      <c r="AL210" s="5">
        <v>0.11293981481481481</v>
      </c>
      <c r="AM210" s="16">
        <v>25</v>
      </c>
      <c r="AN210" s="16">
        <v>32</v>
      </c>
    </row>
    <row r="211" spans="1:40" x14ac:dyDescent="0.35">
      <c r="A211" t="s">
        <v>30</v>
      </c>
      <c r="B211" t="s">
        <v>31</v>
      </c>
      <c r="C211" t="s">
        <v>32</v>
      </c>
      <c r="D211" s="5">
        <v>0.11119212962962964</v>
      </c>
      <c r="E211">
        <v>3</v>
      </c>
      <c r="F211">
        <v>5</v>
      </c>
      <c r="H211" s="7" t="s">
        <v>35</v>
      </c>
      <c r="I211">
        <v>2</v>
      </c>
      <c r="J211">
        <v>-1</v>
      </c>
      <c r="K211">
        <f t="shared" si="112"/>
        <v>1</v>
      </c>
      <c r="L211">
        <f t="shared" si="113"/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f t="shared" si="126"/>
        <v>0</v>
      </c>
      <c r="U211">
        <f t="shared" si="140"/>
        <v>0</v>
      </c>
      <c r="V211">
        <f t="shared" si="135"/>
        <v>0</v>
      </c>
      <c r="W211">
        <f>0*(-1)</f>
        <v>0</v>
      </c>
      <c r="X211">
        <v>0</v>
      </c>
      <c r="Y211">
        <v>0</v>
      </c>
      <c r="Z211">
        <v>0</v>
      </c>
      <c r="AA211">
        <v>0</v>
      </c>
      <c r="AB211">
        <f>0*(-1)</f>
        <v>0</v>
      </c>
      <c r="AC211">
        <f t="shared" si="137"/>
        <v>0</v>
      </c>
      <c r="AD211" s="16">
        <f t="shared" si="138"/>
        <v>26</v>
      </c>
      <c r="AE211" s="16">
        <f t="shared" si="139"/>
        <v>29</v>
      </c>
      <c r="AL211" s="5">
        <v>0.11332175925925925</v>
      </c>
      <c r="AM211" s="16">
        <v>26</v>
      </c>
      <c r="AN211" s="16">
        <v>32</v>
      </c>
    </row>
    <row r="212" spans="1:40" x14ac:dyDescent="0.35">
      <c r="A212" t="s">
        <v>30</v>
      </c>
      <c r="B212" t="s">
        <v>31</v>
      </c>
      <c r="C212" t="s">
        <v>32</v>
      </c>
      <c r="D212" s="5">
        <v>0.11181712962962963</v>
      </c>
      <c r="E212">
        <v>3</v>
      </c>
      <c r="F212">
        <v>5</v>
      </c>
      <c r="H212" s="7">
        <v>40</v>
      </c>
      <c r="I212">
        <v>2</v>
      </c>
      <c r="J212">
        <v>-1</v>
      </c>
      <c r="K212">
        <f t="shared" si="112"/>
        <v>1</v>
      </c>
      <c r="L212">
        <f t="shared" si="113"/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f t="shared" si="126"/>
        <v>0</v>
      </c>
      <c r="U212">
        <f t="shared" si="140"/>
        <v>0</v>
      </c>
      <c r="V212">
        <f t="shared" si="135"/>
        <v>0</v>
      </c>
      <c r="W212">
        <f>1*(-1)</f>
        <v>-1</v>
      </c>
      <c r="X212">
        <v>0</v>
      </c>
      <c r="Y212">
        <v>0</v>
      </c>
      <c r="Z212">
        <v>0</v>
      </c>
      <c r="AA212">
        <v>0</v>
      </c>
      <c r="AB212">
        <f>0*(-1)</f>
        <v>0</v>
      </c>
      <c r="AC212">
        <f t="shared" si="137"/>
        <v>0</v>
      </c>
      <c r="AD212" s="16">
        <f t="shared" si="138"/>
        <v>27</v>
      </c>
      <c r="AE212" s="16">
        <f t="shared" si="139"/>
        <v>27</v>
      </c>
      <c r="AL212" s="5">
        <v>0.11392361111111111</v>
      </c>
      <c r="AM212" s="16">
        <v>27</v>
      </c>
      <c r="AN212" s="16">
        <v>31</v>
      </c>
    </row>
    <row r="213" spans="1:40" x14ac:dyDescent="0.35">
      <c r="A213" t="s">
        <v>30</v>
      </c>
      <c r="B213" t="s">
        <v>31</v>
      </c>
      <c r="C213" t="s">
        <v>32</v>
      </c>
      <c r="D213" s="5">
        <v>0.11255787037037036</v>
      </c>
      <c r="E213">
        <v>3</v>
      </c>
      <c r="F213">
        <v>5</v>
      </c>
      <c r="H213" s="7">
        <v>40</v>
      </c>
      <c r="I213">
        <v>2</v>
      </c>
      <c r="J213">
        <v>1</v>
      </c>
      <c r="K213">
        <f t="shared" si="112"/>
        <v>0</v>
      </c>
      <c r="L213">
        <f t="shared" si="113"/>
        <v>1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f t="shared" si="126"/>
        <v>0</v>
      </c>
      <c r="U213">
        <f t="shared" si="140"/>
        <v>0</v>
      </c>
      <c r="V213">
        <f t="shared" si="135"/>
        <v>0</v>
      </c>
      <c r="W213">
        <f>0*(-1)</f>
        <v>0</v>
      </c>
      <c r="X213">
        <v>0</v>
      </c>
      <c r="Y213">
        <v>1</v>
      </c>
      <c r="Z213">
        <v>0</v>
      </c>
      <c r="AA213">
        <v>0</v>
      </c>
      <c r="AB213">
        <f>1*(-1)</f>
        <v>-1</v>
      </c>
      <c r="AC213">
        <f t="shared" si="137"/>
        <v>0</v>
      </c>
      <c r="AD213" s="16">
        <f t="shared" si="138"/>
        <v>26</v>
      </c>
      <c r="AE213" s="16">
        <f t="shared" si="139"/>
        <v>30</v>
      </c>
      <c r="AL213" s="5">
        <v>0.11465277777777778</v>
      </c>
      <c r="AM213" s="16">
        <v>26</v>
      </c>
      <c r="AN213" s="16">
        <v>34</v>
      </c>
    </row>
    <row r="214" spans="1:40" x14ac:dyDescent="0.35">
      <c r="A214" t="s">
        <v>30</v>
      </c>
      <c r="B214" t="s">
        <v>31</v>
      </c>
      <c r="C214" t="s">
        <v>32</v>
      </c>
      <c r="D214" s="5">
        <v>0.11293981481481481</v>
      </c>
      <c r="E214">
        <v>3</v>
      </c>
      <c r="F214">
        <v>5</v>
      </c>
      <c r="H214" s="7">
        <v>40</v>
      </c>
      <c r="I214">
        <v>2</v>
      </c>
      <c r="J214">
        <v>1</v>
      </c>
      <c r="K214">
        <f t="shared" si="112"/>
        <v>0</v>
      </c>
      <c r="L214">
        <f t="shared" si="113"/>
        <v>1</v>
      </c>
      <c r="M214">
        <v>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f t="shared" si="126"/>
        <v>0</v>
      </c>
      <c r="U214">
        <f t="shared" si="140"/>
        <v>0</v>
      </c>
      <c r="V214">
        <f>1*(-1)</f>
        <v>-1</v>
      </c>
      <c r="W214">
        <f>0*(-1)</f>
        <v>0</v>
      </c>
      <c r="X214">
        <v>0</v>
      </c>
      <c r="Y214">
        <v>0</v>
      </c>
      <c r="Z214">
        <v>0</v>
      </c>
      <c r="AA214">
        <v>0</v>
      </c>
      <c r="AB214">
        <f>0*(-1)</f>
        <v>0</v>
      </c>
      <c r="AC214">
        <f t="shared" si="137"/>
        <v>0</v>
      </c>
      <c r="AD214" s="16">
        <f t="shared" si="138"/>
        <v>25</v>
      </c>
      <c r="AE214" s="16">
        <f t="shared" si="139"/>
        <v>32</v>
      </c>
      <c r="AL214" s="5">
        <v>0.11503472222222222</v>
      </c>
      <c r="AM214" s="16">
        <v>27</v>
      </c>
      <c r="AN214" s="16">
        <v>32</v>
      </c>
    </row>
    <row r="215" spans="1:40" x14ac:dyDescent="0.35">
      <c r="A215" t="s">
        <v>30</v>
      </c>
      <c r="B215" t="s">
        <v>31</v>
      </c>
      <c r="C215" t="s">
        <v>32</v>
      </c>
      <c r="D215" s="5">
        <v>0.11332175925925925</v>
      </c>
      <c r="E215">
        <v>3</v>
      </c>
      <c r="F215">
        <v>5</v>
      </c>
      <c r="H215" s="7" t="s">
        <v>35</v>
      </c>
      <c r="I215">
        <v>2</v>
      </c>
      <c r="J215">
        <v>1</v>
      </c>
      <c r="K215">
        <f t="shared" si="112"/>
        <v>1</v>
      </c>
      <c r="L215">
        <f t="shared" si="113"/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f t="shared" ref="T215:T240" si="141">0*(-1)</f>
        <v>0</v>
      </c>
      <c r="U215">
        <f t="shared" si="140"/>
        <v>0</v>
      </c>
      <c r="V215">
        <f t="shared" ref="V215:V221" si="142">0*(-1)</f>
        <v>0</v>
      </c>
      <c r="W215">
        <f>1*(-1)</f>
        <v>-1</v>
      </c>
      <c r="X215">
        <v>0</v>
      </c>
      <c r="Y215">
        <v>0</v>
      </c>
      <c r="Z215">
        <v>0</v>
      </c>
      <c r="AA215">
        <v>0</v>
      </c>
      <c r="AB215">
        <f>0*(-1)</f>
        <v>0</v>
      </c>
      <c r="AC215">
        <f t="shared" si="137"/>
        <v>0</v>
      </c>
      <c r="AD215" s="16">
        <f t="shared" si="138"/>
        <v>26</v>
      </c>
      <c r="AE215" s="16">
        <f t="shared" si="139"/>
        <v>32</v>
      </c>
      <c r="AL215" s="5">
        <v>0.11568287037037038</v>
      </c>
      <c r="AM215" s="16">
        <v>26</v>
      </c>
      <c r="AN215" s="16">
        <v>34</v>
      </c>
    </row>
    <row r="216" spans="1:40" x14ac:dyDescent="0.35">
      <c r="A216" t="s">
        <v>30</v>
      </c>
      <c r="B216" t="s">
        <v>31</v>
      </c>
      <c r="C216" t="s">
        <v>32</v>
      </c>
      <c r="D216" s="5">
        <v>0.11392361111111111</v>
      </c>
      <c r="E216">
        <v>3</v>
      </c>
      <c r="F216">
        <v>5</v>
      </c>
      <c r="H216" s="7">
        <v>40</v>
      </c>
      <c r="I216">
        <v>2</v>
      </c>
      <c r="J216">
        <v>-1</v>
      </c>
      <c r="K216">
        <f t="shared" si="112"/>
        <v>1</v>
      </c>
      <c r="L216">
        <f t="shared" si="113"/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f t="shared" si="141"/>
        <v>0</v>
      </c>
      <c r="U216">
        <f t="shared" si="140"/>
        <v>0</v>
      </c>
      <c r="V216">
        <f t="shared" si="142"/>
        <v>0</v>
      </c>
      <c r="W216">
        <f>0*(-1)</f>
        <v>0</v>
      </c>
      <c r="X216">
        <v>0</v>
      </c>
      <c r="Y216">
        <v>0</v>
      </c>
      <c r="Z216">
        <v>0</v>
      </c>
      <c r="AA216">
        <v>0</v>
      </c>
      <c r="AB216">
        <f>0*(-1)</f>
        <v>0</v>
      </c>
      <c r="AC216">
        <f t="shared" si="137"/>
        <v>0</v>
      </c>
      <c r="AD216" s="16">
        <f t="shared" si="138"/>
        <v>27</v>
      </c>
      <c r="AE216" s="16">
        <f t="shared" si="139"/>
        <v>31</v>
      </c>
      <c r="AL216" s="5">
        <v>0.11598379629629629</v>
      </c>
      <c r="AM216" s="16">
        <v>27</v>
      </c>
      <c r="AN216" s="16">
        <v>35</v>
      </c>
    </row>
    <row r="217" spans="1:40" x14ac:dyDescent="0.35">
      <c r="A217" t="s">
        <v>30</v>
      </c>
      <c r="B217" t="s">
        <v>31</v>
      </c>
      <c r="C217" t="s">
        <v>32</v>
      </c>
      <c r="D217" s="5">
        <v>0.11465277777777778</v>
      </c>
      <c r="E217">
        <v>3</v>
      </c>
      <c r="F217">
        <v>5</v>
      </c>
      <c r="H217" s="7">
        <v>40</v>
      </c>
      <c r="I217">
        <v>2</v>
      </c>
      <c r="J217">
        <v>1</v>
      </c>
      <c r="K217">
        <f t="shared" si="112"/>
        <v>0</v>
      </c>
      <c r="L217">
        <f t="shared" si="113"/>
        <v>1</v>
      </c>
      <c r="M217">
        <v>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f t="shared" si="141"/>
        <v>0</v>
      </c>
      <c r="U217">
        <f t="shared" si="140"/>
        <v>0</v>
      </c>
      <c r="V217">
        <f t="shared" si="142"/>
        <v>0</v>
      </c>
      <c r="W217">
        <f>0*(-1)</f>
        <v>0</v>
      </c>
      <c r="X217">
        <v>0</v>
      </c>
      <c r="Y217">
        <v>1</v>
      </c>
      <c r="Z217">
        <v>0</v>
      </c>
      <c r="AA217">
        <v>0</v>
      </c>
      <c r="AB217">
        <f>1*(-1)</f>
        <v>-1</v>
      </c>
      <c r="AC217">
        <f t="shared" si="137"/>
        <v>0</v>
      </c>
      <c r="AD217" s="16">
        <f t="shared" si="138"/>
        <v>26</v>
      </c>
      <c r="AE217" s="16">
        <f t="shared" si="139"/>
        <v>34</v>
      </c>
      <c r="AL217" s="5">
        <v>0.11651620370370371</v>
      </c>
      <c r="AM217" s="16">
        <v>26</v>
      </c>
      <c r="AN217" s="16">
        <v>35</v>
      </c>
    </row>
    <row r="218" spans="1:40" x14ac:dyDescent="0.35">
      <c r="A218" t="s">
        <v>30</v>
      </c>
      <c r="B218" t="s">
        <v>31</v>
      </c>
      <c r="C218" t="s">
        <v>32</v>
      </c>
      <c r="D218" s="5">
        <v>0.11503472222222222</v>
      </c>
      <c r="E218">
        <v>3</v>
      </c>
      <c r="F218">
        <v>5</v>
      </c>
      <c r="H218" s="7">
        <v>40</v>
      </c>
      <c r="I218">
        <v>2</v>
      </c>
      <c r="J218">
        <v>-1</v>
      </c>
      <c r="K218">
        <f t="shared" ref="K218:K289" si="143">IF(M218 = 1, 1, 0)</f>
        <v>1</v>
      </c>
      <c r="L218">
        <f t="shared" ref="L218:L289" si="144">IF(M218= 2, 1, 0)</f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f t="shared" si="141"/>
        <v>0</v>
      </c>
      <c r="U218">
        <f t="shared" si="140"/>
        <v>0</v>
      </c>
      <c r="V218">
        <f t="shared" si="142"/>
        <v>0</v>
      </c>
      <c r="W218">
        <f>1*(-1)</f>
        <v>-1</v>
      </c>
      <c r="X218">
        <v>0</v>
      </c>
      <c r="Y218">
        <v>0</v>
      </c>
      <c r="Z218">
        <v>0</v>
      </c>
      <c r="AA218">
        <v>0</v>
      </c>
      <c r="AB218">
        <f>0*(-1)</f>
        <v>0</v>
      </c>
      <c r="AC218">
        <f t="shared" si="137"/>
        <v>0</v>
      </c>
      <c r="AD218" s="16">
        <f t="shared" si="138"/>
        <v>27</v>
      </c>
      <c r="AE218" s="16">
        <f t="shared" si="139"/>
        <v>32</v>
      </c>
      <c r="AL218" s="5">
        <v>0.11730324074074074</v>
      </c>
      <c r="AM218" s="16">
        <v>25</v>
      </c>
      <c r="AN218" s="16">
        <v>35</v>
      </c>
    </row>
    <row r="219" spans="1:40" x14ac:dyDescent="0.35">
      <c r="A219" t="s">
        <v>30</v>
      </c>
      <c r="B219" t="s">
        <v>31</v>
      </c>
      <c r="C219" t="s">
        <v>32</v>
      </c>
      <c r="D219" s="5">
        <v>0.11568287037037038</v>
      </c>
      <c r="E219">
        <v>3</v>
      </c>
      <c r="F219">
        <v>5</v>
      </c>
      <c r="H219" s="7">
        <v>40</v>
      </c>
      <c r="I219">
        <v>2</v>
      </c>
      <c r="J219">
        <v>1</v>
      </c>
      <c r="K219">
        <f t="shared" si="143"/>
        <v>0</v>
      </c>
      <c r="L219">
        <f t="shared" si="144"/>
        <v>1</v>
      </c>
      <c r="M219">
        <v>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f t="shared" si="141"/>
        <v>0</v>
      </c>
      <c r="U219">
        <f t="shared" si="140"/>
        <v>0</v>
      </c>
      <c r="V219">
        <f t="shared" si="142"/>
        <v>0</v>
      </c>
      <c r="W219">
        <f>0*(-1)</f>
        <v>0</v>
      </c>
      <c r="X219">
        <v>0</v>
      </c>
      <c r="Y219">
        <v>0</v>
      </c>
      <c r="Z219">
        <v>0</v>
      </c>
      <c r="AA219">
        <v>0</v>
      </c>
      <c r="AB219">
        <f>1*(-1)</f>
        <v>-1</v>
      </c>
      <c r="AC219">
        <f t="shared" si="137"/>
        <v>0</v>
      </c>
      <c r="AD219" s="16">
        <f t="shared" si="138"/>
        <v>26</v>
      </c>
      <c r="AE219" s="16">
        <f t="shared" si="139"/>
        <v>34</v>
      </c>
      <c r="AL219" s="5">
        <v>0.11810185185185185</v>
      </c>
      <c r="AM219" s="16">
        <v>27</v>
      </c>
      <c r="AN219" s="16">
        <v>34</v>
      </c>
    </row>
    <row r="220" spans="1:40" x14ac:dyDescent="0.35">
      <c r="A220" t="s">
        <v>30</v>
      </c>
      <c r="B220" t="s">
        <v>31</v>
      </c>
      <c r="C220" t="s">
        <v>32</v>
      </c>
      <c r="D220" s="5">
        <v>0.11598379629629629</v>
      </c>
      <c r="E220">
        <v>3</v>
      </c>
      <c r="F220">
        <v>5</v>
      </c>
      <c r="H220" s="7">
        <v>40</v>
      </c>
      <c r="I220">
        <v>2</v>
      </c>
      <c r="J220">
        <v>1</v>
      </c>
      <c r="K220">
        <f t="shared" si="143"/>
        <v>1</v>
      </c>
      <c r="L220">
        <f t="shared" si="144"/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f t="shared" si="141"/>
        <v>0</v>
      </c>
      <c r="U220">
        <f t="shared" si="140"/>
        <v>0</v>
      </c>
      <c r="V220">
        <f t="shared" si="142"/>
        <v>0</v>
      </c>
      <c r="W220">
        <f>0*(-1)</f>
        <v>0</v>
      </c>
      <c r="X220">
        <v>0</v>
      </c>
      <c r="Y220">
        <v>0</v>
      </c>
      <c r="Z220">
        <v>0</v>
      </c>
      <c r="AA220">
        <v>0</v>
      </c>
      <c r="AB220">
        <f>0*(-1)</f>
        <v>0</v>
      </c>
      <c r="AC220">
        <f t="shared" si="137"/>
        <v>0</v>
      </c>
      <c r="AD220" s="16">
        <f t="shared" si="138"/>
        <v>27</v>
      </c>
      <c r="AE220" s="16">
        <f t="shared" si="139"/>
        <v>35</v>
      </c>
      <c r="AL220" s="5">
        <v>0.11887731481481482</v>
      </c>
      <c r="AM220" s="16">
        <v>28</v>
      </c>
      <c r="AN220" s="16">
        <v>34</v>
      </c>
    </row>
    <row r="221" spans="1:40" x14ac:dyDescent="0.35">
      <c r="A221" t="s">
        <v>30</v>
      </c>
      <c r="B221" t="s">
        <v>31</v>
      </c>
      <c r="C221" t="s">
        <v>32</v>
      </c>
      <c r="D221" s="5">
        <v>0.11651620370370371</v>
      </c>
      <c r="E221">
        <v>3</v>
      </c>
      <c r="F221">
        <v>5</v>
      </c>
      <c r="H221" s="7">
        <v>40</v>
      </c>
      <c r="I221">
        <v>2</v>
      </c>
      <c r="J221">
        <v>-1</v>
      </c>
      <c r="K221">
        <f t="shared" si="143"/>
        <v>0</v>
      </c>
      <c r="L221">
        <f t="shared" si="144"/>
        <v>1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f t="shared" si="141"/>
        <v>0</v>
      </c>
      <c r="U221">
        <f t="shared" si="140"/>
        <v>0</v>
      </c>
      <c r="V221">
        <f t="shared" si="142"/>
        <v>0</v>
      </c>
      <c r="W221">
        <f>0*(-1)</f>
        <v>0</v>
      </c>
      <c r="X221">
        <v>0</v>
      </c>
      <c r="Y221">
        <v>0</v>
      </c>
      <c r="Z221">
        <v>0</v>
      </c>
      <c r="AA221">
        <v>0</v>
      </c>
      <c r="AB221">
        <f>1*(-1)</f>
        <v>-1</v>
      </c>
      <c r="AC221">
        <f t="shared" si="137"/>
        <v>0</v>
      </c>
      <c r="AD221" s="16">
        <f t="shared" si="138"/>
        <v>26</v>
      </c>
      <c r="AE221" s="16">
        <f t="shared" si="139"/>
        <v>35</v>
      </c>
      <c r="AL221" s="5">
        <v>0.11951388888888888</v>
      </c>
      <c r="AM221" s="16">
        <v>30</v>
      </c>
      <c r="AN221" s="16">
        <v>34</v>
      </c>
    </row>
    <row r="222" spans="1:40" x14ac:dyDescent="0.35">
      <c r="A222" t="s">
        <v>30</v>
      </c>
      <c r="B222" t="s">
        <v>31</v>
      </c>
      <c r="C222" t="s">
        <v>32</v>
      </c>
      <c r="D222" s="5">
        <v>0.11730324074074074</v>
      </c>
      <c r="E222">
        <v>3</v>
      </c>
      <c r="F222">
        <v>5</v>
      </c>
      <c r="H222" s="7">
        <v>40</v>
      </c>
      <c r="I222">
        <v>2</v>
      </c>
      <c r="J222">
        <v>-1</v>
      </c>
      <c r="K222">
        <f t="shared" si="143"/>
        <v>0</v>
      </c>
      <c r="L222">
        <f t="shared" si="144"/>
        <v>1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f t="shared" si="141"/>
        <v>0</v>
      </c>
      <c r="U222">
        <f t="shared" si="140"/>
        <v>0</v>
      </c>
      <c r="V222">
        <f>1*(-1)</f>
        <v>-1</v>
      </c>
      <c r="W222">
        <f>0*(-1)</f>
        <v>0</v>
      </c>
      <c r="X222">
        <v>0</v>
      </c>
      <c r="Y222">
        <v>0</v>
      </c>
      <c r="Z222">
        <v>0</v>
      </c>
      <c r="AA222">
        <v>0</v>
      </c>
      <c r="AB222">
        <f t="shared" ref="AB222:AB235" si="145">0*(-1)</f>
        <v>0</v>
      </c>
      <c r="AC222">
        <f t="shared" si="137"/>
        <v>0</v>
      </c>
      <c r="AD222" s="16">
        <f t="shared" si="138"/>
        <v>25</v>
      </c>
      <c r="AE222" s="16">
        <f t="shared" si="139"/>
        <v>35</v>
      </c>
      <c r="AL222" s="5">
        <v>0.12111111111111111</v>
      </c>
      <c r="AM222" s="16">
        <v>32</v>
      </c>
      <c r="AN222" s="16">
        <v>35</v>
      </c>
    </row>
    <row r="223" spans="1:40" x14ac:dyDescent="0.35">
      <c r="A223" t="s">
        <v>30</v>
      </c>
      <c r="B223" t="s">
        <v>31</v>
      </c>
      <c r="C223" t="s">
        <v>32</v>
      </c>
      <c r="D223" s="5">
        <v>0.11810185185185185</v>
      </c>
      <c r="E223">
        <v>3</v>
      </c>
      <c r="F223">
        <v>5</v>
      </c>
      <c r="H223" s="7" t="s">
        <v>35</v>
      </c>
      <c r="I223">
        <v>2</v>
      </c>
      <c r="J223">
        <v>-1</v>
      </c>
      <c r="K223">
        <f t="shared" si="143"/>
        <v>1</v>
      </c>
      <c r="L223">
        <f t="shared" si="144"/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f t="shared" si="141"/>
        <v>0</v>
      </c>
      <c r="U223">
        <f t="shared" si="140"/>
        <v>0</v>
      </c>
      <c r="V223">
        <f t="shared" ref="V223:V240" si="146">0*(-1)</f>
        <v>0</v>
      </c>
      <c r="W223">
        <f>0*(-1)</f>
        <v>0</v>
      </c>
      <c r="X223">
        <v>0</v>
      </c>
      <c r="Y223">
        <v>0</v>
      </c>
      <c r="Z223">
        <v>0</v>
      </c>
      <c r="AA223">
        <v>0</v>
      </c>
      <c r="AB223">
        <f t="shared" si="145"/>
        <v>0</v>
      </c>
      <c r="AC223">
        <f t="shared" si="137"/>
        <v>0</v>
      </c>
      <c r="AD223" s="16">
        <f t="shared" si="138"/>
        <v>27</v>
      </c>
      <c r="AE223" s="16">
        <f t="shared" si="139"/>
        <v>34</v>
      </c>
      <c r="AL223" s="5">
        <v>0.12135416666666667</v>
      </c>
      <c r="AM223" s="16">
        <v>33</v>
      </c>
      <c r="AN223" s="16">
        <v>35</v>
      </c>
    </row>
    <row r="224" spans="1:40" x14ac:dyDescent="0.35">
      <c r="A224" t="s">
        <v>30</v>
      </c>
      <c r="B224" t="s">
        <v>31</v>
      </c>
      <c r="C224" t="s">
        <v>32</v>
      </c>
      <c r="D224" s="5">
        <v>0.11887731481481482</v>
      </c>
      <c r="E224">
        <v>3</v>
      </c>
      <c r="F224">
        <v>5</v>
      </c>
      <c r="H224" s="7">
        <v>40</v>
      </c>
      <c r="I224">
        <v>2</v>
      </c>
      <c r="J224">
        <v>1</v>
      </c>
      <c r="K224">
        <f t="shared" si="143"/>
        <v>1</v>
      </c>
      <c r="L224">
        <f t="shared" si="144"/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f t="shared" si="141"/>
        <v>0</v>
      </c>
      <c r="U224">
        <f t="shared" si="140"/>
        <v>0</v>
      </c>
      <c r="V224">
        <f t="shared" si="146"/>
        <v>0</v>
      </c>
      <c r="W224">
        <f>1*(-1)</f>
        <v>-1</v>
      </c>
      <c r="X224">
        <v>0</v>
      </c>
      <c r="Y224">
        <v>0</v>
      </c>
      <c r="Z224">
        <v>0</v>
      </c>
      <c r="AA224">
        <v>0</v>
      </c>
      <c r="AB224">
        <f t="shared" si="145"/>
        <v>0</v>
      </c>
      <c r="AC224">
        <f t="shared" ref="AC224:AC260" si="147">0*(-1)</f>
        <v>0</v>
      </c>
      <c r="AD224" s="16">
        <f t="shared" si="138"/>
        <v>28</v>
      </c>
      <c r="AE224" s="16">
        <f t="shared" si="139"/>
        <v>34</v>
      </c>
      <c r="AL224" s="5">
        <v>0.12177083333333333</v>
      </c>
      <c r="AM224" s="16">
        <v>34</v>
      </c>
      <c r="AN224" s="16">
        <v>36</v>
      </c>
    </row>
    <row r="225" spans="1:56" x14ac:dyDescent="0.35">
      <c r="A225" t="s">
        <v>30</v>
      </c>
      <c r="B225" t="s">
        <v>31</v>
      </c>
      <c r="C225" t="s">
        <v>32</v>
      </c>
      <c r="D225" s="5">
        <v>0.11951388888888888</v>
      </c>
      <c r="E225">
        <v>3</v>
      </c>
      <c r="F225">
        <v>5</v>
      </c>
      <c r="H225" s="7">
        <v>40</v>
      </c>
      <c r="I225">
        <v>2</v>
      </c>
      <c r="J225">
        <v>1</v>
      </c>
      <c r="K225">
        <f t="shared" si="143"/>
        <v>1</v>
      </c>
      <c r="L225">
        <f t="shared" si="144"/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f t="shared" si="141"/>
        <v>0</v>
      </c>
      <c r="U225">
        <f t="shared" si="140"/>
        <v>0</v>
      </c>
      <c r="V225">
        <f t="shared" si="146"/>
        <v>0</v>
      </c>
      <c r="W225">
        <f>1*(-1)</f>
        <v>-1</v>
      </c>
      <c r="X225">
        <v>0</v>
      </c>
      <c r="Y225">
        <v>0</v>
      </c>
      <c r="Z225">
        <v>1</v>
      </c>
      <c r="AA225">
        <v>0</v>
      </c>
      <c r="AB225">
        <f t="shared" si="145"/>
        <v>0</v>
      </c>
      <c r="AC225">
        <f t="shared" si="147"/>
        <v>0</v>
      </c>
      <c r="AD225" s="16">
        <f t="shared" si="138"/>
        <v>30</v>
      </c>
      <c r="AE225" s="16">
        <f t="shared" si="139"/>
        <v>34</v>
      </c>
      <c r="AL225" s="5">
        <v>0.12200231481481481</v>
      </c>
      <c r="AM225" s="16">
        <v>34</v>
      </c>
      <c r="AN225" s="16">
        <v>38</v>
      </c>
    </row>
    <row r="226" spans="1:56" x14ac:dyDescent="0.35">
      <c r="A226" s="4" t="s">
        <v>0</v>
      </c>
      <c r="B226" s="4" t="s">
        <v>1</v>
      </c>
      <c r="C226" s="4" t="s">
        <v>2</v>
      </c>
      <c r="D226" s="4" t="s">
        <v>3</v>
      </c>
      <c r="E226" s="4" t="s">
        <v>4</v>
      </c>
      <c r="F226" s="4" t="s">
        <v>5</v>
      </c>
      <c r="G226" s="4"/>
      <c r="H226" s="6" t="s">
        <v>34</v>
      </c>
      <c r="I226" s="4" t="s">
        <v>10</v>
      </c>
      <c r="J226" s="4" t="s">
        <v>11</v>
      </c>
      <c r="K226" s="4" t="s">
        <v>36</v>
      </c>
      <c r="L226" s="4" t="s">
        <v>37</v>
      </c>
      <c r="M226" s="4" t="s">
        <v>33</v>
      </c>
      <c r="N226" s="4" t="s">
        <v>12</v>
      </c>
      <c r="O226" s="4" t="s">
        <v>13</v>
      </c>
      <c r="P226" s="4" t="s">
        <v>14</v>
      </c>
      <c r="Q226" s="4" t="s">
        <v>15</v>
      </c>
      <c r="R226" s="4" t="s">
        <v>16</v>
      </c>
      <c r="S226" s="4" t="s">
        <v>17</v>
      </c>
      <c r="T226" s="4" t="s">
        <v>18</v>
      </c>
      <c r="U226" s="4" t="s">
        <v>19</v>
      </c>
      <c r="V226" s="4" t="s">
        <v>20</v>
      </c>
      <c r="W226" s="4" t="s">
        <v>21</v>
      </c>
      <c r="X226" s="4" t="s">
        <v>22</v>
      </c>
      <c r="Y226" s="4" t="s">
        <v>23</v>
      </c>
      <c r="Z226" s="4" t="s">
        <v>24</v>
      </c>
      <c r="AA226" s="4" t="s">
        <v>25</v>
      </c>
      <c r="AB226" s="4" t="s">
        <v>26</v>
      </c>
      <c r="AC226" s="4" t="s">
        <v>27</v>
      </c>
      <c r="AD226" s="15" t="s">
        <v>38</v>
      </c>
      <c r="AE226" s="15" t="s">
        <v>39</v>
      </c>
      <c r="AF226" s="4">
        <f>-1</f>
        <v>-1</v>
      </c>
      <c r="AG226" s="4" t="s">
        <v>45</v>
      </c>
      <c r="AH226" s="4" t="s">
        <v>40</v>
      </c>
      <c r="AI226" s="4" t="s">
        <v>41</v>
      </c>
      <c r="AJ226" s="4" t="s">
        <v>46</v>
      </c>
      <c r="AL226" s="5">
        <v>0.12225694444444445</v>
      </c>
      <c r="AM226" s="16">
        <v>35</v>
      </c>
      <c r="AN226" s="16">
        <v>37</v>
      </c>
    </row>
    <row r="227" spans="1:56" x14ac:dyDescent="0.35">
      <c r="A227" t="s">
        <v>30</v>
      </c>
      <c r="B227" t="s">
        <v>31</v>
      </c>
      <c r="C227" t="s">
        <v>32</v>
      </c>
      <c r="D227" s="5">
        <v>0.12111111111111111</v>
      </c>
      <c r="E227">
        <v>3</v>
      </c>
      <c r="F227">
        <v>6</v>
      </c>
      <c r="H227" s="7">
        <v>0</v>
      </c>
      <c r="I227">
        <v>1</v>
      </c>
      <c r="J227">
        <v>1</v>
      </c>
      <c r="K227">
        <f t="shared" si="143"/>
        <v>1</v>
      </c>
      <c r="L227">
        <f t="shared" si="144"/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f t="shared" si="141"/>
        <v>0</v>
      </c>
      <c r="U227">
        <f t="shared" si="140"/>
        <v>0</v>
      </c>
      <c r="V227">
        <f t="shared" si="146"/>
        <v>0</v>
      </c>
      <c r="W227">
        <f>0*(-1)</f>
        <v>0</v>
      </c>
      <c r="X227">
        <v>0</v>
      </c>
      <c r="Y227">
        <v>0</v>
      </c>
      <c r="Z227">
        <v>0</v>
      </c>
      <c r="AA227">
        <v>0</v>
      </c>
      <c r="AB227">
        <f t="shared" si="145"/>
        <v>0</v>
      </c>
      <c r="AC227">
        <f t="shared" si="147"/>
        <v>0</v>
      </c>
      <c r="AD227" s="16">
        <f>SUM(K227,P227,R227,T227,V227,X227,Z227,AB227)+IF(I227=1,1,0)+AD225</f>
        <v>32</v>
      </c>
      <c r="AE227" s="16">
        <f>SUM(J227,L227,Q227,S227,U227,W227,Y227,AA227,AC227)+IF(I227=2,1,0)+AE225</f>
        <v>35</v>
      </c>
      <c r="AG227">
        <v>99</v>
      </c>
      <c r="AH227">
        <f>(AD231-AD227)/$AG$227</f>
        <v>3.0303030303030304E-2</v>
      </c>
      <c r="AI227">
        <f>(AE231-AE227)/$AG$227</f>
        <v>2.0202020202020204E-2</v>
      </c>
      <c r="AJ227">
        <f>IF(AH227&gt;AI227, 1,2)</f>
        <v>1</v>
      </c>
      <c r="AL227" s="5">
        <v>0.12296296296296295</v>
      </c>
      <c r="AM227" s="16">
        <v>37</v>
      </c>
      <c r="AN227" s="16">
        <v>39</v>
      </c>
    </row>
    <row r="228" spans="1:56" x14ac:dyDescent="0.35">
      <c r="A228" t="s">
        <v>30</v>
      </c>
      <c r="B228" t="s">
        <v>31</v>
      </c>
      <c r="C228" t="s">
        <v>32</v>
      </c>
      <c r="D228" s="5">
        <v>0.12135416666666667</v>
      </c>
      <c r="E228">
        <v>3</v>
      </c>
      <c r="F228">
        <v>6</v>
      </c>
      <c r="H228" s="7">
        <v>0</v>
      </c>
      <c r="I228">
        <v>1</v>
      </c>
      <c r="J228">
        <v>1</v>
      </c>
      <c r="K228">
        <f t="shared" si="143"/>
        <v>1</v>
      </c>
      <c r="L228">
        <f t="shared" si="144"/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f t="shared" si="141"/>
        <v>0</v>
      </c>
      <c r="U228">
        <f t="shared" si="140"/>
        <v>0</v>
      </c>
      <c r="V228">
        <f t="shared" si="146"/>
        <v>0</v>
      </c>
      <c r="W228">
        <f>1*(-1)</f>
        <v>-1</v>
      </c>
      <c r="X228">
        <v>0</v>
      </c>
      <c r="Y228">
        <v>0</v>
      </c>
      <c r="Z228">
        <v>0</v>
      </c>
      <c r="AA228">
        <v>0</v>
      </c>
      <c r="AB228">
        <f t="shared" si="145"/>
        <v>0</v>
      </c>
      <c r="AC228">
        <f t="shared" si="147"/>
        <v>0</v>
      </c>
      <c r="AD228" s="16">
        <f>SUM(K228,P228,R228,T228,V228,X228,Z228,AB228)+AD227</f>
        <v>33</v>
      </c>
      <c r="AE228" s="16">
        <f>SUM(J228,L228,Q228,S228,U228,W228,Y228,AA228,AC228)+AE227</f>
        <v>35</v>
      </c>
      <c r="AL228" s="5">
        <v>0.12324074074074075</v>
      </c>
      <c r="AM228" s="16">
        <v>39</v>
      </c>
      <c r="AN228" s="16">
        <v>38</v>
      </c>
    </row>
    <row r="229" spans="1:56" x14ac:dyDescent="0.35">
      <c r="A229" t="s">
        <v>30</v>
      </c>
      <c r="B229" t="s">
        <v>31</v>
      </c>
      <c r="C229" t="s">
        <v>32</v>
      </c>
      <c r="D229" s="5">
        <v>0.12177083333333333</v>
      </c>
      <c r="E229">
        <v>3</v>
      </c>
      <c r="F229">
        <v>6</v>
      </c>
      <c r="H229" s="7">
        <v>0</v>
      </c>
      <c r="I229">
        <v>1</v>
      </c>
      <c r="J229">
        <v>1</v>
      </c>
      <c r="K229">
        <f t="shared" si="143"/>
        <v>1</v>
      </c>
      <c r="L229">
        <f t="shared" si="144"/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f t="shared" si="141"/>
        <v>0</v>
      </c>
      <c r="U229">
        <f t="shared" si="140"/>
        <v>0</v>
      </c>
      <c r="V229">
        <f t="shared" si="146"/>
        <v>0</v>
      </c>
      <c r="W229">
        <f>0*(-1)</f>
        <v>0</v>
      </c>
      <c r="X229">
        <v>0</v>
      </c>
      <c r="Y229">
        <v>0</v>
      </c>
      <c r="Z229">
        <v>0</v>
      </c>
      <c r="AA229">
        <v>0</v>
      </c>
      <c r="AB229">
        <f t="shared" si="145"/>
        <v>0</v>
      </c>
      <c r="AC229">
        <f t="shared" si="147"/>
        <v>0</v>
      </c>
      <c r="AD229" s="16">
        <f t="shared" ref="AD229:AD231" si="148">SUM(K229,P229,R229,T229,V229,X229,Z229,AB229)+AD228</f>
        <v>34</v>
      </c>
      <c r="AE229" s="16">
        <f t="shared" ref="AE229:AE231" si="149">SUM(J229,L229,Q229,S229,U229,W229,Y229,AA229,AC229)+AE228</f>
        <v>36</v>
      </c>
      <c r="AL229" s="5">
        <v>0.12365740740740742</v>
      </c>
      <c r="AM229" s="16">
        <v>40</v>
      </c>
      <c r="AN229" s="16">
        <v>38</v>
      </c>
    </row>
    <row r="230" spans="1:56" x14ac:dyDescent="0.35">
      <c r="A230" t="s">
        <v>30</v>
      </c>
      <c r="B230" t="s">
        <v>31</v>
      </c>
      <c r="C230" t="s">
        <v>32</v>
      </c>
      <c r="D230" s="5">
        <v>0.12200231481481481</v>
      </c>
      <c r="E230">
        <v>3</v>
      </c>
      <c r="F230">
        <v>6</v>
      </c>
      <c r="H230" s="7">
        <v>0</v>
      </c>
      <c r="I230">
        <v>1</v>
      </c>
      <c r="J230">
        <v>1</v>
      </c>
      <c r="K230">
        <f t="shared" si="143"/>
        <v>0</v>
      </c>
      <c r="L230">
        <f t="shared" si="144"/>
        <v>1</v>
      </c>
      <c r="M230">
        <v>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f t="shared" si="141"/>
        <v>0</v>
      </c>
      <c r="U230">
        <f t="shared" si="140"/>
        <v>0</v>
      </c>
      <c r="V230">
        <f t="shared" si="146"/>
        <v>0</v>
      </c>
      <c r="W230">
        <f>0*(-1)</f>
        <v>0</v>
      </c>
      <c r="X230">
        <v>0</v>
      </c>
      <c r="Y230">
        <v>0</v>
      </c>
      <c r="Z230">
        <v>0</v>
      </c>
      <c r="AA230">
        <v>0</v>
      </c>
      <c r="AB230">
        <f t="shared" si="145"/>
        <v>0</v>
      </c>
      <c r="AC230">
        <f t="shared" si="147"/>
        <v>0</v>
      </c>
      <c r="AD230" s="16">
        <f t="shared" si="148"/>
        <v>34</v>
      </c>
      <c r="AE230" s="16">
        <f t="shared" si="149"/>
        <v>38</v>
      </c>
      <c r="AL230" s="5">
        <v>0.12388888888888888</v>
      </c>
      <c r="AM230" s="16">
        <v>39</v>
      </c>
      <c r="AN230" s="16">
        <v>41</v>
      </c>
    </row>
    <row r="231" spans="1:56" x14ac:dyDescent="0.35">
      <c r="A231" t="s">
        <v>30</v>
      </c>
      <c r="B231" t="s">
        <v>31</v>
      </c>
      <c r="C231" t="s">
        <v>32</v>
      </c>
      <c r="D231" s="5">
        <v>0.12225694444444445</v>
      </c>
      <c r="E231">
        <v>3</v>
      </c>
      <c r="F231">
        <v>6</v>
      </c>
      <c r="H231" s="7">
        <v>15</v>
      </c>
      <c r="I231">
        <v>1</v>
      </c>
      <c r="J231">
        <v>-1</v>
      </c>
      <c r="K231">
        <f t="shared" si="143"/>
        <v>1</v>
      </c>
      <c r="L231">
        <f t="shared" si="144"/>
        <v>0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f t="shared" si="141"/>
        <v>0</v>
      </c>
      <c r="U231">
        <f t="shared" si="140"/>
        <v>0</v>
      </c>
      <c r="V231">
        <f t="shared" si="146"/>
        <v>0</v>
      </c>
      <c r="W231">
        <f>0*(-1)</f>
        <v>0</v>
      </c>
      <c r="X231">
        <v>0</v>
      </c>
      <c r="Y231">
        <v>0</v>
      </c>
      <c r="Z231">
        <v>0</v>
      </c>
      <c r="AA231">
        <v>0</v>
      </c>
      <c r="AB231">
        <f t="shared" si="145"/>
        <v>0</v>
      </c>
      <c r="AC231">
        <f t="shared" si="147"/>
        <v>0</v>
      </c>
      <c r="AD231" s="16">
        <f t="shared" si="148"/>
        <v>35</v>
      </c>
      <c r="AE231" s="16">
        <f t="shared" si="149"/>
        <v>37</v>
      </c>
      <c r="AL231" s="5">
        <v>0.12409722222222223</v>
      </c>
      <c r="AM231" s="16">
        <v>42</v>
      </c>
      <c r="AN231" s="16">
        <v>42</v>
      </c>
    </row>
    <row r="232" spans="1:56" x14ac:dyDescent="0.35">
      <c r="A232" s="4" t="s">
        <v>0</v>
      </c>
      <c r="B232" s="4" t="s">
        <v>1</v>
      </c>
      <c r="C232" s="4" t="s">
        <v>2</v>
      </c>
      <c r="D232" s="4" t="s">
        <v>3</v>
      </c>
      <c r="E232" s="4" t="s">
        <v>4</v>
      </c>
      <c r="F232" s="4" t="s">
        <v>5</v>
      </c>
      <c r="G232" s="4"/>
      <c r="H232" s="6" t="s">
        <v>34</v>
      </c>
      <c r="I232" s="4" t="s">
        <v>10</v>
      </c>
      <c r="J232" s="4" t="s">
        <v>11</v>
      </c>
      <c r="K232" s="4" t="s">
        <v>36</v>
      </c>
      <c r="L232" s="4" t="s">
        <v>37</v>
      </c>
      <c r="M232" s="4" t="s">
        <v>33</v>
      </c>
      <c r="N232" s="4" t="s">
        <v>12</v>
      </c>
      <c r="O232" s="4" t="s">
        <v>13</v>
      </c>
      <c r="P232" s="4" t="s">
        <v>14</v>
      </c>
      <c r="Q232" s="4" t="s">
        <v>15</v>
      </c>
      <c r="R232" s="4" t="s">
        <v>16</v>
      </c>
      <c r="S232" s="4" t="s">
        <v>17</v>
      </c>
      <c r="T232" s="4" t="s">
        <v>18</v>
      </c>
      <c r="U232" s="4" t="s">
        <v>19</v>
      </c>
      <c r="V232" s="4" t="s">
        <v>20</v>
      </c>
      <c r="W232" s="4" t="s">
        <v>21</v>
      </c>
      <c r="X232" s="4" t="s">
        <v>22</v>
      </c>
      <c r="Y232" s="4" t="s">
        <v>23</v>
      </c>
      <c r="Z232" s="4" t="s">
        <v>24</v>
      </c>
      <c r="AA232" s="4" t="s">
        <v>25</v>
      </c>
      <c r="AB232" s="4" t="s">
        <v>26</v>
      </c>
      <c r="AC232" s="4" t="s">
        <v>27</v>
      </c>
      <c r="AD232" s="15" t="s">
        <v>38</v>
      </c>
      <c r="AE232" s="15" t="s">
        <v>39</v>
      </c>
      <c r="AF232" s="4">
        <f>-1</f>
        <v>-1</v>
      </c>
      <c r="AG232" s="4" t="s">
        <v>45</v>
      </c>
      <c r="AH232" s="4" t="s">
        <v>40</v>
      </c>
      <c r="AI232" s="4" t="s">
        <v>41</v>
      </c>
      <c r="AJ232" s="4" t="s">
        <v>46</v>
      </c>
    </row>
    <row r="233" spans="1:56" x14ac:dyDescent="0.35">
      <c r="A233" t="s">
        <v>30</v>
      </c>
      <c r="B233" t="s">
        <v>31</v>
      </c>
      <c r="C233" t="s">
        <v>32</v>
      </c>
      <c r="D233" s="5">
        <v>0.12296296296296295</v>
      </c>
      <c r="E233">
        <v>3</v>
      </c>
      <c r="F233">
        <v>7</v>
      </c>
      <c r="H233" s="7">
        <v>0</v>
      </c>
      <c r="I233">
        <v>2</v>
      </c>
      <c r="J233">
        <v>1</v>
      </c>
      <c r="K233">
        <f t="shared" si="143"/>
        <v>1</v>
      </c>
      <c r="L233">
        <f t="shared" si="144"/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f t="shared" si="141"/>
        <v>0</v>
      </c>
      <c r="U233">
        <f t="shared" si="140"/>
        <v>0</v>
      </c>
      <c r="V233">
        <f t="shared" si="146"/>
        <v>0</v>
      </c>
      <c r="W233">
        <f>0*(-1)</f>
        <v>0</v>
      </c>
      <c r="X233">
        <v>0</v>
      </c>
      <c r="Y233">
        <v>0</v>
      </c>
      <c r="Z233">
        <v>0</v>
      </c>
      <c r="AA233">
        <v>0</v>
      </c>
      <c r="AB233">
        <f t="shared" si="145"/>
        <v>0</v>
      </c>
      <c r="AC233">
        <f t="shared" si="147"/>
        <v>0</v>
      </c>
      <c r="AD233" s="16">
        <f>SUM(K233,P233,R233,T233,V233,X233,Z233,AB233)+IF(I233=1,1,0)+AD231</f>
        <v>37</v>
      </c>
      <c r="AE233" s="16">
        <f>SUM(J233,L233,Q233,S233,U233,W233,Y233,AA233,AC233)+IF(I233=2,1,0)+AE231</f>
        <v>39</v>
      </c>
      <c r="AG233">
        <v>98</v>
      </c>
      <c r="AH233">
        <f>(AD237-AD233)/$AG$227</f>
        <v>5.0505050505050504E-2</v>
      </c>
      <c r="AI233">
        <f>(AE237-AE233)/$AG$227</f>
        <v>3.0303030303030304E-2</v>
      </c>
      <c r="AJ233">
        <f>IF(AH233&gt;AI233, 1,2)</f>
        <v>1</v>
      </c>
    </row>
    <row r="234" spans="1:56" x14ac:dyDescent="0.35">
      <c r="A234" t="s">
        <v>30</v>
      </c>
      <c r="B234" t="s">
        <v>31</v>
      </c>
      <c r="C234" t="s">
        <v>32</v>
      </c>
      <c r="D234" s="5">
        <v>0.12324074074074075</v>
      </c>
      <c r="E234">
        <v>3</v>
      </c>
      <c r="F234">
        <v>7</v>
      </c>
      <c r="H234" s="7">
        <v>0</v>
      </c>
      <c r="I234">
        <v>2</v>
      </c>
      <c r="J234">
        <v>-1</v>
      </c>
      <c r="K234">
        <f t="shared" si="143"/>
        <v>1</v>
      </c>
      <c r="L234">
        <f t="shared" si="144"/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f t="shared" si="141"/>
        <v>0</v>
      </c>
      <c r="U234">
        <f t="shared" si="140"/>
        <v>0</v>
      </c>
      <c r="V234">
        <f t="shared" si="146"/>
        <v>0</v>
      </c>
      <c r="W234">
        <f>0*(-1)</f>
        <v>0</v>
      </c>
      <c r="X234">
        <v>0</v>
      </c>
      <c r="Y234">
        <v>0</v>
      </c>
      <c r="Z234">
        <v>0</v>
      </c>
      <c r="AA234">
        <v>0</v>
      </c>
      <c r="AB234">
        <f t="shared" si="145"/>
        <v>0</v>
      </c>
      <c r="AC234">
        <f t="shared" si="147"/>
        <v>0</v>
      </c>
      <c r="AD234" s="16">
        <f>SUM(K234,P234,R234,T234,V234,X234,Z234,AB234)+AD233</f>
        <v>39</v>
      </c>
      <c r="AE234" s="16">
        <f>SUM(J234,L234,Q234,S234,U234,W234,Y234,AA234,AC234)+AE233</f>
        <v>38</v>
      </c>
    </row>
    <row r="235" spans="1:56" x14ac:dyDescent="0.35">
      <c r="A235" t="s">
        <v>30</v>
      </c>
      <c r="B235" t="s">
        <v>31</v>
      </c>
      <c r="C235" t="s">
        <v>32</v>
      </c>
      <c r="D235" s="5">
        <v>0.12365740740740742</v>
      </c>
      <c r="E235">
        <v>3</v>
      </c>
      <c r="F235">
        <v>7</v>
      </c>
      <c r="H235" s="7">
        <v>0</v>
      </c>
      <c r="I235">
        <v>2</v>
      </c>
      <c r="J235">
        <v>1</v>
      </c>
      <c r="K235">
        <f t="shared" si="143"/>
        <v>1</v>
      </c>
      <c r="L235">
        <f t="shared" si="144"/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f t="shared" si="141"/>
        <v>0</v>
      </c>
      <c r="U235">
        <f t="shared" si="140"/>
        <v>0</v>
      </c>
      <c r="V235">
        <f t="shared" si="146"/>
        <v>0</v>
      </c>
      <c r="W235">
        <f>1*(-1)</f>
        <v>-1</v>
      </c>
      <c r="X235">
        <v>0</v>
      </c>
      <c r="Y235">
        <v>0</v>
      </c>
      <c r="Z235">
        <v>0</v>
      </c>
      <c r="AA235">
        <v>0</v>
      </c>
      <c r="AB235">
        <f t="shared" si="145"/>
        <v>0</v>
      </c>
      <c r="AC235">
        <f t="shared" si="147"/>
        <v>0</v>
      </c>
      <c r="AD235" s="16">
        <f t="shared" ref="AD235:AD237" si="150">SUM(K235,P235,R235,T235,V235,X235,Z235,AB235)+AD234</f>
        <v>40</v>
      </c>
      <c r="AE235" s="16">
        <f t="shared" ref="AE235:AE237" si="151">SUM(J235,L235,Q235,S235,U235,W235,Y235,AA235,AC235)+AE234</f>
        <v>38</v>
      </c>
    </row>
    <row r="236" spans="1:56" x14ac:dyDescent="0.35">
      <c r="A236" t="s">
        <v>30</v>
      </c>
      <c r="B236" t="s">
        <v>31</v>
      </c>
      <c r="C236" t="s">
        <v>32</v>
      </c>
      <c r="D236" s="5">
        <v>0.12388888888888888</v>
      </c>
      <c r="E236">
        <v>3</v>
      </c>
      <c r="F236">
        <v>7</v>
      </c>
      <c r="H236" s="7">
        <v>0</v>
      </c>
      <c r="I236">
        <v>2</v>
      </c>
      <c r="J236">
        <v>1</v>
      </c>
      <c r="K236">
        <f t="shared" si="143"/>
        <v>0</v>
      </c>
      <c r="L236">
        <f t="shared" si="144"/>
        <v>1</v>
      </c>
      <c r="M236">
        <v>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f t="shared" si="141"/>
        <v>0</v>
      </c>
      <c r="U236">
        <f t="shared" si="140"/>
        <v>0</v>
      </c>
      <c r="V236">
        <f t="shared" si="146"/>
        <v>0</v>
      </c>
      <c r="W236">
        <f t="shared" ref="W236:W266" si="152">0*(-1)</f>
        <v>0</v>
      </c>
      <c r="X236">
        <v>0</v>
      </c>
      <c r="Y236">
        <v>1</v>
      </c>
      <c r="Z236">
        <v>0</v>
      </c>
      <c r="AA236">
        <v>0</v>
      </c>
      <c r="AB236">
        <f>1*(-1)</f>
        <v>-1</v>
      </c>
      <c r="AC236">
        <f t="shared" si="147"/>
        <v>0</v>
      </c>
      <c r="AD236" s="16">
        <f t="shared" si="150"/>
        <v>39</v>
      </c>
      <c r="AE236" s="16">
        <f t="shared" si="151"/>
        <v>41</v>
      </c>
    </row>
    <row r="237" spans="1:56" x14ac:dyDescent="0.35">
      <c r="A237" t="s">
        <v>30</v>
      </c>
      <c r="B237" t="s">
        <v>31</v>
      </c>
      <c r="C237" t="s">
        <v>32</v>
      </c>
      <c r="D237" s="5">
        <v>0.12409722222222223</v>
      </c>
      <c r="E237">
        <v>3</v>
      </c>
      <c r="F237">
        <v>7</v>
      </c>
      <c r="H237" s="7">
        <v>15</v>
      </c>
      <c r="I237">
        <v>2</v>
      </c>
      <c r="J237">
        <v>1</v>
      </c>
      <c r="K237">
        <f t="shared" si="143"/>
        <v>1</v>
      </c>
      <c r="L237">
        <f t="shared" si="144"/>
        <v>0</v>
      </c>
      <c r="M237">
        <v>1</v>
      </c>
      <c r="N237">
        <v>1</v>
      </c>
      <c r="O237">
        <v>1</v>
      </c>
      <c r="P237">
        <v>0</v>
      </c>
      <c r="Q237">
        <v>0</v>
      </c>
      <c r="R237">
        <v>1</v>
      </c>
      <c r="S237">
        <v>0</v>
      </c>
      <c r="T237">
        <f t="shared" si="141"/>
        <v>0</v>
      </c>
      <c r="U237">
        <f t="shared" si="140"/>
        <v>0</v>
      </c>
      <c r="V237">
        <f t="shared" si="146"/>
        <v>0</v>
      </c>
      <c r="W237">
        <f t="shared" si="152"/>
        <v>0</v>
      </c>
      <c r="X237">
        <v>0</v>
      </c>
      <c r="Y237">
        <v>0</v>
      </c>
      <c r="Z237">
        <v>1</v>
      </c>
      <c r="AA237">
        <v>0</v>
      </c>
      <c r="AB237">
        <f t="shared" ref="AB237:AB250" si="153">0*(-1)</f>
        <v>0</v>
      </c>
      <c r="AC237">
        <f t="shared" si="147"/>
        <v>0</v>
      </c>
      <c r="AD237" s="16">
        <f t="shared" si="150"/>
        <v>42</v>
      </c>
      <c r="AE237" s="16">
        <f t="shared" si="151"/>
        <v>42</v>
      </c>
    </row>
    <row r="238" spans="1:56" s="11" customFormat="1" x14ac:dyDescent="0.35">
      <c r="D238" s="12"/>
      <c r="H238" s="13"/>
      <c r="K238">
        <f t="shared" si="143"/>
        <v>0</v>
      </c>
      <c r="L238">
        <f t="shared" si="144"/>
        <v>0</v>
      </c>
      <c r="T238">
        <f t="shared" si="141"/>
        <v>0</v>
      </c>
      <c r="U238">
        <f t="shared" si="140"/>
        <v>0</v>
      </c>
      <c r="V238">
        <f t="shared" si="146"/>
        <v>0</v>
      </c>
      <c r="W238">
        <f t="shared" si="152"/>
        <v>0</v>
      </c>
      <c r="AB238">
        <f t="shared" si="153"/>
        <v>0</v>
      </c>
      <c r="AC238">
        <f t="shared" si="147"/>
        <v>0</v>
      </c>
      <c r="AD238" s="16"/>
      <c r="AE238" s="16"/>
      <c r="BC238"/>
      <c r="BD238"/>
    </row>
    <row r="239" spans="1:56" x14ac:dyDescent="0.35">
      <c r="A239" s="4" t="s">
        <v>0</v>
      </c>
      <c r="B239" s="4" t="s">
        <v>1</v>
      </c>
      <c r="C239" s="4" t="s">
        <v>2</v>
      </c>
      <c r="D239" s="4" t="s">
        <v>3</v>
      </c>
      <c r="E239" s="4" t="s">
        <v>4</v>
      </c>
      <c r="F239" s="4" t="s">
        <v>5</v>
      </c>
      <c r="G239" s="4"/>
      <c r="H239" s="6" t="s">
        <v>34</v>
      </c>
      <c r="I239" s="4" t="s">
        <v>10</v>
      </c>
      <c r="J239" s="4" t="s">
        <v>11</v>
      </c>
      <c r="K239" s="4" t="s">
        <v>36</v>
      </c>
      <c r="L239" s="4" t="s">
        <v>37</v>
      </c>
      <c r="M239" s="4" t="s">
        <v>33</v>
      </c>
      <c r="N239" s="4" t="s">
        <v>12</v>
      </c>
      <c r="O239" s="4" t="s">
        <v>13</v>
      </c>
      <c r="P239" s="4" t="s">
        <v>14</v>
      </c>
      <c r="Q239" s="4" t="s">
        <v>15</v>
      </c>
      <c r="R239" s="4" t="s">
        <v>16</v>
      </c>
      <c r="S239" s="4" t="s">
        <v>17</v>
      </c>
      <c r="T239" s="4" t="s">
        <v>18</v>
      </c>
      <c r="U239" s="4" t="s">
        <v>19</v>
      </c>
      <c r="V239" s="4" t="s">
        <v>20</v>
      </c>
      <c r="W239" s="4" t="s">
        <v>21</v>
      </c>
      <c r="X239" s="4" t="s">
        <v>22</v>
      </c>
      <c r="Y239" s="4" t="s">
        <v>23</v>
      </c>
      <c r="Z239" s="4" t="s">
        <v>24</v>
      </c>
      <c r="AA239" s="4" t="s">
        <v>25</v>
      </c>
      <c r="AB239" s="4" t="s">
        <v>26</v>
      </c>
      <c r="AC239" s="4" t="s">
        <v>27</v>
      </c>
      <c r="AD239" s="15" t="s">
        <v>38</v>
      </c>
      <c r="AE239" s="15" t="s">
        <v>39</v>
      </c>
      <c r="AF239" s="4">
        <f>-1</f>
        <v>-1</v>
      </c>
      <c r="AG239" s="4" t="s">
        <v>45</v>
      </c>
      <c r="AH239" s="4" t="s">
        <v>40</v>
      </c>
      <c r="AI239" s="4" t="s">
        <v>41</v>
      </c>
      <c r="AJ239" s="4" t="s">
        <v>46</v>
      </c>
      <c r="AL239" s="4" t="s">
        <v>42</v>
      </c>
      <c r="AM239" s="4" t="s">
        <v>43</v>
      </c>
      <c r="AN239" s="4" t="s">
        <v>44</v>
      </c>
      <c r="AQ239" s="4" t="s">
        <v>52</v>
      </c>
      <c r="AR239" s="4" t="s">
        <v>50</v>
      </c>
      <c r="AS239" s="4" t="s">
        <v>51</v>
      </c>
      <c r="AT239" s="4" t="s">
        <v>53</v>
      </c>
      <c r="AU239" s="4" t="s">
        <v>54</v>
      </c>
      <c r="AV239" s="4" t="s">
        <v>55</v>
      </c>
      <c r="AW239" s="4" t="s">
        <v>56</v>
      </c>
    </row>
    <row r="240" spans="1:56" x14ac:dyDescent="0.35">
      <c r="A240" t="s">
        <v>30</v>
      </c>
      <c r="B240" t="s">
        <v>31</v>
      </c>
      <c r="C240" t="s">
        <v>32</v>
      </c>
      <c r="D240" s="5">
        <v>0.12927083333333333</v>
      </c>
      <c r="E240">
        <v>4</v>
      </c>
      <c r="F240">
        <v>1</v>
      </c>
      <c r="H240" s="7">
        <v>0</v>
      </c>
      <c r="I240">
        <v>1</v>
      </c>
      <c r="J240">
        <v>1</v>
      </c>
      <c r="K240">
        <f t="shared" si="143"/>
        <v>0</v>
      </c>
      <c r="L240">
        <f t="shared" si="144"/>
        <v>1</v>
      </c>
      <c r="M240">
        <v>2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f t="shared" si="141"/>
        <v>0</v>
      </c>
      <c r="U240">
        <f t="shared" si="140"/>
        <v>0</v>
      </c>
      <c r="V240">
        <f t="shared" si="146"/>
        <v>0</v>
      </c>
      <c r="W240">
        <f t="shared" si="152"/>
        <v>0</v>
      </c>
      <c r="X240">
        <v>0</v>
      </c>
      <c r="Y240">
        <v>0</v>
      </c>
      <c r="Z240">
        <v>0</v>
      </c>
      <c r="AA240">
        <v>0</v>
      </c>
      <c r="AB240">
        <f t="shared" si="153"/>
        <v>0</v>
      </c>
      <c r="AC240">
        <f t="shared" si="147"/>
        <v>0</v>
      </c>
      <c r="AD240" s="16">
        <f>SUM(K240,P240,R240,T240,V240,X240,Z240,AB240)+IF(I240=1,1,0)+1</f>
        <v>2</v>
      </c>
      <c r="AE240" s="16">
        <f>SUM(J240,L240,Q240,S240,U240,W240,Y240,AA240,AC240)+IF(I240=2,1,0)</f>
        <v>2</v>
      </c>
      <c r="AG240">
        <v>180</v>
      </c>
      <c r="AH240">
        <f>(AD245-AD240)/$AG$240</f>
        <v>2.2222222222222223E-2</v>
      </c>
      <c r="AI240">
        <f>(AE245-AE240)/$AG$240</f>
        <v>2.2222222222222223E-2</v>
      </c>
      <c r="AJ240">
        <f>IF(AH240&gt;AI240, 1,2)</f>
        <v>2</v>
      </c>
      <c r="AL240" s="5">
        <v>0.12927083333333333</v>
      </c>
      <c r="AM240" s="16">
        <v>2</v>
      </c>
      <c r="AN240" s="16">
        <v>2</v>
      </c>
      <c r="AQ240">
        <f>SUM(AG240,AG247,AG256,AG269,AG278,AG289,AG296,AG302,AG307)</f>
        <v>2374</v>
      </c>
      <c r="AR240">
        <f>(AM303-AM240)</f>
        <v>37</v>
      </c>
      <c r="AS240">
        <f>(AN303-AN240)</f>
        <v>61</v>
      </c>
      <c r="AT240" s="21">
        <f>AR240/AQ240</f>
        <v>1.5585509688289806E-2</v>
      </c>
      <c r="AU240" s="21">
        <f>AS240/AQ240</f>
        <v>2.5695029486099412E-2</v>
      </c>
      <c r="AV240">
        <f>IF(AT240&gt;AU240, 1,2)</f>
        <v>2</v>
      </c>
      <c r="AW240">
        <f>IF(O311=2,2,1)</f>
        <v>2</v>
      </c>
    </row>
    <row r="241" spans="1:47" x14ac:dyDescent="0.35">
      <c r="A241" t="s">
        <v>30</v>
      </c>
      <c r="B241" t="s">
        <v>31</v>
      </c>
      <c r="C241" t="s">
        <v>32</v>
      </c>
      <c r="D241" s="5">
        <v>0.12958333333333333</v>
      </c>
      <c r="E241">
        <v>4</v>
      </c>
      <c r="F241">
        <v>1</v>
      </c>
      <c r="H241" s="7">
        <v>15</v>
      </c>
      <c r="I241">
        <v>1</v>
      </c>
      <c r="J241">
        <v>-1</v>
      </c>
      <c r="K241">
        <f t="shared" si="143"/>
        <v>0</v>
      </c>
      <c r="L241">
        <f t="shared" si="144"/>
        <v>1</v>
      </c>
      <c r="M241">
        <v>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f>1*(-1)</f>
        <v>-1</v>
      </c>
      <c r="U241">
        <f t="shared" si="140"/>
        <v>0</v>
      </c>
      <c r="V241">
        <f>1*(-1)</f>
        <v>-1</v>
      </c>
      <c r="W241">
        <f t="shared" si="152"/>
        <v>0</v>
      </c>
      <c r="X241">
        <v>0</v>
      </c>
      <c r="Y241">
        <v>0</v>
      </c>
      <c r="Z241">
        <v>0</v>
      </c>
      <c r="AA241">
        <v>0</v>
      </c>
      <c r="AB241">
        <f t="shared" si="153"/>
        <v>0</v>
      </c>
      <c r="AC241">
        <f t="shared" si="147"/>
        <v>0</v>
      </c>
      <c r="AD241" s="16">
        <f>SUM(K241,P241,R241,T241,V241,X241,Z241,AB241)+AD240</f>
        <v>0</v>
      </c>
      <c r="AE241" s="16">
        <f>SUM(J241,L241,Q241,S241,U241,W241,Y241,AA241,AC241)+AE240</f>
        <v>2</v>
      </c>
      <c r="AL241" s="5">
        <v>0.12958333333333333</v>
      </c>
      <c r="AM241" s="16">
        <v>0</v>
      </c>
      <c r="AN241" s="16">
        <v>2</v>
      </c>
    </row>
    <row r="242" spans="1:47" x14ac:dyDescent="0.35">
      <c r="A242" t="s">
        <v>30</v>
      </c>
      <c r="B242" t="s">
        <v>31</v>
      </c>
      <c r="C242" t="s">
        <v>32</v>
      </c>
      <c r="D242" s="5">
        <v>0.1300462962962963</v>
      </c>
      <c r="E242">
        <v>4</v>
      </c>
      <c r="F242">
        <v>1</v>
      </c>
      <c r="H242" s="7">
        <v>30</v>
      </c>
      <c r="I242">
        <v>1</v>
      </c>
      <c r="J242">
        <v>1</v>
      </c>
      <c r="K242">
        <f t="shared" si="143"/>
        <v>1</v>
      </c>
      <c r="L242">
        <f t="shared" si="144"/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f t="shared" ref="T242:T256" si="154">0*(-1)</f>
        <v>0</v>
      </c>
      <c r="U242">
        <f t="shared" si="140"/>
        <v>0</v>
      </c>
      <c r="V242">
        <f t="shared" ref="V242:V256" si="155">0*(-1)</f>
        <v>0</v>
      </c>
      <c r="W242">
        <f t="shared" si="152"/>
        <v>0</v>
      </c>
      <c r="X242">
        <v>0</v>
      </c>
      <c r="Y242">
        <v>0</v>
      </c>
      <c r="Z242">
        <v>0</v>
      </c>
      <c r="AA242">
        <v>0</v>
      </c>
      <c r="AB242">
        <f t="shared" si="153"/>
        <v>0</v>
      </c>
      <c r="AC242">
        <f t="shared" si="147"/>
        <v>0</v>
      </c>
      <c r="AD242" s="16">
        <f t="shared" ref="AD242:AD245" si="156">SUM(K242,P242,R242,T242,V242,X242,Z242,AB242)+AD241</f>
        <v>1</v>
      </c>
      <c r="AE242" s="16">
        <f t="shared" ref="AE242:AE245" si="157">SUM(J242,L242,Q242,S242,U242,W242,Y242,AA242,AC242)+AE241</f>
        <v>3</v>
      </c>
      <c r="AL242" s="5">
        <v>0.1300462962962963</v>
      </c>
      <c r="AM242" s="16">
        <v>1</v>
      </c>
      <c r="AN242" s="16">
        <v>3</v>
      </c>
      <c r="AT242" s="4" t="s">
        <v>57</v>
      </c>
      <c r="AU242" s="21">
        <f>ABS(AT240-AU240)</f>
        <v>1.0109519797809606E-2</v>
      </c>
    </row>
    <row r="243" spans="1:47" x14ac:dyDescent="0.35">
      <c r="A243" t="s">
        <v>30</v>
      </c>
      <c r="B243" t="s">
        <v>31</v>
      </c>
      <c r="C243" t="s">
        <v>32</v>
      </c>
      <c r="D243" s="5">
        <v>0.13050925925925924</v>
      </c>
      <c r="E243">
        <v>4</v>
      </c>
      <c r="F243">
        <v>1</v>
      </c>
      <c r="H243" s="7">
        <v>30</v>
      </c>
      <c r="I243">
        <v>1</v>
      </c>
      <c r="J243">
        <v>1</v>
      </c>
      <c r="K243">
        <f t="shared" si="143"/>
        <v>1</v>
      </c>
      <c r="L243">
        <f t="shared" si="144"/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f t="shared" si="154"/>
        <v>0</v>
      </c>
      <c r="U243">
        <f t="shared" si="140"/>
        <v>0</v>
      </c>
      <c r="V243">
        <f t="shared" si="155"/>
        <v>0</v>
      </c>
      <c r="W243">
        <f t="shared" si="152"/>
        <v>0</v>
      </c>
      <c r="X243">
        <v>0</v>
      </c>
      <c r="Y243">
        <v>0</v>
      </c>
      <c r="Z243">
        <v>0</v>
      </c>
      <c r="AA243">
        <v>0</v>
      </c>
      <c r="AB243">
        <f t="shared" si="153"/>
        <v>0</v>
      </c>
      <c r="AC243">
        <f t="shared" si="147"/>
        <v>0</v>
      </c>
      <c r="AD243" s="16">
        <f t="shared" si="156"/>
        <v>2</v>
      </c>
      <c r="AE243" s="16">
        <f t="shared" si="157"/>
        <v>4</v>
      </c>
      <c r="AL243" s="5">
        <v>0.13050925925925924</v>
      </c>
      <c r="AM243" s="16">
        <v>2</v>
      </c>
      <c r="AN243" s="16">
        <v>4</v>
      </c>
    </row>
    <row r="244" spans="1:47" x14ac:dyDescent="0.35">
      <c r="A244" t="s">
        <v>30</v>
      </c>
      <c r="B244" t="s">
        <v>31</v>
      </c>
      <c r="C244" t="s">
        <v>32</v>
      </c>
      <c r="D244" s="5">
        <v>0.13091435185185185</v>
      </c>
      <c r="E244">
        <v>4</v>
      </c>
      <c r="F244">
        <v>1</v>
      </c>
      <c r="H244" s="7">
        <v>30</v>
      </c>
      <c r="I244">
        <v>1</v>
      </c>
      <c r="J244">
        <v>1</v>
      </c>
      <c r="K244">
        <f t="shared" si="143"/>
        <v>1</v>
      </c>
      <c r="L244">
        <f t="shared" si="144"/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f t="shared" si="154"/>
        <v>0</v>
      </c>
      <c r="U244">
        <f t="shared" ref="U244:U279" si="158">0*(-1)</f>
        <v>0</v>
      </c>
      <c r="V244">
        <f t="shared" si="155"/>
        <v>0</v>
      </c>
      <c r="W244">
        <f t="shared" si="152"/>
        <v>0</v>
      </c>
      <c r="X244">
        <v>1</v>
      </c>
      <c r="Y244">
        <v>0</v>
      </c>
      <c r="Z244">
        <v>0</v>
      </c>
      <c r="AA244">
        <v>0</v>
      </c>
      <c r="AB244">
        <f t="shared" si="153"/>
        <v>0</v>
      </c>
      <c r="AC244">
        <f t="shared" si="147"/>
        <v>0</v>
      </c>
      <c r="AD244" s="16">
        <f t="shared" si="156"/>
        <v>4</v>
      </c>
      <c r="AE244" s="16">
        <f t="shared" si="157"/>
        <v>5</v>
      </c>
      <c r="AL244" s="5">
        <v>0.13091435185185185</v>
      </c>
      <c r="AM244" s="16">
        <v>4</v>
      </c>
      <c r="AN244" s="16">
        <v>5</v>
      </c>
    </row>
    <row r="245" spans="1:47" x14ac:dyDescent="0.35">
      <c r="A245" t="s">
        <v>30</v>
      </c>
      <c r="B245" t="s">
        <v>31</v>
      </c>
      <c r="C245" t="s">
        <v>32</v>
      </c>
      <c r="D245" s="5">
        <v>0.13135416666666666</v>
      </c>
      <c r="E245">
        <v>4</v>
      </c>
      <c r="F245">
        <v>1</v>
      </c>
      <c r="H245" s="7">
        <v>30</v>
      </c>
      <c r="I245">
        <v>1</v>
      </c>
      <c r="J245">
        <v>1</v>
      </c>
      <c r="K245">
        <f t="shared" si="143"/>
        <v>1</v>
      </c>
      <c r="L245">
        <f t="shared" si="144"/>
        <v>0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 t="shared" si="154"/>
        <v>0</v>
      </c>
      <c r="U245">
        <f t="shared" si="158"/>
        <v>0</v>
      </c>
      <c r="V245">
        <f t="shared" si="155"/>
        <v>0</v>
      </c>
      <c r="W245">
        <f t="shared" si="152"/>
        <v>0</v>
      </c>
      <c r="X245">
        <v>1</v>
      </c>
      <c r="Y245">
        <v>0</v>
      </c>
      <c r="Z245">
        <v>0</v>
      </c>
      <c r="AA245">
        <v>0</v>
      </c>
      <c r="AB245">
        <f t="shared" si="153"/>
        <v>0</v>
      </c>
      <c r="AC245">
        <f t="shared" si="147"/>
        <v>0</v>
      </c>
      <c r="AD245" s="16">
        <f t="shared" si="156"/>
        <v>6</v>
      </c>
      <c r="AE245" s="16">
        <f t="shared" si="157"/>
        <v>6</v>
      </c>
      <c r="AL245" s="5">
        <v>0.13135416666666666</v>
      </c>
      <c r="AM245" s="16">
        <v>6</v>
      </c>
      <c r="AN245" s="16">
        <v>6</v>
      </c>
    </row>
    <row r="246" spans="1:47" x14ac:dyDescent="0.35">
      <c r="A246" s="4" t="s">
        <v>0</v>
      </c>
      <c r="B246" s="4" t="s">
        <v>1</v>
      </c>
      <c r="C246" s="4" t="s">
        <v>2</v>
      </c>
      <c r="D246" s="4" t="s">
        <v>3</v>
      </c>
      <c r="E246" s="4" t="s">
        <v>4</v>
      </c>
      <c r="F246" s="4" t="s">
        <v>5</v>
      </c>
      <c r="G246" s="4"/>
      <c r="H246" s="6" t="s">
        <v>34</v>
      </c>
      <c r="I246" s="4" t="s">
        <v>10</v>
      </c>
      <c r="J246" s="4" t="s">
        <v>11</v>
      </c>
      <c r="K246" s="4" t="s">
        <v>36</v>
      </c>
      <c r="L246" s="4" t="s">
        <v>37</v>
      </c>
      <c r="M246" s="4" t="s">
        <v>33</v>
      </c>
      <c r="N246" s="4" t="s">
        <v>12</v>
      </c>
      <c r="O246" s="4" t="s">
        <v>13</v>
      </c>
      <c r="P246" s="4" t="s">
        <v>14</v>
      </c>
      <c r="Q246" s="4" t="s">
        <v>15</v>
      </c>
      <c r="R246" s="4" t="s">
        <v>16</v>
      </c>
      <c r="S246" s="4" t="s">
        <v>17</v>
      </c>
      <c r="T246" s="4" t="s">
        <v>18</v>
      </c>
      <c r="U246" s="4" t="s">
        <v>19</v>
      </c>
      <c r="V246" s="4" t="s">
        <v>20</v>
      </c>
      <c r="W246" s="4" t="s">
        <v>21</v>
      </c>
      <c r="X246" s="4" t="s">
        <v>22</v>
      </c>
      <c r="Y246" s="4" t="s">
        <v>23</v>
      </c>
      <c r="Z246" s="4" t="s">
        <v>24</v>
      </c>
      <c r="AA246" s="4" t="s">
        <v>25</v>
      </c>
      <c r="AB246" s="4" t="s">
        <v>26</v>
      </c>
      <c r="AC246" s="4" t="s">
        <v>27</v>
      </c>
      <c r="AD246" s="15" t="s">
        <v>38</v>
      </c>
      <c r="AE246" s="15" t="s">
        <v>39</v>
      </c>
      <c r="AF246" s="4">
        <f>-1</f>
        <v>-1</v>
      </c>
      <c r="AG246" s="4" t="s">
        <v>45</v>
      </c>
      <c r="AH246" s="4" t="s">
        <v>40</v>
      </c>
      <c r="AI246" s="4" t="s">
        <v>41</v>
      </c>
      <c r="AJ246" s="4" t="s">
        <v>46</v>
      </c>
      <c r="AL246" s="5">
        <v>0.1320138888888889</v>
      </c>
      <c r="AM246" s="16">
        <v>7</v>
      </c>
      <c r="AN246" s="16">
        <v>7</v>
      </c>
    </row>
    <row r="247" spans="1:47" x14ac:dyDescent="0.35">
      <c r="A247" t="s">
        <v>30</v>
      </c>
      <c r="B247" t="s">
        <v>31</v>
      </c>
      <c r="C247" t="s">
        <v>32</v>
      </c>
      <c r="D247" s="5">
        <v>0.1320138888888889</v>
      </c>
      <c r="E247">
        <v>4</v>
      </c>
      <c r="F247">
        <v>2</v>
      </c>
      <c r="H247" s="7">
        <v>0</v>
      </c>
      <c r="I247">
        <v>2</v>
      </c>
      <c r="J247">
        <v>1</v>
      </c>
      <c r="K247">
        <f t="shared" si="143"/>
        <v>1</v>
      </c>
      <c r="L247">
        <f t="shared" si="144"/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f t="shared" si="154"/>
        <v>0</v>
      </c>
      <c r="U247">
        <f t="shared" si="158"/>
        <v>0</v>
      </c>
      <c r="V247">
        <f t="shared" si="155"/>
        <v>0</v>
      </c>
      <c r="W247">
        <f t="shared" si="152"/>
        <v>0</v>
      </c>
      <c r="X247">
        <v>0</v>
      </c>
      <c r="Y247">
        <v>0</v>
      </c>
      <c r="Z247">
        <v>0</v>
      </c>
      <c r="AA247">
        <v>0</v>
      </c>
      <c r="AB247">
        <f t="shared" si="153"/>
        <v>0</v>
      </c>
      <c r="AC247">
        <f t="shared" si="147"/>
        <v>0</v>
      </c>
      <c r="AD247" s="16">
        <f>SUM(K247,P247,R247,T247,V247,X247,Z247,AB247)+AD245</f>
        <v>7</v>
      </c>
      <c r="AE247" s="16">
        <f>SUM(J247,L247,Q247,S247,U247,W247,Y247,AA247,AC247)+AE245</f>
        <v>7</v>
      </c>
      <c r="AG247">
        <v>312</v>
      </c>
      <c r="AH247">
        <f>(AD254-AD247)/$AG$247</f>
        <v>6.41025641025641E-3</v>
      </c>
      <c r="AI247">
        <f>(AE254-AE247)/$AG$247</f>
        <v>2.8846153846153848E-2</v>
      </c>
      <c r="AJ247">
        <f>IF(AH247&gt;AI247, 1,2)</f>
        <v>2</v>
      </c>
      <c r="AL247" s="5">
        <v>0.1325462962962963</v>
      </c>
      <c r="AM247" s="16">
        <v>9</v>
      </c>
      <c r="AN247" s="16">
        <v>8</v>
      </c>
    </row>
    <row r="248" spans="1:47" x14ac:dyDescent="0.35">
      <c r="A248" t="s">
        <v>30</v>
      </c>
      <c r="B248" t="s">
        <v>31</v>
      </c>
      <c r="C248" t="s">
        <v>32</v>
      </c>
      <c r="D248" s="5">
        <v>0.1325462962962963</v>
      </c>
      <c r="E248">
        <v>4</v>
      </c>
      <c r="F248">
        <v>2</v>
      </c>
      <c r="H248" s="7">
        <v>0</v>
      </c>
      <c r="I248">
        <v>2</v>
      </c>
      <c r="J248">
        <v>1</v>
      </c>
      <c r="K248">
        <f t="shared" si="143"/>
        <v>1</v>
      </c>
      <c r="L248">
        <f t="shared" si="144"/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f t="shared" si="154"/>
        <v>0</v>
      </c>
      <c r="U248">
        <f t="shared" si="158"/>
        <v>0</v>
      </c>
      <c r="V248">
        <f t="shared" si="155"/>
        <v>0</v>
      </c>
      <c r="W248">
        <f t="shared" si="152"/>
        <v>0</v>
      </c>
      <c r="X248">
        <v>0</v>
      </c>
      <c r="Y248">
        <v>0</v>
      </c>
      <c r="Z248">
        <v>0</v>
      </c>
      <c r="AA248">
        <v>0</v>
      </c>
      <c r="AB248">
        <f t="shared" si="153"/>
        <v>0</v>
      </c>
      <c r="AC248">
        <f t="shared" si="147"/>
        <v>0</v>
      </c>
      <c r="AD248" s="16">
        <f>SUM(K248,P248,R248,T248,V248,X248,Z248,AB248)+AD247</f>
        <v>9</v>
      </c>
      <c r="AE248" s="16">
        <f>SUM(J248,L248,Q248,S248,U248,W248,Y248,AA248,AC248)+AE247</f>
        <v>8</v>
      </c>
      <c r="AL248" s="5">
        <v>0.13315972222222222</v>
      </c>
      <c r="AM248" s="16">
        <v>9</v>
      </c>
      <c r="AN248" s="16">
        <v>11</v>
      </c>
    </row>
    <row r="249" spans="1:47" x14ac:dyDescent="0.35">
      <c r="A249" t="s">
        <v>30</v>
      </c>
      <c r="B249" t="s">
        <v>31</v>
      </c>
      <c r="C249" t="s">
        <v>32</v>
      </c>
      <c r="D249" s="5">
        <v>0.13315972222222222</v>
      </c>
      <c r="E249">
        <v>4</v>
      </c>
      <c r="F249">
        <v>2</v>
      </c>
      <c r="H249" s="7">
        <v>0</v>
      </c>
      <c r="I249">
        <v>2</v>
      </c>
      <c r="J249">
        <v>1</v>
      </c>
      <c r="K249">
        <f t="shared" si="143"/>
        <v>0</v>
      </c>
      <c r="L249">
        <f t="shared" si="144"/>
        <v>1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f t="shared" si="154"/>
        <v>0</v>
      </c>
      <c r="U249">
        <f t="shared" si="158"/>
        <v>0</v>
      </c>
      <c r="V249">
        <f t="shared" si="155"/>
        <v>0</v>
      </c>
      <c r="W249">
        <f t="shared" si="152"/>
        <v>0</v>
      </c>
      <c r="X249">
        <v>0</v>
      </c>
      <c r="Y249">
        <v>1</v>
      </c>
      <c r="Z249">
        <v>0</v>
      </c>
      <c r="AA249">
        <v>0</v>
      </c>
      <c r="AB249">
        <f t="shared" si="153"/>
        <v>0</v>
      </c>
      <c r="AC249">
        <f t="shared" si="147"/>
        <v>0</v>
      </c>
      <c r="AD249" s="16">
        <f t="shared" ref="AD249:AD254" si="159">SUM(K249,P249,R249,T249,V249,X249,Z249,AB249)+AD248</f>
        <v>9</v>
      </c>
      <c r="AE249" s="16">
        <f t="shared" ref="AE249:AE254" si="160">SUM(J249,L249,Q249,S249,U249,W249,Y249,AA249,AC249)+AE248</f>
        <v>11</v>
      </c>
      <c r="AL249" s="5">
        <v>0.13351851851851851</v>
      </c>
      <c r="AM249" s="16">
        <v>11</v>
      </c>
      <c r="AN249" s="16">
        <v>10</v>
      </c>
    </row>
    <row r="250" spans="1:47" x14ac:dyDescent="0.35">
      <c r="A250" t="s">
        <v>30</v>
      </c>
      <c r="B250" t="s">
        <v>31</v>
      </c>
      <c r="C250" t="s">
        <v>32</v>
      </c>
      <c r="D250" s="5">
        <v>0.13351851851851851</v>
      </c>
      <c r="E250">
        <v>4</v>
      </c>
      <c r="F250">
        <v>2</v>
      </c>
      <c r="H250" s="7">
        <v>15</v>
      </c>
      <c r="I250">
        <v>2</v>
      </c>
      <c r="J250">
        <v>-1</v>
      </c>
      <c r="K250">
        <f t="shared" si="143"/>
        <v>1</v>
      </c>
      <c r="L250">
        <f t="shared" si="144"/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f t="shared" si="154"/>
        <v>0</v>
      </c>
      <c r="U250">
        <f t="shared" si="158"/>
        <v>0</v>
      </c>
      <c r="V250">
        <f t="shared" si="155"/>
        <v>0</v>
      </c>
      <c r="W250">
        <f t="shared" si="152"/>
        <v>0</v>
      </c>
      <c r="X250">
        <v>0</v>
      </c>
      <c r="Y250">
        <v>0</v>
      </c>
      <c r="Z250">
        <v>0</v>
      </c>
      <c r="AA250">
        <v>0</v>
      </c>
      <c r="AB250">
        <f t="shared" si="153"/>
        <v>0</v>
      </c>
      <c r="AC250">
        <f t="shared" si="147"/>
        <v>0</v>
      </c>
      <c r="AD250" s="16">
        <f t="shared" si="159"/>
        <v>11</v>
      </c>
      <c r="AE250" s="16">
        <f t="shared" si="160"/>
        <v>10</v>
      </c>
      <c r="AL250" s="5">
        <v>0.13421296296296295</v>
      </c>
      <c r="AM250" s="16">
        <v>10</v>
      </c>
      <c r="AN250" s="16">
        <v>10</v>
      </c>
    </row>
    <row r="251" spans="1:47" x14ac:dyDescent="0.35">
      <c r="A251" t="s">
        <v>30</v>
      </c>
      <c r="B251" t="s">
        <v>31</v>
      </c>
      <c r="C251" t="s">
        <v>32</v>
      </c>
      <c r="D251" s="5">
        <v>0.13421296296296295</v>
      </c>
      <c r="E251">
        <v>4</v>
      </c>
      <c r="F251">
        <v>2</v>
      </c>
      <c r="H251" s="7">
        <v>15</v>
      </c>
      <c r="I251">
        <v>2</v>
      </c>
      <c r="J251">
        <v>-1</v>
      </c>
      <c r="K251">
        <f t="shared" si="143"/>
        <v>0</v>
      </c>
      <c r="L251">
        <f t="shared" si="144"/>
        <v>1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f t="shared" si="154"/>
        <v>0</v>
      </c>
      <c r="U251">
        <f t="shared" si="158"/>
        <v>0</v>
      </c>
      <c r="V251">
        <f t="shared" si="155"/>
        <v>0</v>
      </c>
      <c r="W251">
        <f t="shared" si="152"/>
        <v>0</v>
      </c>
      <c r="X251">
        <v>0</v>
      </c>
      <c r="Y251">
        <v>0</v>
      </c>
      <c r="Z251">
        <v>0</v>
      </c>
      <c r="AA251">
        <v>0</v>
      </c>
      <c r="AB251">
        <f>1*(-1)</f>
        <v>-1</v>
      </c>
      <c r="AC251">
        <f t="shared" si="147"/>
        <v>0</v>
      </c>
      <c r="AD251" s="16">
        <f t="shared" si="159"/>
        <v>10</v>
      </c>
      <c r="AE251" s="16">
        <f t="shared" si="160"/>
        <v>10</v>
      </c>
      <c r="AL251" s="5">
        <v>0.13478009259259258</v>
      </c>
      <c r="AM251" s="16">
        <v>9</v>
      </c>
      <c r="AN251" s="16">
        <v>12</v>
      </c>
    </row>
    <row r="252" spans="1:47" x14ac:dyDescent="0.35">
      <c r="A252" t="s">
        <v>30</v>
      </c>
      <c r="B252" t="s">
        <v>31</v>
      </c>
      <c r="C252" t="s">
        <v>32</v>
      </c>
      <c r="D252" s="5">
        <v>0.13478009259259258</v>
      </c>
      <c r="E252">
        <v>4</v>
      </c>
      <c r="F252">
        <v>2</v>
      </c>
      <c r="H252" s="7">
        <v>30</v>
      </c>
      <c r="I252">
        <v>2</v>
      </c>
      <c r="J252">
        <v>1</v>
      </c>
      <c r="K252">
        <f t="shared" si="143"/>
        <v>0</v>
      </c>
      <c r="L252">
        <f t="shared" si="144"/>
        <v>1</v>
      </c>
      <c r="M252">
        <v>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f t="shared" si="154"/>
        <v>0</v>
      </c>
      <c r="U252">
        <f t="shared" si="158"/>
        <v>0</v>
      </c>
      <c r="V252">
        <f t="shared" si="155"/>
        <v>0</v>
      </c>
      <c r="W252">
        <f t="shared" si="152"/>
        <v>0</v>
      </c>
      <c r="X252">
        <v>0</v>
      </c>
      <c r="Y252">
        <v>0</v>
      </c>
      <c r="Z252">
        <v>0</v>
      </c>
      <c r="AA252">
        <v>0</v>
      </c>
      <c r="AB252">
        <f>1*(-1)</f>
        <v>-1</v>
      </c>
      <c r="AC252">
        <f t="shared" si="147"/>
        <v>0</v>
      </c>
      <c r="AD252" s="16">
        <f t="shared" si="159"/>
        <v>9</v>
      </c>
      <c r="AE252" s="16">
        <f t="shared" si="160"/>
        <v>12</v>
      </c>
      <c r="AL252" s="5">
        <v>0.13521990740740741</v>
      </c>
      <c r="AM252" s="16">
        <v>9</v>
      </c>
      <c r="AN252" s="16">
        <v>16</v>
      </c>
    </row>
    <row r="253" spans="1:47" x14ac:dyDescent="0.35">
      <c r="A253" t="s">
        <v>30</v>
      </c>
      <c r="B253" t="s">
        <v>31</v>
      </c>
      <c r="C253" t="s">
        <v>32</v>
      </c>
      <c r="D253" s="5">
        <v>0.13521990740740741</v>
      </c>
      <c r="E253">
        <v>4</v>
      </c>
      <c r="F253">
        <v>2</v>
      </c>
      <c r="H253" s="7">
        <v>40</v>
      </c>
      <c r="I253">
        <v>2</v>
      </c>
      <c r="J253">
        <v>1</v>
      </c>
      <c r="K253">
        <f t="shared" si="143"/>
        <v>0</v>
      </c>
      <c r="L253">
        <f t="shared" si="144"/>
        <v>1</v>
      </c>
      <c r="M253">
        <v>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f t="shared" si="154"/>
        <v>0</v>
      </c>
      <c r="U253">
        <f t="shared" si="158"/>
        <v>0</v>
      </c>
      <c r="V253">
        <f t="shared" si="155"/>
        <v>0</v>
      </c>
      <c r="W253">
        <f t="shared" si="152"/>
        <v>0</v>
      </c>
      <c r="X253">
        <v>0</v>
      </c>
      <c r="Y253">
        <v>1</v>
      </c>
      <c r="Z253">
        <v>0</v>
      </c>
      <c r="AA253">
        <v>0</v>
      </c>
      <c r="AB253">
        <f t="shared" ref="AB253:AB287" si="161">0*(-1)</f>
        <v>0</v>
      </c>
      <c r="AC253">
        <f t="shared" si="147"/>
        <v>0</v>
      </c>
      <c r="AD253" s="16">
        <f t="shared" si="159"/>
        <v>9</v>
      </c>
      <c r="AE253" s="16">
        <f t="shared" si="160"/>
        <v>16</v>
      </c>
      <c r="AL253" s="5">
        <v>0.135625</v>
      </c>
      <c r="AM253" s="16">
        <v>9</v>
      </c>
      <c r="AN253" s="16">
        <v>16</v>
      </c>
    </row>
    <row r="254" spans="1:47" x14ac:dyDescent="0.35">
      <c r="A254" t="s">
        <v>30</v>
      </c>
      <c r="B254" t="s">
        <v>31</v>
      </c>
      <c r="C254" t="s">
        <v>32</v>
      </c>
      <c r="D254" s="5">
        <v>0.135625</v>
      </c>
      <c r="E254">
        <v>4</v>
      </c>
      <c r="F254">
        <v>2</v>
      </c>
      <c r="H254" s="7" t="s">
        <v>35</v>
      </c>
      <c r="I254">
        <v>2</v>
      </c>
      <c r="J254">
        <v>-1</v>
      </c>
      <c r="K254">
        <f t="shared" si="143"/>
        <v>0</v>
      </c>
      <c r="L254">
        <f t="shared" si="144"/>
        <v>1</v>
      </c>
      <c r="M254">
        <v>2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f t="shared" si="154"/>
        <v>0</v>
      </c>
      <c r="U254">
        <f t="shared" si="158"/>
        <v>0</v>
      </c>
      <c r="V254">
        <f t="shared" si="155"/>
        <v>0</v>
      </c>
      <c r="W254">
        <f t="shared" si="152"/>
        <v>0</v>
      </c>
      <c r="X254">
        <v>0</v>
      </c>
      <c r="Y254">
        <v>0</v>
      </c>
      <c r="Z254">
        <v>0</v>
      </c>
      <c r="AA254">
        <v>0</v>
      </c>
      <c r="AB254">
        <f t="shared" si="161"/>
        <v>0</v>
      </c>
      <c r="AC254">
        <f t="shared" si="147"/>
        <v>0</v>
      </c>
      <c r="AD254" s="16">
        <f t="shared" si="159"/>
        <v>9</v>
      </c>
      <c r="AE254" s="16">
        <f t="shared" si="160"/>
        <v>16</v>
      </c>
      <c r="AL254" s="5">
        <v>0.13618055555555555</v>
      </c>
      <c r="AM254" s="16">
        <v>10</v>
      </c>
      <c r="AN254" s="16">
        <v>15</v>
      </c>
    </row>
    <row r="255" spans="1:47" x14ac:dyDescent="0.35">
      <c r="A255" s="4" t="s">
        <v>0</v>
      </c>
      <c r="B255" s="4" t="s">
        <v>1</v>
      </c>
      <c r="C255" s="4" t="s">
        <v>2</v>
      </c>
      <c r="D255" s="4" t="s">
        <v>3</v>
      </c>
      <c r="E255" s="4" t="s">
        <v>4</v>
      </c>
      <c r="F255" s="4" t="s">
        <v>5</v>
      </c>
      <c r="G255" s="4"/>
      <c r="H255" s="6" t="s">
        <v>34</v>
      </c>
      <c r="I255" s="4" t="s">
        <v>10</v>
      </c>
      <c r="J255" s="4" t="s">
        <v>11</v>
      </c>
      <c r="K255" s="4" t="s">
        <v>36</v>
      </c>
      <c r="L255" s="4" t="s">
        <v>37</v>
      </c>
      <c r="M255" s="4" t="s">
        <v>33</v>
      </c>
      <c r="N255" s="4" t="s">
        <v>12</v>
      </c>
      <c r="O255" s="4" t="s">
        <v>13</v>
      </c>
      <c r="P255" s="4" t="s">
        <v>14</v>
      </c>
      <c r="Q255" s="4" t="s">
        <v>15</v>
      </c>
      <c r="R255" s="4" t="s">
        <v>16</v>
      </c>
      <c r="S255" s="4" t="s">
        <v>17</v>
      </c>
      <c r="T255" s="4" t="s">
        <v>18</v>
      </c>
      <c r="U255" s="4" t="s">
        <v>19</v>
      </c>
      <c r="V255" s="4" t="s">
        <v>20</v>
      </c>
      <c r="W255" s="4" t="s">
        <v>21</v>
      </c>
      <c r="X255" s="4" t="s">
        <v>22</v>
      </c>
      <c r="Y255" s="4" t="s">
        <v>23</v>
      </c>
      <c r="Z255" s="4" t="s">
        <v>24</v>
      </c>
      <c r="AA255" s="4" t="s">
        <v>25</v>
      </c>
      <c r="AB255" s="4" t="s">
        <v>26</v>
      </c>
      <c r="AC255" s="4" t="s">
        <v>27</v>
      </c>
      <c r="AD255" s="15" t="s">
        <v>38</v>
      </c>
      <c r="AE255" s="15" t="s">
        <v>39</v>
      </c>
      <c r="AF255" s="4">
        <f>-1</f>
        <v>-1</v>
      </c>
      <c r="AG255" s="4" t="s">
        <v>45</v>
      </c>
      <c r="AH255" s="4" t="s">
        <v>40</v>
      </c>
      <c r="AI255" s="4" t="s">
        <v>41</v>
      </c>
      <c r="AJ255" s="4" t="s">
        <v>46</v>
      </c>
      <c r="AL255" s="5">
        <v>0.1366087962962963</v>
      </c>
      <c r="AM255" s="16">
        <v>8</v>
      </c>
      <c r="AN255" s="16">
        <v>15</v>
      </c>
    </row>
    <row r="256" spans="1:47" x14ac:dyDescent="0.35">
      <c r="A256" t="s">
        <v>30</v>
      </c>
      <c r="B256" t="s">
        <v>31</v>
      </c>
      <c r="C256" t="s">
        <v>32</v>
      </c>
      <c r="D256" s="5">
        <v>0.13618055555555555</v>
      </c>
      <c r="E256">
        <v>4</v>
      </c>
      <c r="F256">
        <v>3</v>
      </c>
      <c r="H256" s="7">
        <v>0</v>
      </c>
      <c r="I256">
        <v>1</v>
      </c>
      <c r="J256">
        <v>-1</v>
      </c>
      <c r="K256">
        <f t="shared" si="143"/>
        <v>1</v>
      </c>
      <c r="L256">
        <f t="shared" si="144"/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f t="shared" si="154"/>
        <v>0</v>
      </c>
      <c r="U256">
        <f t="shared" si="158"/>
        <v>0</v>
      </c>
      <c r="V256">
        <f t="shared" si="155"/>
        <v>0</v>
      </c>
      <c r="W256">
        <f t="shared" si="152"/>
        <v>0</v>
      </c>
      <c r="X256">
        <v>0</v>
      </c>
      <c r="Y256">
        <v>0</v>
      </c>
      <c r="Z256">
        <v>0</v>
      </c>
      <c r="AA256">
        <v>0</v>
      </c>
      <c r="AB256">
        <f t="shared" si="161"/>
        <v>0</v>
      </c>
      <c r="AC256">
        <f t="shared" si="147"/>
        <v>0</v>
      </c>
      <c r="AD256" s="16">
        <f>SUM(K256,P256,R256,T256,V256,X256,Z256,AB256)+AD254</f>
        <v>10</v>
      </c>
      <c r="AE256" s="16">
        <f>SUM(J256,L256,Q256,S256,U256,W256,Y256,AA256,AC256)+AE254</f>
        <v>15</v>
      </c>
      <c r="AG256">
        <v>447</v>
      </c>
      <c r="AH256">
        <f>(AD267-AD256)/$AG$256</f>
        <v>2.6845637583892617E-2</v>
      </c>
      <c r="AI256">
        <f>(AE267-AE256)/$AG$256</f>
        <v>8.948545861297539E-3</v>
      </c>
      <c r="AJ256">
        <f>IF(AH256&gt;AI256, 1,2)</f>
        <v>1</v>
      </c>
      <c r="AL256" s="5">
        <v>0.13702546296296295</v>
      </c>
      <c r="AM256" s="16">
        <v>11</v>
      </c>
      <c r="AN256" s="16">
        <v>16</v>
      </c>
    </row>
    <row r="257" spans="1:40" x14ac:dyDescent="0.35">
      <c r="A257" t="s">
        <v>30</v>
      </c>
      <c r="B257" t="s">
        <v>31</v>
      </c>
      <c r="C257" t="s">
        <v>32</v>
      </c>
      <c r="D257" s="5">
        <v>0.1366087962962963</v>
      </c>
      <c r="E257">
        <v>4</v>
      </c>
      <c r="F257">
        <v>3</v>
      </c>
      <c r="H257" s="7">
        <v>0</v>
      </c>
      <c r="I257">
        <v>1</v>
      </c>
      <c r="J257">
        <v>-1</v>
      </c>
      <c r="K257">
        <f t="shared" si="143"/>
        <v>0</v>
      </c>
      <c r="L257">
        <f t="shared" si="144"/>
        <v>1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f>1*(-1)</f>
        <v>-1</v>
      </c>
      <c r="U257">
        <f t="shared" si="158"/>
        <v>0</v>
      </c>
      <c r="V257">
        <f>1*(-1)</f>
        <v>-1</v>
      </c>
      <c r="W257">
        <f t="shared" si="152"/>
        <v>0</v>
      </c>
      <c r="X257">
        <v>0</v>
      </c>
      <c r="Y257">
        <v>0</v>
      </c>
      <c r="Z257">
        <v>0</v>
      </c>
      <c r="AA257">
        <v>0</v>
      </c>
      <c r="AB257">
        <f t="shared" si="161"/>
        <v>0</v>
      </c>
      <c r="AC257">
        <f t="shared" si="147"/>
        <v>0</v>
      </c>
      <c r="AD257" s="16">
        <f>SUM(K257,P257,R257,T257,V257,X257,Z257,AB257)+AD256</f>
        <v>8</v>
      </c>
      <c r="AE257" s="16">
        <f>SUM(J257,L257,Q257,S257,U257,W257,Y257,AA257,AC257)+AE256</f>
        <v>15</v>
      </c>
      <c r="AL257" s="5">
        <v>0.13740740740740739</v>
      </c>
      <c r="AM257" s="16">
        <v>14</v>
      </c>
      <c r="AN257" s="16">
        <v>17</v>
      </c>
    </row>
    <row r="258" spans="1:40" x14ac:dyDescent="0.35">
      <c r="A258" t="s">
        <v>30</v>
      </c>
      <c r="B258" t="s">
        <v>31</v>
      </c>
      <c r="C258" t="s">
        <v>32</v>
      </c>
      <c r="D258" s="5">
        <v>0.13702546296296295</v>
      </c>
      <c r="E258">
        <v>4</v>
      </c>
      <c r="F258">
        <v>3</v>
      </c>
      <c r="H258" s="7">
        <v>15</v>
      </c>
      <c r="I258">
        <v>1</v>
      </c>
      <c r="J258">
        <v>1</v>
      </c>
      <c r="K258">
        <f t="shared" si="143"/>
        <v>1</v>
      </c>
      <c r="L258">
        <f t="shared" si="144"/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f>0*(-1)</f>
        <v>0</v>
      </c>
      <c r="U258">
        <f t="shared" si="158"/>
        <v>0</v>
      </c>
      <c r="V258">
        <f>0*(-1)</f>
        <v>0</v>
      </c>
      <c r="W258">
        <f t="shared" si="152"/>
        <v>0</v>
      </c>
      <c r="X258">
        <v>1</v>
      </c>
      <c r="Y258">
        <v>0</v>
      </c>
      <c r="Z258">
        <v>0</v>
      </c>
      <c r="AA258">
        <v>0</v>
      </c>
      <c r="AB258">
        <f t="shared" si="161"/>
        <v>0</v>
      </c>
      <c r="AC258">
        <f t="shared" si="147"/>
        <v>0</v>
      </c>
      <c r="AD258" s="16">
        <f t="shared" ref="AD258:AD267" si="162">SUM(K258,P258,R258,T258,V258,X258,Z258,AB258)+AD257</f>
        <v>11</v>
      </c>
      <c r="AE258" s="16">
        <f t="shared" ref="AE258:AE267" si="163">SUM(J258,L258,Q258,S258,U258,W258,Y258,AA258,AC258)+AE257</f>
        <v>16</v>
      </c>
      <c r="AL258" s="5">
        <v>0.13768518518518519</v>
      </c>
      <c r="AM258" s="16">
        <v>14</v>
      </c>
      <c r="AN258" s="16">
        <v>17</v>
      </c>
    </row>
    <row r="259" spans="1:40" x14ac:dyDescent="0.35">
      <c r="A259" t="s">
        <v>30</v>
      </c>
      <c r="B259" t="s">
        <v>31</v>
      </c>
      <c r="C259" t="s">
        <v>32</v>
      </c>
      <c r="D259" s="5">
        <v>0.13740740740740739</v>
      </c>
      <c r="E259">
        <v>4</v>
      </c>
      <c r="F259">
        <v>3</v>
      </c>
      <c r="H259" s="7">
        <v>15</v>
      </c>
      <c r="I259">
        <v>1</v>
      </c>
      <c r="J259">
        <v>1</v>
      </c>
      <c r="K259">
        <f t="shared" si="143"/>
        <v>1</v>
      </c>
      <c r="L259">
        <f t="shared" si="144"/>
        <v>0</v>
      </c>
      <c r="M259">
        <v>1</v>
      </c>
      <c r="N259">
        <v>0</v>
      </c>
      <c r="O259">
        <v>0</v>
      </c>
      <c r="P259">
        <v>1</v>
      </c>
      <c r="Q259">
        <v>0</v>
      </c>
      <c r="R259">
        <v>1</v>
      </c>
      <c r="S259">
        <v>0</v>
      </c>
      <c r="T259">
        <f>0*(-1)</f>
        <v>0</v>
      </c>
      <c r="U259">
        <f t="shared" si="158"/>
        <v>0</v>
      </c>
      <c r="V259">
        <f>0*(-1)</f>
        <v>0</v>
      </c>
      <c r="W259">
        <f t="shared" si="152"/>
        <v>0</v>
      </c>
      <c r="X259">
        <v>0</v>
      </c>
      <c r="Y259">
        <v>0</v>
      </c>
      <c r="Z259">
        <v>0</v>
      </c>
      <c r="AA259">
        <v>0</v>
      </c>
      <c r="AB259">
        <f t="shared" si="161"/>
        <v>0</v>
      </c>
      <c r="AC259">
        <f t="shared" si="147"/>
        <v>0</v>
      </c>
      <c r="AD259" s="16">
        <f t="shared" si="162"/>
        <v>14</v>
      </c>
      <c r="AE259" s="16">
        <f t="shared" si="163"/>
        <v>17</v>
      </c>
      <c r="AL259" s="5">
        <v>0.1383101851851852</v>
      </c>
      <c r="AM259" s="16">
        <v>14</v>
      </c>
      <c r="AN259" s="16">
        <v>17</v>
      </c>
    </row>
    <row r="260" spans="1:40" x14ac:dyDescent="0.35">
      <c r="A260" t="s">
        <v>30</v>
      </c>
      <c r="B260" t="s">
        <v>31</v>
      </c>
      <c r="C260" t="s">
        <v>32</v>
      </c>
      <c r="D260" s="5">
        <v>0.13768518518518519</v>
      </c>
      <c r="E260">
        <v>4</v>
      </c>
      <c r="F260">
        <v>3</v>
      </c>
      <c r="H260" s="7">
        <v>15</v>
      </c>
      <c r="I260">
        <v>1</v>
      </c>
      <c r="J260">
        <v>-1</v>
      </c>
      <c r="K260">
        <f t="shared" si="143"/>
        <v>0</v>
      </c>
      <c r="L260">
        <f t="shared" si="144"/>
        <v>1</v>
      </c>
      <c r="M260">
        <v>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f>0*(-1)</f>
        <v>0</v>
      </c>
      <c r="U260">
        <f t="shared" si="158"/>
        <v>0</v>
      </c>
      <c r="V260">
        <f>0*(-1)</f>
        <v>0</v>
      </c>
      <c r="W260">
        <f t="shared" si="152"/>
        <v>0</v>
      </c>
      <c r="X260">
        <v>0</v>
      </c>
      <c r="Y260">
        <v>0</v>
      </c>
      <c r="Z260">
        <v>0</v>
      </c>
      <c r="AA260">
        <v>0</v>
      </c>
      <c r="AB260">
        <f t="shared" si="161"/>
        <v>0</v>
      </c>
      <c r="AC260">
        <f t="shared" si="147"/>
        <v>0</v>
      </c>
      <c r="AD260" s="16">
        <f t="shared" si="162"/>
        <v>14</v>
      </c>
      <c r="AE260" s="16">
        <f t="shared" si="163"/>
        <v>17</v>
      </c>
      <c r="AL260" s="5">
        <v>0.1388425925925926</v>
      </c>
      <c r="AM260" s="16">
        <v>17</v>
      </c>
      <c r="AN260" s="16">
        <v>18</v>
      </c>
    </row>
    <row r="261" spans="1:40" x14ac:dyDescent="0.35">
      <c r="A261" t="s">
        <v>30</v>
      </c>
      <c r="B261" t="s">
        <v>31</v>
      </c>
      <c r="C261" t="s">
        <v>32</v>
      </c>
      <c r="D261" s="5">
        <v>0.1383101851851852</v>
      </c>
      <c r="E261">
        <v>4</v>
      </c>
      <c r="F261">
        <v>3</v>
      </c>
      <c r="H261" s="7">
        <v>30</v>
      </c>
      <c r="I261">
        <v>1</v>
      </c>
      <c r="J261">
        <v>-1</v>
      </c>
      <c r="K261">
        <f t="shared" si="143"/>
        <v>0</v>
      </c>
      <c r="L261">
        <f t="shared" si="144"/>
        <v>1</v>
      </c>
      <c r="M261">
        <v>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f>0*(-1)</f>
        <v>0</v>
      </c>
      <c r="U261">
        <f t="shared" si="158"/>
        <v>0</v>
      </c>
      <c r="V261">
        <f>0*(-1)</f>
        <v>0</v>
      </c>
      <c r="W261">
        <f t="shared" si="152"/>
        <v>0</v>
      </c>
      <c r="X261">
        <v>0</v>
      </c>
      <c r="Y261">
        <v>0</v>
      </c>
      <c r="Z261">
        <v>0</v>
      </c>
      <c r="AA261">
        <v>0</v>
      </c>
      <c r="AB261">
        <f t="shared" si="161"/>
        <v>0</v>
      </c>
      <c r="AC261">
        <f t="shared" ref="AC261:AC282" si="164">0*(-1)</f>
        <v>0</v>
      </c>
      <c r="AD261" s="16">
        <f t="shared" si="162"/>
        <v>14</v>
      </c>
      <c r="AE261" s="16">
        <f t="shared" si="163"/>
        <v>17</v>
      </c>
      <c r="AL261" s="5">
        <v>0.13924768518518518</v>
      </c>
      <c r="AM261" s="16">
        <v>15</v>
      </c>
      <c r="AN261" s="16">
        <v>18</v>
      </c>
    </row>
    <row r="262" spans="1:40" x14ac:dyDescent="0.35">
      <c r="A262" t="s">
        <v>30</v>
      </c>
      <c r="B262" t="s">
        <v>31</v>
      </c>
      <c r="C262" t="s">
        <v>32</v>
      </c>
      <c r="D262" s="5">
        <v>0.1388425925925926</v>
      </c>
      <c r="E262">
        <v>4</v>
      </c>
      <c r="F262">
        <v>3</v>
      </c>
      <c r="H262" s="7">
        <v>40</v>
      </c>
      <c r="I262">
        <v>1</v>
      </c>
      <c r="J262">
        <v>1</v>
      </c>
      <c r="K262">
        <f t="shared" si="143"/>
        <v>1</v>
      </c>
      <c r="L262">
        <f t="shared" si="144"/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f>0*(-1)</f>
        <v>0</v>
      </c>
      <c r="U262">
        <f t="shared" si="158"/>
        <v>0</v>
      </c>
      <c r="V262">
        <f>0*(-1)</f>
        <v>0</v>
      </c>
      <c r="W262">
        <f t="shared" si="152"/>
        <v>0</v>
      </c>
      <c r="X262">
        <v>1</v>
      </c>
      <c r="Y262">
        <v>0</v>
      </c>
      <c r="Z262">
        <v>0</v>
      </c>
      <c r="AA262">
        <v>0</v>
      </c>
      <c r="AB262">
        <f t="shared" si="161"/>
        <v>0</v>
      </c>
      <c r="AC262">
        <f t="shared" si="164"/>
        <v>0</v>
      </c>
      <c r="AD262" s="16">
        <f t="shared" si="162"/>
        <v>17</v>
      </c>
      <c r="AE262" s="16">
        <f t="shared" si="163"/>
        <v>18</v>
      </c>
      <c r="AL262" s="5">
        <v>0.13968749999999999</v>
      </c>
      <c r="AM262" s="16">
        <v>18</v>
      </c>
      <c r="AN262" s="16">
        <v>19</v>
      </c>
    </row>
    <row r="263" spans="1:40" x14ac:dyDescent="0.35">
      <c r="A263" t="s">
        <v>30</v>
      </c>
      <c r="B263" t="s">
        <v>31</v>
      </c>
      <c r="C263" t="s">
        <v>32</v>
      </c>
      <c r="D263" s="5">
        <v>0.13924768518518518</v>
      </c>
      <c r="E263">
        <v>4</v>
      </c>
      <c r="F263">
        <v>3</v>
      </c>
      <c r="H263" s="7">
        <v>40</v>
      </c>
      <c r="I263">
        <v>1</v>
      </c>
      <c r="J263">
        <v>-1</v>
      </c>
      <c r="K263">
        <f t="shared" si="143"/>
        <v>0</v>
      </c>
      <c r="L263">
        <f t="shared" si="144"/>
        <v>1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f>1*(-1)</f>
        <v>-1</v>
      </c>
      <c r="U263">
        <f t="shared" si="158"/>
        <v>0</v>
      </c>
      <c r="V263">
        <f>1*(-1)</f>
        <v>-1</v>
      </c>
      <c r="W263">
        <f t="shared" si="152"/>
        <v>0</v>
      </c>
      <c r="X263">
        <v>0</v>
      </c>
      <c r="Y263">
        <v>0</v>
      </c>
      <c r="Z263">
        <v>0</v>
      </c>
      <c r="AA263">
        <v>0</v>
      </c>
      <c r="AB263">
        <f t="shared" si="161"/>
        <v>0</v>
      </c>
      <c r="AC263">
        <f t="shared" si="164"/>
        <v>0</v>
      </c>
      <c r="AD263" s="16">
        <f t="shared" si="162"/>
        <v>15</v>
      </c>
      <c r="AE263" s="16">
        <f t="shared" si="163"/>
        <v>18</v>
      </c>
      <c r="AL263" s="5">
        <v>0.14003472222222221</v>
      </c>
      <c r="AM263" s="16">
        <v>18</v>
      </c>
      <c r="AN263" s="16">
        <v>20</v>
      </c>
    </row>
    <row r="264" spans="1:40" x14ac:dyDescent="0.35">
      <c r="A264" t="s">
        <v>30</v>
      </c>
      <c r="B264" t="s">
        <v>31</v>
      </c>
      <c r="C264" t="s">
        <v>32</v>
      </c>
      <c r="D264" s="5">
        <v>0.13968749999999999</v>
      </c>
      <c r="E264">
        <v>4</v>
      </c>
      <c r="F264">
        <v>3</v>
      </c>
      <c r="H264" s="7">
        <v>40</v>
      </c>
      <c r="I264">
        <v>1</v>
      </c>
      <c r="J264">
        <v>1</v>
      </c>
      <c r="K264">
        <f t="shared" si="143"/>
        <v>1</v>
      </c>
      <c r="L264">
        <f t="shared" si="144"/>
        <v>0</v>
      </c>
      <c r="M264">
        <v>1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f t="shared" ref="T264:T307" si="165">0*(-1)</f>
        <v>0</v>
      </c>
      <c r="U264">
        <f t="shared" si="158"/>
        <v>0</v>
      </c>
      <c r="V264">
        <f t="shared" ref="V264:V280" si="166">0*(-1)</f>
        <v>0</v>
      </c>
      <c r="W264">
        <f t="shared" si="152"/>
        <v>0</v>
      </c>
      <c r="X264">
        <v>0</v>
      </c>
      <c r="Y264">
        <v>0</v>
      </c>
      <c r="Z264">
        <v>0</v>
      </c>
      <c r="AA264">
        <v>0</v>
      </c>
      <c r="AB264">
        <f t="shared" si="161"/>
        <v>0</v>
      </c>
      <c r="AC264">
        <f t="shared" si="164"/>
        <v>0</v>
      </c>
      <c r="AD264" s="16">
        <f t="shared" si="162"/>
        <v>18</v>
      </c>
      <c r="AE264" s="16">
        <f t="shared" si="163"/>
        <v>19</v>
      </c>
      <c r="AL264" s="5">
        <v>0.14059027777777777</v>
      </c>
      <c r="AM264" s="16">
        <v>21</v>
      </c>
      <c r="AN264" s="16">
        <v>19</v>
      </c>
    </row>
    <row r="265" spans="1:40" x14ac:dyDescent="0.35">
      <c r="A265" t="s">
        <v>30</v>
      </c>
      <c r="B265" t="s">
        <v>31</v>
      </c>
      <c r="C265" t="s">
        <v>32</v>
      </c>
      <c r="D265" s="5">
        <v>0.14003472222222221</v>
      </c>
      <c r="E265">
        <v>4</v>
      </c>
      <c r="F265">
        <v>3</v>
      </c>
      <c r="H265" s="7">
        <v>40</v>
      </c>
      <c r="I265">
        <v>1</v>
      </c>
      <c r="J265">
        <v>-1</v>
      </c>
      <c r="K265">
        <f t="shared" si="143"/>
        <v>0</v>
      </c>
      <c r="L265">
        <f t="shared" si="144"/>
        <v>1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f t="shared" si="165"/>
        <v>0</v>
      </c>
      <c r="U265">
        <f t="shared" si="158"/>
        <v>0</v>
      </c>
      <c r="V265">
        <f t="shared" si="166"/>
        <v>0</v>
      </c>
      <c r="W265">
        <f t="shared" si="152"/>
        <v>0</v>
      </c>
      <c r="X265">
        <v>0</v>
      </c>
      <c r="Y265">
        <v>0</v>
      </c>
      <c r="Z265">
        <v>0</v>
      </c>
      <c r="AA265">
        <v>0</v>
      </c>
      <c r="AB265">
        <f t="shared" si="161"/>
        <v>0</v>
      </c>
      <c r="AC265">
        <f t="shared" si="164"/>
        <v>0</v>
      </c>
      <c r="AD265" s="16">
        <f t="shared" si="162"/>
        <v>18</v>
      </c>
      <c r="AE265" s="16">
        <f t="shared" si="163"/>
        <v>20</v>
      </c>
      <c r="AL265" s="5">
        <v>0.14135416666666667</v>
      </c>
      <c r="AM265" s="16">
        <v>22</v>
      </c>
      <c r="AN265" s="16">
        <v>19</v>
      </c>
    </row>
    <row r="266" spans="1:40" x14ac:dyDescent="0.35">
      <c r="A266" t="s">
        <v>30</v>
      </c>
      <c r="B266" t="s">
        <v>31</v>
      </c>
      <c r="C266" t="s">
        <v>32</v>
      </c>
      <c r="D266" s="5">
        <v>0.14059027777777777</v>
      </c>
      <c r="E266">
        <v>4</v>
      </c>
      <c r="F266">
        <v>3</v>
      </c>
      <c r="H266" s="7">
        <v>40</v>
      </c>
      <c r="I266">
        <v>1</v>
      </c>
      <c r="J266">
        <v>-1</v>
      </c>
      <c r="K266">
        <f t="shared" si="143"/>
        <v>1</v>
      </c>
      <c r="L266">
        <f t="shared" si="144"/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f t="shared" si="165"/>
        <v>0</v>
      </c>
      <c r="U266">
        <f t="shared" si="158"/>
        <v>0</v>
      </c>
      <c r="V266">
        <f t="shared" si="166"/>
        <v>0</v>
      </c>
      <c r="W266">
        <f t="shared" si="152"/>
        <v>0</v>
      </c>
      <c r="X266">
        <v>1</v>
      </c>
      <c r="Y266">
        <v>0</v>
      </c>
      <c r="Z266">
        <v>0</v>
      </c>
      <c r="AA266">
        <v>0</v>
      </c>
      <c r="AB266">
        <f t="shared" si="161"/>
        <v>0</v>
      </c>
      <c r="AC266">
        <f t="shared" si="164"/>
        <v>0</v>
      </c>
      <c r="AD266" s="16">
        <f t="shared" si="162"/>
        <v>21</v>
      </c>
      <c r="AE266" s="16">
        <f t="shared" si="163"/>
        <v>19</v>
      </c>
      <c r="AL266" s="5">
        <v>0.14270833333333333</v>
      </c>
      <c r="AM266" s="16">
        <v>22</v>
      </c>
      <c r="AN266" s="16">
        <v>23</v>
      </c>
    </row>
    <row r="267" spans="1:40" x14ac:dyDescent="0.35">
      <c r="A267" t="s">
        <v>30</v>
      </c>
      <c r="B267" t="s">
        <v>31</v>
      </c>
      <c r="C267" t="s">
        <v>32</v>
      </c>
      <c r="D267" s="5">
        <v>0.14135416666666667</v>
      </c>
      <c r="E267">
        <v>4</v>
      </c>
      <c r="F267">
        <v>3</v>
      </c>
      <c r="H267" s="7">
        <v>40</v>
      </c>
      <c r="I267">
        <v>1</v>
      </c>
      <c r="J267">
        <v>1</v>
      </c>
      <c r="K267">
        <f t="shared" si="143"/>
        <v>1</v>
      </c>
      <c r="L267">
        <f t="shared" si="144"/>
        <v>0</v>
      </c>
      <c r="M267">
        <v>1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f t="shared" si="165"/>
        <v>0</v>
      </c>
      <c r="U267">
        <f t="shared" si="158"/>
        <v>0</v>
      </c>
      <c r="V267">
        <f t="shared" si="166"/>
        <v>0</v>
      </c>
      <c r="W267">
        <f>1*(-1)</f>
        <v>-1</v>
      </c>
      <c r="X267">
        <v>0</v>
      </c>
      <c r="Y267">
        <v>0</v>
      </c>
      <c r="Z267">
        <v>0</v>
      </c>
      <c r="AA267">
        <v>0</v>
      </c>
      <c r="AB267">
        <f t="shared" si="161"/>
        <v>0</v>
      </c>
      <c r="AC267">
        <f t="shared" si="164"/>
        <v>0</v>
      </c>
      <c r="AD267" s="16">
        <f t="shared" si="162"/>
        <v>22</v>
      </c>
      <c r="AE267" s="16">
        <f t="shared" si="163"/>
        <v>19</v>
      </c>
      <c r="AL267" s="5">
        <v>0.14321759259259259</v>
      </c>
      <c r="AM267" s="16">
        <v>22</v>
      </c>
      <c r="AN267" s="16">
        <v>25</v>
      </c>
    </row>
    <row r="268" spans="1:40" x14ac:dyDescent="0.35">
      <c r="A268" s="4" t="s">
        <v>0</v>
      </c>
      <c r="B268" s="4" t="s">
        <v>1</v>
      </c>
      <c r="C268" s="4" t="s">
        <v>2</v>
      </c>
      <c r="D268" s="4" t="s">
        <v>3</v>
      </c>
      <c r="E268" s="4" t="s">
        <v>4</v>
      </c>
      <c r="F268" s="4" t="s">
        <v>5</v>
      </c>
      <c r="G268" s="4"/>
      <c r="H268" s="6" t="s">
        <v>34</v>
      </c>
      <c r="I268" s="4" t="s">
        <v>10</v>
      </c>
      <c r="J268" s="4" t="s">
        <v>11</v>
      </c>
      <c r="K268" s="4" t="s">
        <v>36</v>
      </c>
      <c r="L268" s="4" t="s">
        <v>37</v>
      </c>
      <c r="M268" s="4" t="s">
        <v>33</v>
      </c>
      <c r="N268" s="4" t="s">
        <v>12</v>
      </c>
      <c r="O268" s="4" t="s">
        <v>13</v>
      </c>
      <c r="P268" s="4" t="s">
        <v>14</v>
      </c>
      <c r="Q268" s="4" t="s">
        <v>15</v>
      </c>
      <c r="R268" s="4" t="s">
        <v>16</v>
      </c>
      <c r="S268" s="4" t="s">
        <v>17</v>
      </c>
      <c r="T268" s="4" t="s">
        <v>18</v>
      </c>
      <c r="U268" s="4" t="s">
        <v>19</v>
      </c>
      <c r="V268" s="4" t="s">
        <v>20</v>
      </c>
      <c r="W268" s="4" t="s">
        <v>21</v>
      </c>
      <c r="X268" s="4" t="s">
        <v>22</v>
      </c>
      <c r="Y268" s="4" t="s">
        <v>23</v>
      </c>
      <c r="Z268" s="4" t="s">
        <v>24</v>
      </c>
      <c r="AA268" s="4" t="s">
        <v>25</v>
      </c>
      <c r="AB268" s="4" t="s">
        <v>26</v>
      </c>
      <c r="AC268" s="4" t="s">
        <v>27</v>
      </c>
      <c r="AD268" s="15" t="s">
        <v>38</v>
      </c>
      <c r="AE268" s="15" t="s">
        <v>39</v>
      </c>
      <c r="AF268" s="4">
        <f>-1</f>
        <v>-1</v>
      </c>
      <c r="AG268" s="4" t="s">
        <v>45</v>
      </c>
      <c r="AH268" s="4" t="s">
        <v>40</v>
      </c>
      <c r="AI268" s="4" t="s">
        <v>41</v>
      </c>
      <c r="AJ268" s="4" t="s">
        <v>46</v>
      </c>
      <c r="AL268" s="5">
        <v>0.14369212962962963</v>
      </c>
      <c r="AM268" s="16">
        <v>24</v>
      </c>
      <c r="AN268" s="16">
        <v>24</v>
      </c>
    </row>
    <row r="269" spans="1:40" x14ac:dyDescent="0.35">
      <c r="A269" t="s">
        <v>30</v>
      </c>
      <c r="B269" t="s">
        <v>31</v>
      </c>
      <c r="C269" t="s">
        <v>32</v>
      </c>
      <c r="D269" s="5">
        <v>0.14270833333333333</v>
      </c>
      <c r="E269">
        <v>4</v>
      </c>
      <c r="F269">
        <v>4</v>
      </c>
      <c r="H269" s="7">
        <v>0</v>
      </c>
      <c r="I269">
        <v>2</v>
      </c>
      <c r="J269">
        <v>1</v>
      </c>
      <c r="K269">
        <f t="shared" si="143"/>
        <v>0</v>
      </c>
      <c r="L269">
        <f t="shared" si="144"/>
        <v>1</v>
      </c>
      <c r="M269">
        <v>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f t="shared" si="165"/>
        <v>0</v>
      </c>
      <c r="U269">
        <f t="shared" si="158"/>
        <v>0</v>
      </c>
      <c r="V269">
        <f t="shared" si="166"/>
        <v>0</v>
      </c>
      <c r="W269">
        <f t="shared" ref="W269:W279" si="167">0*(-1)</f>
        <v>0</v>
      </c>
      <c r="X269">
        <v>0</v>
      </c>
      <c r="Y269">
        <v>1</v>
      </c>
      <c r="Z269">
        <v>0</v>
      </c>
      <c r="AA269">
        <v>0</v>
      </c>
      <c r="AB269">
        <f t="shared" si="161"/>
        <v>0</v>
      </c>
      <c r="AC269">
        <f t="shared" si="164"/>
        <v>0</v>
      </c>
      <c r="AD269" s="16">
        <f>SUM(K269,P269,R269,T269,V269,X269,Z269,AB269)+AD267</f>
        <v>22</v>
      </c>
      <c r="AE269" s="16">
        <f>SUM(J269,L269,Q269,S269,U269,W269,Y269,AA269,AC269)+AE267</f>
        <v>23</v>
      </c>
      <c r="AG269">
        <v>350</v>
      </c>
      <c r="AH269">
        <f>(AD276-AD269)/$AG$269</f>
        <v>1.4285714285714285E-2</v>
      </c>
      <c r="AI269">
        <f>(AE276-AE269)/$AG$269</f>
        <v>2.2857142857142857E-2</v>
      </c>
      <c r="AJ269">
        <f>IF(AH269&gt;AI269, 1,2)</f>
        <v>2</v>
      </c>
      <c r="AL269" s="5">
        <v>0.14438657407407407</v>
      </c>
      <c r="AM269" s="16">
        <v>25</v>
      </c>
      <c r="AN269" s="16">
        <v>25</v>
      </c>
    </row>
    <row r="270" spans="1:40" x14ac:dyDescent="0.35">
      <c r="A270" t="s">
        <v>30</v>
      </c>
      <c r="B270" t="s">
        <v>31</v>
      </c>
      <c r="C270" t="s">
        <v>32</v>
      </c>
      <c r="D270" s="5">
        <v>0.14321759259259259</v>
      </c>
      <c r="E270">
        <v>4</v>
      </c>
      <c r="F270">
        <v>4</v>
      </c>
      <c r="H270" s="7">
        <v>15</v>
      </c>
      <c r="I270">
        <v>2</v>
      </c>
      <c r="J270">
        <v>1</v>
      </c>
      <c r="K270">
        <f t="shared" si="143"/>
        <v>0</v>
      </c>
      <c r="L270">
        <f t="shared" si="144"/>
        <v>1</v>
      </c>
      <c r="M270">
        <v>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f t="shared" si="165"/>
        <v>0</v>
      </c>
      <c r="U270">
        <f t="shared" si="158"/>
        <v>0</v>
      </c>
      <c r="V270">
        <f t="shared" si="166"/>
        <v>0</v>
      </c>
      <c r="W270">
        <f t="shared" si="167"/>
        <v>0</v>
      </c>
      <c r="X270">
        <v>0</v>
      </c>
      <c r="Y270">
        <v>0</v>
      </c>
      <c r="Z270">
        <v>0</v>
      </c>
      <c r="AA270">
        <v>0</v>
      </c>
      <c r="AB270">
        <f t="shared" si="161"/>
        <v>0</v>
      </c>
      <c r="AC270">
        <f t="shared" si="164"/>
        <v>0</v>
      </c>
      <c r="AD270" s="16">
        <f>SUM(K270,P270,R270,T270,V270,X270,Z270,AB270)+AD269</f>
        <v>22</v>
      </c>
      <c r="AE270" s="16">
        <f>SUM(J270,L270,Q270,S270,U270,W270,Y270,AA270,AC270)+AE269</f>
        <v>25</v>
      </c>
      <c r="AL270" s="5">
        <v>0.14484953703703704</v>
      </c>
      <c r="AM270" s="16">
        <v>25</v>
      </c>
      <c r="AN270" s="16">
        <v>26</v>
      </c>
    </row>
    <row r="271" spans="1:40" x14ac:dyDescent="0.35">
      <c r="A271" t="s">
        <v>30</v>
      </c>
      <c r="B271" t="s">
        <v>31</v>
      </c>
      <c r="C271" t="s">
        <v>32</v>
      </c>
      <c r="D271" s="5">
        <v>0.14369212962962963</v>
      </c>
      <c r="E271">
        <v>4</v>
      </c>
      <c r="F271">
        <v>4</v>
      </c>
      <c r="H271" s="7">
        <v>30</v>
      </c>
      <c r="I271">
        <v>2</v>
      </c>
      <c r="J271">
        <v>-1</v>
      </c>
      <c r="K271">
        <f t="shared" si="143"/>
        <v>1</v>
      </c>
      <c r="L271">
        <f t="shared" si="144"/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f t="shared" si="165"/>
        <v>0</v>
      </c>
      <c r="U271">
        <f t="shared" si="158"/>
        <v>0</v>
      </c>
      <c r="V271">
        <f t="shared" si="166"/>
        <v>0</v>
      </c>
      <c r="W271">
        <f t="shared" si="167"/>
        <v>0</v>
      </c>
      <c r="X271">
        <v>0</v>
      </c>
      <c r="Y271">
        <v>0</v>
      </c>
      <c r="Z271">
        <v>0</v>
      </c>
      <c r="AA271">
        <v>0</v>
      </c>
      <c r="AB271">
        <f t="shared" si="161"/>
        <v>0</v>
      </c>
      <c r="AC271">
        <f t="shared" si="164"/>
        <v>0</v>
      </c>
      <c r="AD271" s="16">
        <f t="shared" ref="AD271:AD276" si="168">SUM(K271,P271,R271,T271,V271,X271,Z271,AB271)+AD270</f>
        <v>24</v>
      </c>
      <c r="AE271" s="16">
        <f t="shared" ref="AE271:AE276" si="169">SUM(J271,L271,Q271,S271,U271,W271,Y271,AA271,AC271)+AE270</f>
        <v>24</v>
      </c>
      <c r="AL271" s="5">
        <v>0.14557870370370371</v>
      </c>
      <c r="AM271" s="16">
        <v>27</v>
      </c>
      <c r="AN271" s="16">
        <v>27</v>
      </c>
    </row>
    <row r="272" spans="1:40" x14ac:dyDescent="0.35">
      <c r="A272" t="s">
        <v>30</v>
      </c>
      <c r="B272" t="s">
        <v>31</v>
      </c>
      <c r="C272" t="s">
        <v>32</v>
      </c>
      <c r="D272" s="5">
        <v>0.14438657407407407</v>
      </c>
      <c r="E272">
        <v>4</v>
      </c>
      <c r="F272">
        <v>4</v>
      </c>
      <c r="H272" s="7">
        <v>30</v>
      </c>
      <c r="I272">
        <v>2</v>
      </c>
      <c r="J272">
        <v>1</v>
      </c>
      <c r="K272">
        <f t="shared" si="143"/>
        <v>1</v>
      </c>
      <c r="L272">
        <f t="shared" si="144"/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f t="shared" si="165"/>
        <v>0</v>
      </c>
      <c r="U272">
        <f t="shared" si="158"/>
        <v>0</v>
      </c>
      <c r="V272">
        <f t="shared" si="166"/>
        <v>0</v>
      </c>
      <c r="W272">
        <f t="shared" si="167"/>
        <v>0</v>
      </c>
      <c r="X272">
        <v>0</v>
      </c>
      <c r="Y272">
        <v>0</v>
      </c>
      <c r="Z272">
        <v>0</v>
      </c>
      <c r="AA272">
        <v>0</v>
      </c>
      <c r="AB272">
        <f t="shared" si="161"/>
        <v>0</v>
      </c>
      <c r="AC272">
        <f t="shared" si="164"/>
        <v>0</v>
      </c>
      <c r="AD272" s="16">
        <f t="shared" si="168"/>
        <v>25</v>
      </c>
      <c r="AE272" s="16">
        <f t="shared" si="169"/>
        <v>25</v>
      </c>
      <c r="AL272" s="5">
        <v>0.14606481481481481</v>
      </c>
      <c r="AM272" s="16">
        <v>27</v>
      </c>
      <c r="AN272" s="16">
        <v>28</v>
      </c>
    </row>
    <row r="273" spans="1:40" x14ac:dyDescent="0.35">
      <c r="A273" t="s">
        <v>30</v>
      </c>
      <c r="B273" t="s">
        <v>31</v>
      </c>
      <c r="C273" t="s">
        <v>32</v>
      </c>
      <c r="D273" s="5">
        <v>0.14484953703703704</v>
      </c>
      <c r="E273">
        <v>4</v>
      </c>
      <c r="F273">
        <v>4</v>
      </c>
      <c r="H273" s="7">
        <v>30</v>
      </c>
      <c r="I273">
        <v>2</v>
      </c>
      <c r="J273">
        <v>-1</v>
      </c>
      <c r="K273">
        <f t="shared" si="143"/>
        <v>0</v>
      </c>
      <c r="L273">
        <f t="shared" si="144"/>
        <v>1</v>
      </c>
      <c r="M273">
        <v>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f t="shared" si="165"/>
        <v>0</v>
      </c>
      <c r="U273">
        <f t="shared" si="158"/>
        <v>0</v>
      </c>
      <c r="V273">
        <f t="shared" si="166"/>
        <v>0</v>
      </c>
      <c r="W273">
        <f t="shared" si="167"/>
        <v>0</v>
      </c>
      <c r="X273">
        <v>0</v>
      </c>
      <c r="Y273">
        <v>1</v>
      </c>
      <c r="Z273">
        <v>0</v>
      </c>
      <c r="AA273">
        <v>0</v>
      </c>
      <c r="AB273">
        <f t="shared" si="161"/>
        <v>0</v>
      </c>
      <c r="AC273">
        <f t="shared" si="164"/>
        <v>0</v>
      </c>
      <c r="AD273" s="16">
        <f t="shared" si="168"/>
        <v>25</v>
      </c>
      <c r="AE273" s="16">
        <f t="shared" si="169"/>
        <v>26</v>
      </c>
      <c r="AL273" s="5">
        <v>0.14675925925925926</v>
      </c>
      <c r="AM273" s="16">
        <v>27</v>
      </c>
      <c r="AN273" s="16">
        <v>31</v>
      </c>
    </row>
    <row r="274" spans="1:40" x14ac:dyDescent="0.35">
      <c r="A274" t="s">
        <v>30</v>
      </c>
      <c r="B274" t="s">
        <v>31</v>
      </c>
      <c r="C274" t="s">
        <v>32</v>
      </c>
      <c r="D274" s="5">
        <v>0.14557870370370371</v>
      </c>
      <c r="E274">
        <v>4</v>
      </c>
      <c r="F274">
        <v>4</v>
      </c>
      <c r="H274" s="7">
        <v>40</v>
      </c>
      <c r="I274">
        <v>2</v>
      </c>
      <c r="J274">
        <v>1</v>
      </c>
      <c r="K274">
        <f t="shared" si="143"/>
        <v>1</v>
      </c>
      <c r="L274">
        <f t="shared" si="144"/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f t="shared" si="165"/>
        <v>0</v>
      </c>
      <c r="U274">
        <f t="shared" si="158"/>
        <v>0</v>
      </c>
      <c r="V274">
        <f t="shared" si="166"/>
        <v>0</v>
      </c>
      <c r="W274">
        <f t="shared" si="167"/>
        <v>0</v>
      </c>
      <c r="X274">
        <v>0</v>
      </c>
      <c r="Y274">
        <v>0</v>
      </c>
      <c r="Z274">
        <v>0</v>
      </c>
      <c r="AA274">
        <v>0</v>
      </c>
      <c r="AB274">
        <f t="shared" si="161"/>
        <v>0</v>
      </c>
      <c r="AC274">
        <f t="shared" si="164"/>
        <v>0</v>
      </c>
      <c r="AD274" s="16">
        <f t="shared" si="168"/>
        <v>27</v>
      </c>
      <c r="AE274" s="16">
        <f t="shared" si="169"/>
        <v>27</v>
      </c>
      <c r="AL274" s="5">
        <v>0.14731481481481482</v>
      </c>
      <c r="AM274" s="16">
        <v>29</v>
      </c>
      <c r="AN274" s="16">
        <v>30</v>
      </c>
    </row>
    <row r="275" spans="1:40" x14ac:dyDescent="0.35">
      <c r="A275" t="s">
        <v>30</v>
      </c>
      <c r="B275" t="s">
        <v>31</v>
      </c>
      <c r="C275" t="s">
        <v>32</v>
      </c>
      <c r="D275" s="5">
        <v>0.14606481481481481</v>
      </c>
      <c r="E275">
        <v>4</v>
      </c>
      <c r="F275">
        <v>4</v>
      </c>
      <c r="H275" s="7">
        <v>40</v>
      </c>
      <c r="I275">
        <v>2</v>
      </c>
      <c r="J275">
        <v>-1</v>
      </c>
      <c r="K275">
        <f t="shared" si="143"/>
        <v>0</v>
      </c>
      <c r="L275">
        <f t="shared" si="144"/>
        <v>1</v>
      </c>
      <c r="M275">
        <v>2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f t="shared" si="165"/>
        <v>0</v>
      </c>
      <c r="U275">
        <f t="shared" si="158"/>
        <v>0</v>
      </c>
      <c r="V275">
        <f t="shared" si="166"/>
        <v>0</v>
      </c>
      <c r="W275">
        <f t="shared" si="167"/>
        <v>0</v>
      </c>
      <c r="X275">
        <v>0</v>
      </c>
      <c r="Y275">
        <v>1</v>
      </c>
      <c r="Z275">
        <v>0</v>
      </c>
      <c r="AA275">
        <v>0</v>
      </c>
      <c r="AB275">
        <f t="shared" si="161"/>
        <v>0</v>
      </c>
      <c r="AC275">
        <f t="shared" si="164"/>
        <v>0</v>
      </c>
      <c r="AD275" s="16">
        <f t="shared" si="168"/>
        <v>27</v>
      </c>
      <c r="AE275" s="16">
        <f t="shared" si="169"/>
        <v>28</v>
      </c>
      <c r="AL275" s="5">
        <v>0.14787037037037037</v>
      </c>
      <c r="AM275" s="16">
        <v>29</v>
      </c>
      <c r="AN275" s="16">
        <v>32</v>
      </c>
    </row>
    <row r="276" spans="1:40" x14ac:dyDescent="0.35">
      <c r="A276" t="s">
        <v>30</v>
      </c>
      <c r="B276" t="s">
        <v>31</v>
      </c>
      <c r="C276" t="s">
        <v>32</v>
      </c>
      <c r="D276" s="5">
        <v>0.14675925925925926</v>
      </c>
      <c r="E276">
        <v>4</v>
      </c>
      <c r="F276">
        <v>4</v>
      </c>
      <c r="H276" s="7" t="s">
        <v>35</v>
      </c>
      <c r="I276">
        <v>2</v>
      </c>
      <c r="J276">
        <v>1</v>
      </c>
      <c r="K276">
        <f t="shared" si="143"/>
        <v>0</v>
      </c>
      <c r="L276">
        <f t="shared" si="144"/>
        <v>1</v>
      </c>
      <c r="M276">
        <v>2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1</v>
      </c>
      <c r="T276">
        <f t="shared" si="165"/>
        <v>0</v>
      </c>
      <c r="U276">
        <f t="shared" si="158"/>
        <v>0</v>
      </c>
      <c r="V276">
        <f t="shared" si="166"/>
        <v>0</v>
      </c>
      <c r="W276">
        <f t="shared" si="167"/>
        <v>0</v>
      </c>
      <c r="X276">
        <v>0</v>
      </c>
      <c r="Y276">
        <v>0</v>
      </c>
      <c r="Z276">
        <v>0</v>
      </c>
      <c r="AA276">
        <v>0</v>
      </c>
      <c r="AB276">
        <f t="shared" si="161"/>
        <v>0</v>
      </c>
      <c r="AC276">
        <f t="shared" si="164"/>
        <v>0</v>
      </c>
      <c r="AD276" s="16">
        <f t="shared" si="168"/>
        <v>27</v>
      </c>
      <c r="AE276" s="16">
        <f t="shared" si="169"/>
        <v>31</v>
      </c>
      <c r="AL276" s="5">
        <v>0.14844907407407407</v>
      </c>
      <c r="AM276" s="16">
        <v>30</v>
      </c>
      <c r="AN276" s="16">
        <v>32</v>
      </c>
    </row>
    <row r="277" spans="1:40" x14ac:dyDescent="0.35">
      <c r="A277" s="4" t="s">
        <v>0</v>
      </c>
      <c r="B277" s="4" t="s">
        <v>1</v>
      </c>
      <c r="C277" s="4" t="s">
        <v>2</v>
      </c>
      <c r="D277" s="4" t="s">
        <v>3</v>
      </c>
      <c r="E277" s="4" t="s">
        <v>4</v>
      </c>
      <c r="F277" s="4" t="s">
        <v>5</v>
      </c>
      <c r="G277" s="4"/>
      <c r="H277" s="6" t="s">
        <v>34</v>
      </c>
      <c r="I277" s="4" t="s">
        <v>10</v>
      </c>
      <c r="J277" s="4" t="s">
        <v>11</v>
      </c>
      <c r="K277" s="4" t="s">
        <v>36</v>
      </c>
      <c r="L277" s="4" t="s">
        <v>37</v>
      </c>
      <c r="M277" s="4" t="s">
        <v>33</v>
      </c>
      <c r="N277" s="4" t="s">
        <v>12</v>
      </c>
      <c r="O277" s="4" t="s">
        <v>13</v>
      </c>
      <c r="P277" s="4" t="s">
        <v>14</v>
      </c>
      <c r="Q277" s="4" t="s">
        <v>15</v>
      </c>
      <c r="R277" s="4" t="s">
        <v>16</v>
      </c>
      <c r="S277" s="4" t="s">
        <v>17</v>
      </c>
      <c r="T277" s="4" t="s">
        <v>18</v>
      </c>
      <c r="U277" s="4" t="s">
        <v>19</v>
      </c>
      <c r="V277" s="4" t="s">
        <v>20</v>
      </c>
      <c r="W277" s="4" t="s">
        <v>21</v>
      </c>
      <c r="X277" s="4" t="s">
        <v>22</v>
      </c>
      <c r="Y277" s="4" t="s">
        <v>23</v>
      </c>
      <c r="Z277" s="4" t="s">
        <v>24</v>
      </c>
      <c r="AA277" s="4" t="s">
        <v>25</v>
      </c>
      <c r="AB277" s="4" t="s">
        <v>26</v>
      </c>
      <c r="AC277" s="4" t="s">
        <v>27</v>
      </c>
      <c r="AD277" s="15" t="s">
        <v>38</v>
      </c>
      <c r="AE277" s="15" t="s">
        <v>39</v>
      </c>
      <c r="AF277" s="4">
        <f>-1</f>
        <v>-1</v>
      </c>
      <c r="AG277" s="4" t="s">
        <v>45</v>
      </c>
      <c r="AH277" s="4" t="s">
        <v>40</v>
      </c>
      <c r="AI277" s="4" t="s">
        <v>41</v>
      </c>
      <c r="AJ277" s="4" t="s">
        <v>46</v>
      </c>
      <c r="AL277" s="5">
        <v>0.14878472222222222</v>
      </c>
      <c r="AM277" s="16">
        <v>29</v>
      </c>
      <c r="AN277" s="16">
        <v>34</v>
      </c>
    </row>
    <row r="278" spans="1:40" x14ac:dyDescent="0.35">
      <c r="A278" t="s">
        <v>30</v>
      </c>
      <c r="B278" t="s">
        <v>31</v>
      </c>
      <c r="C278" t="s">
        <v>32</v>
      </c>
      <c r="D278" s="5">
        <v>0.14731481481481482</v>
      </c>
      <c r="E278">
        <v>4</v>
      </c>
      <c r="F278">
        <v>5</v>
      </c>
      <c r="H278" s="7">
        <v>0</v>
      </c>
      <c r="I278">
        <v>1</v>
      </c>
      <c r="J278">
        <v>-1</v>
      </c>
      <c r="K278">
        <f t="shared" si="143"/>
        <v>1</v>
      </c>
      <c r="L278">
        <f t="shared" si="144"/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f t="shared" si="165"/>
        <v>0</v>
      </c>
      <c r="U278">
        <f t="shared" si="158"/>
        <v>0</v>
      </c>
      <c r="V278">
        <f t="shared" si="166"/>
        <v>0</v>
      </c>
      <c r="W278">
        <f t="shared" si="167"/>
        <v>0</v>
      </c>
      <c r="X278">
        <v>1</v>
      </c>
      <c r="Y278">
        <v>0</v>
      </c>
      <c r="Z278">
        <v>0</v>
      </c>
      <c r="AA278">
        <v>0</v>
      </c>
      <c r="AB278">
        <f t="shared" si="161"/>
        <v>0</v>
      </c>
      <c r="AC278">
        <f t="shared" si="164"/>
        <v>0</v>
      </c>
      <c r="AD278" s="16">
        <f>SUM(K278,P278,R278,T278,V278,X278,Z278,AB278)+AD276</f>
        <v>29</v>
      </c>
      <c r="AE278" s="16">
        <f>SUM(J278,L278,Q278,S278,U278,W278,Y278,AA278,AC278)+AE276</f>
        <v>30</v>
      </c>
      <c r="AG278">
        <v>412</v>
      </c>
      <c r="AH278">
        <f>(AD287-AD278)/$AG$278</f>
        <v>7.2815533980582527E-3</v>
      </c>
      <c r="AI278">
        <f>(AE287-AE278)/$AG$278</f>
        <v>1.9417475728155338E-2</v>
      </c>
      <c r="AJ278">
        <f>IF(AH278&gt;AI278, 1,2)</f>
        <v>2</v>
      </c>
      <c r="AL278" s="5">
        <v>0.14917824074074074</v>
      </c>
      <c r="AM278" s="16">
        <v>29</v>
      </c>
      <c r="AN278" s="16">
        <v>36</v>
      </c>
    </row>
    <row r="279" spans="1:40" x14ac:dyDescent="0.35">
      <c r="A279" t="s">
        <v>30</v>
      </c>
      <c r="B279" t="s">
        <v>31</v>
      </c>
      <c r="C279" t="s">
        <v>32</v>
      </c>
      <c r="D279" s="5">
        <v>0.14787037037037037</v>
      </c>
      <c r="E279">
        <v>4</v>
      </c>
      <c r="F279">
        <v>5</v>
      </c>
      <c r="H279" s="7">
        <v>0</v>
      </c>
      <c r="I279">
        <v>1</v>
      </c>
      <c r="J279">
        <v>-1</v>
      </c>
      <c r="K279">
        <f t="shared" si="143"/>
        <v>0</v>
      </c>
      <c r="L279">
        <f t="shared" si="144"/>
        <v>1</v>
      </c>
      <c r="M279">
        <v>2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f t="shared" si="165"/>
        <v>0</v>
      </c>
      <c r="U279">
        <f t="shared" si="158"/>
        <v>0</v>
      </c>
      <c r="V279">
        <f t="shared" si="166"/>
        <v>0</v>
      </c>
      <c r="W279">
        <f t="shared" si="167"/>
        <v>0</v>
      </c>
      <c r="X279">
        <v>0</v>
      </c>
      <c r="Y279">
        <v>1</v>
      </c>
      <c r="Z279">
        <v>0</v>
      </c>
      <c r="AA279">
        <v>0</v>
      </c>
      <c r="AB279">
        <f t="shared" si="161"/>
        <v>0</v>
      </c>
      <c r="AC279">
        <f t="shared" si="164"/>
        <v>0</v>
      </c>
      <c r="AD279" s="16">
        <f>SUM(K279,P279,R279,T279,V279,X279,Z279,AB279)+AD278</f>
        <v>29</v>
      </c>
      <c r="AE279" s="16">
        <f>SUM(J279,L279,Q279,S279,U279,W279,Y279,AA279,AC279)+AE278</f>
        <v>32</v>
      </c>
      <c r="AL279" s="5">
        <v>0.14965277777777777</v>
      </c>
      <c r="AM279" s="16">
        <v>30</v>
      </c>
      <c r="AN279" s="16">
        <v>33</v>
      </c>
    </row>
    <row r="280" spans="1:40" x14ac:dyDescent="0.35">
      <c r="A280" t="s">
        <v>30</v>
      </c>
      <c r="B280" t="s">
        <v>31</v>
      </c>
      <c r="C280" t="s">
        <v>32</v>
      </c>
      <c r="D280" s="5">
        <v>0.14844907407407407</v>
      </c>
      <c r="E280">
        <v>4</v>
      </c>
      <c r="F280">
        <v>5</v>
      </c>
      <c r="H280" s="7">
        <v>15</v>
      </c>
      <c r="I280">
        <v>1</v>
      </c>
      <c r="J280">
        <v>1</v>
      </c>
      <c r="K280">
        <f t="shared" si="143"/>
        <v>1</v>
      </c>
      <c r="L280">
        <f t="shared" si="144"/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f t="shared" si="165"/>
        <v>0</v>
      </c>
      <c r="U280">
        <f t="shared" ref="U280:U316" si="170">0*(-1)</f>
        <v>0</v>
      </c>
      <c r="V280">
        <f t="shared" si="166"/>
        <v>0</v>
      </c>
      <c r="W280">
        <f>1*(-1)</f>
        <v>-1</v>
      </c>
      <c r="X280">
        <v>0</v>
      </c>
      <c r="Y280">
        <v>0</v>
      </c>
      <c r="Z280">
        <v>0</v>
      </c>
      <c r="AA280">
        <v>0</v>
      </c>
      <c r="AB280">
        <f t="shared" si="161"/>
        <v>0</v>
      </c>
      <c r="AC280">
        <f t="shared" si="164"/>
        <v>0</v>
      </c>
      <c r="AD280" s="16">
        <f t="shared" ref="AD280:AD287" si="171">SUM(K280,P280,R280,T280,V280,X280,Z280,AB280)+AD279</f>
        <v>30</v>
      </c>
      <c r="AE280" s="16">
        <f t="shared" ref="AE280:AE287" si="172">SUM(J280,L280,Q280,S280,U280,W280,Y280,AA280,AC280)+AE279</f>
        <v>32</v>
      </c>
      <c r="AL280" s="5">
        <v>0.15023148148148149</v>
      </c>
      <c r="AM280" s="16">
        <v>30</v>
      </c>
      <c r="AN280" s="16">
        <v>33</v>
      </c>
    </row>
    <row r="281" spans="1:40" x14ac:dyDescent="0.35">
      <c r="A281" t="s">
        <v>30</v>
      </c>
      <c r="B281" t="s">
        <v>31</v>
      </c>
      <c r="C281" t="s">
        <v>32</v>
      </c>
      <c r="D281" s="5">
        <v>0.14878472222222222</v>
      </c>
      <c r="E281">
        <v>4</v>
      </c>
      <c r="F281">
        <v>5</v>
      </c>
      <c r="H281" s="7">
        <v>15</v>
      </c>
      <c r="I281">
        <v>1</v>
      </c>
      <c r="J281">
        <v>1</v>
      </c>
      <c r="K281">
        <f t="shared" si="143"/>
        <v>0</v>
      </c>
      <c r="L281">
        <f t="shared" si="144"/>
        <v>1</v>
      </c>
      <c r="M281">
        <v>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f t="shared" si="165"/>
        <v>0</v>
      </c>
      <c r="U281">
        <f t="shared" si="170"/>
        <v>0</v>
      </c>
      <c r="V281">
        <f>1*(-1)</f>
        <v>-1</v>
      </c>
      <c r="W281">
        <f>0*(-1)</f>
        <v>0</v>
      </c>
      <c r="X281">
        <v>0</v>
      </c>
      <c r="Y281">
        <v>0</v>
      </c>
      <c r="Z281">
        <v>0</v>
      </c>
      <c r="AA281">
        <v>0</v>
      </c>
      <c r="AB281">
        <f t="shared" si="161"/>
        <v>0</v>
      </c>
      <c r="AC281">
        <f t="shared" si="164"/>
        <v>0</v>
      </c>
      <c r="AD281" s="16">
        <f t="shared" si="171"/>
        <v>29</v>
      </c>
      <c r="AE281" s="16">
        <f t="shared" si="172"/>
        <v>34</v>
      </c>
      <c r="AL281" s="5">
        <v>0.15122685185185183</v>
      </c>
      <c r="AM281" s="16">
        <v>33</v>
      </c>
      <c r="AN281" s="16">
        <v>33</v>
      </c>
    </row>
    <row r="282" spans="1:40" x14ac:dyDescent="0.35">
      <c r="A282" t="s">
        <v>30</v>
      </c>
      <c r="B282" t="s">
        <v>31</v>
      </c>
      <c r="C282" t="s">
        <v>32</v>
      </c>
      <c r="D282" s="5">
        <v>0.14917824074074074</v>
      </c>
      <c r="E282">
        <v>4</v>
      </c>
      <c r="F282">
        <v>5</v>
      </c>
      <c r="H282" s="7">
        <v>30</v>
      </c>
      <c r="I282">
        <v>1</v>
      </c>
      <c r="J282">
        <v>1</v>
      </c>
      <c r="K282">
        <f t="shared" si="143"/>
        <v>0</v>
      </c>
      <c r="L282">
        <f t="shared" si="144"/>
        <v>1</v>
      </c>
      <c r="M282">
        <v>2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f t="shared" si="165"/>
        <v>0</v>
      </c>
      <c r="U282">
        <f t="shared" si="170"/>
        <v>0</v>
      </c>
      <c r="V282">
        <f>0*(-1)</f>
        <v>0</v>
      </c>
      <c r="W282">
        <f>0*(-1)</f>
        <v>0</v>
      </c>
      <c r="X282">
        <v>0</v>
      </c>
      <c r="Y282">
        <v>0</v>
      </c>
      <c r="Z282">
        <v>0</v>
      </c>
      <c r="AA282">
        <v>0</v>
      </c>
      <c r="AB282">
        <f t="shared" si="161"/>
        <v>0</v>
      </c>
      <c r="AC282">
        <f t="shared" si="164"/>
        <v>0</v>
      </c>
      <c r="AD282" s="16">
        <f t="shared" si="171"/>
        <v>29</v>
      </c>
      <c r="AE282" s="16">
        <f t="shared" si="172"/>
        <v>36</v>
      </c>
      <c r="AL282" s="5">
        <v>0.15162037037037038</v>
      </c>
      <c r="AM282" s="16">
        <v>33</v>
      </c>
      <c r="AN282" s="16">
        <v>35</v>
      </c>
    </row>
    <row r="283" spans="1:40" x14ac:dyDescent="0.35">
      <c r="A283" t="s">
        <v>30</v>
      </c>
      <c r="B283" t="s">
        <v>31</v>
      </c>
      <c r="C283" t="s">
        <v>32</v>
      </c>
      <c r="D283" s="5">
        <v>0.14965277777777777</v>
      </c>
      <c r="E283">
        <v>4</v>
      </c>
      <c r="F283">
        <v>5</v>
      </c>
      <c r="H283" s="7">
        <v>40</v>
      </c>
      <c r="I283">
        <v>1</v>
      </c>
      <c r="J283">
        <v>-1</v>
      </c>
      <c r="K283">
        <f t="shared" si="143"/>
        <v>1</v>
      </c>
      <c r="L283">
        <f t="shared" si="144"/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f t="shared" si="165"/>
        <v>0</v>
      </c>
      <c r="U283">
        <f t="shared" si="170"/>
        <v>0</v>
      </c>
      <c r="V283">
        <f>0*(-1)</f>
        <v>0</v>
      </c>
      <c r="W283">
        <f>1*(-1)</f>
        <v>-1</v>
      </c>
      <c r="X283">
        <v>0</v>
      </c>
      <c r="Y283">
        <v>0</v>
      </c>
      <c r="Z283">
        <v>0</v>
      </c>
      <c r="AA283">
        <v>0</v>
      </c>
      <c r="AB283">
        <f t="shared" si="161"/>
        <v>0</v>
      </c>
      <c r="AC283">
        <f>1*(-1)</f>
        <v>-1</v>
      </c>
      <c r="AD283" s="16">
        <f t="shared" si="171"/>
        <v>30</v>
      </c>
      <c r="AE283" s="16">
        <f t="shared" si="172"/>
        <v>33</v>
      </c>
      <c r="AL283" s="5">
        <v>0.15208333333333332</v>
      </c>
      <c r="AM283" s="16">
        <v>32</v>
      </c>
      <c r="AN283" s="16">
        <v>38</v>
      </c>
    </row>
    <row r="284" spans="1:40" x14ac:dyDescent="0.35">
      <c r="A284" t="s">
        <v>30</v>
      </c>
      <c r="B284" t="s">
        <v>31</v>
      </c>
      <c r="C284" t="s">
        <v>32</v>
      </c>
      <c r="D284" s="5">
        <v>0.15023148148148149</v>
      </c>
      <c r="E284">
        <v>4</v>
      </c>
      <c r="F284">
        <v>5</v>
      </c>
      <c r="H284" s="7">
        <v>40</v>
      </c>
      <c r="I284">
        <v>1</v>
      </c>
      <c r="J284">
        <v>-1</v>
      </c>
      <c r="K284">
        <f t="shared" si="143"/>
        <v>0</v>
      </c>
      <c r="L284">
        <f t="shared" si="144"/>
        <v>1</v>
      </c>
      <c r="M284">
        <v>2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f t="shared" si="165"/>
        <v>0</v>
      </c>
      <c r="U284">
        <f t="shared" si="170"/>
        <v>0</v>
      </c>
      <c r="V284">
        <f>0*(-1)</f>
        <v>0</v>
      </c>
      <c r="W284">
        <f t="shared" ref="W284:W298" si="173">0*(-1)</f>
        <v>0</v>
      </c>
      <c r="X284">
        <v>0</v>
      </c>
      <c r="Y284">
        <v>0</v>
      </c>
      <c r="Z284">
        <v>0</v>
      </c>
      <c r="AA284">
        <v>0</v>
      </c>
      <c r="AB284">
        <f t="shared" si="161"/>
        <v>0</v>
      </c>
      <c r="AC284">
        <f>0*(-1)</f>
        <v>0</v>
      </c>
      <c r="AD284" s="16">
        <f t="shared" si="171"/>
        <v>30</v>
      </c>
      <c r="AE284" s="16">
        <f t="shared" si="172"/>
        <v>33</v>
      </c>
      <c r="AL284" s="5">
        <v>0.15355324074074075</v>
      </c>
      <c r="AM284" s="16">
        <v>31</v>
      </c>
      <c r="AN284" s="16">
        <v>40</v>
      </c>
    </row>
    <row r="285" spans="1:40" x14ac:dyDescent="0.35">
      <c r="A285" t="s">
        <v>30</v>
      </c>
      <c r="B285" t="s">
        <v>31</v>
      </c>
      <c r="C285" t="s">
        <v>32</v>
      </c>
      <c r="D285" s="5">
        <v>0.15122685185185183</v>
      </c>
      <c r="E285">
        <v>4</v>
      </c>
      <c r="F285">
        <v>5</v>
      </c>
      <c r="H285" s="7" t="s">
        <v>35</v>
      </c>
      <c r="I285">
        <v>1</v>
      </c>
      <c r="J285">
        <v>1</v>
      </c>
      <c r="K285">
        <f t="shared" si="143"/>
        <v>1</v>
      </c>
      <c r="L285">
        <f t="shared" si="144"/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f t="shared" si="165"/>
        <v>0</v>
      </c>
      <c r="U285">
        <f t="shared" si="170"/>
        <v>0</v>
      </c>
      <c r="V285">
        <f>0*(-1)</f>
        <v>0</v>
      </c>
      <c r="W285">
        <f t="shared" si="173"/>
        <v>0</v>
      </c>
      <c r="X285">
        <v>1</v>
      </c>
      <c r="Y285">
        <v>0</v>
      </c>
      <c r="Z285">
        <v>0</v>
      </c>
      <c r="AA285">
        <v>0</v>
      </c>
      <c r="AB285">
        <f t="shared" si="161"/>
        <v>0</v>
      </c>
      <c r="AC285">
        <f>1*(-1)</f>
        <v>-1</v>
      </c>
      <c r="AD285" s="16">
        <f t="shared" si="171"/>
        <v>33</v>
      </c>
      <c r="AE285" s="16">
        <f t="shared" si="172"/>
        <v>33</v>
      </c>
      <c r="AL285" s="5">
        <v>0.15385416666666665</v>
      </c>
      <c r="AM285" s="16">
        <v>33</v>
      </c>
      <c r="AN285" s="16">
        <v>41</v>
      </c>
    </row>
    <row r="286" spans="1:40" x14ac:dyDescent="0.35">
      <c r="A286" t="s">
        <v>30</v>
      </c>
      <c r="B286" t="s">
        <v>31</v>
      </c>
      <c r="C286" t="s">
        <v>32</v>
      </c>
      <c r="D286" s="5">
        <v>0.15162037037037038</v>
      </c>
      <c r="E286">
        <v>4</v>
      </c>
      <c r="F286">
        <v>5</v>
      </c>
      <c r="H286" s="7">
        <v>40</v>
      </c>
      <c r="I286">
        <v>1</v>
      </c>
      <c r="J286">
        <v>1</v>
      </c>
      <c r="K286">
        <f t="shared" si="143"/>
        <v>0</v>
      </c>
      <c r="L286">
        <f t="shared" si="144"/>
        <v>1</v>
      </c>
      <c r="M286">
        <v>2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f t="shared" si="165"/>
        <v>0</v>
      </c>
      <c r="U286">
        <f t="shared" si="170"/>
        <v>0</v>
      </c>
      <c r="V286">
        <f>0*(-1)</f>
        <v>0</v>
      </c>
      <c r="W286">
        <f t="shared" si="173"/>
        <v>0</v>
      </c>
      <c r="X286">
        <v>0</v>
      </c>
      <c r="Y286">
        <v>0</v>
      </c>
      <c r="Z286">
        <v>0</v>
      </c>
      <c r="AA286">
        <v>0</v>
      </c>
      <c r="AB286">
        <f t="shared" si="161"/>
        <v>0</v>
      </c>
      <c r="AC286">
        <f t="shared" ref="AC286:AC309" si="174">0*(-1)</f>
        <v>0</v>
      </c>
      <c r="AD286" s="16">
        <f t="shared" si="171"/>
        <v>33</v>
      </c>
      <c r="AE286" s="16">
        <f t="shared" si="172"/>
        <v>35</v>
      </c>
      <c r="AL286" s="5">
        <v>0.15432870370370369</v>
      </c>
      <c r="AM286" s="16">
        <v>33</v>
      </c>
      <c r="AN286" s="16">
        <v>45</v>
      </c>
    </row>
    <row r="287" spans="1:40" x14ac:dyDescent="0.35">
      <c r="A287" t="s">
        <v>30</v>
      </c>
      <c r="B287" t="s">
        <v>31</v>
      </c>
      <c r="C287" t="s">
        <v>32</v>
      </c>
      <c r="D287" s="5">
        <v>0.15208333333333332</v>
      </c>
      <c r="E287">
        <v>4</v>
      </c>
      <c r="F287">
        <v>5</v>
      </c>
      <c r="H287" s="7" t="s">
        <v>35</v>
      </c>
      <c r="I287">
        <v>1</v>
      </c>
      <c r="J287">
        <v>1</v>
      </c>
      <c r="K287">
        <f t="shared" si="143"/>
        <v>0</v>
      </c>
      <c r="L287">
        <f t="shared" si="144"/>
        <v>1</v>
      </c>
      <c r="M287">
        <v>2</v>
      </c>
      <c r="N287">
        <v>2</v>
      </c>
      <c r="O287">
        <v>0</v>
      </c>
      <c r="P287">
        <v>0</v>
      </c>
      <c r="Q287">
        <v>0</v>
      </c>
      <c r="R287">
        <v>0</v>
      </c>
      <c r="S287">
        <v>0</v>
      </c>
      <c r="T287">
        <f t="shared" si="165"/>
        <v>0</v>
      </c>
      <c r="U287">
        <f t="shared" si="170"/>
        <v>0</v>
      </c>
      <c r="V287">
        <f>1*(-1)</f>
        <v>-1</v>
      </c>
      <c r="W287">
        <f t="shared" si="173"/>
        <v>0</v>
      </c>
      <c r="X287">
        <v>0</v>
      </c>
      <c r="Y287">
        <v>0</v>
      </c>
      <c r="Z287">
        <v>0</v>
      </c>
      <c r="AA287">
        <v>1</v>
      </c>
      <c r="AB287">
        <f t="shared" si="161"/>
        <v>0</v>
      </c>
      <c r="AC287">
        <f t="shared" si="174"/>
        <v>0</v>
      </c>
      <c r="AD287" s="16">
        <f t="shared" si="171"/>
        <v>32</v>
      </c>
      <c r="AE287" s="16">
        <f t="shared" si="172"/>
        <v>38</v>
      </c>
      <c r="AL287" s="5">
        <v>0.15466435185185187</v>
      </c>
      <c r="AM287" s="16">
        <v>33</v>
      </c>
      <c r="AN287" s="16">
        <v>46</v>
      </c>
    </row>
    <row r="288" spans="1:40" x14ac:dyDescent="0.35">
      <c r="A288" s="4" t="s">
        <v>0</v>
      </c>
      <c r="B288" s="4" t="s">
        <v>1</v>
      </c>
      <c r="C288" s="4" t="s">
        <v>2</v>
      </c>
      <c r="D288" s="4" t="s">
        <v>3</v>
      </c>
      <c r="E288" s="4" t="s">
        <v>4</v>
      </c>
      <c r="F288" s="4" t="s">
        <v>5</v>
      </c>
      <c r="G288" s="4"/>
      <c r="H288" s="6" t="s">
        <v>34</v>
      </c>
      <c r="I288" s="4" t="s">
        <v>10</v>
      </c>
      <c r="J288" s="4" t="s">
        <v>11</v>
      </c>
      <c r="K288" s="4" t="s">
        <v>36</v>
      </c>
      <c r="L288" s="4" t="s">
        <v>37</v>
      </c>
      <c r="M288" s="4" t="s">
        <v>33</v>
      </c>
      <c r="N288" s="4" t="s">
        <v>12</v>
      </c>
      <c r="O288" s="4" t="s">
        <v>13</v>
      </c>
      <c r="P288" s="4" t="s">
        <v>14</v>
      </c>
      <c r="Q288" s="4" t="s">
        <v>15</v>
      </c>
      <c r="R288" s="4" t="s">
        <v>16</v>
      </c>
      <c r="S288" s="4" t="s">
        <v>17</v>
      </c>
      <c r="T288" s="4" t="s">
        <v>18</v>
      </c>
      <c r="U288" s="4" t="s">
        <v>19</v>
      </c>
      <c r="V288" s="4" t="s">
        <v>20</v>
      </c>
      <c r="W288" s="4" t="s">
        <v>21</v>
      </c>
      <c r="X288" s="4" t="s">
        <v>22</v>
      </c>
      <c r="Y288" s="4" t="s">
        <v>23</v>
      </c>
      <c r="Z288" s="4" t="s">
        <v>24</v>
      </c>
      <c r="AA288" s="4" t="s">
        <v>25</v>
      </c>
      <c r="AB288" s="4" t="s">
        <v>26</v>
      </c>
      <c r="AC288" s="4" t="s">
        <v>27</v>
      </c>
      <c r="AD288" s="15" t="s">
        <v>38</v>
      </c>
      <c r="AE288" s="15" t="s">
        <v>39</v>
      </c>
      <c r="AF288" s="4">
        <f>-1</f>
        <v>-1</v>
      </c>
      <c r="AG288" s="4" t="s">
        <v>45</v>
      </c>
      <c r="AH288" s="4" t="s">
        <v>40</v>
      </c>
      <c r="AI288" s="4" t="s">
        <v>41</v>
      </c>
      <c r="AJ288" s="4" t="s">
        <v>46</v>
      </c>
      <c r="AL288" s="5">
        <v>0.15534722222222222</v>
      </c>
      <c r="AM288" s="16">
        <v>35</v>
      </c>
      <c r="AN288" s="16">
        <v>45</v>
      </c>
    </row>
    <row r="289" spans="1:40" x14ac:dyDescent="0.35">
      <c r="A289" t="s">
        <v>30</v>
      </c>
      <c r="B289" t="s">
        <v>31</v>
      </c>
      <c r="C289" t="s">
        <v>32</v>
      </c>
      <c r="D289" s="5">
        <v>0.15355324074074075</v>
      </c>
      <c r="E289">
        <v>4</v>
      </c>
      <c r="F289">
        <v>6</v>
      </c>
      <c r="H289" s="7">
        <v>0</v>
      </c>
      <c r="I289">
        <v>2</v>
      </c>
      <c r="J289">
        <v>1</v>
      </c>
      <c r="K289">
        <f t="shared" si="143"/>
        <v>0</v>
      </c>
      <c r="L289">
        <f t="shared" si="144"/>
        <v>1</v>
      </c>
      <c r="M289">
        <v>2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f t="shared" si="165"/>
        <v>0</v>
      </c>
      <c r="U289">
        <f t="shared" si="170"/>
        <v>0</v>
      </c>
      <c r="V289">
        <f>1*(-1)</f>
        <v>-1</v>
      </c>
      <c r="W289">
        <f t="shared" si="173"/>
        <v>0</v>
      </c>
      <c r="X289">
        <v>0</v>
      </c>
      <c r="Y289">
        <v>0</v>
      </c>
      <c r="Z289">
        <v>0</v>
      </c>
      <c r="AA289">
        <v>0</v>
      </c>
      <c r="AB289">
        <f t="shared" ref="AB289:AB318" si="175">0*(-1)</f>
        <v>0</v>
      </c>
      <c r="AC289">
        <f t="shared" si="174"/>
        <v>0</v>
      </c>
      <c r="AD289" s="16">
        <f>SUM(K289,P289,R289,T289,V289,X289,Z289,AB289)+AD287</f>
        <v>31</v>
      </c>
      <c r="AE289" s="16">
        <f>SUM(J289,L289,Q289,S289,U289,W289,Y289,AA289,AC289)+AE287</f>
        <v>40</v>
      </c>
      <c r="AG289">
        <v>208</v>
      </c>
      <c r="AH289">
        <f>(AD294-AD289)/$AG$289</f>
        <v>1.9230769230769232E-2</v>
      </c>
      <c r="AI289">
        <f>(AE294-AE289)/$AG$289</f>
        <v>3.3653846153846152E-2</v>
      </c>
      <c r="AJ289">
        <f>IF(AH289&gt;AI289, 1,2)</f>
        <v>2</v>
      </c>
      <c r="AL289" s="5">
        <v>0.15596064814814814</v>
      </c>
      <c r="AM289" s="16">
        <v>35</v>
      </c>
      <c r="AN289" s="16">
        <v>47</v>
      </c>
    </row>
    <row r="290" spans="1:40" x14ac:dyDescent="0.35">
      <c r="A290" t="s">
        <v>30</v>
      </c>
      <c r="B290" t="s">
        <v>31</v>
      </c>
      <c r="C290" t="s">
        <v>32</v>
      </c>
      <c r="D290" s="5">
        <v>0.15385416666666665</v>
      </c>
      <c r="E290">
        <v>4</v>
      </c>
      <c r="F290">
        <v>6</v>
      </c>
      <c r="H290" s="7">
        <v>15</v>
      </c>
      <c r="I290">
        <v>2</v>
      </c>
      <c r="J290">
        <v>1</v>
      </c>
      <c r="K290">
        <f t="shared" ref="K290:K363" si="176">IF(M290 = 1, 1, 0)</f>
        <v>1</v>
      </c>
      <c r="L290">
        <f t="shared" ref="L290:L363" si="177">IF(M290= 2, 1, 0)</f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f t="shared" si="165"/>
        <v>0</v>
      </c>
      <c r="U290">
        <f t="shared" si="170"/>
        <v>0</v>
      </c>
      <c r="V290">
        <f t="shared" ref="V290:V307" si="178">0*(-1)</f>
        <v>0</v>
      </c>
      <c r="W290">
        <f t="shared" si="173"/>
        <v>0</v>
      </c>
      <c r="X290">
        <v>0</v>
      </c>
      <c r="Y290">
        <v>0</v>
      </c>
      <c r="Z290">
        <v>0</v>
      </c>
      <c r="AA290">
        <v>0</v>
      </c>
      <c r="AB290">
        <f t="shared" si="175"/>
        <v>0</v>
      </c>
      <c r="AC290">
        <f t="shared" si="174"/>
        <v>0</v>
      </c>
      <c r="AD290" s="16">
        <f>SUM(K290,P290,R290,T290,V290,X290,Z290,AB290)+AD289</f>
        <v>33</v>
      </c>
      <c r="AE290" s="16">
        <f>SUM(J290,L290,Q290,S290,U290,W290,Y290,AA290,AC290)+AE289</f>
        <v>41</v>
      </c>
      <c r="AL290" s="5">
        <v>0.15635416666666666</v>
      </c>
      <c r="AM290" s="16">
        <v>37</v>
      </c>
      <c r="AN290" s="16">
        <v>48</v>
      </c>
    </row>
    <row r="291" spans="1:40" x14ac:dyDescent="0.35">
      <c r="A291" t="s">
        <v>30</v>
      </c>
      <c r="B291" t="s">
        <v>31</v>
      </c>
      <c r="C291" t="s">
        <v>32</v>
      </c>
      <c r="D291" s="5">
        <v>0.15432870370370369</v>
      </c>
      <c r="E291">
        <v>4</v>
      </c>
      <c r="F291">
        <v>6</v>
      </c>
      <c r="H291" s="7">
        <v>15</v>
      </c>
      <c r="I291">
        <v>2</v>
      </c>
      <c r="J291">
        <v>1</v>
      </c>
      <c r="K291">
        <f t="shared" si="176"/>
        <v>0</v>
      </c>
      <c r="L291">
        <f t="shared" si="177"/>
        <v>1</v>
      </c>
      <c r="M291">
        <v>2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f t="shared" si="165"/>
        <v>0</v>
      </c>
      <c r="U291">
        <f t="shared" si="170"/>
        <v>0</v>
      </c>
      <c r="V291">
        <f t="shared" si="178"/>
        <v>0</v>
      </c>
      <c r="W291">
        <f t="shared" si="173"/>
        <v>0</v>
      </c>
      <c r="X291">
        <v>0</v>
      </c>
      <c r="Y291">
        <v>1</v>
      </c>
      <c r="Z291">
        <v>0</v>
      </c>
      <c r="AA291">
        <v>0</v>
      </c>
      <c r="AB291">
        <f t="shared" si="175"/>
        <v>0</v>
      </c>
      <c r="AC291">
        <f t="shared" si="174"/>
        <v>0</v>
      </c>
      <c r="AD291" s="16">
        <f t="shared" ref="AD291:AD294" si="179">SUM(K291,P291,R291,T291,V291,X291,Z291,AB291)+AD290</f>
        <v>33</v>
      </c>
      <c r="AE291" s="16">
        <f t="shared" ref="AE291:AE294" si="180">SUM(J291,L291,Q291,S291,U291,W291,Y291,AA291,AC291)+AE290</f>
        <v>45</v>
      </c>
      <c r="AL291" s="5">
        <v>0.15668981481481481</v>
      </c>
      <c r="AM291" s="16">
        <v>37</v>
      </c>
      <c r="AN291" s="16">
        <v>50</v>
      </c>
    </row>
    <row r="292" spans="1:40" x14ac:dyDescent="0.35">
      <c r="A292" t="s">
        <v>30</v>
      </c>
      <c r="B292" t="s">
        <v>31</v>
      </c>
      <c r="C292" t="s">
        <v>32</v>
      </c>
      <c r="D292" s="5">
        <v>0.15466435185185187</v>
      </c>
      <c r="E292">
        <v>4</v>
      </c>
      <c r="F292">
        <v>6</v>
      </c>
      <c r="H292" s="7">
        <v>30</v>
      </c>
      <c r="I292">
        <v>2</v>
      </c>
      <c r="J292">
        <v>-1</v>
      </c>
      <c r="K292">
        <f t="shared" si="176"/>
        <v>0</v>
      </c>
      <c r="L292">
        <f t="shared" si="177"/>
        <v>1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f t="shared" si="165"/>
        <v>0</v>
      </c>
      <c r="U292">
        <f t="shared" si="170"/>
        <v>0</v>
      </c>
      <c r="V292">
        <f t="shared" si="178"/>
        <v>0</v>
      </c>
      <c r="W292">
        <f t="shared" si="173"/>
        <v>0</v>
      </c>
      <c r="X292">
        <v>0</v>
      </c>
      <c r="Y292">
        <v>1</v>
      </c>
      <c r="Z292">
        <v>0</v>
      </c>
      <c r="AA292">
        <v>0</v>
      </c>
      <c r="AB292">
        <f t="shared" si="175"/>
        <v>0</v>
      </c>
      <c r="AC292">
        <f t="shared" si="174"/>
        <v>0</v>
      </c>
      <c r="AD292" s="16">
        <f t="shared" si="179"/>
        <v>33</v>
      </c>
      <c r="AE292" s="16">
        <f t="shared" si="180"/>
        <v>46</v>
      </c>
      <c r="AL292" s="5">
        <v>0.15736111111111112</v>
      </c>
      <c r="AM292" s="16">
        <v>38</v>
      </c>
      <c r="AN292" s="16">
        <v>51</v>
      </c>
    </row>
    <row r="293" spans="1:40" x14ac:dyDescent="0.35">
      <c r="A293" t="s">
        <v>30</v>
      </c>
      <c r="B293" t="s">
        <v>31</v>
      </c>
      <c r="C293" t="s">
        <v>32</v>
      </c>
      <c r="D293" s="5">
        <v>0.15534722222222222</v>
      </c>
      <c r="E293">
        <v>4</v>
      </c>
      <c r="F293">
        <v>6</v>
      </c>
      <c r="H293" s="7">
        <v>40</v>
      </c>
      <c r="I293">
        <v>2</v>
      </c>
      <c r="J293">
        <v>-1</v>
      </c>
      <c r="K293">
        <f t="shared" si="176"/>
        <v>1</v>
      </c>
      <c r="L293">
        <f t="shared" si="177"/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f t="shared" si="165"/>
        <v>0</v>
      </c>
      <c r="U293">
        <f t="shared" si="170"/>
        <v>0</v>
      </c>
      <c r="V293">
        <f t="shared" si="178"/>
        <v>0</v>
      </c>
      <c r="W293">
        <f t="shared" si="173"/>
        <v>0</v>
      </c>
      <c r="X293">
        <v>0</v>
      </c>
      <c r="Y293">
        <v>0</v>
      </c>
      <c r="Z293">
        <v>0</v>
      </c>
      <c r="AA293">
        <v>0</v>
      </c>
      <c r="AB293">
        <f t="shared" si="175"/>
        <v>0</v>
      </c>
      <c r="AC293">
        <f t="shared" si="174"/>
        <v>0</v>
      </c>
      <c r="AD293" s="16">
        <f t="shared" si="179"/>
        <v>35</v>
      </c>
      <c r="AE293" s="16">
        <f t="shared" si="180"/>
        <v>45</v>
      </c>
      <c r="AL293" s="5">
        <v>0.15763888888888888</v>
      </c>
      <c r="AM293" s="16">
        <v>39</v>
      </c>
      <c r="AN293" s="16">
        <v>49</v>
      </c>
    </row>
    <row r="294" spans="1:40" x14ac:dyDescent="0.35">
      <c r="A294" t="s">
        <v>30</v>
      </c>
      <c r="B294" t="s">
        <v>31</v>
      </c>
      <c r="C294" t="s">
        <v>32</v>
      </c>
      <c r="D294" s="5">
        <v>0.15596064814814814</v>
      </c>
      <c r="E294">
        <v>4</v>
      </c>
      <c r="F294">
        <v>6</v>
      </c>
      <c r="H294" s="7">
        <v>40</v>
      </c>
      <c r="I294">
        <v>2</v>
      </c>
      <c r="J294">
        <v>1</v>
      </c>
      <c r="K294">
        <f t="shared" si="176"/>
        <v>0</v>
      </c>
      <c r="L294">
        <f t="shared" si="177"/>
        <v>1</v>
      </c>
      <c r="M294">
        <v>2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f t="shared" si="165"/>
        <v>0</v>
      </c>
      <c r="U294">
        <f t="shared" si="170"/>
        <v>0</v>
      </c>
      <c r="V294">
        <f t="shared" si="178"/>
        <v>0</v>
      </c>
      <c r="W294">
        <f t="shared" si="173"/>
        <v>0</v>
      </c>
      <c r="X294">
        <v>0</v>
      </c>
      <c r="Y294">
        <v>0</v>
      </c>
      <c r="Z294">
        <v>0</v>
      </c>
      <c r="AA294">
        <v>0</v>
      </c>
      <c r="AB294">
        <f t="shared" si="175"/>
        <v>0</v>
      </c>
      <c r="AC294">
        <f t="shared" si="174"/>
        <v>0</v>
      </c>
      <c r="AD294" s="16">
        <f t="shared" si="179"/>
        <v>35</v>
      </c>
      <c r="AE294" s="16">
        <f t="shared" si="180"/>
        <v>47</v>
      </c>
      <c r="AL294" s="5">
        <v>0.15817129629629631</v>
      </c>
      <c r="AM294" s="16">
        <v>42</v>
      </c>
      <c r="AN294" s="16">
        <v>50</v>
      </c>
    </row>
    <row r="295" spans="1:40" x14ac:dyDescent="0.35">
      <c r="A295" s="4" t="s">
        <v>0</v>
      </c>
      <c r="B295" s="4" t="s">
        <v>1</v>
      </c>
      <c r="C295" s="4" t="s">
        <v>2</v>
      </c>
      <c r="D295" s="4" t="s">
        <v>3</v>
      </c>
      <c r="E295" s="4" t="s">
        <v>4</v>
      </c>
      <c r="F295" s="4" t="s">
        <v>5</v>
      </c>
      <c r="G295" s="4"/>
      <c r="H295" s="6" t="s">
        <v>34</v>
      </c>
      <c r="I295" s="4" t="s">
        <v>10</v>
      </c>
      <c r="J295" s="4" t="s">
        <v>11</v>
      </c>
      <c r="K295" s="4" t="s">
        <v>36</v>
      </c>
      <c r="L295" s="4" t="s">
        <v>37</v>
      </c>
      <c r="M295" s="4" t="s">
        <v>33</v>
      </c>
      <c r="N295" s="4" t="s">
        <v>12</v>
      </c>
      <c r="O295" s="4" t="s">
        <v>13</v>
      </c>
      <c r="P295" s="4" t="s">
        <v>14</v>
      </c>
      <c r="Q295" s="4" t="s">
        <v>15</v>
      </c>
      <c r="R295" s="4" t="s">
        <v>16</v>
      </c>
      <c r="S295" s="4" t="s">
        <v>17</v>
      </c>
      <c r="T295" s="4" t="s">
        <v>18</v>
      </c>
      <c r="U295" s="4" t="s">
        <v>19</v>
      </c>
      <c r="V295" s="4" t="s">
        <v>20</v>
      </c>
      <c r="W295" s="4" t="s">
        <v>21</v>
      </c>
      <c r="X295" s="4" t="s">
        <v>22</v>
      </c>
      <c r="Y295" s="4" t="s">
        <v>23</v>
      </c>
      <c r="Z295" s="4" t="s">
        <v>24</v>
      </c>
      <c r="AA295" s="4" t="s">
        <v>25</v>
      </c>
      <c r="AB295" s="4" t="s">
        <v>26</v>
      </c>
      <c r="AC295" s="4" t="s">
        <v>27</v>
      </c>
      <c r="AD295" s="15" t="s">
        <v>38</v>
      </c>
      <c r="AE295" s="15" t="s">
        <v>39</v>
      </c>
      <c r="AF295" s="4">
        <f>-1</f>
        <v>-1</v>
      </c>
      <c r="AG295" s="4" t="s">
        <v>45</v>
      </c>
      <c r="AH295" s="4" t="s">
        <v>40</v>
      </c>
      <c r="AI295" s="4" t="s">
        <v>41</v>
      </c>
      <c r="AJ295" s="4" t="s">
        <v>46</v>
      </c>
      <c r="AL295" s="5">
        <v>0.15943287037037038</v>
      </c>
      <c r="AM295" s="16">
        <v>42</v>
      </c>
      <c r="AN295" s="16">
        <v>53</v>
      </c>
    </row>
    <row r="296" spans="1:40" x14ac:dyDescent="0.35">
      <c r="A296" t="s">
        <v>30</v>
      </c>
      <c r="B296" t="s">
        <v>31</v>
      </c>
      <c r="C296" t="s">
        <v>32</v>
      </c>
      <c r="D296" s="5">
        <v>0.15635416666666666</v>
      </c>
      <c r="E296">
        <v>4</v>
      </c>
      <c r="F296">
        <v>7</v>
      </c>
      <c r="H296" s="7">
        <v>0</v>
      </c>
      <c r="I296">
        <v>1</v>
      </c>
      <c r="J296">
        <v>1</v>
      </c>
      <c r="K296">
        <f t="shared" si="176"/>
        <v>1</v>
      </c>
      <c r="L296">
        <f t="shared" si="177"/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f t="shared" si="165"/>
        <v>0</v>
      </c>
      <c r="U296">
        <f t="shared" si="170"/>
        <v>0</v>
      </c>
      <c r="V296">
        <f t="shared" si="178"/>
        <v>0</v>
      </c>
      <c r="W296">
        <f t="shared" si="173"/>
        <v>0</v>
      </c>
      <c r="X296">
        <v>0</v>
      </c>
      <c r="Y296">
        <v>0</v>
      </c>
      <c r="Z296">
        <v>0</v>
      </c>
      <c r="AA296">
        <v>0</v>
      </c>
      <c r="AB296">
        <f t="shared" si="175"/>
        <v>0</v>
      </c>
      <c r="AC296">
        <f t="shared" si="174"/>
        <v>0</v>
      </c>
      <c r="AD296" s="16">
        <f>SUM(K296,P296,R296,T296,V296,X296,Z296,AB296)+AD294</f>
        <v>37</v>
      </c>
      <c r="AE296" s="16">
        <f>SUM(J296,L296,Q296,S296,U296,W296,Y296,AA296,AC296)+AE294</f>
        <v>48</v>
      </c>
      <c r="AG296">
        <v>157</v>
      </c>
      <c r="AH296">
        <f>(AD300-AD296)/$AG$296</f>
        <v>3.1847133757961783E-2</v>
      </c>
      <c r="AI296">
        <f>(AE300-AE296)/$AG$296</f>
        <v>1.2738853503184714E-2</v>
      </c>
      <c r="AJ296">
        <f>IF(AH296&gt;AI296, 1,2)</f>
        <v>1</v>
      </c>
      <c r="AL296" s="5">
        <v>0.15974537037037037</v>
      </c>
      <c r="AM296" s="16">
        <v>42</v>
      </c>
      <c r="AN296" s="16">
        <v>53</v>
      </c>
    </row>
    <row r="297" spans="1:40" x14ac:dyDescent="0.35">
      <c r="A297" t="s">
        <v>30</v>
      </c>
      <c r="B297" t="s">
        <v>31</v>
      </c>
      <c r="C297" t="s">
        <v>32</v>
      </c>
      <c r="D297" s="5">
        <v>0.15668981481481481</v>
      </c>
      <c r="E297">
        <v>4</v>
      </c>
      <c r="F297">
        <v>7</v>
      </c>
      <c r="H297" s="7">
        <v>0</v>
      </c>
      <c r="I297">
        <v>1</v>
      </c>
      <c r="J297">
        <v>-1</v>
      </c>
      <c r="K297">
        <f t="shared" si="176"/>
        <v>0</v>
      </c>
      <c r="L297">
        <f t="shared" si="177"/>
        <v>1</v>
      </c>
      <c r="M297">
        <v>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f t="shared" si="165"/>
        <v>0</v>
      </c>
      <c r="U297">
        <f t="shared" si="170"/>
        <v>0</v>
      </c>
      <c r="V297">
        <f t="shared" si="178"/>
        <v>0</v>
      </c>
      <c r="W297">
        <f t="shared" si="173"/>
        <v>0</v>
      </c>
      <c r="X297">
        <v>0</v>
      </c>
      <c r="Y297">
        <v>1</v>
      </c>
      <c r="Z297">
        <v>0</v>
      </c>
      <c r="AA297">
        <v>0</v>
      </c>
      <c r="AB297">
        <f t="shared" si="175"/>
        <v>0</v>
      </c>
      <c r="AC297">
        <f t="shared" si="174"/>
        <v>0</v>
      </c>
      <c r="AD297" s="16">
        <f>SUM(K297,P297,R297,T297,V297,X297,Z297,AB297)+AD296</f>
        <v>37</v>
      </c>
      <c r="AE297" s="16">
        <f>SUM(J297,L297,Q297,S297,U297,W297,Y297,AA297,AC297)+AE296</f>
        <v>50</v>
      </c>
      <c r="AL297" s="5">
        <v>0.16037037037037036</v>
      </c>
      <c r="AM297" s="16">
        <v>42</v>
      </c>
      <c r="AN297" s="16">
        <v>57</v>
      </c>
    </row>
    <row r="298" spans="1:40" x14ac:dyDescent="0.35">
      <c r="A298" t="s">
        <v>30</v>
      </c>
      <c r="B298" t="s">
        <v>31</v>
      </c>
      <c r="C298" t="s">
        <v>32</v>
      </c>
      <c r="D298" s="5">
        <v>0.15736111111111112</v>
      </c>
      <c r="E298">
        <v>4</v>
      </c>
      <c r="F298">
        <v>7</v>
      </c>
      <c r="H298" s="7">
        <v>15</v>
      </c>
      <c r="I298">
        <v>1</v>
      </c>
      <c r="J298">
        <v>1</v>
      </c>
      <c r="K298">
        <f t="shared" si="176"/>
        <v>1</v>
      </c>
      <c r="L298">
        <f t="shared" si="177"/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f t="shared" si="165"/>
        <v>0</v>
      </c>
      <c r="U298">
        <f t="shared" si="170"/>
        <v>0</v>
      </c>
      <c r="V298">
        <f t="shared" si="178"/>
        <v>0</v>
      </c>
      <c r="W298">
        <f t="shared" si="173"/>
        <v>0</v>
      </c>
      <c r="X298">
        <v>0</v>
      </c>
      <c r="Y298">
        <v>0</v>
      </c>
      <c r="Z298">
        <v>0</v>
      </c>
      <c r="AA298">
        <v>0</v>
      </c>
      <c r="AB298">
        <f t="shared" si="175"/>
        <v>0</v>
      </c>
      <c r="AC298">
        <f t="shared" si="174"/>
        <v>0</v>
      </c>
      <c r="AD298" s="16">
        <f t="shared" ref="AD298:AD300" si="181">SUM(K298,P298,R298,T298,V298,X298,Z298,AB298)+AD297</f>
        <v>38</v>
      </c>
      <c r="AE298" s="16">
        <f t="shared" ref="AE298:AE300" si="182">SUM(J298,L298,Q298,S298,U298,W298,Y298,AA298,AC298)+AE297</f>
        <v>51</v>
      </c>
      <c r="AL298" s="5">
        <v>0.16071759259259258</v>
      </c>
      <c r="AM298" s="16">
        <v>42</v>
      </c>
      <c r="AN298" s="16">
        <v>59</v>
      </c>
    </row>
    <row r="299" spans="1:40" x14ac:dyDescent="0.35">
      <c r="A299" t="s">
        <v>30</v>
      </c>
      <c r="B299" t="s">
        <v>31</v>
      </c>
      <c r="C299" t="s">
        <v>32</v>
      </c>
      <c r="D299" s="5">
        <v>0.15763888888888888</v>
      </c>
      <c r="E299">
        <v>4</v>
      </c>
      <c r="F299">
        <v>7</v>
      </c>
      <c r="H299" s="7">
        <v>15</v>
      </c>
      <c r="I299">
        <v>1</v>
      </c>
      <c r="J299">
        <v>-1</v>
      </c>
      <c r="K299">
        <f t="shared" si="176"/>
        <v>1</v>
      </c>
      <c r="L299">
        <f t="shared" si="177"/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f t="shared" si="165"/>
        <v>0</v>
      </c>
      <c r="U299">
        <f t="shared" si="170"/>
        <v>0</v>
      </c>
      <c r="V299">
        <f t="shared" si="178"/>
        <v>0</v>
      </c>
      <c r="W299">
        <f>1*(-1)</f>
        <v>-1</v>
      </c>
      <c r="X299">
        <v>0</v>
      </c>
      <c r="Y299">
        <v>0</v>
      </c>
      <c r="Z299">
        <v>0</v>
      </c>
      <c r="AA299">
        <v>0</v>
      </c>
      <c r="AB299">
        <f t="shared" si="175"/>
        <v>0</v>
      </c>
      <c r="AC299">
        <f t="shared" si="174"/>
        <v>0</v>
      </c>
      <c r="AD299" s="16">
        <f t="shared" si="181"/>
        <v>39</v>
      </c>
      <c r="AE299" s="16">
        <f t="shared" si="182"/>
        <v>49</v>
      </c>
      <c r="AL299" s="5">
        <v>0.16113425925925925</v>
      </c>
      <c r="AM299" s="16">
        <v>42</v>
      </c>
      <c r="AN299" s="16">
        <v>62</v>
      </c>
    </row>
    <row r="300" spans="1:40" x14ac:dyDescent="0.35">
      <c r="A300" t="s">
        <v>30</v>
      </c>
      <c r="B300" t="s">
        <v>31</v>
      </c>
      <c r="C300" t="s">
        <v>32</v>
      </c>
      <c r="D300" s="5">
        <v>0.15817129629629631</v>
      </c>
      <c r="E300">
        <v>4</v>
      </c>
      <c r="F300">
        <v>7</v>
      </c>
      <c r="H300" s="7">
        <v>15</v>
      </c>
      <c r="I300">
        <v>1</v>
      </c>
      <c r="J300">
        <v>1</v>
      </c>
      <c r="K300">
        <f t="shared" si="176"/>
        <v>1</v>
      </c>
      <c r="L300">
        <f t="shared" si="177"/>
        <v>0</v>
      </c>
      <c r="M300">
        <v>1</v>
      </c>
      <c r="N300">
        <v>1</v>
      </c>
      <c r="O300">
        <v>0</v>
      </c>
      <c r="P300">
        <v>1</v>
      </c>
      <c r="Q300">
        <v>0</v>
      </c>
      <c r="R300">
        <v>1</v>
      </c>
      <c r="S300">
        <v>0</v>
      </c>
      <c r="T300">
        <f t="shared" si="165"/>
        <v>0</v>
      </c>
      <c r="U300">
        <f t="shared" si="170"/>
        <v>0</v>
      </c>
      <c r="V300">
        <f t="shared" si="178"/>
        <v>0</v>
      </c>
      <c r="W300">
        <f t="shared" ref="W300:W337" si="183">0*(-1)</f>
        <v>0</v>
      </c>
      <c r="X300">
        <v>0</v>
      </c>
      <c r="Y300">
        <v>0</v>
      </c>
      <c r="Z300">
        <v>0</v>
      </c>
      <c r="AA300">
        <v>0</v>
      </c>
      <c r="AB300">
        <f t="shared" si="175"/>
        <v>0</v>
      </c>
      <c r="AC300">
        <f t="shared" si="174"/>
        <v>0</v>
      </c>
      <c r="AD300" s="16">
        <f t="shared" si="181"/>
        <v>42</v>
      </c>
      <c r="AE300" s="16">
        <f t="shared" si="182"/>
        <v>50</v>
      </c>
      <c r="AL300" s="5">
        <v>0.16145833333333334</v>
      </c>
      <c r="AM300" s="16">
        <v>40</v>
      </c>
      <c r="AN300" s="16">
        <v>62</v>
      </c>
    </row>
    <row r="301" spans="1:40" x14ac:dyDescent="0.35">
      <c r="A301" s="4" t="s">
        <v>0</v>
      </c>
      <c r="B301" s="4" t="s">
        <v>1</v>
      </c>
      <c r="C301" s="4" t="s">
        <v>2</v>
      </c>
      <c r="D301" s="4" t="s">
        <v>3</v>
      </c>
      <c r="E301" s="4" t="s">
        <v>4</v>
      </c>
      <c r="F301" s="4" t="s">
        <v>5</v>
      </c>
      <c r="G301" s="4"/>
      <c r="H301" s="6" t="s">
        <v>34</v>
      </c>
      <c r="I301" s="4" t="s">
        <v>10</v>
      </c>
      <c r="J301" s="4" t="s">
        <v>11</v>
      </c>
      <c r="K301" s="4" t="s">
        <v>36</v>
      </c>
      <c r="L301" s="4" t="s">
        <v>37</v>
      </c>
      <c r="M301" s="4" t="s">
        <v>33</v>
      </c>
      <c r="N301" s="4" t="s">
        <v>12</v>
      </c>
      <c r="O301" s="4" t="s">
        <v>13</v>
      </c>
      <c r="P301" s="4" t="s">
        <v>14</v>
      </c>
      <c r="Q301" s="4" t="s">
        <v>15</v>
      </c>
      <c r="R301" s="4" t="s">
        <v>16</v>
      </c>
      <c r="S301" s="4" t="s">
        <v>17</v>
      </c>
      <c r="T301" s="4" t="s">
        <v>18</v>
      </c>
      <c r="U301" s="4" t="s">
        <v>19</v>
      </c>
      <c r="V301" s="4" t="s">
        <v>20</v>
      </c>
      <c r="W301" s="4" t="s">
        <v>21</v>
      </c>
      <c r="X301" s="4" t="s">
        <v>22</v>
      </c>
      <c r="Y301" s="4" t="s">
        <v>23</v>
      </c>
      <c r="Z301" s="4" t="s">
        <v>24</v>
      </c>
      <c r="AA301" s="4" t="s">
        <v>25</v>
      </c>
      <c r="AB301" s="4" t="s">
        <v>26</v>
      </c>
      <c r="AC301" s="4" t="s">
        <v>27</v>
      </c>
      <c r="AD301" s="15" t="s">
        <v>38</v>
      </c>
      <c r="AE301" s="15" t="s">
        <v>39</v>
      </c>
      <c r="AF301" s="4">
        <f>-1</f>
        <v>-1</v>
      </c>
      <c r="AG301" s="4" t="s">
        <v>45</v>
      </c>
      <c r="AH301" s="4" t="s">
        <v>40</v>
      </c>
      <c r="AI301" s="4" t="s">
        <v>41</v>
      </c>
      <c r="AJ301" s="4" t="s">
        <v>46</v>
      </c>
      <c r="AL301" s="5">
        <v>0.16195601851851851</v>
      </c>
      <c r="AM301" s="16">
        <v>40</v>
      </c>
      <c r="AN301" s="16">
        <v>62</v>
      </c>
    </row>
    <row r="302" spans="1:40" x14ac:dyDescent="0.35">
      <c r="A302" t="s">
        <v>30</v>
      </c>
      <c r="B302" t="s">
        <v>31</v>
      </c>
      <c r="C302" t="s">
        <v>32</v>
      </c>
      <c r="D302" s="5">
        <v>0.15943287037037038</v>
      </c>
      <c r="E302">
        <v>4</v>
      </c>
      <c r="F302">
        <v>8</v>
      </c>
      <c r="H302" s="7">
        <v>0</v>
      </c>
      <c r="I302">
        <v>2</v>
      </c>
      <c r="J302">
        <v>1</v>
      </c>
      <c r="K302">
        <f t="shared" si="176"/>
        <v>0</v>
      </c>
      <c r="L302">
        <f t="shared" si="177"/>
        <v>1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f t="shared" si="165"/>
        <v>0</v>
      </c>
      <c r="U302">
        <f t="shared" si="170"/>
        <v>0</v>
      </c>
      <c r="V302">
        <f t="shared" si="178"/>
        <v>0</v>
      </c>
      <c r="W302">
        <f t="shared" si="183"/>
        <v>0</v>
      </c>
      <c r="X302">
        <v>0</v>
      </c>
      <c r="Y302">
        <v>1</v>
      </c>
      <c r="Z302">
        <v>0</v>
      </c>
      <c r="AA302">
        <v>0</v>
      </c>
      <c r="AB302">
        <f t="shared" si="175"/>
        <v>0</v>
      </c>
      <c r="AC302">
        <f t="shared" si="174"/>
        <v>0</v>
      </c>
      <c r="AD302" s="16">
        <f>SUM(K302,P302,R302,T302,V302,X302,Z302,AB302)+AD300</f>
        <v>42</v>
      </c>
      <c r="AE302" s="16">
        <f>SUM(J302,L302,Q302,S302,U302,W302,Y302,AA302,AC302)+AE300</f>
        <v>53</v>
      </c>
      <c r="AG302">
        <v>171</v>
      </c>
      <c r="AH302">
        <f>(AD305-AD302)/$AG$302</f>
        <v>0</v>
      </c>
      <c r="AI302">
        <f>(AE305-AE302)/$AG$302</f>
        <v>3.5087719298245612E-2</v>
      </c>
      <c r="AJ302">
        <f>IF(AH302&gt;AI302, 1,2)</f>
        <v>2</v>
      </c>
      <c r="AL302" s="5">
        <v>0.16244212962962964</v>
      </c>
      <c r="AM302" s="16">
        <v>41</v>
      </c>
      <c r="AN302" s="16">
        <v>62</v>
      </c>
    </row>
    <row r="303" spans="1:40" x14ac:dyDescent="0.35">
      <c r="A303" t="s">
        <v>30</v>
      </c>
      <c r="B303" t="s">
        <v>31</v>
      </c>
      <c r="C303" t="s">
        <v>32</v>
      </c>
      <c r="D303" s="5">
        <v>0.15974537037037037</v>
      </c>
      <c r="E303">
        <v>4</v>
      </c>
      <c r="F303">
        <v>8</v>
      </c>
      <c r="H303" s="7">
        <v>15</v>
      </c>
      <c r="I303">
        <v>2</v>
      </c>
      <c r="J303">
        <v>-1</v>
      </c>
      <c r="K303">
        <f t="shared" si="176"/>
        <v>0</v>
      </c>
      <c r="L303">
        <f t="shared" si="177"/>
        <v>1</v>
      </c>
      <c r="M303">
        <v>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f t="shared" si="165"/>
        <v>0</v>
      </c>
      <c r="U303">
        <f t="shared" si="170"/>
        <v>0</v>
      </c>
      <c r="V303">
        <f t="shared" si="178"/>
        <v>0</v>
      </c>
      <c r="W303">
        <f t="shared" si="183"/>
        <v>0</v>
      </c>
      <c r="X303">
        <v>0</v>
      </c>
      <c r="Y303">
        <v>0</v>
      </c>
      <c r="Z303">
        <v>0</v>
      </c>
      <c r="AA303">
        <v>0</v>
      </c>
      <c r="AB303">
        <f t="shared" si="175"/>
        <v>0</v>
      </c>
      <c r="AC303">
        <f t="shared" si="174"/>
        <v>0</v>
      </c>
      <c r="AD303" s="16">
        <f>SUM(K303,P303,R303,T303,V303,X303,Z303,AB303)+AD302</f>
        <v>42</v>
      </c>
      <c r="AE303" s="16">
        <f>SUM(J303,L303,Q303,S303,U303,W303,Y303,AA303,AC303)+AE302</f>
        <v>53</v>
      </c>
      <c r="AL303" s="5">
        <v>0.16271990740740741</v>
      </c>
      <c r="AM303" s="16">
        <v>39</v>
      </c>
      <c r="AN303" s="16">
        <v>63</v>
      </c>
    </row>
    <row r="304" spans="1:40" x14ac:dyDescent="0.35">
      <c r="A304" t="s">
        <v>30</v>
      </c>
      <c r="B304" t="s">
        <v>31</v>
      </c>
      <c r="C304" t="s">
        <v>32</v>
      </c>
      <c r="D304" s="5">
        <v>0.16037037037037036</v>
      </c>
      <c r="E304">
        <v>4</v>
      </c>
      <c r="F304">
        <v>8</v>
      </c>
      <c r="H304" s="7">
        <v>30</v>
      </c>
      <c r="I304">
        <v>2</v>
      </c>
      <c r="J304">
        <v>1</v>
      </c>
      <c r="K304">
        <f t="shared" si="176"/>
        <v>0</v>
      </c>
      <c r="L304">
        <f t="shared" si="177"/>
        <v>1</v>
      </c>
      <c r="M304">
        <v>2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f t="shared" si="165"/>
        <v>0</v>
      </c>
      <c r="U304">
        <f t="shared" si="170"/>
        <v>0</v>
      </c>
      <c r="V304">
        <f t="shared" si="178"/>
        <v>0</v>
      </c>
      <c r="W304">
        <f t="shared" si="183"/>
        <v>0</v>
      </c>
      <c r="X304">
        <v>0</v>
      </c>
      <c r="Y304">
        <v>1</v>
      </c>
      <c r="Z304">
        <v>0</v>
      </c>
      <c r="AA304">
        <v>0</v>
      </c>
      <c r="AB304">
        <f t="shared" si="175"/>
        <v>0</v>
      </c>
      <c r="AC304">
        <f t="shared" si="174"/>
        <v>0</v>
      </c>
      <c r="AD304" s="16">
        <f t="shared" ref="AD304:AD305" si="184">SUM(K304,P304,R304,T304,V304,X304,Z304,AB304)+AD303</f>
        <v>42</v>
      </c>
      <c r="AE304" s="16">
        <f t="shared" ref="AE304:AE305" si="185">SUM(J304,L304,Q304,S304,U304,W304,Y304,AA304,AC304)+AE303</f>
        <v>57</v>
      </c>
    </row>
    <row r="305" spans="1:56" x14ac:dyDescent="0.35">
      <c r="A305" t="s">
        <v>30</v>
      </c>
      <c r="B305" t="s">
        <v>31</v>
      </c>
      <c r="C305" t="s">
        <v>32</v>
      </c>
      <c r="D305" s="5">
        <v>0.16071759259259258</v>
      </c>
      <c r="E305">
        <v>4</v>
      </c>
      <c r="F305">
        <v>8</v>
      </c>
      <c r="H305" s="7">
        <v>40</v>
      </c>
      <c r="I305">
        <v>2</v>
      </c>
      <c r="J305">
        <v>1</v>
      </c>
      <c r="K305">
        <f t="shared" si="176"/>
        <v>0</v>
      </c>
      <c r="L305">
        <f t="shared" si="177"/>
        <v>1</v>
      </c>
      <c r="M305">
        <v>2</v>
      </c>
      <c r="N305">
        <v>2</v>
      </c>
      <c r="O305">
        <v>0</v>
      </c>
      <c r="P305">
        <v>0</v>
      </c>
      <c r="Q305">
        <v>0</v>
      </c>
      <c r="R305">
        <v>0</v>
      </c>
      <c r="S305">
        <v>0</v>
      </c>
      <c r="T305">
        <f t="shared" si="165"/>
        <v>0</v>
      </c>
      <c r="U305">
        <f t="shared" si="170"/>
        <v>0</v>
      </c>
      <c r="V305">
        <f t="shared" si="178"/>
        <v>0</v>
      </c>
      <c r="W305">
        <f t="shared" si="183"/>
        <v>0</v>
      </c>
      <c r="X305">
        <v>0</v>
      </c>
      <c r="Y305">
        <v>0</v>
      </c>
      <c r="Z305">
        <v>0</v>
      </c>
      <c r="AA305">
        <v>0</v>
      </c>
      <c r="AB305">
        <f t="shared" si="175"/>
        <v>0</v>
      </c>
      <c r="AC305">
        <f t="shared" si="174"/>
        <v>0</v>
      </c>
      <c r="AD305" s="16">
        <f t="shared" si="184"/>
        <v>42</v>
      </c>
      <c r="AE305" s="16">
        <f t="shared" si="185"/>
        <v>59</v>
      </c>
    </row>
    <row r="306" spans="1:56" x14ac:dyDescent="0.35">
      <c r="A306" s="4" t="s">
        <v>0</v>
      </c>
      <c r="B306" s="4" t="s">
        <v>1</v>
      </c>
      <c r="C306" s="4" t="s">
        <v>2</v>
      </c>
      <c r="D306" s="4" t="s">
        <v>3</v>
      </c>
      <c r="E306" s="4" t="s">
        <v>4</v>
      </c>
      <c r="F306" s="4" t="s">
        <v>5</v>
      </c>
      <c r="G306" s="4"/>
      <c r="H306" s="6" t="s">
        <v>34</v>
      </c>
      <c r="I306" s="4" t="s">
        <v>10</v>
      </c>
      <c r="J306" s="4" t="s">
        <v>11</v>
      </c>
      <c r="K306" s="4" t="s">
        <v>36</v>
      </c>
      <c r="L306" s="4" t="s">
        <v>37</v>
      </c>
      <c r="M306" s="4" t="s">
        <v>33</v>
      </c>
      <c r="N306" s="4" t="s">
        <v>12</v>
      </c>
      <c r="O306" s="4" t="s">
        <v>13</v>
      </c>
      <c r="P306" s="4" t="s">
        <v>14</v>
      </c>
      <c r="Q306" s="4" t="s">
        <v>15</v>
      </c>
      <c r="R306" s="4" t="s">
        <v>16</v>
      </c>
      <c r="S306" s="4" t="s">
        <v>17</v>
      </c>
      <c r="T306" s="4" t="s">
        <v>18</v>
      </c>
      <c r="U306" s="4" t="s">
        <v>19</v>
      </c>
      <c r="V306" s="4" t="s">
        <v>20</v>
      </c>
      <c r="W306" s="4" t="s">
        <v>21</v>
      </c>
      <c r="X306" s="4" t="s">
        <v>22</v>
      </c>
      <c r="Y306" s="4" t="s">
        <v>23</v>
      </c>
      <c r="Z306" s="4" t="s">
        <v>24</v>
      </c>
      <c r="AA306" s="4" t="s">
        <v>25</v>
      </c>
      <c r="AB306" s="4" t="s">
        <v>26</v>
      </c>
      <c r="AC306" s="4" t="s">
        <v>27</v>
      </c>
      <c r="AD306" s="15" t="s">
        <v>38</v>
      </c>
      <c r="AE306" s="15" t="s">
        <v>39</v>
      </c>
      <c r="AF306" s="4">
        <f>-1</f>
        <v>-1</v>
      </c>
      <c r="AG306" s="4" t="s">
        <v>45</v>
      </c>
      <c r="AH306" s="4" t="s">
        <v>40</v>
      </c>
      <c r="AI306" s="4" t="s">
        <v>41</v>
      </c>
      <c r="AJ306" s="4" t="s">
        <v>46</v>
      </c>
      <c r="AK306" s="4" t="s">
        <v>48</v>
      </c>
    </row>
    <row r="307" spans="1:56" x14ac:dyDescent="0.35">
      <c r="A307" t="s">
        <v>30</v>
      </c>
      <c r="B307" t="s">
        <v>31</v>
      </c>
      <c r="C307" t="s">
        <v>32</v>
      </c>
      <c r="D307" s="5">
        <v>0.16113425925925925</v>
      </c>
      <c r="E307">
        <v>4</v>
      </c>
      <c r="F307">
        <v>9</v>
      </c>
      <c r="H307" s="7">
        <v>0</v>
      </c>
      <c r="I307">
        <v>1</v>
      </c>
      <c r="J307">
        <v>1</v>
      </c>
      <c r="K307">
        <f t="shared" si="176"/>
        <v>0</v>
      </c>
      <c r="L307">
        <f t="shared" si="177"/>
        <v>1</v>
      </c>
      <c r="M307">
        <v>2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f t="shared" si="165"/>
        <v>0</v>
      </c>
      <c r="U307">
        <f t="shared" si="170"/>
        <v>0</v>
      </c>
      <c r="V307">
        <f t="shared" si="178"/>
        <v>0</v>
      </c>
      <c r="W307">
        <f t="shared" si="183"/>
        <v>0</v>
      </c>
      <c r="X307">
        <v>0</v>
      </c>
      <c r="Y307">
        <v>0</v>
      </c>
      <c r="Z307">
        <v>0</v>
      </c>
      <c r="AA307">
        <v>0</v>
      </c>
      <c r="AB307">
        <f t="shared" si="175"/>
        <v>0</v>
      </c>
      <c r="AC307">
        <f t="shared" si="174"/>
        <v>0</v>
      </c>
      <c r="AD307" s="16">
        <f>SUM(K307,P307,R307,T307,V307,X307,Z307,AB307)+AD305</f>
        <v>42</v>
      </c>
      <c r="AE307" s="16">
        <f>SUM(J307,L307,Q307,S307,U307,W307,Y307,AA307,AC307)+AE305</f>
        <v>62</v>
      </c>
      <c r="AG307">
        <v>137</v>
      </c>
      <c r="AH307">
        <f>(AD311-AD307)/$AG$307</f>
        <v>-2.1897810218978103E-2</v>
      </c>
      <c r="AI307">
        <f>(AE311-AE307)/$AG$307</f>
        <v>7.2992700729927005E-3</v>
      </c>
      <c r="AJ307">
        <f>IF(AH307&gt;AI307, 1,2)</f>
        <v>2</v>
      </c>
    </row>
    <row r="308" spans="1:56" x14ac:dyDescent="0.35">
      <c r="A308" t="s">
        <v>30</v>
      </c>
      <c r="B308" t="s">
        <v>31</v>
      </c>
      <c r="C308" t="s">
        <v>32</v>
      </c>
      <c r="D308" s="5">
        <v>0.16145833333333334</v>
      </c>
      <c r="E308">
        <v>4</v>
      </c>
      <c r="F308">
        <v>9</v>
      </c>
      <c r="H308" s="7">
        <v>15</v>
      </c>
      <c r="I308">
        <v>1</v>
      </c>
      <c r="J308">
        <v>-1</v>
      </c>
      <c r="K308">
        <f t="shared" si="176"/>
        <v>0</v>
      </c>
      <c r="L308">
        <f t="shared" si="177"/>
        <v>1</v>
      </c>
      <c r="M308">
        <v>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f>1*(-1)</f>
        <v>-1</v>
      </c>
      <c r="U308">
        <f t="shared" si="170"/>
        <v>0</v>
      </c>
      <c r="V308">
        <f>1*(-1)</f>
        <v>-1</v>
      </c>
      <c r="W308">
        <f t="shared" si="183"/>
        <v>0</v>
      </c>
      <c r="X308">
        <v>0</v>
      </c>
      <c r="Y308">
        <v>0</v>
      </c>
      <c r="Z308">
        <v>0</v>
      </c>
      <c r="AA308">
        <v>0</v>
      </c>
      <c r="AB308">
        <f t="shared" si="175"/>
        <v>0</v>
      </c>
      <c r="AC308">
        <f t="shared" si="174"/>
        <v>0</v>
      </c>
      <c r="AD308" s="16">
        <f>SUM(K308,P308,R308,T308,V308,X308,Z308,AB308)+AD307</f>
        <v>40</v>
      </c>
      <c r="AE308" s="16">
        <f>SUM(J308,L308,Q308,S308,U308,W308,Y308,AA308,AC308)+AE307</f>
        <v>62</v>
      </c>
      <c r="AK308" s="4" t="s">
        <v>49</v>
      </c>
    </row>
    <row r="309" spans="1:56" x14ac:dyDescent="0.35">
      <c r="A309" t="s">
        <v>30</v>
      </c>
      <c r="B309" t="s">
        <v>31</v>
      </c>
      <c r="C309" t="s">
        <v>32</v>
      </c>
      <c r="D309" s="5">
        <v>0.16195601851851851</v>
      </c>
      <c r="E309">
        <v>4</v>
      </c>
      <c r="F309">
        <v>9</v>
      </c>
      <c r="H309" s="7">
        <v>30</v>
      </c>
      <c r="I309">
        <v>1</v>
      </c>
      <c r="J309">
        <v>-1</v>
      </c>
      <c r="K309">
        <f t="shared" si="176"/>
        <v>0</v>
      </c>
      <c r="L309">
        <f t="shared" si="177"/>
        <v>1</v>
      </c>
      <c r="M309">
        <v>2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f>0*(-1)</f>
        <v>0</v>
      </c>
      <c r="U309">
        <f t="shared" si="170"/>
        <v>0</v>
      </c>
      <c r="V309">
        <f>0*(-1)</f>
        <v>0</v>
      </c>
      <c r="W309">
        <f t="shared" si="183"/>
        <v>0</v>
      </c>
      <c r="X309">
        <v>0</v>
      </c>
      <c r="Y309">
        <v>0</v>
      </c>
      <c r="Z309">
        <v>0</v>
      </c>
      <c r="AA309">
        <v>0</v>
      </c>
      <c r="AB309">
        <f t="shared" si="175"/>
        <v>0</v>
      </c>
      <c r="AC309">
        <f t="shared" si="174"/>
        <v>0</v>
      </c>
      <c r="AD309" s="16">
        <f t="shared" ref="AD309:AD311" si="186">SUM(K309,P309,R309,T309,V309,X309,Z309,AB309)+AD308</f>
        <v>40</v>
      </c>
      <c r="AE309" s="16">
        <f t="shared" ref="AE309:AE311" si="187">SUM(J309,L309,Q309,S309,U309,W309,Y309,AA309,AC309)+AE308</f>
        <v>62</v>
      </c>
    </row>
    <row r="310" spans="1:56" x14ac:dyDescent="0.35">
      <c r="A310" t="s">
        <v>30</v>
      </c>
      <c r="B310" t="s">
        <v>31</v>
      </c>
      <c r="C310" t="s">
        <v>32</v>
      </c>
      <c r="D310" s="5">
        <v>0.16244212962962964</v>
      </c>
      <c r="E310">
        <v>4</v>
      </c>
      <c r="F310">
        <v>9</v>
      </c>
      <c r="H310" s="7">
        <v>40</v>
      </c>
      <c r="I310">
        <v>1</v>
      </c>
      <c r="J310">
        <v>1</v>
      </c>
      <c r="K310">
        <f t="shared" si="176"/>
        <v>1</v>
      </c>
      <c r="L310">
        <f t="shared" si="177"/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f>0*(-1)</f>
        <v>0</v>
      </c>
      <c r="U310">
        <f t="shared" si="170"/>
        <v>0</v>
      </c>
      <c r="V310">
        <f>0*(-1)</f>
        <v>0</v>
      </c>
      <c r="W310">
        <f t="shared" si="183"/>
        <v>0</v>
      </c>
      <c r="X310">
        <v>0</v>
      </c>
      <c r="Y310">
        <v>0</v>
      </c>
      <c r="Z310">
        <v>0</v>
      </c>
      <c r="AA310">
        <v>0</v>
      </c>
      <c r="AB310">
        <f t="shared" si="175"/>
        <v>0</v>
      </c>
      <c r="AC310">
        <f>1*(-1)</f>
        <v>-1</v>
      </c>
      <c r="AD310" s="16">
        <f t="shared" si="186"/>
        <v>41</v>
      </c>
      <c r="AE310" s="16">
        <f t="shared" si="187"/>
        <v>62</v>
      </c>
    </row>
    <row r="311" spans="1:56" x14ac:dyDescent="0.35">
      <c r="A311" t="s">
        <v>30</v>
      </c>
      <c r="B311" t="s">
        <v>31</v>
      </c>
      <c r="C311" t="s">
        <v>32</v>
      </c>
      <c r="D311" s="5">
        <v>0.16271990740740741</v>
      </c>
      <c r="E311">
        <v>4</v>
      </c>
      <c r="F311">
        <v>9</v>
      </c>
      <c r="H311" s="7">
        <v>40</v>
      </c>
      <c r="I311">
        <v>1</v>
      </c>
      <c r="J311">
        <v>-1</v>
      </c>
      <c r="K311">
        <f t="shared" si="176"/>
        <v>0</v>
      </c>
      <c r="L311">
        <f t="shared" si="177"/>
        <v>1</v>
      </c>
      <c r="M311">
        <v>2</v>
      </c>
      <c r="N311">
        <v>2</v>
      </c>
      <c r="O311">
        <v>2</v>
      </c>
      <c r="P311">
        <v>0</v>
      </c>
      <c r="Q311">
        <v>0</v>
      </c>
      <c r="R311">
        <v>0</v>
      </c>
      <c r="S311">
        <v>0</v>
      </c>
      <c r="T311">
        <f>1*(-1)</f>
        <v>-1</v>
      </c>
      <c r="U311">
        <f t="shared" si="170"/>
        <v>0</v>
      </c>
      <c r="V311">
        <f>1*(-1)</f>
        <v>-1</v>
      </c>
      <c r="W311">
        <f t="shared" si="183"/>
        <v>0</v>
      </c>
      <c r="X311">
        <v>0</v>
      </c>
      <c r="Y311">
        <v>0</v>
      </c>
      <c r="Z311">
        <v>0</v>
      </c>
      <c r="AA311">
        <v>1</v>
      </c>
      <c r="AB311">
        <f t="shared" si="175"/>
        <v>0</v>
      </c>
      <c r="AC311">
        <f t="shared" ref="AC311:AC329" si="188">0*(-1)</f>
        <v>0</v>
      </c>
      <c r="AD311" s="16">
        <f t="shared" si="186"/>
        <v>39</v>
      </c>
      <c r="AE311" s="16">
        <f t="shared" si="187"/>
        <v>63</v>
      </c>
    </row>
    <row r="312" spans="1:56" s="11" customFormat="1" x14ac:dyDescent="0.35">
      <c r="D312" s="12"/>
      <c r="H312" s="13"/>
      <c r="K312"/>
      <c r="L312"/>
      <c r="T312"/>
      <c r="U312"/>
      <c r="V312"/>
      <c r="W312"/>
      <c r="AB312">
        <f t="shared" si="175"/>
        <v>0</v>
      </c>
      <c r="AC312">
        <f t="shared" si="188"/>
        <v>0</v>
      </c>
      <c r="AD312" s="16"/>
      <c r="AE312" s="16"/>
      <c r="BC312"/>
      <c r="BD312"/>
    </row>
    <row r="313" spans="1:56" x14ac:dyDescent="0.35">
      <c r="A313" s="4" t="s">
        <v>0</v>
      </c>
      <c r="B313" s="4" t="s">
        <v>1</v>
      </c>
      <c r="C313" s="4" t="s">
        <v>2</v>
      </c>
      <c r="D313" s="4" t="s">
        <v>3</v>
      </c>
      <c r="E313" s="4" t="s">
        <v>4</v>
      </c>
      <c r="F313" s="4" t="s">
        <v>5</v>
      </c>
      <c r="G313" s="4"/>
      <c r="H313" s="6" t="s">
        <v>34</v>
      </c>
      <c r="I313" s="4" t="s">
        <v>10</v>
      </c>
      <c r="J313" s="4" t="s">
        <v>11</v>
      </c>
      <c r="K313" s="4" t="s">
        <v>36</v>
      </c>
      <c r="L313" s="4" t="s">
        <v>37</v>
      </c>
      <c r="M313" s="4" t="s">
        <v>33</v>
      </c>
      <c r="N313" s="4" t="s">
        <v>12</v>
      </c>
      <c r="O313" s="4" t="s">
        <v>13</v>
      </c>
      <c r="P313" s="4" t="s">
        <v>14</v>
      </c>
      <c r="Q313" s="4" t="s">
        <v>15</v>
      </c>
      <c r="R313" s="4" t="s">
        <v>16</v>
      </c>
      <c r="S313" s="4" t="s">
        <v>17</v>
      </c>
      <c r="T313" s="4" t="s">
        <v>18</v>
      </c>
      <c r="U313" s="4" t="s">
        <v>19</v>
      </c>
      <c r="V313" s="4" t="s">
        <v>20</v>
      </c>
      <c r="W313" s="4" t="s">
        <v>21</v>
      </c>
      <c r="X313" s="4" t="s">
        <v>22</v>
      </c>
      <c r="Y313" s="4" t="s">
        <v>23</v>
      </c>
      <c r="Z313" s="4" t="s">
        <v>24</v>
      </c>
      <c r="AA313" s="4" t="s">
        <v>25</v>
      </c>
      <c r="AB313" s="4" t="s">
        <v>26</v>
      </c>
      <c r="AC313" s="4" t="s">
        <v>27</v>
      </c>
      <c r="AD313" s="15" t="s">
        <v>38</v>
      </c>
      <c r="AE313" s="15" t="s">
        <v>39</v>
      </c>
      <c r="AF313" s="4">
        <f>-1</f>
        <v>-1</v>
      </c>
      <c r="AG313" s="4" t="s">
        <v>45</v>
      </c>
      <c r="AH313" s="4" t="s">
        <v>40</v>
      </c>
      <c r="AI313" s="4" t="s">
        <v>41</v>
      </c>
      <c r="AJ313" s="4" t="s">
        <v>46</v>
      </c>
      <c r="AL313" s="4" t="s">
        <v>42</v>
      </c>
      <c r="AM313" s="4" t="s">
        <v>43</v>
      </c>
      <c r="AN313" s="4" t="s">
        <v>44</v>
      </c>
      <c r="AQ313" s="4" t="s">
        <v>52</v>
      </c>
      <c r="AR313" s="4" t="s">
        <v>50</v>
      </c>
      <c r="AS313" s="4" t="s">
        <v>51</v>
      </c>
      <c r="AT313" s="4" t="s">
        <v>53</v>
      </c>
      <c r="AU313" s="4" t="s">
        <v>54</v>
      </c>
      <c r="AV313" s="4" t="s">
        <v>55</v>
      </c>
      <c r="AW313" s="4" t="s">
        <v>56</v>
      </c>
    </row>
    <row r="314" spans="1:56" x14ac:dyDescent="0.35">
      <c r="A314" t="s">
        <v>30</v>
      </c>
      <c r="B314" t="s">
        <v>31</v>
      </c>
      <c r="C314" t="s">
        <v>32</v>
      </c>
      <c r="D314" s="5">
        <v>0.16471064814814815</v>
      </c>
      <c r="E314">
        <v>5</v>
      </c>
      <c r="F314">
        <v>1</v>
      </c>
      <c r="H314" s="7">
        <v>0</v>
      </c>
      <c r="I314">
        <v>2</v>
      </c>
      <c r="J314">
        <v>-1</v>
      </c>
      <c r="K314">
        <f t="shared" si="176"/>
        <v>0</v>
      </c>
      <c r="L314">
        <f t="shared" si="177"/>
        <v>1</v>
      </c>
      <c r="M314">
        <v>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f t="shared" ref="T314:T348" si="189">0*(-1)</f>
        <v>0</v>
      </c>
      <c r="U314">
        <f t="shared" si="170"/>
        <v>0</v>
      </c>
      <c r="V314">
        <f>0*(-1)</f>
        <v>0</v>
      </c>
      <c r="W314">
        <f t="shared" si="183"/>
        <v>0</v>
      </c>
      <c r="X314">
        <v>0</v>
      </c>
      <c r="Y314">
        <v>0</v>
      </c>
      <c r="Z314">
        <v>0</v>
      </c>
      <c r="AA314">
        <v>0</v>
      </c>
      <c r="AB314">
        <f t="shared" si="175"/>
        <v>0</v>
      </c>
      <c r="AC314">
        <f t="shared" si="188"/>
        <v>0</v>
      </c>
      <c r="AD314" s="16">
        <f>SUM(K314,P314,R314,T314,V314,X314,Z314,AB314)+IF(I314=1,1,0)</f>
        <v>0</v>
      </c>
      <c r="AE314" s="16">
        <f>SUM(J314,L314,Q314,S314,U314,W314,Y314,AA314,AC314)+IF(I314=2,1,0)+2</f>
        <v>3</v>
      </c>
      <c r="AG314">
        <v>440</v>
      </c>
      <c r="AH314">
        <f>(AD323-AD314)/$AG$314</f>
        <v>1.3636363636363636E-2</v>
      </c>
      <c r="AI314">
        <f>(AE323-AE314)/$AG$314</f>
        <v>9.0909090909090905E-3</v>
      </c>
      <c r="AJ314">
        <f>IF(AH314&gt;AI314, 1,2)</f>
        <v>1</v>
      </c>
      <c r="AL314" s="5">
        <v>0.16471064814814815</v>
      </c>
      <c r="AM314" s="16">
        <v>0</v>
      </c>
      <c r="AN314" s="16">
        <v>3</v>
      </c>
      <c r="AQ314">
        <f>SUM(AG314,AG325,AG334,AG341,AG346,AG352,AG359,AG366,AG372,AG378)</f>
        <v>2026</v>
      </c>
      <c r="AR314">
        <f>(AM374-AM314)</f>
        <v>54</v>
      </c>
      <c r="AS314">
        <f>(AN374-AN314)</f>
        <v>49</v>
      </c>
      <c r="AT314" s="21">
        <f>AR314/AQ314</f>
        <v>2.6653504442250741E-2</v>
      </c>
      <c r="AU314" s="21">
        <f>AS314/AQ314</f>
        <v>2.4185587364264561E-2</v>
      </c>
      <c r="AV314">
        <f>IF(AT314&gt;AU314, 1,2)</f>
        <v>1</v>
      </c>
      <c r="AW314">
        <f>IF(O383=2,2,1)</f>
        <v>1</v>
      </c>
    </row>
    <row r="315" spans="1:56" x14ac:dyDescent="0.35">
      <c r="A315" t="s">
        <v>30</v>
      </c>
      <c r="B315" t="s">
        <v>31</v>
      </c>
      <c r="C315" t="s">
        <v>32</v>
      </c>
      <c r="D315" s="5">
        <v>0.16525462962962964</v>
      </c>
      <c r="E315">
        <v>5</v>
      </c>
      <c r="F315">
        <v>1</v>
      </c>
      <c r="H315" s="7">
        <v>15</v>
      </c>
      <c r="I315">
        <v>2</v>
      </c>
      <c r="J315">
        <v>-1</v>
      </c>
      <c r="K315">
        <f t="shared" si="176"/>
        <v>0</v>
      </c>
      <c r="L315">
        <f t="shared" si="177"/>
        <v>1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f t="shared" si="189"/>
        <v>0</v>
      </c>
      <c r="U315">
        <f t="shared" si="170"/>
        <v>0</v>
      </c>
      <c r="V315">
        <f>1*(-1)</f>
        <v>-1</v>
      </c>
      <c r="W315">
        <f t="shared" si="183"/>
        <v>0</v>
      </c>
      <c r="X315">
        <v>0</v>
      </c>
      <c r="Y315">
        <v>0</v>
      </c>
      <c r="Z315">
        <v>0</v>
      </c>
      <c r="AA315">
        <v>0</v>
      </c>
      <c r="AB315">
        <f t="shared" si="175"/>
        <v>0</v>
      </c>
      <c r="AC315">
        <f t="shared" si="188"/>
        <v>0</v>
      </c>
      <c r="AD315" s="16">
        <f>SUM(K315,P315,R315,T315,V315,X315,Z315,AB315)+AD314</f>
        <v>-1</v>
      </c>
      <c r="AE315" s="16">
        <f>SUM(J315,L315,Q315,S315,U315,W315,Y315,AA315,AC315)+AE314</f>
        <v>3</v>
      </c>
      <c r="AL315" s="5">
        <v>0.16525462962962964</v>
      </c>
      <c r="AM315" s="16">
        <v>-1</v>
      </c>
      <c r="AN315" s="16">
        <v>3</v>
      </c>
    </row>
    <row r="316" spans="1:56" x14ac:dyDescent="0.35">
      <c r="A316" t="s">
        <v>30</v>
      </c>
      <c r="B316" t="s">
        <v>31</v>
      </c>
      <c r="C316" t="s">
        <v>32</v>
      </c>
      <c r="D316" s="5">
        <v>0.16605324074074074</v>
      </c>
      <c r="E316">
        <v>5</v>
      </c>
      <c r="F316">
        <v>1</v>
      </c>
      <c r="H316" s="7">
        <v>30</v>
      </c>
      <c r="I316">
        <v>2</v>
      </c>
      <c r="J316">
        <v>-1</v>
      </c>
      <c r="K316">
        <f t="shared" si="176"/>
        <v>1</v>
      </c>
      <c r="L316">
        <f t="shared" si="177"/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f t="shared" si="189"/>
        <v>0</v>
      </c>
      <c r="U316">
        <f t="shared" si="170"/>
        <v>0</v>
      </c>
      <c r="V316">
        <f t="shared" ref="V316:V322" si="190">0*(-1)</f>
        <v>0</v>
      </c>
      <c r="W316">
        <f t="shared" si="183"/>
        <v>0</v>
      </c>
      <c r="X316">
        <v>0</v>
      </c>
      <c r="Y316">
        <v>0</v>
      </c>
      <c r="Z316">
        <v>0</v>
      </c>
      <c r="AA316">
        <v>0</v>
      </c>
      <c r="AB316">
        <f t="shared" si="175"/>
        <v>0</v>
      </c>
      <c r="AC316">
        <f t="shared" si="188"/>
        <v>0</v>
      </c>
      <c r="AD316" s="16">
        <f t="shared" ref="AD316:AD323" si="191">SUM(K316,P316,R316,T316,V316,X316,Z316,AB316)+AD315</f>
        <v>1</v>
      </c>
      <c r="AE316" s="16">
        <f t="shared" ref="AE316:AE323" si="192">SUM(J316,L316,Q316,S316,U316,W316,Y316,AA316,AC316)+AE315</f>
        <v>2</v>
      </c>
      <c r="AL316" s="5">
        <v>0.16605324074074074</v>
      </c>
      <c r="AM316" s="16">
        <v>1</v>
      </c>
      <c r="AN316" s="16">
        <v>2</v>
      </c>
      <c r="AT316" s="4" t="s">
        <v>57</v>
      </c>
      <c r="AU316" s="21">
        <f>ABS(AT314-AU314)</f>
        <v>2.46791707798618E-3</v>
      </c>
    </row>
    <row r="317" spans="1:56" x14ac:dyDescent="0.35">
      <c r="A317" t="s">
        <v>30</v>
      </c>
      <c r="B317" t="s">
        <v>31</v>
      </c>
      <c r="C317" t="s">
        <v>32</v>
      </c>
      <c r="D317" s="5">
        <v>0.1665625</v>
      </c>
      <c r="E317">
        <v>5</v>
      </c>
      <c r="F317">
        <v>1</v>
      </c>
      <c r="H317" s="7">
        <v>30</v>
      </c>
      <c r="I317">
        <v>2</v>
      </c>
      <c r="J317">
        <v>-1</v>
      </c>
      <c r="K317">
        <f t="shared" si="176"/>
        <v>1</v>
      </c>
      <c r="L317">
        <f t="shared" si="177"/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f t="shared" si="189"/>
        <v>0</v>
      </c>
      <c r="U317">
        <f t="shared" ref="U317:U353" si="193">0*(-1)</f>
        <v>0</v>
      </c>
      <c r="V317">
        <f t="shared" si="190"/>
        <v>0</v>
      </c>
      <c r="W317">
        <f t="shared" si="183"/>
        <v>0</v>
      </c>
      <c r="X317">
        <v>1</v>
      </c>
      <c r="Y317">
        <v>0</v>
      </c>
      <c r="Z317">
        <v>0</v>
      </c>
      <c r="AA317">
        <v>0</v>
      </c>
      <c r="AB317">
        <f t="shared" si="175"/>
        <v>0</v>
      </c>
      <c r="AC317">
        <f t="shared" si="188"/>
        <v>0</v>
      </c>
      <c r="AD317" s="16">
        <f t="shared" si="191"/>
        <v>4</v>
      </c>
      <c r="AE317" s="16">
        <f t="shared" si="192"/>
        <v>1</v>
      </c>
      <c r="AL317" s="5">
        <v>0.1665625</v>
      </c>
      <c r="AM317" s="16">
        <v>4</v>
      </c>
      <c r="AN317" s="16">
        <v>1</v>
      </c>
    </row>
    <row r="318" spans="1:56" x14ac:dyDescent="0.35">
      <c r="A318" t="s">
        <v>30</v>
      </c>
      <c r="B318" t="s">
        <v>31</v>
      </c>
      <c r="C318" t="s">
        <v>32</v>
      </c>
      <c r="D318" s="5">
        <v>0.16721064814814815</v>
      </c>
      <c r="E318">
        <v>5</v>
      </c>
      <c r="F318">
        <v>1</v>
      </c>
      <c r="H318" s="7">
        <v>30</v>
      </c>
      <c r="I318">
        <v>2</v>
      </c>
      <c r="J318">
        <v>1</v>
      </c>
      <c r="K318">
        <f t="shared" si="176"/>
        <v>1</v>
      </c>
      <c r="L318">
        <f t="shared" si="177"/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f t="shared" si="189"/>
        <v>0</v>
      </c>
      <c r="U318">
        <f t="shared" si="193"/>
        <v>0</v>
      </c>
      <c r="V318">
        <f t="shared" si="190"/>
        <v>0</v>
      </c>
      <c r="W318">
        <f t="shared" si="183"/>
        <v>0</v>
      </c>
      <c r="X318">
        <v>0</v>
      </c>
      <c r="Y318">
        <v>0</v>
      </c>
      <c r="Z318">
        <v>0</v>
      </c>
      <c r="AA318">
        <v>0</v>
      </c>
      <c r="AB318">
        <f t="shared" si="175"/>
        <v>0</v>
      </c>
      <c r="AC318">
        <f t="shared" si="188"/>
        <v>0</v>
      </c>
      <c r="AD318" s="16">
        <f t="shared" si="191"/>
        <v>6</v>
      </c>
      <c r="AE318" s="16">
        <f t="shared" si="192"/>
        <v>2</v>
      </c>
      <c r="AL318" s="5">
        <v>0.16721064814814815</v>
      </c>
      <c r="AM318" s="16">
        <v>6</v>
      </c>
      <c r="AN318" s="16">
        <v>2</v>
      </c>
    </row>
    <row r="319" spans="1:56" x14ac:dyDescent="0.35">
      <c r="A319" t="s">
        <v>30</v>
      </c>
      <c r="B319" t="s">
        <v>31</v>
      </c>
      <c r="C319" t="s">
        <v>32</v>
      </c>
      <c r="D319" s="5">
        <v>0.16792824074074075</v>
      </c>
      <c r="E319">
        <v>5</v>
      </c>
      <c r="F319">
        <v>1</v>
      </c>
      <c r="H319" s="7">
        <v>30</v>
      </c>
      <c r="I319">
        <v>2</v>
      </c>
      <c r="J319">
        <v>1</v>
      </c>
      <c r="K319">
        <f t="shared" si="176"/>
        <v>0</v>
      </c>
      <c r="L319">
        <f t="shared" si="177"/>
        <v>1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f t="shared" si="189"/>
        <v>0</v>
      </c>
      <c r="U319">
        <f t="shared" si="193"/>
        <v>0</v>
      </c>
      <c r="V319">
        <f t="shared" si="190"/>
        <v>0</v>
      </c>
      <c r="W319">
        <f t="shared" si="183"/>
        <v>0</v>
      </c>
      <c r="X319">
        <v>0</v>
      </c>
      <c r="Y319">
        <v>0</v>
      </c>
      <c r="Z319">
        <v>0</v>
      </c>
      <c r="AA319">
        <v>0</v>
      </c>
      <c r="AB319">
        <f>1*(-1)</f>
        <v>-1</v>
      </c>
      <c r="AC319">
        <f t="shared" si="188"/>
        <v>0</v>
      </c>
      <c r="AD319" s="16">
        <f t="shared" si="191"/>
        <v>5</v>
      </c>
      <c r="AE319" s="16">
        <f t="shared" si="192"/>
        <v>4</v>
      </c>
      <c r="AL319" s="5">
        <v>0.16792824074074075</v>
      </c>
      <c r="AM319" s="16">
        <v>5</v>
      </c>
      <c r="AN319" s="16">
        <v>4</v>
      </c>
    </row>
    <row r="320" spans="1:56" x14ac:dyDescent="0.35">
      <c r="A320" t="s">
        <v>30</v>
      </c>
      <c r="B320" t="s">
        <v>31</v>
      </c>
      <c r="C320" t="s">
        <v>32</v>
      </c>
      <c r="D320" s="5">
        <v>0.16827546296296295</v>
      </c>
      <c r="E320">
        <v>5</v>
      </c>
      <c r="F320">
        <v>1</v>
      </c>
      <c r="H320" s="7">
        <v>40</v>
      </c>
      <c r="I320">
        <v>2</v>
      </c>
      <c r="J320">
        <v>1</v>
      </c>
      <c r="K320">
        <f t="shared" si="176"/>
        <v>0</v>
      </c>
      <c r="L320">
        <f t="shared" si="177"/>
        <v>1</v>
      </c>
      <c r="M320">
        <v>2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f t="shared" si="189"/>
        <v>0</v>
      </c>
      <c r="U320">
        <f t="shared" si="193"/>
        <v>0</v>
      </c>
      <c r="V320">
        <f t="shared" si="190"/>
        <v>0</v>
      </c>
      <c r="W320">
        <f t="shared" si="183"/>
        <v>0</v>
      </c>
      <c r="X320">
        <v>0</v>
      </c>
      <c r="Y320">
        <v>0</v>
      </c>
      <c r="Z320">
        <v>0</v>
      </c>
      <c r="AA320">
        <v>0</v>
      </c>
      <c r="AB320">
        <f t="shared" ref="AB320:AB356" si="194">0*(-1)</f>
        <v>0</v>
      </c>
      <c r="AC320">
        <f t="shared" si="188"/>
        <v>0</v>
      </c>
      <c r="AD320" s="16">
        <f t="shared" si="191"/>
        <v>5</v>
      </c>
      <c r="AE320" s="16">
        <f t="shared" si="192"/>
        <v>6</v>
      </c>
      <c r="AL320" s="5">
        <v>0.16827546296296295</v>
      </c>
      <c r="AM320" s="16">
        <v>5</v>
      </c>
      <c r="AN320" s="16">
        <v>6</v>
      </c>
    </row>
    <row r="321" spans="1:40" x14ac:dyDescent="0.35">
      <c r="A321" t="s">
        <v>30</v>
      </c>
      <c r="B321" t="s">
        <v>31</v>
      </c>
      <c r="C321" t="s">
        <v>32</v>
      </c>
      <c r="D321" s="5">
        <v>0.16859953703703703</v>
      </c>
      <c r="E321">
        <v>5</v>
      </c>
      <c r="F321">
        <v>1</v>
      </c>
      <c r="H321" s="7" t="s">
        <v>35</v>
      </c>
      <c r="I321">
        <v>2</v>
      </c>
      <c r="J321">
        <v>-1</v>
      </c>
      <c r="K321">
        <f t="shared" si="176"/>
        <v>1</v>
      </c>
      <c r="L321">
        <f t="shared" si="177"/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f t="shared" si="189"/>
        <v>0</v>
      </c>
      <c r="U321">
        <f t="shared" si="193"/>
        <v>0</v>
      </c>
      <c r="V321">
        <f t="shared" si="190"/>
        <v>0</v>
      </c>
      <c r="W321">
        <f t="shared" si="183"/>
        <v>0</v>
      </c>
      <c r="X321">
        <v>0</v>
      </c>
      <c r="Y321">
        <v>0</v>
      </c>
      <c r="Z321">
        <v>0</v>
      </c>
      <c r="AA321">
        <v>0</v>
      </c>
      <c r="AB321">
        <f t="shared" si="194"/>
        <v>0</v>
      </c>
      <c r="AC321">
        <f t="shared" si="188"/>
        <v>0</v>
      </c>
      <c r="AD321" s="16">
        <f t="shared" si="191"/>
        <v>7</v>
      </c>
      <c r="AE321" s="16">
        <f t="shared" si="192"/>
        <v>5</v>
      </c>
      <c r="AL321" s="5">
        <v>0.16859953703703703</v>
      </c>
      <c r="AM321" s="16">
        <v>7</v>
      </c>
      <c r="AN321" s="16">
        <v>5</v>
      </c>
    </row>
    <row r="322" spans="1:40" x14ac:dyDescent="0.35">
      <c r="A322" t="s">
        <v>30</v>
      </c>
      <c r="B322" t="s">
        <v>31</v>
      </c>
      <c r="C322" t="s">
        <v>32</v>
      </c>
      <c r="D322" s="5">
        <v>0.16946759259259259</v>
      </c>
      <c r="E322">
        <v>5</v>
      </c>
      <c r="F322">
        <v>1</v>
      </c>
      <c r="H322" s="7">
        <v>40</v>
      </c>
      <c r="I322">
        <v>2</v>
      </c>
      <c r="J322">
        <v>1</v>
      </c>
      <c r="K322">
        <f t="shared" si="176"/>
        <v>0</v>
      </c>
      <c r="L322">
        <f t="shared" si="177"/>
        <v>1</v>
      </c>
      <c r="M322">
        <v>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f t="shared" si="189"/>
        <v>0</v>
      </c>
      <c r="U322">
        <f t="shared" si="193"/>
        <v>0</v>
      </c>
      <c r="V322">
        <f t="shared" si="190"/>
        <v>0</v>
      </c>
      <c r="W322">
        <f t="shared" si="183"/>
        <v>0</v>
      </c>
      <c r="X322">
        <v>0</v>
      </c>
      <c r="Y322">
        <v>0</v>
      </c>
      <c r="Z322">
        <v>0</v>
      </c>
      <c r="AA322">
        <v>0</v>
      </c>
      <c r="AB322">
        <f t="shared" si="194"/>
        <v>0</v>
      </c>
      <c r="AC322">
        <f t="shared" si="188"/>
        <v>0</v>
      </c>
      <c r="AD322" s="16">
        <f t="shared" si="191"/>
        <v>7</v>
      </c>
      <c r="AE322" s="16">
        <f t="shared" si="192"/>
        <v>7</v>
      </c>
      <c r="AL322" s="5">
        <v>0.16946759259259259</v>
      </c>
      <c r="AM322" s="16">
        <v>7</v>
      </c>
      <c r="AN322" s="16">
        <v>7</v>
      </c>
    </row>
    <row r="323" spans="1:40" x14ac:dyDescent="0.35">
      <c r="A323" t="s">
        <v>30</v>
      </c>
      <c r="B323" t="s">
        <v>31</v>
      </c>
      <c r="C323" t="s">
        <v>32</v>
      </c>
      <c r="D323" s="5">
        <v>0.16980324074074074</v>
      </c>
      <c r="E323">
        <v>5</v>
      </c>
      <c r="F323">
        <v>1</v>
      </c>
      <c r="H323" s="7" t="s">
        <v>35</v>
      </c>
      <c r="I323">
        <v>2</v>
      </c>
      <c r="J323">
        <v>-1</v>
      </c>
      <c r="K323">
        <f t="shared" si="176"/>
        <v>0</v>
      </c>
      <c r="L323">
        <f t="shared" si="177"/>
        <v>1</v>
      </c>
      <c r="M323">
        <v>2</v>
      </c>
      <c r="N323">
        <v>2</v>
      </c>
      <c r="O323">
        <v>0</v>
      </c>
      <c r="P323">
        <v>0</v>
      </c>
      <c r="Q323">
        <v>0</v>
      </c>
      <c r="R323">
        <v>0</v>
      </c>
      <c r="S323">
        <v>0</v>
      </c>
      <c r="T323">
        <f t="shared" si="189"/>
        <v>0</v>
      </c>
      <c r="U323">
        <f t="shared" si="193"/>
        <v>0</v>
      </c>
      <c r="V323">
        <f>1*(-1)</f>
        <v>-1</v>
      </c>
      <c r="W323">
        <f t="shared" si="183"/>
        <v>0</v>
      </c>
      <c r="X323">
        <v>0</v>
      </c>
      <c r="Y323">
        <v>0</v>
      </c>
      <c r="Z323">
        <v>0</v>
      </c>
      <c r="AA323">
        <v>0</v>
      </c>
      <c r="AB323">
        <f t="shared" si="194"/>
        <v>0</v>
      </c>
      <c r="AC323">
        <f t="shared" si="188"/>
        <v>0</v>
      </c>
      <c r="AD323" s="16">
        <f t="shared" si="191"/>
        <v>6</v>
      </c>
      <c r="AE323" s="16">
        <f t="shared" si="192"/>
        <v>7</v>
      </c>
      <c r="AL323" s="5">
        <v>0.16980324074074074</v>
      </c>
      <c r="AM323" s="16">
        <v>6</v>
      </c>
      <c r="AN323" s="16">
        <v>7</v>
      </c>
    </row>
    <row r="324" spans="1:40" x14ac:dyDescent="0.35">
      <c r="A324" s="4" t="s">
        <v>0</v>
      </c>
      <c r="B324" s="4" t="s">
        <v>1</v>
      </c>
      <c r="C324" s="4" t="s">
        <v>2</v>
      </c>
      <c r="D324" s="4" t="s">
        <v>3</v>
      </c>
      <c r="E324" s="4" t="s">
        <v>4</v>
      </c>
      <c r="F324" s="4" t="s">
        <v>5</v>
      </c>
      <c r="G324" s="4"/>
      <c r="H324" s="6" t="s">
        <v>34</v>
      </c>
      <c r="I324" s="4" t="s">
        <v>10</v>
      </c>
      <c r="J324" s="4" t="s">
        <v>11</v>
      </c>
      <c r="K324" s="4" t="s">
        <v>36</v>
      </c>
      <c r="L324" s="4" t="s">
        <v>37</v>
      </c>
      <c r="M324" s="4" t="s">
        <v>33</v>
      </c>
      <c r="N324" s="4" t="s">
        <v>12</v>
      </c>
      <c r="O324" s="4" t="s">
        <v>13</v>
      </c>
      <c r="P324" s="4" t="s">
        <v>14</v>
      </c>
      <c r="Q324" s="4" t="s">
        <v>15</v>
      </c>
      <c r="R324" s="4" t="s">
        <v>16</v>
      </c>
      <c r="S324" s="4" t="s">
        <v>17</v>
      </c>
      <c r="T324" s="4" t="s">
        <v>18</v>
      </c>
      <c r="U324" s="4" t="s">
        <v>19</v>
      </c>
      <c r="V324" s="4" t="s">
        <v>20</v>
      </c>
      <c r="W324" s="4" t="s">
        <v>21</v>
      </c>
      <c r="X324" s="4" t="s">
        <v>22</v>
      </c>
      <c r="Y324" s="4" t="s">
        <v>23</v>
      </c>
      <c r="Z324" s="4" t="s">
        <v>24</v>
      </c>
      <c r="AA324" s="4" t="s">
        <v>25</v>
      </c>
      <c r="AB324" s="4" t="s">
        <v>26</v>
      </c>
      <c r="AC324" s="4" t="s">
        <v>27</v>
      </c>
      <c r="AD324" s="15" t="s">
        <v>38</v>
      </c>
      <c r="AE324" s="15" t="s">
        <v>39</v>
      </c>
      <c r="AF324" s="4">
        <f>-1</f>
        <v>-1</v>
      </c>
      <c r="AG324" s="4" t="s">
        <v>45</v>
      </c>
      <c r="AH324" s="4" t="s">
        <v>40</v>
      </c>
      <c r="AI324" s="4" t="s">
        <v>41</v>
      </c>
      <c r="AJ324" s="4" t="s">
        <v>46</v>
      </c>
      <c r="AL324" s="5">
        <v>0.17065972222222223</v>
      </c>
      <c r="AM324" s="16">
        <v>6</v>
      </c>
      <c r="AN324" s="16">
        <v>9</v>
      </c>
    </row>
    <row r="325" spans="1:40" x14ac:dyDescent="0.35">
      <c r="A325" t="s">
        <v>30</v>
      </c>
      <c r="B325" t="s">
        <v>31</v>
      </c>
      <c r="C325" t="s">
        <v>32</v>
      </c>
      <c r="D325" s="5">
        <v>0.17065972222222223</v>
      </c>
      <c r="E325">
        <v>5</v>
      </c>
      <c r="F325">
        <v>2</v>
      </c>
      <c r="H325" s="7">
        <v>0</v>
      </c>
      <c r="I325">
        <v>1</v>
      </c>
      <c r="J325">
        <v>1</v>
      </c>
      <c r="K325">
        <f t="shared" si="176"/>
        <v>0</v>
      </c>
      <c r="L325">
        <f t="shared" si="177"/>
        <v>1</v>
      </c>
      <c r="M325">
        <v>2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f t="shared" si="189"/>
        <v>0</v>
      </c>
      <c r="U325">
        <f t="shared" si="193"/>
        <v>0</v>
      </c>
      <c r="V325">
        <f>0*(-1)</f>
        <v>0</v>
      </c>
      <c r="W325">
        <f t="shared" si="183"/>
        <v>0</v>
      </c>
      <c r="X325">
        <v>0</v>
      </c>
      <c r="Y325">
        <v>0</v>
      </c>
      <c r="Z325">
        <v>0</v>
      </c>
      <c r="AA325">
        <v>0</v>
      </c>
      <c r="AB325">
        <f t="shared" si="194"/>
        <v>0</v>
      </c>
      <c r="AC325">
        <f t="shared" si="188"/>
        <v>0</v>
      </c>
      <c r="AD325" s="16">
        <f>SUM(K325,P325,R325,T325,V325,X325,Z325,AB325)+AD323</f>
        <v>6</v>
      </c>
      <c r="AE325" s="16">
        <f>SUM(J325,L325,Q325,S325,U325,W325,Y325,AA325,AC325)+AE323</f>
        <v>9</v>
      </c>
      <c r="AG325">
        <v>330</v>
      </c>
      <c r="AH325">
        <f>(AD332-AD325)/$AG$325</f>
        <v>2.1212121212121213E-2</v>
      </c>
      <c r="AI325">
        <f>(AE332-AE325)/$AG$325</f>
        <v>0</v>
      </c>
      <c r="AJ325">
        <f>IF(AH325&gt;AI325, 1,2)</f>
        <v>1</v>
      </c>
      <c r="AL325" s="5">
        <v>0.17125000000000001</v>
      </c>
      <c r="AM325" s="16">
        <v>8</v>
      </c>
      <c r="AN325" s="16">
        <v>10</v>
      </c>
    </row>
    <row r="326" spans="1:40" x14ac:dyDescent="0.35">
      <c r="A326" t="s">
        <v>30</v>
      </c>
      <c r="B326" t="s">
        <v>31</v>
      </c>
      <c r="C326" t="s">
        <v>32</v>
      </c>
      <c r="D326" s="5">
        <v>0.17125000000000001</v>
      </c>
      <c r="E326">
        <v>5</v>
      </c>
      <c r="F326">
        <v>2</v>
      </c>
      <c r="H326" s="7">
        <v>15</v>
      </c>
      <c r="I326">
        <v>1</v>
      </c>
      <c r="J326">
        <v>1</v>
      </c>
      <c r="K326">
        <f t="shared" si="176"/>
        <v>1</v>
      </c>
      <c r="L326">
        <f t="shared" si="177"/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f t="shared" si="189"/>
        <v>0</v>
      </c>
      <c r="U326">
        <f t="shared" si="193"/>
        <v>0</v>
      </c>
      <c r="V326">
        <f>0*(-1)</f>
        <v>0</v>
      </c>
      <c r="W326">
        <f t="shared" si="183"/>
        <v>0</v>
      </c>
      <c r="X326">
        <v>0</v>
      </c>
      <c r="Y326">
        <v>0</v>
      </c>
      <c r="Z326">
        <v>0</v>
      </c>
      <c r="AA326">
        <v>0</v>
      </c>
      <c r="AB326">
        <f t="shared" si="194"/>
        <v>0</v>
      </c>
      <c r="AC326">
        <f t="shared" si="188"/>
        <v>0</v>
      </c>
      <c r="AD326" s="16">
        <f>SUM(K326,P326,R326,T326,V326,X326,Z326,AB326)+AD325</f>
        <v>8</v>
      </c>
      <c r="AE326" s="16">
        <f>SUM(J326,L326,Q326,S326,U326,W326,Y326,AA326,AC326)+AE325</f>
        <v>10</v>
      </c>
      <c r="AL326" s="5">
        <v>0.17166666666666666</v>
      </c>
      <c r="AM326" s="16">
        <v>7</v>
      </c>
      <c r="AN326" s="16">
        <v>10</v>
      </c>
    </row>
    <row r="327" spans="1:40" x14ac:dyDescent="0.35">
      <c r="A327" t="s">
        <v>30</v>
      </c>
      <c r="B327" t="s">
        <v>31</v>
      </c>
      <c r="C327" t="s">
        <v>32</v>
      </c>
      <c r="D327" s="5">
        <v>0.17166666666666666</v>
      </c>
      <c r="E327">
        <v>5</v>
      </c>
      <c r="F327">
        <v>2</v>
      </c>
      <c r="H327" s="7">
        <v>15</v>
      </c>
      <c r="I327">
        <v>1</v>
      </c>
      <c r="J327">
        <v>-1</v>
      </c>
      <c r="K327">
        <f t="shared" si="176"/>
        <v>0</v>
      </c>
      <c r="L327">
        <f t="shared" si="177"/>
        <v>1</v>
      </c>
      <c r="M327">
        <v>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f t="shared" si="189"/>
        <v>0</v>
      </c>
      <c r="U327">
        <f t="shared" si="193"/>
        <v>0</v>
      </c>
      <c r="V327">
        <f>1*(-1)</f>
        <v>-1</v>
      </c>
      <c r="W327">
        <f t="shared" si="183"/>
        <v>0</v>
      </c>
      <c r="X327">
        <v>0</v>
      </c>
      <c r="Y327">
        <v>0</v>
      </c>
      <c r="Z327">
        <v>0</v>
      </c>
      <c r="AA327">
        <v>0</v>
      </c>
      <c r="AB327">
        <f t="shared" si="194"/>
        <v>0</v>
      </c>
      <c r="AC327">
        <f t="shared" si="188"/>
        <v>0</v>
      </c>
      <c r="AD327" s="16">
        <f t="shared" ref="AD327:AD332" si="195">SUM(K327,P327,R327,T327,V327,X327,Z327,AB327)+AD326</f>
        <v>7</v>
      </c>
      <c r="AE327" s="16">
        <f t="shared" ref="AE327:AE332" si="196">SUM(J327,L327,Q327,S327,U327,W327,Y327,AA327,AC327)+AE326</f>
        <v>10</v>
      </c>
      <c r="AL327" s="5">
        <v>0.17221064814814815</v>
      </c>
      <c r="AM327" s="16">
        <v>8</v>
      </c>
      <c r="AN327" s="16">
        <v>11</v>
      </c>
    </row>
    <row r="328" spans="1:40" x14ac:dyDescent="0.35">
      <c r="A328" t="s">
        <v>30</v>
      </c>
      <c r="B328" t="s">
        <v>31</v>
      </c>
      <c r="C328" t="s">
        <v>32</v>
      </c>
      <c r="D328" s="5">
        <v>0.17221064814814815</v>
      </c>
      <c r="E328">
        <v>5</v>
      </c>
      <c r="F328">
        <v>2</v>
      </c>
      <c r="H328" s="7">
        <v>30</v>
      </c>
      <c r="I328">
        <v>1</v>
      </c>
      <c r="J328">
        <v>1</v>
      </c>
      <c r="K328">
        <f t="shared" si="176"/>
        <v>1</v>
      </c>
      <c r="L328">
        <f t="shared" si="177"/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f t="shared" si="189"/>
        <v>0</v>
      </c>
      <c r="U328">
        <f t="shared" si="193"/>
        <v>0</v>
      </c>
      <c r="V328">
        <f t="shared" ref="V328:V364" si="197">0*(-1)</f>
        <v>0</v>
      </c>
      <c r="W328">
        <f t="shared" si="183"/>
        <v>0</v>
      </c>
      <c r="X328">
        <v>0</v>
      </c>
      <c r="Y328">
        <v>0</v>
      </c>
      <c r="Z328">
        <v>0</v>
      </c>
      <c r="AA328">
        <v>0</v>
      </c>
      <c r="AB328">
        <f t="shared" si="194"/>
        <v>0</v>
      </c>
      <c r="AC328">
        <f t="shared" si="188"/>
        <v>0</v>
      </c>
      <c r="AD328" s="16">
        <f t="shared" si="195"/>
        <v>8</v>
      </c>
      <c r="AE328" s="16">
        <f t="shared" si="196"/>
        <v>11</v>
      </c>
      <c r="AL328" s="5">
        <v>0.17260416666666667</v>
      </c>
      <c r="AM328" s="16">
        <v>8</v>
      </c>
      <c r="AN328" s="16">
        <v>11</v>
      </c>
    </row>
    <row r="329" spans="1:40" x14ac:dyDescent="0.35">
      <c r="A329" t="s">
        <v>30</v>
      </c>
      <c r="B329" t="s">
        <v>31</v>
      </c>
      <c r="C329" t="s">
        <v>32</v>
      </c>
      <c r="D329" s="5">
        <v>0.17260416666666667</v>
      </c>
      <c r="E329">
        <v>5</v>
      </c>
      <c r="F329">
        <v>2</v>
      </c>
      <c r="H329" s="7">
        <v>30</v>
      </c>
      <c r="I329">
        <v>1</v>
      </c>
      <c r="J329">
        <v>-1</v>
      </c>
      <c r="K329">
        <f t="shared" si="176"/>
        <v>0</v>
      </c>
      <c r="L329">
        <f t="shared" si="177"/>
        <v>1</v>
      </c>
      <c r="M329">
        <v>2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f t="shared" si="189"/>
        <v>0</v>
      </c>
      <c r="U329">
        <f t="shared" si="193"/>
        <v>0</v>
      </c>
      <c r="V329">
        <f t="shared" si="197"/>
        <v>0</v>
      </c>
      <c r="W329">
        <f t="shared" si="183"/>
        <v>0</v>
      </c>
      <c r="X329">
        <v>0</v>
      </c>
      <c r="Y329">
        <v>0</v>
      </c>
      <c r="Z329">
        <v>0</v>
      </c>
      <c r="AA329">
        <v>0</v>
      </c>
      <c r="AB329">
        <f t="shared" si="194"/>
        <v>0</v>
      </c>
      <c r="AC329">
        <f t="shared" si="188"/>
        <v>0</v>
      </c>
      <c r="AD329" s="16">
        <f t="shared" si="195"/>
        <v>8</v>
      </c>
      <c r="AE329" s="16">
        <f t="shared" si="196"/>
        <v>11</v>
      </c>
      <c r="AL329" s="5">
        <v>0.1731365740740741</v>
      </c>
      <c r="AM329" s="16">
        <v>9</v>
      </c>
      <c r="AN329" s="16">
        <v>11</v>
      </c>
    </row>
    <row r="330" spans="1:40" x14ac:dyDescent="0.35">
      <c r="A330" t="s">
        <v>30</v>
      </c>
      <c r="B330" t="s">
        <v>31</v>
      </c>
      <c r="C330" t="s">
        <v>32</v>
      </c>
      <c r="D330" s="5">
        <v>0.1731365740740741</v>
      </c>
      <c r="E330">
        <v>5</v>
      </c>
      <c r="F330">
        <v>2</v>
      </c>
      <c r="H330" s="7">
        <v>40</v>
      </c>
      <c r="I330">
        <v>1</v>
      </c>
      <c r="J330">
        <v>1</v>
      </c>
      <c r="K330">
        <f t="shared" si="176"/>
        <v>1</v>
      </c>
      <c r="L330">
        <f t="shared" si="177"/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f t="shared" si="189"/>
        <v>0</v>
      </c>
      <c r="U330">
        <f t="shared" si="193"/>
        <v>0</v>
      </c>
      <c r="V330">
        <f t="shared" si="197"/>
        <v>0</v>
      </c>
      <c r="W330">
        <f t="shared" si="183"/>
        <v>0</v>
      </c>
      <c r="X330">
        <v>0</v>
      </c>
      <c r="Y330">
        <v>0</v>
      </c>
      <c r="Z330">
        <v>0</v>
      </c>
      <c r="AA330">
        <v>0</v>
      </c>
      <c r="AB330">
        <f t="shared" si="194"/>
        <v>0</v>
      </c>
      <c r="AC330">
        <f>1*(-1)</f>
        <v>-1</v>
      </c>
      <c r="AD330" s="16">
        <f t="shared" si="195"/>
        <v>9</v>
      </c>
      <c r="AE330" s="16">
        <f t="shared" si="196"/>
        <v>11</v>
      </c>
      <c r="AL330" s="5">
        <v>0.17390046296296294</v>
      </c>
      <c r="AM330" s="16">
        <v>11</v>
      </c>
      <c r="AN330" s="16">
        <v>10</v>
      </c>
    </row>
    <row r="331" spans="1:40" x14ac:dyDescent="0.35">
      <c r="A331" t="s">
        <v>30</v>
      </c>
      <c r="B331" t="s">
        <v>31</v>
      </c>
      <c r="C331" t="s">
        <v>32</v>
      </c>
      <c r="D331" s="5">
        <v>0.17390046296296294</v>
      </c>
      <c r="E331">
        <v>5</v>
      </c>
      <c r="F331">
        <v>2</v>
      </c>
      <c r="H331" s="7">
        <v>40</v>
      </c>
      <c r="I331">
        <v>1</v>
      </c>
      <c r="J331">
        <v>-1</v>
      </c>
      <c r="K331">
        <f t="shared" si="176"/>
        <v>1</v>
      </c>
      <c r="L331">
        <f t="shared" si="177"/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f t="shared" si="189"/>
        <v>0</v>
      </c>
      <c r="U331">
        <f t="shared" si="193"/>
        <v>0</v>
      </c>
      <c r="V331">
        <f t="shared" si="197"/>
        <v>0</v>
      </c>
      <c r="W331">
        <f t="shared" si="183"/>
        <v>0</v>
      </c>
      <c r="X331">
        <v>0</v>
      </c>
      <c r="Y331">
        <v>0</v>
      </c>
      <c r="Z331">
        <v>0</v>
      </c>
      <c r="AA331">
        <v>0</v>
      </c>
      <c r="AB331">
        <f t="shared" si="194"/>
        <v>0</v>
      </c>
      <c r="AC331">
        <f t="shared" ref="AC331:AC383" si="198">0*(-1)</f>
        <v>0</v>
      </c>
      <c r="AD331" s="16">
        <f t="shared" si="195"/>
        <v>11</v>
      </c>
      <c r="AE331" s="16">
        <f t="shared" si="196"/>
        <v>10</v>
      </c>
      <c r="AL331" s="5">
        <v>0.17447916666666666</v>
      </c>
      <c r="AM331" s="16">
        <v>13</v>
      </c>
      <c r="AN331" s="16">
        <v>9</v>
      </c>
    </row>
    <row r="332" spans="1:40" x14ac:dyDescent="0.35">
      <c r="A332" t="s">
        <v>30</v>
      </c>
      <c r="B332" t="s">
        <v>31</v>
      </c>
      <c r="C332" t="s">
        <v>32</v>
      </c>
      <c r="D332" s="5">
        <v>0.17447916666666666</v>
      </c>
      <c r="E332">
        <v>5</v>
      </c>
      <c r="F332">
        <v>2</v>
      </c>
      <c r="H332" s="7">
        <v>40</v>
      </c>
      <c r="I332">
        <v>1</v>
      </c>
      <c r="J332">
        <v>-1</v>
      </c>
      <c r="K332">
        <f t="shared" si="176"/>
        <v>1</v>
      </c>
      <c r="L332">
        <f t="shared" si="177"/>
        <v>0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0</v>
      </c>
      <c r="T332">
        <f t="shared" si="189"/>
        <v>0</v>
      </c>
      <c r="U332">
        <f t="shared" si="193"/>
        <v>0</v>
      </c>
      <c r="V332">
        <f t="shared" si="197"/>
        <v>0</v>
      </c>
      <c r="W332">
        <f t="shared" si="183"/>
        <v>0</v>
      </c>
      <c r="X332">
        <v>0</v>
      </c>
      <c r="Y332">
        <v>0</v>
      </c>
      <c r="Z332">
        <v>0</v>
      </c>
      <c r="AA332">
        <v>0</v>
      </c>
      <c r="AB332">
        <f t="shared" si="194"/>
        <v>0</v>
      </c>
      <c r="AC332">
        <f t="shared" si="198"/>
        <v>0</v>
      </c>
      <c r="AD332" s="16">
        <f t="shared" si="195"/>
        <v>13</v>
      </c>
      <c r="AE332" s="16">
        <f t="shared" si="196"/>
        <v>9</v>
      </c>
      <c r="AL332" s="5">
        <v>0.17527777777777778</v>
      </c>
      <c r="AM332" s="16">
        <v>15</v>
      </c>
      <c r="AN332" s="16">
        <v>10</v>
      </c>
    </row>
    <row r="333" spans="1:40" x14ac:dyDescent="0.35">
      <c r="A333" s="4" t="s">
        <v>0</v>
      </c>
      <c r="B333" s="4" t="s">
        <v>1</v>
      </c>
      <c r="C333" s="4" t="s">
        <v>2</v>
      </c>
      <c r="D333" s="4" t="s">
        <v>3</v>
      </c>
      <c r="E333" s="4" t="s">
        <v>4</v>
      </c>
      <c r="F333" s="4" t="s">
        <v>5</v>
      </c>
      <c r="G333" s="4"/>
      <c r="H333" s="6" t="s">
        <v>34</v>
      </c>
      <c r="I333" s="4" t="s">
        <v>10</v>
      </c>
      <c r="J333" s="4" t="s">
        <v>11</v>
      </c>
      <c r="K333" s="4" t="s">
        <v>36</v>
      </c>
      <c r="L333" s="4" t="s">
        <v>37</v>
      </c>
      <c r="M333" s="4" t="s">
        <v>33</v>
      </c>
      <c r="N333" s="4" t="s">
        <v>12</v>
      </c>
      <c r="O333" s="4" t="s">
        <v>13</v>
      </c>
      <c r="P333" s="4" t="s">
        <v>14</v>
      </c>
      <c r="Q333" s="4" t="s">
        <v>15</v>
      </c>
      <c r="R333" s="4" t="s">
        <v>16</v>
      </c>
      <c r="S333" s="4" t="s">
        <v>17</v>
      </c>
      <c r="T333" s="4" t="s">
        <v>18</v>
      </c>
      <c r="U333" s="4" t="s">
        <v>19</v>
      </c>
      <c r="V333" s="4" t="s">
        <v>20</v>
      </c>
      <c r="W333" s="4" t="s">
        <v>21</v>
      </c>
      <c r="X333" s="4" t="s">
        <v>22</v>
      </c>
      <c r="Y333" s="4" t="s">
        <v>23</v>
      </c>
      <c r="Z333" s="4" t="s">
        <v>24</v>
      </c>
      <c r="AA333" s="4" t="s">
        <v>25</v>
      </c>
      <c r="AB333" s="4" t="s">
        <v>26</v>
      </c>
      <c r="AC333" s="4" t="s">
        <v>27</v>
      </c>
      <c r="AD333" s="15" t="s">
        <v>38</v>
      </c>
      <c r="AE333" s="15" t="s">
        <v>39</v>
      </c>
      <c r="AF333" s="4">
        <f>-1</f>
        <v>-1</v>
      </c>
      <c r="AG333" s="4" t="s">
        <v>45</v>
      </c>
      <c r="AH333" s="4" t="s">
        <v>40</v>
      </c>
      <c r="AI333" s="4" t="s">
        <v>41</v>
      </c>
      <c r="AJ333" s="4" t="s">
        <v>46</v>
      </c>
      <c r="AL333" s="5">
        <v>0.17576388888888891</v>
      </c>
      <c r="AM333" s="16">
        <v>15</v>
      </c>
      <c r="AN333" s="16">
        <v>12</v>
      </c>
    </row>
    <row r="334" spans="1:40" x14ac:dyDescent="0.35">
      <c r="A334" t="s">
        <v>30</v>
      </c>
      <c r="B334" t="s">
        <v>31</v>
      </c>
      <c r="C334" t="s">
        <v>32</v>
      </c>
      <c r="D334" s="5">
        <v>0.17527777777777778</v>
      </c>
      <c r="E334">
        <v>5</v>
      </c>
      <c r="F334">
        <v>3</v>
      </c>
      <c r="H334" s="7">
        <v>0</v>
      </c>
      <c r="I334">
        <v>2</v>
      </c>
      <c r="J334">
        <v>1</v>
      </c>
      <c r="K334">
        <f t="shared" si="176"/>
        <v>1</v>
      </c>
      <c r="L334">
        <f t="shared" si="177"/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f t="shared" si="189"/>
        <v>0</v>
      </c>
      <c r="U334">
        <f t="shared" si="193"/>
        <v>0</v>
      </c>
      <c r="V334">
        <f t="shared" si="197"/>
        <v>0</v>
      </c>
      <c r="W334">
        <f t="shared" si="183"/>
        <v>0</v>
      </c>
      <c r="X334">
        <v>0</v>
      </c>
      <c r="Y334">
        <v>0</v>
      </c>
      <c r="Z334">
        <v>0</v>
      </c>
      <c r="AA334">
        <v>0</v>
      </c>
      <c r="AB334">
        <f t="shared" si="194"/>
        <v>0</v>
      </c>
      <c r="AC334">
        <f t="shared" si="198"/>
        <v>0</v>
      </c>
      <c r="AD334" s="16">
        <f>SUM(K334,P334,R334,T334,V334,X334,Z334,AB334)+AD332</f>
        <v>15</v>
      </c>
      <c r="AE334" s="16">
        <f>SUM(J334,L334,Q334,S334,U334,W334,Y334,AA334,AC334)+AE332</f>
        <v>10</v>
      </c>
      <c r="AG334">
        <v>221</v>
      </c>
      <c r="AH334">
        <f>(AD339-AD334)/$AG$334</f>
        <v>3.1674208144796379E-2</v>
      </c>
      <c r="AI334">
        <f>(AE339-AE334)/$AG$334</f>
        <v>1.8099547511312219E-2</v>
      </c>
      <c r="AJ334">
        <f>IF(AH334&gt;AI334, 1,2)</f>
        <v>1</v>
      </c>
      <c r="AL334" s="5">
        <v>0.17613425925925927</v>
      </c>
      <c r="AM334" s="16">
        <v>18</v>
      </c>
      <c r="AN334" s="16">
        <v>11</v>
      </c>
    </row>
    <row r="335" spans="1:40" x14ac:dyDescent="0.35">
      <c r="A335" t="s">
        <v>30</v>
      </c>
      <c r="B335" t="s">
        <v>31</v>
      </c>
      <c r="C335" t="s">
        <v>32</v>
      </c>
      <c r="D335" s="5">
        <v>0.17576388888888891</v>
      </c>
      <c r="E335">
        <v>5</v>
      </c>
      <c r="F335">
        <v>3</v>
      </c>
      <c r="H335" s="7">
        <v>0</v>
      </c>
      <c r="I335">
        <v>2</v>
      </c>
      <c r="J335">
        <v>1</v>
      </c>
      <c r="K335">
        <f t="shared" si="176"/>
        <v>0</v>
      </c>
      <c r="L335">
        <f t="shared" si="177"/>
        <v>1</v>
      </c>
      <c r="M335">
        <v>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f t="shared" si="189"/>
        <v>0</v>
      </c>
      <c r="U335">
        <f t="shared" si="193"/>
        <v>0</v>
      </c>
      <c r="V335">
        <f t="shared" si="197"/>
        <v>0</v>
      </c>
      <c r="W335">
        <f t="shared" si="183"/>
        <v>0</v>
      </c>
      <c r="X335">
        <v>0</v>
      </c>
      <c r="Y335">
        <v>0</v>
      </c>
      <c r="Z335">
        <v>0</v>
      </c>
      <c r="AA335">
        <v>0</v>
      </c>
      <c r="AB335">
        <f t="shared" si="194"/>
        <v>0</v>
      </c>
      <c r="AC335">
        <f t="shared" si="198"/>
        <v>0</v>
      </c>
      <c r="AD335" s="16">
        <f>SUM(K335,P335,R335,T335,V335,X335,Z335,AB335)+AD334</f>
        <v>15</v>
      </c>
      <c r="AE335" s="16">
        <f>SUM(J335,L335,Q335,S335,U335,W335,Y335,AA335,AC335)+AE334</f>
        <v>12</v>
      </c>
      <c r="AL335" s="5">
        <v>0.17702546296296295</v>
      </c>
      <c r="AM335" s="16">
        <v>18</v>
      </c>
      <c r="AN335" s="16">
        <v>13</v>
      </c>
    </row>
    <row r="336" spans="1:40" x14ac:dyDescent="0.35">
      <c r="A336" t="s">
        <v>30</v>
      </c>
      <c r="B336" t="s">
        <v>31</v>
      </c>
      <c r="C336" t="s">
        <v>32</v>
      </c>
      <c r="D336" s="5">
        <v>0.17613425925925927</v>
      </c>
      <c r="E336">
        <v>5</v>
      </c>
      <c r="F336">
        <v>3</v>
      </c>
      <c r="H336" s="7">
        <v>15</v>
      </c>
      <c r="I336">
        <v>2</v>
      </c>
      <c r="J336">
        <v>-1</v>
      </c>
      <c r="K336">
        <f t="shared" si="176"/>
        <v>1</v>
      </c>
      <c r="L336">
        <f t="shared" si="177"/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f t="shared" si="189"/>
        <v>0</v>
      </c>
      <c r="U336">
        <f t="shared" si="193"/>
        <v>0</v>
      </c>
      <c r="V336">
        <f t="shared" si="197"/>
        <v>0</v>
      </c>
      <c r="W336">
        <f t="shared" si="183"/>
        <v>0</v>
      </c>
      <c r="X336">
        <v>1</v>
      </c>
      <c r="Y336">
        <v>0</v>
      </c>
      <c r="Z336">
        <v>0</v>
      </c>
      <c r="AA336">
        <v>0</v>
      </c>
      <c r="AB336">
        <f t="shared" si="194"/>
        <v>0</v>
      </c>
      <c r="AC336">
        <f t="shared" si="198"/>
        <v>0</v>
      </c>
      <c r="AD336" s="16">
        <f t="shared" ref="AD336:AD339" si="199">SUM(K336,P336,R336,T336,V336,X336,Z336,AB336)+AD335</f>
        <v>18</v>
      </c>
      <c r="AE336" s="16">
        <f t="shared" ref="AE336:AE339" si="200">SUM(J336,L336,Q336,S336,U336,W336,Y336,AA336,AC336)+AE335</f>
        <v>11</v>
      </c>
      <c r="AL336" s="5">
        <v>0.17740740740740743</v>
      </c>
      <c r="AM336" s="16">
        <v>19</v>
      </c>
      <c r="AN336" s="16">
        <v>13</v>
      </c>
    </row>
    <row r="337" spans="1:40" x14ac:dyDescent="0.35">
      <c r="A337" t="s">
        <v>30</v>
      </c>
      <c r="B337" t="s">
        <v>31</v>
      </c>
      <c r="C337" t="s">
        <v>32</v>
      </c>
      <c r="D337" s="5">
        <v>0.17702546296296295</v>
      </c>
      <c r="E337">
        <v>5</v>
      </c>
      <c r="F337">
        <v>3</v>
      </c>
      <c r="H337" s="7">
        <v>15</v>
      </c>
      <c r="I337">
        <v>2</v>
      </c>
      <c r="J337">
        <v>1</v>
      </c>
      <c r="K337">
        <f t="shared" si="176"/>
        <v>0</v>
      </c>
      <c r="L337">
        <f t="shared" si="177"/>
        <v>1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f t="shared" si="189"/>
        <v>0</v>
      </c>
      <c r="U337">
        <f t="shared" si="193"/>
        <v>0</v>
      </c>
      <c r="V337">
        <f t="shared" si="197"/>
        <v>0</v>
      </c>
      <c r="W337">
        <f t="shared" si="183"/>
        <v>0</v>
      </c>
      <c r="X337">
        <v>0</v>
      </c>
      <c r="Y337">
        <v>0</v>
      </c>
      <c r="Z337">
        <v>0</v>
      </c>
      <c r="AA337">
        <v>0</v>
      </c>
      <c r="AB337">
        <f t="shared" si="194"/>
        <v>0</v>
      </c>
      <c r="AC337">
        <f t="shared" si="198"/>
        <v>0</v>
      </c>
      <c r="AD337" s="16">
        <f t="shared" si="199"/>
        <v>18</v>
      </c>
      <c r="AE337" s="16">
        <f t="shared" si="200"/>
        <v>13</v>
      </c>
      <c r="AL337" s="5">
        <v>0.17783564814814815</v>
      </c>
      <c r="AM337" s="16">
        <v>22</v>
      </c>
      <c r="AN337" s="16">
        <v>14</v>
      </c>
    </row>
    <row r="338" spans="1:40" x14ac:dyDescent="0.35">
      <c r="A338" t="s">
        <v>30</v>
      </c>
      <c r="B338" t="s">
        <v>31</v>
      </c>
      <c r="C338" t="s">
        <v>32</v>
      </c>
      <c r="D338" s="5">
        <v>0.17740740740740743</v>
      </c>
      <c r="E338">
        <v>5</v>
      </c>
      <c r="F338">
        <v>3</v>
      </c>
      <c r="H338" s="7">
        <v>30</v>
      </c>
      <c r="I338">
        <v>2</v>
      </c>
      <c r="J338">
        <v>1</v>
      </c>
      <c r="K338">
        <f t="shared" si="176"/>
        <v>1</v>
      </c>
      <c r="L338">
        <f t="shared" si="177"/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f t="shared" si="189"/>
        <v>0</v>
      </c>
      <c r="U338">
        <f t="shared" si="193"/>
        <v>0</v>
      </c>
      <c r="V338">
        <f t="shared" si="197"/>
        <v>0</v>
      </c>
      <c r="W338">
        <f>1*(-1)</f>
        <v>-1</v>
      </c>
      <c r="X338">
        <v>0</v>
      </c>
      <c r="Y338">
        <v>0</v>
      </c>
      <c r="Z338">
        <v>0</v>
      </c>
      <c r="AA338">
        <v>0</v>
      </c>
      <c r="AB338">
        <f t="shared" si="194"/>
        <v>0</v>
      </c>
      <c r="AC338">
        <f t="shared" si="198"/>
        <v>0</v>
      </c>
      <c r="AD338" s="16">
        <f t="shared" si="199"/>
        <v>19</v>
      </c>
      <c r="AE338" s="16">
        <f t="shared" si="200"/>
        <v>13</v>
      </c>
      <c r="AL338" s="5">
        <v>0.17925925925925926</v>
      </c>
      <c r="AM338" s="16">
        <v>23</v>
      </c>
      <c r="AN338" s="16">
        <v>15</v>
      </c>
    </row>
    <row r="339" spans="1:40" x14ac:dyDescent="0.35">
      <c r="A339" t="s">
        <v>30</v>
      </c>
      <c r="B339" t="s">
        <v>31</v>
      </c>
      <c r="C339" t="s">
        <v>32</v>
      </c>
      <c r="D339" s="5">
        <v>0.17783564814814815</v>
      </c>
      <c r="E339">
        <v>5</v>
      </c>
      <c r="F339">
        <v>3</v>
      </c>
      <c r="H339" s="7">
        <v>30</v>
      </c>
      <c r="I339">
        <v>2</v>
      </c>
      <c r="J339">
        <v>1</v>
      </c>
      <c r="K339">
        <f t="shared" si="176"/>
        <v>1</v>
      </c>
      <c r="L339">
        <f t="shared" si="177"/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0</v>
      </c>
      <c r="T339">
        <f t="shared" si="189"/>
        <v>0</v>
      </c>
      <c r="U339">
        <f t="shared" si="193"/>
        <v>0</v>
      </c>
      <c r="V339">
        <f t="shared" si="197"/>
        <v>0</v>
      </c>
      <c r="W339">
        <f t="shared" ref="W339:W348" si="201">0*(-1)</f>
        <v>0</v>
      </c>
      <c r="X339">
        <v>0</v>
      </c>
      <c r="Y339">
        <v>0</v>
      </c>
      <c r="Z339">
        <v>1</v>
      </c>
      <c r="AA339">
        <v>0</v>
      </c>
      <c r="AB339">
        <f t="shared" si="194"/>
        <v>0</v>
      </c>
      <c r="AC339">
        <f t="shared" si="198"/>
        <v>0</v>
      </c>
      <c r="AD339" s="16">
        <f t="shared" si="199"/>
        <v>22</v>
      </c>
      <c r="AE339" s="16">
        <f t="shared" si="200"/>
        <v>14</v>
      </c>
      <c r="AL339" s="5">
        <v>0.17957175925925925</v>
      </c>
      <c r="AM339" s="16">
        <v>24</v>
      </c>
      <c r="AN339" s="16">
        <v>16</v>
      </c>
    </row>
    <row r="340" spans="1:40" x14ac:dyDescent="0.35">
      <c r="A340" s="4" t="s">
        <v>0</v>
      </c>
      <c r="B340" s="4" t="s">
        <v>1</v>
      </c>
      <c r="C340" s="4" t="s">
        <v>2</v>
      </c>
      <c r="D340" s="4" t="s">
        <v>3</v>
      </c>
      <c r="E340" s="4" t="s">
        <v>4</v>
      </c>
      <c r="F340" s="4" t="s">
        <v>5</v>
      </c>
      <c r="G340" s="4"/>
      <c r="H340" s="6" t="s">
        <v>34</v>
      </c>
      <c r="I340" s="4" t="s">
        <v>10</v>
      </c>
      <c r="J340" s="4" t="s">
        <v>11</v>
      </c>
      <c r="K340" s="4" t="s">
        <v>36</v>
      </c>
      <c r="L340" s="4" t="s">
        <v>37</v>
      </c>
      <c r="M340" s="4" t="s">
        <v>33</v>
      </c>
      <c r="N340" s="4" t="s">
        <v>12</v>
      </c>
      <c r="O340" s="4" t="s">
        <v>13</v>
      </c>
      <c r="P340" s="4" t="s">
        <v>14</v>
      </c>
      <c r="Q340" s="4" t="s">
        <v>15</v>
      </c>
      <c r="R340" s="4" t="s">
        <v>16</v>
      </c>
      <c r="S340" s="4" t="s">
        <v>17</v>
      </c>
      <c r="T340" s="4" t="s">
        <v>18</v>
      </c>
      <c r="U340" s="4" t="s">
        <v>19</v>
      </c>
      <c r="V340" s="4" t="s">
        <v>20</v>
      </c>
      <c r="W340" s="4" t="s">
        <v>21</v>
      </c>
      <c r="X340" s="4" t="s">
        <v>22</v>
      </c>
      <c r="Y340" s="4" t="s">
        <v>23</v>
      </c>
      <c r="Z340" s="4" t="s">
        <v>24</v>
      </c>
      <c r="AA340" s="4" t="s">
        <v>25</v>
      </c>
      <c r="AB340" s="4" t="s">
        <v>26</v>
      </c>
      <c r="AC340" s="4" t="s">
        <v>27</v>
      </c>
      <c r="AD340" s="15" t="s">
        <v>38</v>
      </c>
      <c r="AE340" s="15" t="s">
        <v>39</v>
      </c>
      <c r="AF340" s="4">
        <f>-1</f>
        <v>-1</v>
      </c>
      <c r="AG340" s="4" t="s">
        <v>45</v>
      </c>
      <c r="AH340" s="4" t="s">
        <v>40</v>
      </c>
      <c r="AI340" s="4" t="s">
        <v>41</v>
      </c>
      <c r="AJ340" s="4" t="s">
        <v>46</v>
      </c>
      <c r="AL340" s="5">
        <v>0.17988425925925924</v>
      </c>
      <c r="AM340" s="16">
        <v>25</v>
      </c>
      <c r="AN340" s="16">
        <v>17</v>
      </c>
    </row>
    <row r="341" spans="1:40" x14ac:dyDescent="0.35">
      <c r="A341" t="s">
        <v>30</v>
      </c>
      <c r="B341" t="s">
        <v>31</v>
      </c>
      <c r="C341" t="s">
        <v>32</v>
      </c>
      <c r="D341" s="5">
        <v>0.17925925925925926</v>
      </c>
      <c r="E341">
        <v>5</v>
      </c>
      <c r="F341">
        <v>4</v>
      </c>
      <c r="H341" s="7">
        <v>0</v>
      </c>
      <c r="I341">
        <v>1</v>
      </c>
      <c r="J341">
        <v>1</v>
      </c>
      <c r="K341">
        <f t="shared" si="176"/>
        <v>1</v>
      </c>
      <c r="L341">
        <f t="shared" si="177"/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f t="shared" si="189"/>
        <v>0</v>
      </c>
      <c r="U341">
        <f t="shared" si="193"/>
        <v>0</v>
      </c>
      <c r="V341">
        <f t="shared" si="197"/>
        <v>0</v>
      </c>
      <c r="W341">
        <f t="shared" si="201"/>
        <v>0</v>
      </c>
      <c r="X341">
        <v>0</v>
      </c>
      <c r="Y341">
        <v>0</v>
      </c>
      <c r="Z341">
        <v>0</v>
      </c>
      <c r="AA341">
        <v>0</v>
      </c>
      <c r="AB341">
        <f t="shared" si="194"/>
        <v>0</v>
      </c>
      <c r="AC341">
        <f t="shared" si="198"/>
        <v>0</v>
      </c>
      <c r="AD341" s="16">
        <f>SUM(K341,P341,R341,T341,V341,X341,Z341,AB341)+AD339</f>
        <v>23</v>
      </c>
      <c r="AE341" s="16">
        <f>SUM(J341,L341,Q341,S341,U341,W341,Y341,AA341,AC341)+AE339</f>
        <v>15</v>
      </c>
      <c r="AG341">
        <v>80</v>
      </c>
      <c r="AH341">
        <f>(AD344-AD341)/$AG$341</f>
        <v>6.25E-2</v>
      </c>
      <c r="AI341">
        <f>(AE344-AE341)/$AG$341</f>
        <v>3.7499999999999999E-2</v>
      </c>
      <c r="AJ341">
        <f>IF(AH341&gt;AI341, 1,2)</f>
        <v>1</v>
      </c>
      <c r="AL341" s="5">
        <v>0.1801851851851852</v>
      </c>
      <c r="AM341" s="16">
        <v>28</v>
      </c>
      <c r="AN341" s="16">
        <v>18</v>
      </c>
    </row>
    <row r="342" spans="1:40" x14ac:dyDescent="0.35">
      <c r="A342" t="s">
        <v>30</v>
      </c>
      <c r="B342" t="s">
        <v>31</v>
      </c>
      <c r="C342" t="s">
        <v>32</v>
      </c>
      <c r="D342" s="5">
        <v>0.17957175925925925</v>
      </c>
      <c r="E342">
        <v>5</v>
      </c>
      <c r="F342">
        <v>4</v>
      </c>
      <c r="H342" s="7">
        <v>0</v>
      </c>
      <c r="I342">
        <v>1</v>
      </c>
      <c r="J342">
        <v>1</v>
      </c>
      <c r="K342">
        <f t="shared" si="176"/>
        <v>1</v>
      </c>
      <c r="L342">
        <f t="shared" si="177"/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f t="shared" si="189"/>
        <v>0</v>
      </c>
      <c r="U342">
        <f t="shared" si="193"/>
        <v>0</v>
      </c>
      <c r="V342">
        <f t="shared" si="197"/>
        <v>0</v>
      </c>
      <c r="W342">
        <f t="shared" si="201"/>
        <v>0</v>
      </c>
      <c r="X342">
        <v>0</v>
      </c>
      <c r="Y342">
        <v>0</v>
      </c>
      <c r="Z342">
        <v>0</v>
      </c>
      <c r="AA342">
        <v>0</v>
      </c>
      <c r="AB342">
        <f t="shared" si="194"/>
        <v>0</v>
      </c>
      <c r="AC342">
        <f t="shared" si="198"/>
        <v>0</v>
      </c>
      <c r="AD342" s="16">
        <f>SUM(K342,P342,R342,T342,V342,X342,Z342,AB342)+AD341</f>
        <v>24</v>
      </c>
      <c r="AE342" s="16">
        <f>SUM(J342,L342,Q342,S342,U342,W342,Y342,AA342,AC342)+AE341</f>
        <v>16</v>
      </c>
      <c r="AL342" s="5">
        <v>0.1806712962962963</v>
      </c>
      <c r="AM342" s="16">
        <v>28</v>
      </c>
      <c r="AN342" s="16">
        <v>18</v>
      </c>
    </row>
    <row r="343" spans="1:40" x14ac:dyDescent="0.35">
      <c r="A343" t="s">
        <v>30</v>
      </c>
      <c r="B343" t="s">
        <v>31</v>
      </c>
      <c r="C343" t="s">
        <v>32</v>
      </c>
      <c r="D343" s="5">
        <v>0.17988425925925924</v>
      </c>
      <c r="E343">
        <v>5</v>
      </c>
      <c r="F343">
        <v>4</v>
      </c>
      <c r="H343" s="7">
        <v>0</v>
      </c>
      <c r="I343">
        <v>1</v>
      </c>
      <c r="J343">
        <v>1</v>
      </c>
      <c r="K343">
        <f t="shared" si="176"/>
        <v>1</v>
      </c>
      <c r="L343">
        <f t="shared" si="177"/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f t="shared" si="189"/>
        <v>0</v>
      </c>
      <c r="U343">
        <f t="shared" si="193"/>
        <v>0</v>
      </c>
      <c r="V343">
        <f t="shared" si="197"/>
        <v>0</v>
      </c>
      <c r="W343">
        <f t="shared" si="201"/>
        <v>0</v>
      </c>
      <c r="X343">
        <v>0</v>
      </c>
      <c r="Y343">
        <v>0</v>
      </c>
      <c r="Z343">
        <v>0</v>
      </c>
      <c r="AA343">
        <v>0</v>
      </c>
      <c r="AB343">
        <f t="shared" si="194"/>
        <v>0</v>
      </c>
      <c r="AC343">
        <f t="shared" si="198"/>
        <v>0</v>
      </c>
      <c r="AD343" s="16">
        <f t="shared" ref="AD343:AD344" si="202">SUM(K343,P343,R343,T343,V343,X343,Z343,AB343)+AD342</f>
        <v>25</v>
      </c>
      <c r="AE343" s="16">
        <f t="shared" ref="AE343:AE344" si="203">SUM(J343,L343,Q343,S343,U343,W343,Y343,AA343,AC343)+AE342</f>
        <v>17</v>
      </c>
      <c r="AL343" s="5">
        <v>0.18112268518518518</v>
      </c>
      <c r="AM343" s="16">
        <v>28</v>
      </c>
      <c r="AN343" s="16">
        <v>20</v>
      </c>
    </row>
    <row r="344" spans="1:40" x14ac:dyDescent="0.35">
      <c r="A344" t="s">
        <v>30</v>
      </c>
      <c r="B344" t="s">
        <v>31</v>
      </c>
      <c r="C344" t="s">
        <v>32</v>
      </c>
      <c r="D344" s="5">
        <v>0.1801851851851852</v>
      </c>
      <c r="E344">
        <v>5</v>
      </c>
      <c r="F344">
        <v>4</v>
      </c>
      <c r="H344" s="7">
        <v>0</v>
      </c>
      <c r="I344">
        <v>1</v>
      </c>
      <c r="J344">
        <v>1</v>
      </c>
      <c r="K344">
        <f t="shared" si="176"/>
        <v>1</v>
      </c>
      <c r="L344">
        <f t="shared" si="177"/>
        <v>0</v>
      </c>
      <c r="M344">
        <v>1</v>
      </c>
      <c r="N344">
        <v>1</v>
      </c>
      <c r="O344">
        <v>0</v>
      </c>
      <c r="P344">
        <v>1</v>
      </c>
      <c r="Q344">
        <v>0</v>
      </c>
      <c r="R344">
        <v>1</v>
      </c>
      <c r="S344">
        <v>0</v>
      </c>
      <c r="T344">
        <f t="shared" si="189"/>
        <v>0</v>
      </c>
      <c r="U344">
        <f t="shared" si="193"/>
        <v>0</v>
      </c>
      <c r="V344">
        <f t="shared" si="197"/>
        <v>0</v>
      </c>
      <c r="W344">
        <f t="shared" si="201"/>
        <v>0</v>
      </c>
      <c r="X344">
        <v>0</v>
      </c>
      <c r="Y344">
        <v>0</v>
      </c>
      <c r="Z344">
        <v>0</v>
      </c>
      <c r="AA344">
        <v>0</v>
      </c>
      <c r="AB344">
        <f t="shared" si="194"/>
        <v>0</v>
      </c>
      <c r="AC344">
        <f t="shared" si="198"/>
        <v>0</v>
      </c>
      <c r="AD344" s="16">
        <f t="shared" si="202"/>
        <v>28</v>
      </c>
      <c r="AE344" s="16">
        <f t="shared" si="203"/>
        <v>18</v>
      </c>
      <c r="AL344" s="5">
        <v>0.18140046296296297</v>
      </c>
      <c r="AM344" s="16">
        <v>28</v>
      </c>
      <c r="AN344" s="16">
        <v>22</v>
      </c>
    </row>
    <row r="345" spans="1:40" x14ac:dyDescent="0.35">
      <c r="A345" s="4" t="s">
        <v>0</v>
      </c>
      <c r="B345" s="4" t="s">
        <v>1</v>
      </c>
      <c r="C345" s="4" t="s">
        <v>2</v>
      </c>
      <c r="D345" s="4" t="s">
        <v>3</v>
      </c>
      <c r="E345" s="4" t="s">
        <v>4</v>
      </c>
      <c r="F345" s="4" t="s">
        <v>5</v>
      </c>
      <c r="G345" s="4"/>
      <c r="H345" s="6" t="s">
        <v>34</v>
      </c>
      <c r="I345" s="4" t="s">
        <v>10</v>
      </c>
      <c r="J345" s="4" t="s">
        <v>11</v>
      </c>
      <c r="K345" s="4" t="s">
        <v>36</v>
      </c>
      <c r="L345" s="4" t="s">
        <v>37</v>
      </c>
      <c r="M345" s="4" t="s">
        <v>33</v>
      </c>
      <c r="N345" s="4" t="s">
        <v>12</v>
      </c>
      <c r="O345" s="4" t="s">
        <v>13</v>
      </c>
      <c r="P345" s="4" t="s">
        <v>14</v>
      </c>
      <c r="Q345" s="4" t="s">
        <v>15</v>
      </c>
      <c r="R345" s="4" t="s">
        <v>16</v>
      </c>
      <c r="S345" s="4" t="s">
        <v>17</v>
      </c>
      <c r="T345" s="4" t="s">
        <v>18</v>
      </c>
      <c r="U345" s="4" t="s">
        <v>19</v>
      </c>
      <c r="V345" s="4" t="s">
        <v>20</v>
      </c>
      <c r="W345" s="4" t="s">
        <v>21</v>
      </c>
      <c r="X345" s="4" t="s">
        <v>22</v>
      </c>
      <c r="Y345" s="4" t="s">
        <v>23</v>
      </c>
      <c r="Z345" s="4" t="s">
        <v>24</v>
      </c>
      <c r="AA345" s="4" t="s">
        <v>25</v>
      </c>
      <c r="AB345" s="4" t="s">
        <v>26</v>
      </c>
      <c r="AC345" s="4" t="s">
        <v>27</v>
      </c>
      <c r="AD345" s="15" t="s">
        <v>38</v>
      </c>
      <c r="AE345" s="15" t="s">
        <v>39</v>
      </c>
      <c r="AF345" s="4">
        <f>-1</f>
        <v>-1</v>
      </c>
      <c r="AG345" s="4" t="s">
        <v>45</v>
      </c>
      <c r="AH345" s="4" t="s">
        <v>40</v>
      </c>
      <c r="AI345" s="4" t="s">
        <v>41</v>
      </c>
      <c r="AJ345" s="4" t="s">
        <v>46</v>
      </c>
      <c r="AL345" s="5">
        <v>0.1816550925925926</v>
      </c>
      <c r="AM345" s="16">
        <v>29</v>
      </c>
      <c r="AN345" s="16">
        <v>20</v>
      </c>
    </row>
    <row r="346" spans="1:40" x14ac:dyDescent="0.35">
      <c r="A346" t="s">
        <v>30</v>
      </c>
      <c r="B346" t="s">
        <v>31</v>
      </c>
      <c r="C346" t="s">
        <v>32</v>
      </c>
      <c r="D346" s="5">
        <v>0.1806712962962963</v>
      </c>
      <c r="E346">
        <v>5</v>
      </c>
      <c r="F346">
        <v>5</v>
      </c>
      <c r="H346" s="7">
        <v>0</v>
      </c>
      <c r="I346">
        <v>2</v>
      </c>
      <c r="J346">
        <v>-1</v>
      </c>
      <c r="K346">
        <f t="shared" si="176"/>
        <v>0</v>
      </c>
      <c r="L346">
        <f t="shared" si="177"/>
        <v>1</v>
      </c>
      <c r="M346">
        <v>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f t="shared" si="189"/>
        <v>0</v>
      </c>
      <c r="U346">
        <f t="shared" si="193"/>
        <v>0</v>
      </c>
      <c r="V346">
        <f t="shared" si="197"/>
        <v>0</v>
      </c>
      <c r="W346">
        <f t="shared" si="201"/>
        <v>0</v>
      </c>
      <c r="X346">
        <v>0</v>
      </c>
      <c r="Y346">
        <v>0</v>
      </c>
      <c r="Z346">
        <v>0</v>
      </c>
      <c r="AA346">
        <v>0</v>
      </c>
      <c r="AB346">
        <f t="shared" si="194"/>
        <v>0</v>
      </c>
      <c r="AC346">
        <f t="shared" si="198"/>
        <v>0</v>
      </c>
      <c r="AD346" s="16">
        <f>SUM(K346,P346,R346,T346,V346,X346,Z346,AB346)+AD344</f>
        <v>28</v>
      </c>
      <c r="AE346" s="16">
        <f>SUM(J346,L346,Q346,S346,U346,W346,Y346,AA346,AC346)+AE344</f>
        <v>18</v>
      </c>
      <c r="AG346">
        <v>135</v>
      </c>
      <c r="AH346">
        <f>(AD350-AD346)/$AG$346</f>
        <v>7.4074074074074077E-3</v>
      </c>
      <c r="AI346">
        <f>(AE350-AE346)/$AG$346</f>
        <v>2.9629629629629631E-2</v>
      </c>
      <c r="AJ346">
        <f>IF(AH346&gt;AI346, 1,2)</f>
        <v>2</v>
      </c>
      <c r="AL346" s="5">
        <v>0.18211805555555557</v>
      </c>
      <c r="AM346" s="16">
        <v>29</v>
      </c>
      <c r="AN346" s="16">
        <v>22</v>
      </c>
    </row>
    <row r="347" spans="1:40" x14ac:dyDescent="0.35">
      <c r="A347" t="s">
        <v>30</v>
      </c>
      <c r="B347" t="s">
        <v>31</v>
      </c>
      <c r="C347" t="s">
        <v>32</v>
      </c>
      <c r="D347" s="5">
        <v>0.18112268518518518</v>
      </c>
      <c r="E347">
        <v>5</v>
      </c>
      <c r="F347">
        <v>5</v>
      </c>
      <c r="H347" s="7">
        <v>15</v>
      </c>
      <c r="I347">
        <v>2</v>
      </c>
      <c r="J347">
        <v>1</v>
      </c>
      <c r="K347">
        <f t="shared" si="176"/>
        <v>0</v>
      </c>
      <c r="L347">
        <f t="shared" si="177"/>
        <v>1</v>
      </c>
      <c r="M347">
        <v>2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f t="shared" si="189"/>
        <v>0</v>
      </c>
      <c r="U347">
        <f t="shared" si="193"/>
        <v>0</v>
      </c>
      <c r="V347">
        <f t="shared" si="197"/>
        <v>0</v>
      </c>
      <c r="W347">
        <f t="shared" si="201"/>
        <v>0</v>
      </c>
      <c r="X347">
        <v>0</v>
      </c>
      <c r="Y347">
        <v>0</v>
      </c>
      <c r="Z347">
        <v>0</v>
      </c>
      <c r="AA347">
        <v>0</v>
      </c>
      <c r="AB347">
        <f t="shared" si="194"/>
        <v>0</v>
      </c>
      <c r="AC347">
        <f t="shared" si="198"/>
        <v>0</v>
      </c>
      <c r="AD347" s="16">
        <f>SUM(K347,P347,R347,T347,V347,X347,Z347,AB347)+AD346</f>
        <v>28</v>
      </c>
      <c r="AE347" s="16">
        <f>SUM(J347,L347,Q347,S347,U347,W347,Y347,AA347,AC347)+AE346</f>
        <v>20</v>
      </c>
      <c r="AL347" s="5">
        <v>0.18325231481481483</v>
      </c>
      <c r="AM347" s="16">
        <v>29</v>
      </c>
      <c r="AN347" s="16">
        <v>23</v>
      </c>
    </row>
    <row r="348" spans="1:40" x14ac:dyDescent="0.35">
      <c r="A348" t="s">
        <v>30</v>
      </c>
      <c r="B348" t="s">
        <v>31</v>
      </c>
      <c r="C348" t="s">
        <v>32</v>
      </c>
      <c r="D348" s="5">
        <v>0.18140046296296297</v>
      </c>
      <c r="E348">
        <v>5</v>
      </c>
      <c r="F348">
        <v>5</v>
      </c>
      <c r="H348" s="7">
        <v>30</v>
      </c>
      <c r="I348">
        <v>2</v>
      </c>
      <c r="J348">
        <v>1</v>
      </c>
      <c r="K348">
        <f t="shared" si="176"/>
        <v>0</v>
      </c>
      <c r="L348">
        <f t="shared" si="177"/>
        <v>1</v>
      </c>
      <c r="M348">
        <v>2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f t="shared" si="189"/>
        <v>0</v>
      </c>
      <c r="U348">
        <f t="shared" si="193"/>
        <v>0</v>
      </c>
      <c r="V348">
        <f t="shared" si="197"/>
        <v>0</v>
      </c>
      <c r="W348">
        <f t="shared" si="201"/>
        <v>0</v>
      </c>
      <c r="X348">
        <v>0</v>
      </c>
      <c r="Y348">
        <v>0</v>
      </c>
      <c r="Z348">
        <v>0</v>
      </c>
      <c r="AA348">
        <v>0</v>
      </c>
      <c r="AB348">
        <f t="shared" si="194"/>
        <v>0</v>
      </c>
      <c r="AC348">
        <f t="shared" si="198"/>
        <v>0</v>
      </c>
      <c r="AD348" s="16">
        <f t="shared" ref="AD348:AD350" si="204">SUM(K348,P348,R348,T348,V348,X348,Z348,AB348)+AD347</f>
        <v>28</v>
      </c>
      <c r="AE348" s="16">
        <f t="shared" ref="AE348:AE350" si="205">SUM(J348,L348,Q348,S348,U348,W348,Y348,AA348,AC348)+AE347</f>
        <v>22</v>
      </c>
      <c r="AL348" s="5">
        <v>0.18379629629629632</v>
      </c>
      <c r="AM348" s="16">
        <v>31</v>
      </c>
      <c r="AN348" s="16">
        <v>22</v>
      </c>
    </row>
    <row r="349" spans="1:40" x14ac:dyDescent="0.35">
      <c r="A349" t="s">
        <v>30</v>
      </c>
      <c r="B349" t="s">
        <v>31</v>
      </c>
      <c r="C349" t="s">
        <v>32</v>
      </c>
      <c r="D349" s="5">
        <v>0.1816550925925926</v>
      </c>
      <c r="E349">
        <v>5</v>
      </c>
      <c r="F349">
        <v>5</v>
      </c>
      <c r="H349" s="7">
        <v>40</v>
      </c>
      <c r="I349">
        <v>2</v>
      </c>
      <c r="J349">
        <v>-1</v>
      </c>
      <c r="K349">
        <f t="shared" si="176"/>
        <v>1</v>
      </c>
      <c r="L349">
        <f t="shared" si="177"/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f t="shared" ref="T349:T383" si="206">0*(-1)</f>
        <v>0</v>
      </c>
      <c r="U349">
        <f t="shared" si="193"/>
        <v>0</v>
      </c>
      <c r="V349">
        <f t="shared" si="197"/>
        <v>0</v>
      </c>
      <c r="W349">
        <f>1*(-1)</f>
        <v>-1</v>
      </c>
      <c r="X349">
        <v>0</v>
      </c>
      <c r="Y349">
        <v>0</v>
      </c>
      <c r="Z349">
        <v>0</v>
      </c>
      <c r="AA349">
        <v>0</v>
      </c>
      <c r="AB349">
        <f t="shared" si="194"/>
        <v>0</v>
      </c>
      <c r="AC349">
        <f t="shared" si="198"/>
        <v>0</v>
      </c>
      <c r="AD349" s="16">
        <f t="shared" si="204"/>
        <v>29</v>
      </c>
      <c r="AE349" s="16">
        <f t="shared" si="205"/>
        <v>20</v>
      </c>
      <c r="AL349" s="5">
        <v>0.18432870370370369</v>
      </c>
      <c r="AM349" s="16">
        <v>31</v>
      </c>
      <c r="AN349" s="16">
        <v>24</v>
      </c>
    </row>
    <row r="350" spans="1:40" x14ac:dyDescent="0.35">
      <c r="A350" t="s">
        <v>30</v>
      </c>
      <c r="B350" t="s">
        <v>31</v>
      </c>
      <c r="C350" t="s">
        <v>32</v>
      </c>
      <c r="D350" s="5">
        <v>0.18211805555555557</v>
      </c>
      <c r="E350">
        <v>5</v>
      </c>
      <c r="F350">
        <v>5</v>
      </c>
      <c r="H350" s="7">
        <v>40</v>
      </c>
      <c r="I350">
        <v>2</v>
      </c>
      <c r="J350">
        <v>1</v>
      </c>
      <c r="K350">
        <f t="shared" si="176"/>
        <v>0</v>
      </c>
      <c r="L350">
        <f t="shared" si="177"/>
        <v>1</v>
      </c>
      <c r="M350">
        <v>2</v>
      </c>
      <c r="N350">
        <v>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f t="shared" si="206"/>
        <v>0</v>
      </c>
      <c r="U350">
        <f t="shared" si="193"/>
        <v>0</v>
      </c>
      <c r="V350">
        <f t="shared" si="197"/>
        <v>0</v>
      </c>
      <c r="W350">
        <f>0*(-1)</f>
        <v>0</v>
      </c>
      <c r="X350">
        <v>0</v>
      </c>
      <c r="Y350">
        <v>0</v>
      </c>
      <c r="Z350">
        <v>0</v>
      </c>
      <c r="AA350">
        <v>0</v>
      </c>
      <c r="AB350">
        <f t="shared" si="194"/>
        <v>0</v>
      </c>
      <c r="AC350">
        <f t="shared" si="198"/>
        <v>0</v>
      </c>
      <c r="AD350" s="16">
        <f t="shared" si="204"/>
        <v>29</v>
      </c>
      <c r="AE350" s="16">
        <f t="shared" si="205"/>
        <v>22</v>
      </c>
      <c r="AL350" s="5">
        <v>0.18466435185185184</v>
      </c>
      <c r="AM350" s="16">
        <v>32</v>
      </c>
      <c r="AN350" s="16">
        <v>23</v>
      </c>
    </row>
    <row r="351" spans="1:40" x14ac:dyDescent="0.35">
      <c r="A351" s="4" t="s">
        <v>0</v>
      </c>
      <c r="B351" s="4" t="s">
        <v>1</v>
      </c>
      <c r="C351" s="4" t="s">
        <v>2</v>
      </c>
      <c r="D351" s="4" t="s">
        <v>3</v>
      </c>
      <c r="E351" s="4" t="s">
        <v>4</v>
      </c>
      <c r="F351" s="4" t="s">
        <v>5</v>
      </c>
      <c r="G351" s="4"/>
      <c r="H351" s="6" t="s">
        <v>34</v>
      </c>
      <c r="I351" s="4" t="s">
        <v>10</v>
      </c>
      <c r="J351" s="4" t="s">
        <v>11</v>
      </c>
      <c r="K351" s="4" t="s">
        <v>36</v>
      </c>
      <c r="L351" s="4" t="s">
        <v>37</v>
      </c>
      <c r="M351" s="4" t="s">
        <v>33</v>
      </c>
      <c r="N351" s="4" t="s">
        <v>12</v>
      </c>
      <c r="O351" s="4" t="s">
        <v>13</v>
      </c>
      <c r="P351" s="4" t="s">
        <v>14</v>
      </c>
      <c r="Q351" s="4" t="s">
        <v>15</v>
      </c>
      <c r="R351" s="4" t="s">
        <v>16</v>
      </c>
      <c r="S351" s="4" t="s">
        <v>17</v>
      </c>
      <c r="T351" s="4" t="s">
        <v>18</v>
      </c>
      <c r="U351" s="4" t="s">
        <v>19</v>
      </c>
      <c r="V351" s="4" t="s">
        <v>20</v>
      </c>
      <c r="W351" s="4" t="s">
        <v>21</v>
      </c>
      <c r="X351" s="4" t="s">
        <v>22</v>
      </c>
      <c r="Y351" s="4" t="s">
        <v>23</v>
      </c>
      <c r="Z351" s="4" t="s">
        <v>24</v>
      </c>
      <c r="AA351" s="4" t="s">
        <v>25</v>
      </c>
      <c r="AB351" s="4" t="s">
        <v>26</v>
      </c>
      <c r="AC351" s="4" t="s">
        <v>27</v>
      </c>
      <c r="AD351" s="15" t="s">
        <v>38</v>
      </c>
      <c r="AE351" s="15" t="s">
        <v>39</v>
      </c>
      <c r="AF351" s="4">
        <f>-1</f>
        <v>-1</v>
      </c>
      <c r="AG351" s="4" t="s">
        <v>45</v>
      </c>
      <c r="AH351" s="4" t="s">
        <v>40</v>
      </c>
      <c r="AI351" s="4" t="s">
        <v>41</v>
      </c>
      <c r="AJ351" s="4" t="s">
        <v>46</v>
      </c>
      <c r="AL351" s="5">
        <v>0.18515046296296298</v>
      </c>
      <c r="AM351" s="16">
        <v>33</v>
      </c>
      <c r="AN351" s="16">
        <v>23</v>
      </c>
    </row>
    <row r="352" spans="1:40" x14ac:dyDescent="0.35">
      <c r="A352" t="s">
        <v>30</v>
      </c>
      <c r="B352" t="s">
        <v>31</v>
      </c>
      <c r="C352" t="s">
        <v>32</v>
      </c>
      <c r="D352" s="5">
        <v>0.18325231481481483</v>
      </c>
      <c r="E352">
        <v>5</v>
      </c>
      <c r="F352">
        <v>6</v>
      </c>
      <c r="H352" s="7">
        <v>0</v>
      </c>
      <c r="I352">
        <v>1</v>
      </c>
      <c r="J352">
        <v>-1</v>
      </c>
      <c r="K352">
        <f t="shared" si="176"/>
        <v>0</v>
      </c>
      <c r="L352">
        <f t="shared" si="177"/>
        <v>1</v>
      </c>
      <c r="M352">
        <v>2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f t="shared" si="206"/>
        <v>0</v>
      </c>
      <c r="U352">
        <f t="shared" si="193"/>
        <v>0</v>
      </c>
      <c r="V352">
        <f t="shared" si="197"/>
        <v>0</v>
      </c>
      <c r="W352">
        <f>0*(-1)</f>
        <v>0</v>
      </c>
      <c r="X352">
        <v>0</v>
      </c>
      <c r="Y352">
        <v>1</v>
      </c>
      <c r="Z352">
        <v>0</v>
      </c>
      <c r="AA352">
        <v>0</v>
      </c>
      <c r="AB352">
        <f t="shared" si="194"/>
        <v>0</v>
      </c>
      <c r="AC352">
        <f t="shared" si="198"/>
        <v>0</v>
      </c>
      <c r="AD352" s="16">
        <f>SUM(K352,P352,R352,T352,V352,X352,Z352,AB352)+AD350</f>
        <v>29</v>
      </c>
      <c r="AE352" s="16">
        <f>SUM(J352,L352,Q352,S352,U352,W352,Y352,AA352,AC352)+AE350</f>
        <v>23</v>
      </c>
      <c r="AG352">
        <v>196</v>
      </c>
      <c r="AH352">
        <f>(AD357-AD352)/$AG$352</f>
        <v>3.5714285714285712E-2</v>
      </c>
      <c r="AI352">
        <f>(AE357-AE352)/$AG$352</f>
        <v>5.1020408163265302E-3</v>
      </c>
      <c r="AJ352">
        <f>IF(AH352&gt;AI352, 1,2)</f>
        <v>1</v>
      </c>
      <c r="AL352" s="5">
        <v>0.18552083333333333</v>
      </c>
      <c r="AM352" s="16">
        <v>36</v>
      </c>
      <c r="AN352" s="16">
        <v>24</v>
      </c>
    </row>
    <row r="353" spans="1:40" x14ac:dyDescent="0.35">
      <c r="A353" t="s">
        <v>30</v>
      </c>
      <c r="B353" t="s">
        <v>31</v>
      </c>
      <c r="C353" t="s">
        <v>32</v>
      </c>
      <c r="D353" s="5">
        <v>0.18379629629629632</v>
      </c>
      <c r="E353">
        <v>5</v>
      </c>
      <c r="F353">
        <v>6</v>
      </c>
      <c r="H353" s="7">
        <v>15</v>
      </c>
      <c r="I353">
        <v>1</v>
      </c>
      <c r="J353">
        <v>-1</v>
      </c>
      <c r="K353">
        <f t="shared" si="176"/>
        <v>1</v>
      </c>
      <c r="L353">
        <f t="shared" si="177"/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f t="shared" si="206"/>
        <v>0</v>
      </c>
      <c r="U353">
        <f t="shared" si="193"/>
        <v>0</v>
      </c>
      <c r="V353">
        <f t="shared" si="197"/>
        <v>0</v>
      </c>
      <c r="W353">
        <f>0*(-1)</f>
        <v>0</v>
      </c>
      <c r="X353">
        <v>1</v>
      </c>
      <c r="Y353">
        <v>0</v>
      </c>
      <c r="Z353">
        <v>0</v>
      </c>
      <c r="AA353">
        <v>0</v>
      </c>
      <c r="AB353">
        <f t="shared" si="194"/>
        <v>0</v>
      </c>
      <c r="AC353">
        <f t="shared" si="198"/>
        <v>0</v>
      </c>
      <c r="AD353" s="16">
        <f>SUM(K353,P353,R353,T353,V353,X353,Z353,AB353)+AD352</f>
        <v>31</v>
      </c>
      <c r="AE353" s="16">
        <f>SUM(J353,L353,Q353,S353,U353,W353,Y353,AA353,AC353)+AE352</f>
        <v>22</v>
      </c>
      <c r="AL353" s="5">
        <v>0.18586805555555555</v>
      </c>
      <c r="AM353" s="16">
        <v>36</v>
      </c>
      <c r="AN353" s="16">
        <v>26</v>
      </c>
    </row>
    <row r="354" spans="1:40" x14ac:dyDescent="0.35">
      <c r="A354" t="s">
        <v>30</v>
      </c>
      <c r="B354" t="s">
        <v>31</v>
      </c>
      <c r="C354" t="s">
        <v>32</v>
      </c>
      <c r="D354" s="5">
        <v>0.18432870370370369</v>
      </c>
      <c r="E354">
        <v>5</v>
      </c>
      <c r="F354">
        <v>6</v>
      </c>
      <c r="H354" s="7">
        <v>15</v>
      </c>
      <c r="I354">
        <v>1</v>
      </c>
      <c r="J354">
        <v>1</v>
      </c>
      <c r="K354">
        <f t="shared" si="176"/>
        <v>0</v>
      </c>
      <c r="L354">
        <f t="shared" si="177"/>
        <v>1</v>
      </c>
      <c r="M354">
        <v>2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f t="shared" si="206"/>
        <v>0</v>
      </c>
      <c r="U354">
        <f t="shared" ref="U354:U383" si="207">0*(-1)</f>
        <v>0</v>
      </c>
      <c r="V354">
        <f t="shared" si="197"/>
        <v>0</v>
      </c>
      <c r="W354">
        <f>0*(-1)</f>
        <v>0</v>
      </c>
      <c r="X354">
        <v>0</v>
      </c>
      <c r="Y354">
        <v>0</v>
      </c>
      <c r="Z354">
        <v>0</v>
      </c>
      <c r="AA354">
        <v>0</v>
      </c>
      <c r="AB354">
        <f t="shared" si="194"/>
        <v>0</v>
      </c>
      <c r="AC354">
        <f t="shared" si="198"/>
        <v>0</v>
      </c>
      <c r="AD354" s="16">
        <f t="shared" ref="AD354:AD357" si="208">SUM(K354,P354,R354,T354,V354,X354,Z354,AB354)+AD353</f>
        <v>31</v>
      </c>
      <c r="AE354" s="16">
        <f t="shared" ref="AE354:AE357" si="209">SUM(J354,L354,Q354,S354,U354,W354,Y354,AA354,AC354)+AE353</f>
        <v>24</v>
      </c>
      <c r="AL354" s="5">
        <v>0.18604166666666666</v>
      </c>
      <c r="AM354" s="16">
        <v>38</v>
      </c>
      <c r="AN354" s="16">
        <v>27</v>
      </c>
    </row>
    <row r="355" spans="1:40" x14ac:dyDescent="0.35">
      <c r="A355" t="s">
        <v>30</v>
      </c>
      <c r="B355" t="s">
        <v>31</v>
      </c>
      <c r="C355" t="s">
        <v>32</v>
      </c>
      <c r="D355" s="5">
        <v>0.18466435185185184</v>
      </c>
      <c r="E355">
        <v>5</v>
      </c>
      <c r="F355">
        <v>6</v>
      </c>
      <c r="H355" s="7">
        <v>30</v>
      </c>
      <c r="I355">
        <v>1</v>
      </c>
      <c r="J355">
        <v>-1</v>
      </c>
      <c r="K355">
        <f t="shared" si="176"/>
        <v>1</v>
      </c>
      <c r="L355">
        <f t="shared" si="177"/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f t="shared" si="206"/>
        <v>0</v>
      </c>
      <c r="U355">
        <f t="shared" si="207"/>
        <v>0</v>
      </c>
      <c r="V355">
        <f t="shared" si="197"/>
        <v>0</v>
      </c>
      <c r="W355">
        <f>0*(-1)</f>
        <v>0</v>
      </c>
      <c r="X355">
        <v>0</v>
      </c>
      <c r="Y355">
        <v>0</v>
      </c>
      <c r="Z355">
        <v>0</v>
      </c>
      <c r="AA355">
        <v>0</v>
      </c>
      <c r="AB355">
        <f t="shared" si="194"/>
        <v>0</v>
      </c>
      <c r="AC355">
        <f t="shared" si="198"/>
        <v>0</v>
      </c>
      <c r="AD355" s="16">
        <f t="shared" si="208"/>
        <v>32</v>
      </c>
      <c r="AE355" s="16">
        <f t="shared" si="209"/>
        <v>23</v>
      </c>
      <c r="AL355" s="5">
        <v>0.18657407407407409</v>
      </c>
      <c r="AM355" s="16">
        <v>38</v>
      </c>
      <c r="AN355" s="16">
        <v>30</v>
      </c>
    </row>
    <row r="356" spans="1:40" x14ac:dyDescent="0.35">
      <c r="A356" t="s">
        <v>30</v>
      </c>
      <c r="B356" t="s">
        <v>31</v>
      </c>
      <c r="C356" t="s">
        <v>32</v>
      </c>
      <c r="D356" s="5">
        <v>0.18515046296296298</v>
      </c>
      <c r="E356">
        <v>5</v>
      </c>
      <c r="F356">
        <v>6</v>
      </c>
      <c r="H356" s="7">
        <v>30</v>
      </c>
      <c r="I356">
        <v>1</v>
      </c>
      <c r="J356">
        <v>1</v>
      </c>
      <c r="K356">
        <f t="shared" si="176"/>
        <v>1</v>
      </c>
      <c r="L356">
        <f t="shared" si="177"/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f t="shared" si="206"/>
        <v>0</v>
      </c>
      <c r="U356">
        <f t="shared" si="207"/>
        <v>0</v>
      </c>
      <c r="V356">
        <f t="shared" si="197"/>
        <v>0</v>
      </c>
      <c r="W356">
        <f>1*(-1)</f>
        <v>-1</v>
      </c>
      <c r="X356">
        <v>0</v>
      </c>
      <c r="Y356">
        <v>0</v>
      </c>
      <c r="Z356">
        <v>0</v>
      </c>
      <c r="AA356">
        <v>0</v>
      </c>
      <c r="AB356">
        <f t="shared" si="194"/>
        <v>0</v>
      </c>
      <c r="AC356">
        <f t="shared" si="198"/>
        <v>0</v>
      </c>
      <c r="AD356" s="16">
        <f t="shared" si="208"/>
        <v>33</v>
      </c>
      <c r="AE356" s="16">
        <f t="shared" si="209"/>
        <v>23</v>
      </c>
      <c r="AL356" s="5">
        <v>0.18706018518518519</v>
      </c>
      <c r="AM356" s="16">
        <v>40</v>
      </c>
      <c r="AN356" s="16">
        <v>31</v>
      </c>
    </row>
    <row r="357" spans="1:40" x14ac:dyDescent="0.35">
      <c r="A357" t="s">
        <v>30</v>
      </c>
      <c r="B357" t="s">
        <v>31</v>
      </c>
      <c r="C357" t="s">
        <v>32</v>
      </c>
      <c r="D357" s="5">
        <v>0.18552083333333333</v>
      </c>
      <c r="E357">
        <v>5</v>
      </c>
      <c r="F357">
        <v>6</v>
      </c>
      <c r="H357" s="7">
        <v>30</v>
      </c>
      <c r="I357">
        <v>1</v>
      </c>
      <c r="J357">
        <v>1</v>
      </c>
      <c r="K357">
        <f t="shared" si="176"/>
        <v>1</v>
      </c>
      <c r="L357">
        <f t="shared" si="177"/>
        <v>0</v>
      </c>
      <c r="M357">
        <v>1</v>
      </c>
      <c r="N357">
        <v>1</v>
      </c>
      <c r="O357">
        <v>0</v>
      </c>
      <c r="P357">
        <v>1</v>
      </c>
      <c r="Q357">
        <v>0</v>
      </c>
      <c r="R357">
        <v>1</v>
      </c>
      <c r="S357">
        <v>0</v>
      </c>
      <c r="T357">
        <f t="shared" si="206"/>
        <v>0</v>
      </c>
      <c r="U357">
        <f t="shared" si="207"/>
        <v>0</v>
      </c>
      <c r="V357">
        <f t="shared" si="197"/>
        <v>0</v>
      </c>
      <c r="W357">
        <f t="shared" ref="W357:W383" si="210">0*(-1)</f>
        <v>0</v>
      </c>
      <c r="X357">
        <v>0</v>
      </c>
      <c r="Y357">
        <v>0</v>
      </c>
      <c r="Z357">
        <v>0</v>
      </c>
      <c r="AA357">
        <v>0</v>
      </c>
      <c r="AB357">
        <f t="shared" ref="AB357:AB383" si="211">0*(-1)</f>
        <v>0</v>
      </c>
      <c r="AC357">
        <f t="shared" si="198"/>
        <v>0</v>
      </c>
      <c r="AD357" s="16">
        <f t="shared" si="208"/>
        <v>36</v>
      </c>
      <c r="AE357" s="16">
        <f t="shared" si="209"/>
        <v>24</v>
      </c>
      <c r="AL357" s="5">
        <v>0.18748842592592593</v>
      </c>
      <c r="AM357" s="16">
        <v>40</v>
      </c>
      <c r="AN357" s="16">
        <v>32</v>
      </c>
    </row>
    <row r="358" spans="1:40" x14ac:dyDescent="0.35">
      <c r="A358" s="4" t="s">
        <v>0</v>
      </c>
      <c r="B358" s="4" t="s">
        <v>1</v>
      </c>
      <c r="C358" s="4" t="s">
        <v>2</v>
      </c>
      <c r="D358" s="4" t="s">
        <v>3</v>
      </c>
      <c r="E358" s="4" t="s">
        <v>4</v>
      </c>
      <c r="F358" s="4" t="s">
        <v>5</v>
      </c>
      <c r="G358" s="4"/>
      <c r="H358" s="6" t="s">
        <v>34</v>
      </c>
      <c r="I358" s="4" t="s">
        <v>10</v>
      </c>
      <c r="J358" s="4" t="s">
        <v>11</v>
      </c>
      <c r="K358" s="4" t="s">
        <v>36</v>
      </c>
      <c r="L358" s="4" t="s">
        <v>37</v>
      </c>
      <c r="M358" s="4" t="s">
        <v>33</v>
      </c>
      <c r="N358" s="4" t="s">
        <v>12</v>
      </c>
      <c r="O358" s="4" t="s">
        <v>13</v>
      </c>
      <c r="P358" s="4" t="s">
        <v>14</v>
      </c>
      <c r="Q358" s="4" t="s">
        <v>15</v>
      </c>
      <c r="R358" s="4" t="s">
        <v>16</v>
      </c>
      <c r="S358" s="4" t="s">
        <v>17</v>
      </c>
      <c r="T358" s="4" t="s">
        <v>18</v>
      </c>
      <c r="U358" s="4" t="s">
        <v>19</v>
      </c>
      <c r="V358" s="4" t="s">
        <v>20</v>
      </c>
      <c r="W358" s="4" t="s">
        <v>21</v>
      </c>
      <c r="X358" s="4" t="s">
        <v>22</v>
      </c>
      <c r="Y358" s="4" t="s">
        <v>23</v>
      </c>
      <c r="Z358" s="4" t="s">
        <v>24</v>
      </c>
      <c r="AA358" s="4" t="s">
        <v>25</v>
      </c>
      <c r="AB358" s="4" t="s">
        <v>26</v>
      </c>
      <c r="AC358" s="4" t="s">
        <v>27</v>
      </c>
      <c r="AD358" s="15" t="s">
        <v>38</v>
      </c>
      <c r="AE358" s="15" t="s">
        <v>39</v>
      </c>
      <c r="AF358" s="4">
        <f>-1</f>
        <v>-1</v>
      </c>
      <c r="AG358" s="4" t="s">
        <v>45</v>
      </c>
      <c r="AH358" s="4" t="s">
        <v>40</v>
      </c>
      <c r="AI358" s="4" t="s">
        <v>41</v>
      </c>
      <c r="AJ358" s="4" t="s">
        <v>46</v>
      </c>
      <c r="AL358" s="5">
        <v>0.18818287037037038</v>
      </c>
      <c r="AM358" s="16">
        <v>40</v>
      </c>
      <c r="AN358" s="16">
        <v>34</v>
      </c>
    </row>
    <row r="359" spans="1:40" x14ac:dyDescent="0.35">
      <c r="A359" t="s">
        <v>30</v>
      </c>
      <c r="B359" t="s">
        <v>31</v>
      </c>
      <c r="C359" t="s">
        <v>32</v>
      </c>
      <c r="D359" s="5">
        <v>0.18586805555555555</v>
      </c>
      <c r="E359">
        <v>5</v>
      </c>
      <c r="F359">
        <v>7</v>
      </c>
      <c r="H359" s="7">
        <v>0</v>
      </c>
      <c r="I359">
        <v>2</v>
      </c>
      <c r="J359">
        <v>1</v>
      </c>
      <c r="K359">
        <f t="shared" si="176"/>
        <v>0</v>
      </c>
      <c r="L359">
        <f t="shared" si="177"/>
        <v>1</v>
      </c>
      <c r="M359">
        <v>2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f t="shared" si="206"/>
        <v>0</v>
      </c>
      <c r="U359">
        <f t="shared" si="207"/>
        <v>0</v>
      </c>
      <c r="V359">
        <f t="shared" si="197"/>
        <v>0</v>
      </c>
      <c r="W359">
        <f t="shared" si="210"/>
        <v>0</v>
      </c>
      <c r="X359">
        <v>0</v>
      </c>
      <c r="Y359">
        <v>0</v>
      </c>
      <c r="Z359">
        <v>0</v>
      </c>
      <c r="AA359">
        <v>0</v>
      </c>
      <c r="AB359">
        <f t="shared" si="211"/>
        <v>0</v>
      </c>
      <c r="AC359">
        <f t="shared" si="198"/>
        <v>0</v>
      </c>
      <c r="AD359" s="16">
        <f>SUM(K359,P359,R359,T359,V359,X359,Z359,AB359)+AD357</f>
        <v>36</v>
      </c>
      <c r="AE359" s="16">
        <f>SUM(J359,L359,Q359,S359,U359,W359,Y359,AA359,AC359)+AE357</f>
        <v>26</v>
      </c>
      <c r="AG359">
        <v>200</v>
      </c>
      <c r="AH359">
        <f>(AD364-AD359)/$AG$359</f>
        <v>0.02</v>
      </c>
      <c r="AI359">
        <f>(AE364-AE359)/$AG$359</f>
        <v>0.04</v>
      </c>
      <c r="AJ359">
        <f>IF(AH359&gt;AI359, 1,2)</f>
        <v>2</v>
      </c>
      <c r="AL359" s="5">
        <v>0.18940972222222222</v>
      </c>
      <c r="AM359" s="16">
        <v>39</v>
      </c>
      <c r="AN359" s="16">
        <v>36</v>
      </c>
    </row>
    <row r="360" spans="1:40" x14ac:dyDescent="0.35">
      <c r="A360" t="s">
        <v>30</v>
      </c>
      <c r="B360" t="s">
        <v>31</v>
      </c>
      <c r="C360" t="s">
        <v>32</v>
      </c>
      <c r="D360" s="5">
        <v>0.18604166666666666</v>
      </c>
      <c r="E360">
        <v>5</v>
      </c>
      <c r="F360">
        <v>7</v>
      </c>
      <c r="H360" s="7">
        <v>15</v>
      </c>
      <c r="I360">
        <v>2</v>
      </c>
      <c r="J360">
        <v>1</v>
      </c>
      <c r="K360">
        <f t="shared" si="176"/>
        <v>1</v>
      </c>
      <c r="L360">
        <f t="shared" si="177"/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f t="shared" si="206"/>
        <v>0</v>
      </c>
      <c r="U360">
        <f t="shared" si="207"/>
        <v>0</v>
      </c>
      <c r="V360">
        <f t="shared" si="197"/>
        <v>0</v>
      </c>
      <c r="W360">
        <f t="shared" si="210"/>
        <v>0</v>
      </c>
      <c r="X360">
        <v>0</v>
      </c>
      <c r="Y360">
        <v>0</v>
      </c>
      <c r="Z360">
        <v>0</v>
      </c>
      <c r="AA360">
        <v>0</v>
      </c>
      <c r="AB360">
        <f t="shared" si="211"/>
        <v>0</v>
      </c>
      <c r="AC360">
        <f t="shared" si="198"/>
        <v>0</v>
      </c>
      <c r="AD360" s="16">
        <f>SUM(K360,P360,R360,T360,V360,X360,Z360,AB360)+AD359</f>
        <v>38</v>
      </c>
      <c r="AE360" s="16">
        <f>SUM(J360,L360,Q360,S360,U360,W360,Y360,AA360,AC360)+AE359</f>
        <v>27</v>
      </c>
      <c r="AL360" s="5">
        <v>0.1897337962962963</v>
      </c>
      <c r="AM360" s="16">
        <v>40</v>
      </c>
      <c r="AN360" s="16">
        <v>35</v>
      </c>
    </row>
    <row r="361" spans="1:40" x14ac:dyDescent="0.35">
      <c r="A361" t="s">
        <v>30</v>
      </c>
      <c r="B361" t="s">
        <v>31</v>
      </c>
      <c r="C361" t="s">
        <v>32</v>
      </c>
      <c r="D361" s="5">
        <v>0.18657407407407409</v>
      </c>
      <c r="E361">
        <v>5</v>
      </c>
      <c r="F361">
        <v>7</v>
      </c>
      <c r="H361" s="7">
        <v>15</v>
      </c>
      <c r="I361">
        <v>2</v>
      </c>
      <c r="J361">
        <v>1</v>
      </c>
      <c r="K361">
        <f t="shared" si="176"/>
        <v>0</v>
      </c>
      <c r="L361">
        <f t="shared" si="177"/>
        <v>1</v>
      </c>
      <c r="M361">
        <v>2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f t="shared" si="206"/>
        <v>0</v>
      </c>
      <c r="U361">
        <f t="shared" si="207"/>
        <v>0</v>
      </c>
      <c r="V361">
        <f t="shared" si="197"/>
        <v>0</v>
      </c>
      <c r="W361">
        <f t="shared" si="210"/>
        <v>0</v>
      </c>
      <c r="X361">
        <v>0</v>
      </c>
      <c r="Y361">
        <v>1</v>
      </c>
      <c r="Z361">
        <v>0</v>
      </c>
      <c r="AA361">
        <v>0</v>
      </c>
      <c r="AB361">
        <f t="shared" si="211"/>
        <v>0</v>
      </c>
      <c r="AC361">
        <f t="shared" si="198"/>
        <v>0</v>
      </c>
      <c r="AD361" s="16">
        <f t="shared" ref="AD361:AD364" si="212">SUM(K361,P361,R361,T361,V361,X361,Z361,AB361)+AD360</f>
        <v>38</v>
      </c>
      <c r="AE361" s="16">
        <f t="shared" ref="AE361:AE364" si="213">SUM(J361,L361,Q361,S361,U361,W361,Y361,AA361,AC361)+AE360</f>
        <v>30</v>
      </c>
      <c r="AL361" s="5">
        <v>0.19017361111111111</v>
      </c>
      <c r="AM361" s="16">
        <v>41</v>
      </c>
      <c r="AN361" s="16">
        <v>34</v>
      </c>
    </row>
    <row r="362" spans="1:40" x14ac:dyDescent="0.35">
      <c r="A362" t="s">
        <v>30</v>
      </c>
      <c r="B362" t="s">
        <v>31</v>
      </c>
      <c r="C362" t="s">
        <v>32</v>
      </c>
      <c r="D362" s="5">
        <v>0.18706018518518519</v>
      </c>
      <c r="E362">
        <v>5</v>
      </c>
      <c r="F362">
        <v>7</v>
      </c>
      <c r="H362" s="7">
        <v>30</v>
      </c>
      <c r="I362">
        <v>2</v>
      </c>
      <c r="J362">
        <v>1</v>
      </c>
      <c r="K362">
        <f t="shared" si="176"/>
        <v>1</v>
      </c>
      <c r="L362">
        <f t="shared" si="177"/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f t="shared" si="206"/>
        <v>0</v>
      </c>
      <c r="U362">
        <f t="shared" si="207"/>
        <v>0</v>
      </c>
      <c r="V362">
        <f t="shared" si="197"/>
        <v>0</v>
      </c>
      <c r="W362">
        <f t="shared" si="210"/>
        <v>0</v>
      </c>
      <c r="X362">
        <v>0</v>
      </c>
      <c r="Y362">
        <v>0</v>
      </c>
      <c r="Z362">
        <v>0</v>
      </c>
      <c r="AA362">
        <v>0</v>
      </c>
      <c r="AB362">
        <f t="shared" si="211"/>
        <v>0</v>
      </c>
      <c r="AC362">
        <f t="shared" si="198"/>
        <v>0</v>
      </c>
      <c r="AD362" s="16">
        <f t="shared" si="212"/>
        <v>40</v>
      </c>
      <c r="AE362" s="16">
        <f t="shared" si="213"/>
        <v>31</v>
      </c>
      <c r="AL362" s="5">
        <v>0.19071759259259258</v>
      </c>
      <c r="AM362" s="16">
        <v>43</v>
      </c>
      <c r="AN362" s="16">
        <v>35</v>
      </c>
    </row>
    <row r="363" spans="1:40" x14ac:dyDescent="0.35">
      <c r="A363" t="s">
        <v>30</v>
      </c>
      <c r="B363" t="s">
        <v>31</v>
      </c>
      <c r="C363" t="s">
        <v>32</v>
      </c>
      <c r="D363" s="5">
        <v>0.18748842592592593</v>
      </c>
      <c r="E363">
        <v>5</v>
      </c>
      <c r="F363">
        <v>7</v>
      </c>
      <c r="H363" s="7">
        <v>30</v>
      </c>
      <c r="I363">
        <v>2</v>
      </c>
      <c r="J363">
        <v>-1</v>
      </c>
      <c r="K363">
        <f t="shared" si="176"/>
        <v>0</v>
      </c>
      <c r="L363">
        <f t="shared" si="177"/>
        <v>1</v>
      </c>
      <c r="M363">
        <v>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f t="shared" si="206"/>
        <v>0</v>
      </c>
      <c r="U363">
        <f t="shared" si="207"/>
        <v>0</v>
      </c>
      <c r="V363">
        <f t="shared" si="197"/>
        <v>0</v>
      </c>
      <c r="W363">
        <f t="shared" si="210"/>
        <v>0</v>
      </c>
      <c r="X363">
        <v>0</v>
      </c>
      <c r="Y363">
        <v>0</v>
      </c>
      <c r="Z363">
        <v>0</v>
      </c>
      <c r="AA363">
        <v>0</v>
      </c>
      <c r="AB363">
        <f t="shared" si="211"/>
        <v>0</v>
      </c>
      <c r="AC363">
        <f t="shared" si="198"/>
        <v>0</v>
      </c>
      <c r="AD363" s="16">
        <f t="shared" si="212"/>
        <v>40</v>
      </c>
      <c r="AE363" s="16">
        <f t="shared" si="213"/>
        <v>32</v>
      </c>
      <c r="AL363" s="5">
        <v>0.1910300925925926</v>
      </c>
      <c r="AM363" s="16">
        <v>46</v>
      </c>
      <c r="AN363" s="16">
        <v>34</v>
      </c>
    </row>
    <row r="364" spans="1:40" x14ac:dyDescent="0.35">
      <c r="A364" t="s">
        <v>30</v>
      </c>
      <c r="B364" t="s">
        <v>31</v>
      </c>
      <c r="C364" t="s">
        <v>32</v>
      </c>
      <c r="D364" s="5">
        <v>0.18818287037037038</v>
      </c>
      <c r="E364">
        <v>5</v>
      </c>
      <c r="F364">
        <v>7</v>
      </c>
      <c r="H364" s="7">
        <v>40</v>
      </c>
      <c r="I364">
        <v>2</v>
      </c>
      <c r="J364">
        <v>1</v>
      </c>
      <c r="K364">
        <f t="shared" ref="K364:K383" si="214">IF(M364 = 1, 1, 0)</f>
        <v>0</v>
      </c>
      <c r="L364">
        <f t="shared" ref="L364:L383" si="215">IF(M364= 2, 1, 0)</f>
        <v>1</v>
      </c>
      <c r="M364">
        <v>2</v>
      </c>
      <c r="N364">
        <v>2</v>
      </c>
      <c r="O364">
        <v>0</v>
      </c>
      <c r="P364">
        <v>0</v>
      </c>
      <c r="Q364">
        <v>0</v>
      </c>
      <c r="R364">
        <v>0</v>
      </c>
      <c r="S364">
        <v>0</v>
      </c>
      <c r="T364">
        <f t="shared" si="206"/>
        <v>0</v>
      </c>
      <c r="U364">
        <f t="shared" si="207"/>
        <v>0</v>
      </c>
      <c r="V364">
        <f t="shared" si="197"/>
        <v>0</v>
      </c>
      <c r="W364">
        <f t="shared" si="210"/>
        <v>0</v>
      </c>
      <c r="X364">
        <v>0</v>
      </c>
      <c r="Y364">
        <v>0</v>
      </c>
      <c r="Z364">
        <v>0</v>
      </c>
      <c r="AA364">
        <v>0</v>
      </c>
      <c r="AB364">
        <f t="shared" si="211"/>
        <v>0</v>
      </c>
      <c r="AC364">
        <f t="shared" si="198"/>
        <v>0</v>
      </c>
      <c r="AD364" s="16">
        <f t="shared" si="212"/>
        <v>40</v>
      </c>
      <c r="AE364" s="16">
        <f t="shared" si="213"/>
        <v>34</v>
      </c>
      <c r="AL364" s="5">
        <v>0.19155092592592593</v>
      </c>
      <c r="AM364" s="16">
        <v>46</v>
      </c>
      <c r="AN364" s="16">
        <v>38</v>
      </c>
    </row>
    <row r="365" spans="1:40" x14ac:dyDescent="0.35">
      <c r="A365" s="4" t="s">
        <v>0</v>
      </c>
      <c r="B365" s="4" t="s">
        <v>1</v>
      </c>
      <c r="C365" s="4" t="s">
        <v>2</v>
      </c>
      <c r="D365" s="4" t="s">
        <v>3</v>
      </c>
      <c r="E365" s="4" t="s">
        <v>4</v>
      </c>
      <c r="F365" s="4" t="s">
        <v>5</v>
      </c>
      <c r="G365" s="4"/>
      <c r="H365" s="6" t="s">
        <v>34</v>
      </c>
      <c r="I365" s="4" t="s">
        <v>10</v>
      </c>
      <c r="J365" s="4" t="s">
        <v>11</v>
      </c>
      <c r="K365" s="4" t="s">
        <v>36</v>
      </c>
      <c r="L365" s="4" t="s">
        <v>37</v>
      </c>
      <c r="M365" s="4" t="s">
        <v>33</v>
      </c>
      <c r="N365" s="4" t="s">
        <v>12</v>
      </c>
      <c r="O365" s="4" t="s">
        <v>13</v>
      </c>
      <c r="P365" s="4" t="s">
        <v>14</v>
      </c>
      <c r="Q365" s="4" t="s">
        <v>15</v>
      </c>
      <c r="R365" s="4" t="s">
        <v>16</v>
      </c>
      <c r="S365" s="4" t="s">
        <v>17</v>
      </c>
      <c r="T365" s="4" t="s">
        <v>18</v>
      </c>
      <c r="U365" s="4" t="s">
        <v>19</v>
      </c>
      <c r="V365" s="4" t="s">
        <v>20</v>
      </c>
      <c r="W365" s="4" t="s">
        <v>21</v>
      </c>
      <c r="X365" s="4" t="s">
        <v>22</v>
      </c>
      <c r="Y365" s="4" t="s">
        <v>23</v>
      </c>
      <c r="Z365" s="4" t="s">
        <v>24</v>
      </c>
      <c r="AA365" s="4" t="s">
        <v>25</v>
      </c>
      <c r="AB365" s="4" t="s">
        <v>26</v>
      </c>
      <c r="AC365" s="4" t="s">
        <v>27</v>
      </c>
      <c r="AD365" s="15" t="s">
        <v>38</v>
      </c>
      <c r="AE365" s="15" t="s">
        <v>39</v>
      </c>
      <c r="AF365" s="4">
        <f>-1</f>
        <v>-1</v>
      </c>
      <c r="AG365" s="4" t="s">
        <v>45</v>
      </c>
      <c r="AH365" s="4" t="s">
        <v>40</v>
      </c>
      <c r="AI365" s="4" t="s">
        <v>41</v>
      </c>
      <c r="AJ365" s="4" t="s">
        <v>46</v>
      </c>
      <c r="AL365" s="5">
        <v>0.19187500000000002</v>
      </c>
      <c r="AM365" s="16">
        <v>46</v>
      </c>
      <c r="AN365" s="16">
        <v>40</v>
      </c>
    </row>
    <row r="366" spans="1:40" x14ac:dyDescent="0.35">
      <c r="A366" t="s">
        <v>30</v>
      </c>
      <c r="B366" t="s">
        <v>31</v>
      </c>
      <c r="C366" t="s">
        <v>32</v>
      </c>
      <c r="D366" s="5">
        <v>0.18940972222222222</v>
      </c>
      <c r="E366">
        <v>5</v>
      </c>
      <c r="F366">
        <v>8</v>
      </c>
      <c r="H366" s="7">
        <v>0</v>
      </c>
      <c r="I366">
        <v>1</v>
      </c>
      <c r="J366">
        <v>1</v>
      </c>
      <c r="K366">
        <f t="shared" si="214"/>
        <v>0</v>
      </c>
      <c r="L366">
        <f t="shared" si="215"/>
        <v>1</v>
      </c>
      <c r="M366">
        <v>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f t="shared" si="206"/>
        <v>0</v>
      </c>
      <c r="U366">
        <f t="shared" si="207"/>
        <v>0</v>
      </c>
      <c r="V366">
        <f>1*(-1)</f>
        <v>-1</v>
      </c>
      <c r="W366">
        <f t="shared" si="210"/>
        <v>0</v>
      </c>
      <c r="X366">
        <v>0</v>
      </c>
      <c r="Y366">
        <v>0</v>
      </c>
      <c r="Z366">
        <v>0</v>
      </c>
      <c r="AA366">
        <v>0</v>
      </c>
      <c r="AB366">
        <f t="shared" si="211"/>
        <v>0</v>
      </c>
      <c r="AC366">
        <f t="shared" si="198"/>
        <v>0</v>
      </c>
      <c r="AD366" s="16">
        <f>SUM(K366,P366,R366,T366,V366,X366,Z366,AB366)+AD364</f>
        <v>39</v>
      </c>
      <c r="AE366" s="16">
        <f>SUM(J366,L366,Q366,S366,U366,W366,Y366,AA366,AC366)+AE364</f>
        <v>36</v>
      </c>
      <c r="AG366">
        <v>140</v>
      </c>
      <c r="AH366">
        <f>(AD370-AD366)/$AG$366</f>
        <v>0.05</v>
      </c>
      <c r="AI366">
        <f>(AE370-AE366)/$AG$366</f>
        <v>-1.4285714285714285E-2</v>
      </c>
      <c r="AJ366">
        <f>IF(AH366&gt;AI366, 1,2)</f>
        <v>1</v>
      </c>
      <c r="AL366" s="5">
        <v>0.19217592592592592</v>
      </c>
      <c r="AM366" s="16">
        <v>46</v>
      </c>
      <c r="AN366" s="16">
        <v>42</v>
      </c>
    </row>
    <row r="367" spans="1:40" x14ac:dyDescent="0.35">
      <c r="A367" t="s">
        <v>30</v>
      </c>
      <c r="B367" t="s">
        <v>31</v>
      </c>
      <c r="C367" t="s">
        <v>32</v>
      </c>
      <c r="D367" s="5">
        <v>0.1897337962962963</v>
      </c>
      <c r="E367">
        <v>5</v>
      </c>
      <c r="F367">
        <v>8</v>
      </c>
      <c r="H367" s="7">
        <v>15</v>
      </c>
      <c r="I367">
        <v>1</v>
      </c>
      <c r="J367">
        <v>-1</v>
      </c>
      <c r="K367">
        <f t="shared" si="214"/>
        <v>1</v>
      </c>
      <c r="L367">
        <f t="shared" si="215"/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f t="shared" si="206"/>
        <v>0</v>
      </c>
      <c r="U367">
        <f t="shared" si="207"/>
        <v>0</v>
      </c>
      <c r="V367">
        <f t="shared" ref="V367:V376" si="216">0*(-1)</f>
        <v>0</v>
      </c>
      <c r="W367">
        <f t="shared" si="210"/>
        <v>0</v>
      </c>
      <c r="X367">
        <v>0</v>
      </c>
      <c r="Y367">
        <v>0</v>
      </c>
      <c r="Z367">
        <v>0</v>
      </c>
      <c r="AA367">
        <v>0</v>
      </c>
      <c r="AB367">
        <f t="shared" si="211"/>
        <v>0</v>
      </c>
      <c r="AC367">
        <f t="shared" si="198"/>
        <v>0</v>
      </c>
      <c r="AD367" s="16">
        <f>SUM(K367,P367,R367,T367,V367,X367,Z367,AB367)+AD366</f>
        <v>40</v>
      </c>
      <c r="AE367" s="16">
        <f>SUM(J367,L367,Q367,S367,U367,W367,Y367,AA367,AC367)+AE366</f>
        <v>35</v>
      </c>
      <c r="AL367" s="5">
        <v>0.19251157407407407</v>
      </c>
      <c r="AM367" s="16">
        <v>47</v>
      </c>
      <c r="AN367" s="16">
        <v>43</v>
      </c>
    </row>
    <row r="368" spans="1:40" x14ac:dyDescent="0.35">
      <c r="A368" t="s">
        <v>30</v>
      </c>
      <c r="B368" t="s">
        <v>31</v>
      </c>
      <c r="C368" t="s">
        <v>32</v>
      </c>
      <c r="D368" s="5">
        <v>0.19017361111111111</v>
      </c>
      <c r="E368">
        <v>5</v>
      </c>
      <c r="F368">
        <v>8</v>
      </c>
      <c r="H368" s="7">
        <v>15</v>
      </c>
      <c r="I368">
        <v>1</v>
      </c>
      <c r="J368">
        <v>-1</v>
      </c>
      <c r="K368">
        <f t="shared" si="214"/>
        <v>1</v>
      </c>
      <c r="L368">
        <f t="shared" si="215"/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f t="shared" si="206"/>
        <v>0</v>
      </c>
      <c r="U368">
        <f t="shared" si="207"/>
        <v>0</v>
      </c>
      <c r="V368">
        <f t="shared" si="216"/>
        <v>0</v>
      </c>
      <c r="W368">
        <f t="shared" si="210"/>
        <v>0</v>
      </c>
      <c r="X368">
        <v>0</v>
      </c>
      <c r="Y368">
        <v>0</v>
      </c>
      <c r="Z368">
        <v>0</v>
      </c>
      <c r="AA368">
        <v>0</v>
      </c>
      <c r="AB368">
        <f t="shared" si="211"/>
        <v>0</v>
      </c>
      <c r="AC368">
        <f t="shared" si="198"/>
        <v>0</v>
      </c>
      <c r="AD368" s="16">
        <f t="shared" ref="AD368:AD370" si="217">SUM(K368,P368,R368,T368,V368,X368,Z368,AB368)+AD367</f>
        <v>41</v>
      </c>
      <c r="AE368" s="16">
        <f t="shared" ref="AE368:AE370" si="218">SUM(J368,L368,Q368,S368,U368,W368,Y368,AA368,AC368)+AE367</f>
        <v>34</v>
      </c>
      <c r="AL368" s="5">
        <v>0.19280092592592593</v>
      </c>
      <c r="AM368" s="16">
        <v>47</v>
      </c>
      <c r="AN368" s="16">
        <v>43</v>
      </c>
    </row>
    <row r="369" spans="1:40" x14ac:dyDescent="0.35">
      <c r="A369" t="s">
        <v>30</v>
      </c>
      <c r="B369" t="s">
        <v>31</v>
      </c>
      <c r="C369" t="s">
        <v>32</v>
      </c>
      <c r="D369" s="5">
        <v>0.19071759259259258</v>
      </c>
      <c r="E369">
        <v>5</v>
      </c>
      <c r="F369">
        <v>8</v>
      </c>
      <c r="H369" s="7">
        <v>15</v>
      </c>
      <c r="I369">
        <v>1</v>
      </c>
      <c r="J369">
        <v>1</v>
      </c>
      <c r="K369">
        <f t="shared" si="214"/>
        <v>1</v>
      </c>
      <c r="L369">
        <f t="shared" si="215"/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f t="shared" si="206"/>
        <v>0</v>
      </c>
      <c r="U369">
        <f t="shared" si="207"/>
        <v>0</v>
      </c>
      <c r="V369">
        <f t="shared" si="216"/>
        <v>0</v>
      </c>
      <c r="W369">
        <f t="shared" si="210"/>
        <v>0</v>
      </c>
      <c r="X369">
        <v>0</v>
      </c>
      <c r="Y369">
        <v>0</v>
      </c>
      <c r="Z369">
        <v>0</v>
      </c>
      <c r="AA369">
        <v>0</v>
      </c>
      <c r="AB369">
        <f t="shared" si="211"/>
        <v>0</v>
      </c>
      <c r="AC369">
        <f t="shared" si="198"/>
        <v>0</v>
      </c>
      <c r="AD369" s="16">
        <f t="shared" si="217"/>
        <v>43</v>
      </c>
      <c r="AE369" s="16">
        <f t="shared" si="218"/>
        <v>35</v>
      </c>
      <c r="AL369" s="5">
        <v>0.19410879629629629</v>
      </c>
      <c r="AM369" s="16">
        <v>46</v>
      </c>
      <c r="AN369" s="16">
        <v>45</v>
      </c>
    </row>
    <row r="370" spans="1:40" x14ac:dyDescent="0.35">
      <c r="A370" t="s">
        <v>30</v>
      </c>
      <c r="B370" t="s">
        <v>31</v>
      </c>
      <c r="C370" t="s">
        <v>32</v>
      </c>
      <c r="D370" s="5">
        <v>0.1910300925925926</v>
      </c>
      <c r="E370">
        <v>5</v>
      </c>
      <c r="F370">
        <v>8</v>
      </c>
      <c r="H370" s="7">
        <v>15</v>
      </c>
      <c r="I370">
        <v>1</v>
      </c>
      <c r="J370">
        <v>-1</v>
      </c>
      <c r="K370">
        <f t="shared" si="214"/>
        <v>1</v>
      </c>
      <c r="L370">
        <f t="shared" si="215"/>
        <v>0</v>
      </c>
      <c r="M370">
        <v>1</v>
      </c>
      <c r="N370">
        <v>1</v>
      </c>
      <c r="O370">
        <v>0</v>
      </c>
      <c r="P370">
        <v>1</v>
      </c>
      <c r="Q370">
        <v>0</v>
      </c>
      <c r="R370">
        <v>1</v>
      </c>
      <c r="S370">
        <v>0</v>
      </c>
      <c r="T370">
        <f t="shared" si="206"/>
        <v>0</v>
      </c>
      <c r="U370">
        <f t="shared" si="207"/>
        <v>0</v>
      </c>
      <c r="V370">
        <f t="shared" si="216"/>
        <v>0</v>
      </c>
      <c r="W370">
        <f t="shared" si="210"/>
        <v>0</v>
      </c>
      <c r="X370">
        <v>0</v>
      </c>
      <c r="Y370">
        <v>0</v>
      </c>
      <c r="Z370">
        <v>0</v>
      </c>
      <c r="AA370">
        <v>0</v>
      </c>
      <c r="AB370">
        <f t="shared" si="211"/>
        <v>0</v>
      </c>
      <c r="AC370">
        <f t="shared" si="198"/>
        <v>0</v>
      </c>
      <c r="AD370" s="16">
        <f t="shared" si="217"/>
        <v>46</v>
      </c>
      <c r="AE370" s="16">
        <f t="shared" si="218"/>
        <v>34</v>
      </c>
      <c r="AL370" s="5">
        <v>0.19442129629629631</v>
      </c>
      <c r="AM370" s="16">
        <v>48</v>
      </c>
      <c r="AN370" s="16">
        <v>46</v>
      </c>
    </row>
    <row r="371" spans="1:40" x14ac:dyDescent="0.35">
      <c r="A371" s="4" t="s">
        <v>0</v>
      </c>
      <c r="B371" s="4" t="s">
        <v>1</v>
      </c>
      <c r="C371" s="4" t="s">
        <v>2</v>
      </c>
      <c r="D371" s="4" t="s">
        <v>3</v>
      </c>
      <c r="E371" s="4" t="s">
        <v>4</v>
      </c>
      <c r="F371" s="4" t="s">
        <v>5</v>
      </c>
      <c r="G371" s="4"/>
      <c r="H371" s="6" t="s">
        <v>34</v>
      </c>
      <c r="I371" s="4" t="s">
        <v>10</v>
      </c>
      <c r="J371" s="4" t="s">
        <v>11</v>
      </c>
      <c r="K371" s="4" t="s">
        <v>36</v>
      </c>
      <c r="L371" s="4" t="s">
        <v>37</v>
      </c>
      <c r="M371" s="4" t="s">
        <v>33</v>
      </c>
      <c r="N371" s="4" t="s">
        <v>12</v>
      </c>
      <c r="O371" s="4" t="s">
        <v>13</v>
      </c>
      <c r="P371" s="4" t="s">
        <v>14</v>
      </c>
      <c r="Q371" s="4" t="s">
        <v>15</v>
      </c>
      <c r="R371" s="4" t="s">
        <v>16</v>
      </c>
      <c r="S371" s="4" t="s">
        <v>17</v>
      </c>
      <c r="T371" s="4" t="s">
        <v>18</v>
      </c>
      <c r="U371" s="4" t="s">
        <v>19</v>
      </c>
      <c r="V371" s="4" t="s">
        <v>20</v>
      </c>
      <c r="W371" s="4" t="s">
        <v>21</v>
      </c>
      <c r="X371" s="4" t="s">
        <v>22</v>
      </c>
      <c r="Y371" s="4" t="s">
        <v>23</v>
      </c>
      <c r="Z371" s="4" t="s">
        <v>24</v>
      </c>
      <c r="AA371" s="4" t="s">
        <v>25</v>
      </c>
      <c r="AB371" s="4" t="s">
        <v>26</v>
      </c>
      <c r="AC371" s="4" t="s">
        <v>27</v>
      </c>
      <c r="AD371" s="15" t="s">
        <v>38</v>
      </c>
      <c r="AE371" s="15" t="s">
        <v>39</v>
      </c>
      <c r="AF371" s="4">
        <f>-1</f>
        <v>-1</v>
      </c>
      <c r="AG371" s="4" t="s">
        <v>45</v>
      </c>
      <c r="AH371" s="4" t="s">
        <v>40</v>
      </c>
      <c r="AI371" s="4" t="s">
        <v>41</v>
      </c>
      <c r="AJ371" s="4" t="s">
        <v>46</v>
      </c>
      <c r="AL371" s="5">
        <v>0.19494212962962965</v>
      </c>
      <c r="AM371" s="16">
        <v>51</v>
      </c>
      <c r="AN371" s="16">
        <v>47</v>
      </c>
    </row>
    <row r="372" spans="1:40" x14ac:dyDescent="0.35">
      <c r="A372" t="s">
        <v>30</v>
      </c>
      <c r="B372" t="s">
        <v>31</v>
      </c>
      <c r="C372" t="s">
        <v>32</v>
      </c>
      <c r="D372" s="5">
        <v>0.19155092592592593</v>
      </c>
      <c r="E372">
        <v>5</v>
      </c>
      <c r="F372">
        <v>9</v>
      </c>
      <c r="H372" s="7">
        <v>0</v>
      </c>
      <c r="I372">
        <v>2</v>
      </c>
      <c r="J372">
        <v>1</v>
      </c>
      <c r="K372">
        <f t="shared" si="214"/>
        <v>0</v>
      </c>
      <c r="L372">
        <f t="shared" si="215"/>
        <v>1</v>
      </c>
      <c r="M372">
        <v>2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f t="shared" si="206"/>
        <v>0</v>
      </c>
      <c r="U372">
        <f t="shared" si="207"/>
        <v>0</v>
      </c>
      <c r="V372">
        <f t="shared" si="216"/>
        <v>0</v>
      </c>
      <c r="W372">
        <f t="shared" si="210"/>
        <v>0</v>
      </c>
      <c r="X372">
        <v>0</v>
      </c>
      <c r="Y372">
        <v>1</v>
      </c>
      <c r="Z372">
        <v>0</v>
      </c>
      <c r="AA372">
        <v>0</v>
      </c>
      <c r="AB372">
        <f t="shared" si="211"/>
        <v>0</v>
      </c>
      <c r="AC372">
        <f t="shared" si="198"/>
        <v>0</v>
      </c>
      <c r="AD372" s="16">
        <f>SUM(K372,P372,R372,T372,V372,X372,Z372,AB372)+AD370</f>
        <v>46</v>
      </c>
      <c r="AE372" s="16">
        <f>SUM(J372,L372,Q372,S372,U372,W372,Y372,AA372,AC372)+AE370</f>
        <v>38</v>
      </c>
      <c r="AG372">
        <v>108</v>
      </c>
      <c r="AH372">
        <f>(AD376-AD372)/$AG$372</f>
        <v>9.2592592592592587E-3</v>
      </c>
      <c r="AI372">
        <f>(AE376-AE372)/$AG$372</f>
        <v>4.6296296296296294E-2</v>
      </c>
      <c r="AJ372">
        <f>IF(AH372&gt;AI372, 1,2)</f>
        <v>2</v>
      </c>
      <c r="AL372" s="5">
        <v>0.19537037037037039</v>
      </c>
      <c r="AM372" s="16">
        <v>51</v>
      </c>
      <c r="AN372" s="16">
        <v>50</v>
      </c>
    </row>
    <row r="373" spans="1:40" x14ac:dyDescent="0.35">
      <c r="A373" t="s">
        <v>30</v>
      </c>
      <c r="B373" t="s">
        <v>31</v>
      </c>
      <c r="C373" t="s">
        <v>32</v>
      </c>
      <c r="D373" s="5">
        <v>0.19187500000000002</v>
      </c>
      <c r="E373">
        <v>5</v>
      </c>
      <c r="F373">
        <v>9</v>
      </c>
      <c r="H373" s="7">
        <v>15</v>
      </c>
      <c r="I373">
        <v>2</v>
      </c>
      <c r="J373">
        <v>1</v>
      </c>
      <c r="K373">
        <f t="shared" si="214"/>
        <v>0</v>
      </c>
      <c r="L373">
        <f t="shared" si="215"/>
        <v>1</v>
      </c>
      <c r="M373">
        <v>2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f t="shared" si="206"/>
        <v>0</v>
      </c>
      <c r="U373">
        <f t="shared" si="207"/>
        <v>0</v>
      </c>
      <c r="V373">
        <f t="shared" si="216"/>
        <v>0</v>
      </c>
      <c r="W373">
        <f t="shared" si="210"/>
        <v>0</v>
      </c>
      <c r="X373">
        <v>0</v>
      </c>
      <c r="Y373">
        <v>0</v>
      </c>
      <c r="Z373">
        <v>0</v>
      </c>
      <c r="AA373">
        <v>0</v>
      </c>
      <c r="AB373">
        <f t="shared" si="211"/>
        <v>0</v>
      </c>
      <c r="AC373">
        <f t="shared" si="198"/>
        <v>0</v>
      </c>
      <c r="AD373" s="16">
        <f>SUM(K373,P373,R373,T373,V373,X373,Z373,AB373)+AD372</f>
        <v>46</v>
      </c>
      <c r="AE373" s="16">
        <f>SUM(J373,L373,Q373,S373,U373,W373,Y373,AA373,AC373)+AE372</f>
        <v>40</v>
      </c>
      <c r="AL373" s="5">
        <v>0.19574074074074074</v>
      </c>
      <c r="AM373" s="16">
        <v>52</v>
      </c>
      <c r="AN373" s="16">
        <v>51</v>
      </c>
    </row>
    <row r="374" spans="1:40" x14ac:dyDescent="0.35">
      <c r="A374" t="s">
        <v>30</v>
      </c>
      <c r="B374" t="s">
        <v>31</v>
      </c>
      <c r="C374" t="s">
        <v>32</v>
      </c>
      <c r="D374" s="5">
        <v>0.19217592592592592</v>
      </c>
      <c r="E374">
        <v>5</v>
      </c>
      <c r="F374">
        <v>9</v>
      </c>
      <c r="H374" s="7">
        <v>30</v>
      </c>
      <c r="I374">
        <v>2</v>
      </c>
      <c r="J374">
        <v>1</v>
      </c>
      <c r="K374">
        <f t="shared" si="214"/>
        <v>0</v>
      </c>
      <c r="L374">
        <f t="shared" si="215"/>
        <v>1</v>
      </c>
      <c r="M374">
        <v>2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f t="shared" si="206"/>
        <v>0</v>
      </c>
      <c r="U374">
        <f t="shared" si="207"/>
        <v>0</v>
      </c>
      <c r="V374">
        <f t="shared" si="216"/>
        <v>0</v>
      </c>
      <c r="W374">
        <f t="shared" si="210"/>
        <v>0</v>
      </c>
      <c r="X374">
        <v>0</v>
      </c>
      <c r="Y374">
        <v>0</v>
      </c>
      <c r="Z374">
        <v>0</v>
      </c>
      <c r="AA374">
        <v>0</v>
      </c>
      <c r="AB374">
        <f t="shared" si="211"/>
        <v>0</v>
      </c>
      <c r="AC374">
        <f t="shared" si="198"/>
        <v>0</v>
      </c>
      <c r="AD374" s="16">
        <f t="shared" ref="AD374:AD376" si="219">SUM(K374,P374,R374,T374,V374,X374,Z374,AB374)+AD373</f>
        <v>46</v>
      </c>
      <c r="AE374" s="16">
        <f t="shared" ref="AE374:AE376" si="220">SUM(J374,L374,Q374,S374,U374,W374,Y374,AA374,AC374)+AE373</f>
        <v>42</v>
      </c>
      <c r="AL374" s="5">
        <v>0.19614583333333332</v>
      </c>
      <c r="AM374" s="16">
        <v>54</v>
      </c>
      <c r="AN374" s="16">
        <v>52</v>
      </c>
    </row>
    <row r="375" spans="1:40" x14ac:dyDescent="0.35">
      <c r="A375" t="s">
        <v>30</v>
      </c>
      <c r="B375" t="s">
        <v>31</v>
      </c>
      <c r="C375" t="s">
        <v>32</v>
      </c>
      <c r="D375" s="5">
        <v>0.19251157407407407</v>
      </c>
      <c r="E375">
        <v>5</v>
      </c>
      <c r="F375">
        <v>9</v>
      </c>
      <c r="H375" s="7">
        <v>40</v>
      </c>
      <c r="I375">
        <v>2</v>
      </c>
      <c r="J375">
        <v>1</v>
      </c>
      <c r="K375">
        <f t="shared" si="214"/>
        <v>1</v>
      </c>
      <c r="L375">
        <f t="shared" si="215"/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f t="shared" si="206"/>
        <v>0</v>
      </c>
      <c r="U375">
        <f t="shared" si="207"/>
        <v>0</v>
      </c>
      <c r="V375">
        <f t="shared" si="216"/>
        <v>0</v>
      </c>
      <c r="W375">
        <f t="shared" si="210"/>
        <v>0</v>
      </c>
      <c r="X375">
        <v>0</v>
      </c>
      <c r="Y375">
        <v>0</v>
      </c>
      <c r="Z375">
        <v>0</v>
      </c>
      <c r="AA375">
        <v>0</v>
      </c>
      <c r="AB375">
        <f t="shared" si="211"/>
        <v>0</v>
      </c>
      <c r="AC375">
        <f t="shared" si="198"/>
        <v>0</v>
      </c>
      <c r="AD375" s="16">
        <f t="shared" si="219"/>
        <v>47</v>
      </c>
      <c r="AE375" s="16">
        <f t="shared" si="220"/>
        <v>43</v>
      </c>
    </row>
    <row r="376" spans="1:40" x14ac:dyDescent="0.35">
      <c r="A376" t="s">
        <v>30</v>
      </c>
      <c r="B376" t="s">
        <v>31</v>
      </c>
      <c r="C376" t="s">
        <v>32</v>
      </c>
      <c r="D376" s="5">
        <v>0.19280092592592593</v>
      </c>
      <c r="E376">
        <v>5</v>
      </c>
      <c r="F376">
        <v>9</v>
      </c>
      <c r="H376" s="7">
        <v>40</v>
      </c>
      <c r="I376">
        <v>2</v>
      </c>
      <c r="J376">
        <v>-1</v>
      </c>
      <c r="K376">
        <f t="shared" si="214"/>
        <v>0</v>
      </c>
      <c r="L376">
        <f t="shared" si="215"/>
        <v>1</v>
      </c>
      <c r="M376">
        <v>2</v>
      </c>
      <c r="N376">
        <v>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f t="shared" si="206"/>
        <v>0</v>
      </c>
      <c r="U376">
        <f t="shared" si="207"/>
        <v>0</v>
      </c>
      <c r="V376">
        <f t="shared" si="216"/>
        <v>0</v>
      </c>
      <c r="W376">
        <f t="shared" si="210"/>
        <v>0</v>
      </c>
      <c r="X376">
        <v>0</v>
      </c>
      <c r="Y376">
        <v>0</v>
      </c>
      <c r="Z376">
        <v>0</v>
      </c>
      <c r="AA376">
        <v>0</v>
      </c>
      <c r="AB376">
        <f t="shared" si="211"/>
        <v>0</v>
      </c>
      <c r="AC376">
        <f t="shared" si="198"/>
        <v>0</v>
      </c>
      <c r="AD376" s="16">
        <f t="shared" si="219"/>
        <v>47</v>
      </c>
      <c r="AE376" s="16">
        <f t="shared" si="220"/>
        <v>43</v>
      </c>
    </row>
    <row r="377" spans="1:40" x14ac:dyDescent="0.35">
      <c r="A377" s="4" t="s">
        <v>0</v>
      </c>
      <c r="B377" s="4" t="s">
        <v>1</v>
      </c>
      <c r="C377" s="4" t="s">
        <v>2</v>
      </c>
      <c r="D377" s="4" t="s">
        <v>3</v>
      </c>
      <c r="E377" s="4" t="s">
        <v>4</v>
      </c>
      <c r="F377" s="4" t="s">
        <v>5</v>
      </c>
      <c r="G377" s="4"/>
      <c r="H377" s="6" t="s">
        <v>34</v>
      </c>
      <c r="I377" s="4" t="s">
        <v>10</v>
      </c>
      <c r="J377" s="4" t="s">
        <v>11</v>
      </c>
      <c r="K377" s="4" t="s">
        <v>36</v>
      </c>
      <c r="L377" s="4" t="s">
        <v>37</v>
      </c>
      <c r="M377" s="4" t="s">
        <v>33</v>
      </c>
      <c r="N377" s="4" t="s">
        <v>12</v>
      </c>
      <c r="O377" s="4" t="s">
        <v>13</v>
      </c>
      <c r="P377" s="4" t="s">
        <v>14</v>
      </c>
      <c r="Q377" s="4" t="s">
        <v>15</v>
      </c>
      <c r="R377" s="4" t="s">
        <v>16</v>
      </c>
      <c r="S377" s="4" t="s">
        <v>17</v>
      </c>
      <c r="T377" s="4" t="s">
        <v>18</v>
      </c>
      <c r="U377" s="4" t="s">
        <v>19</v>
      </c>
      <c r="V377" s="4" t="s">
        <v>20</v>
      </c>
      <c r="W377" s="4" t="s">
        <v>21</v>
      </c>
      <c r="X377" s="4" t="s">
        <v>22</v>
      </c>
      <c r="Y377" s="4" t="s">
        <v>23</v>
      </c>
      <c r="Z377" s="4" t="s">
        <v>24</v>
      </c>
      <c r="AA377" s="4" t="s">
        <v>25</v>
      </c>
      <c r="AB377" s="4" t="s">
        <v>26</v>
      </c>
      <c r="AC377" s="4" t="s">
        <v>27</v>
      </c>
      <c r="AD377" s="15" t="s">
        <v>38</v>
      </c>
      <c r="AE377" s="15" t="s">
        <v>39</v>
      </c>
      <c r="AF377" s="4">
        <f>-1</f>
        <v>-1</v>
      </c>
      <c r="AG377" s="4" t="s">
        <v>45</v>
      </c>
      <c r="AH377" s="4" t="s">
        <v>40</v>
      </c>
      <c r="AI377" s="4" t="s">
        <v>41</v>
      </c>
      <c r="AJ377" s="4" t="s">
        <v>46</v>
      </c>
      <c r="AK377" s="4" t="s">
        <v>48</v>
      </c>
      <c r="AL377" s="1"/>
      <c r="AM377" s="1"/>
      <c r="AN377" s="1"/>
    </row>
    <row r="378" spans="1:40" x14ac:dyDescent="0.35">
      <c r="A378" t="s">
        <v>30</v>
      </c>
      <c r="B378" t="s">
        <v>31</v>
      </c>
      <c r="C378" t="s">
        <v>32</v>
      </c>
      <c r="D378" s="5">
        <v>0.19410879629629629</v>
      </c>
      <c r="E378">
        <v>5</v>
      </c>
      <c r="F378">
        <v>10</v>
      </c>
      <c r="H378" s="7">
        <v>0</v>
      </c>
      <c r="I378">
        <v>1</v>
      </c>
      <c r="J378">
        <v>1</v>
      </c>
      <c r="K378">
        <f t="shared" si="214"/>
        <v>0</v>
      </c>
      <c r="L378">
        <f t="shared" si="215"/>
        <v>1</v>
      </c>
      <c r="M378">
        <v>2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f t="shared" si="206"/>
        <v>0</v>
      </c>
      <c r="U378">
        <f t="shared" si="207"/>
        <v>0</v>
      </c>
      <c r="V378">
        <f>1*(-1)</f>
        <v>-1</v>
      </c>
      <c r="W378">
        <f t="shared" si="210"/>
        <v>0</v>
      </c>
      <c r="X378">
        <v>0</v>
      </c>
      <c r="Y378">
        <v>0</v>
      </c>
      <c r="Z378">
        <v>0</v>
      </c>
      <c r="AA378">
        <v>0</v>
      </c>
      <c r="AB378">
        <f t="shared" si="211"/>
        <v>0</v>
      </c>
      <c r="AC378">
        <f t="shared" si="198"/>
        <v>0</v>
      </c>
      <c r="AD378" s="16">
        <f>SUM(K378,P378,R378,T378,V378,X378,Z378,AB378)+AD376</f>
        <v>46</v>
      </c>
      <c r="AE378" s="16">
        <f>SUM(J378,L378,Q378,S378,U378,W378,Y378,AA378,AC378)+AE376</f>
        <v>45</v>
      </c>
      <c r="AG378">
        <v>176</v>
      </c>
      <c r="AH378">
        <f>(AD383-AD378)/$AG$378</f>
        <v>4.5454545454545456E-2</v>
      </c>
      <c r="AI378">
        <f>(AE383-AE378)/$AG$378</f>
        <v>3.9772727272727272E-2</v>
      </c>
      <c r="AJ378">
        <f>IF(AH378&gt;AI378, 1,2)</f>
        <v>1</v>
      </c>
    </row>
    <row r="379" spans="1:40" x14ac:dyDescent="0.35">
      <c r="A379" t="s">
        <v>30</v>
      </c>
      <c r="B379" t="s">
        <v>31</v>
      </c>
      <c r="C379" t="s">
        <v>32</v>
      </c>
      <c r="D379" s="5">
        <v>0.19442129629629631</v>
      </c>
      <c r="E379">
        <v>5</v>
      </c>
      <c r="F379">
        <v>10</v>
      </c>
      <c r="H379" s="7">
        <v>15</v>
      </c>
      <c r="I379">
        <v>1</v>
      </c>
      <c r="J379">
        <v>1</v>
      </c>
      <c r="K379">
        <f t="shared" si="214"/>
        <v>1</v>
      </c>
      <c r="L379">
        <f t="shared" si="215"/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f t="shared" si="206"/>
        <v>0</v>
      </c>
      <c r="U379">
        <f t="shared" si="207"/>
        <v>0</v>
      </c>
      <c r="V379">
        <f t="shared" ref="V379:V383" si="221">0*(-1)</f>
        <v>0</v>
      </c>
      <c r="W379">
        <f t="shared" si="210"/>
        <v>0</v>
      </c>
      <c r="X379">
        <v>0</v>
      </c>
      <c r="Y379">
        <v>0</v>
      </c>
      <c r="Z379">
        <v>0</v>
      </c>
      <c r="AA379">
        <v>0</v>
      </c>
      <c r="AB379">
        <f t="shared" si="211"/>
        <v>0</v>
      </c>
      <c r="AC379">
        <f t="shared" si="198"/>
        <v>0</v>
      </c>
      <c r="AD379" s="16">
        <f>SUM(K379,P379,R379,T379,V379,X379,Z379,AB379)+AD378</f>
        <v>48</v>
      </c>
      <c r="AE379" s="16">
        <f>SUM(J379,L379,Q379,S379,U379,W379,Y379,AA379,AC379)+AE378</f>
        <v>46</v>
      </c>
      <c r="AK379" s="4" t="s">
        <v>49</v>
      </c>
    </row>
    <row r="380" spans="1:40" x14ac:dyDescent="0.35">
      <c r="A380" t="s">
        <v>30</v>
      </c>
      <c r="B380" t="s">
        <v>31</v>
      </c>
      <c r="C380" t="s">
        <v>32</v>
      </c>
      <c r="D380" s="5">
        <v>0.19494212962962965</v>
      </c>
      <c r="E380">
        <v>5</v>
      </c>
      <c r="F380">
        <v>10</v>
      </c>
      <c r="H380" s="7">
        <v>15</v>
      </c>
      <c r="I380">
        <v>1</v>
      </c>
      <c r="J380">
        <v>1</v>
      </c>
      <c r="K380">
        <f t="shared" si="214"/>
        <v>1</v>
      </c>
      <c r="L380">
        <f t="shared" si="215"/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f t="shared" si="206"/>
        <v>0</v>
      </c>
      <c r="U380">
        <f t="shared" si="207"/>
        <v>0</v>
      </c>
      <c r="V380">
        <f t="shared" si="221"/>
        <v>0</v>
      </c>
      <c r="W380">
        <f t="shared" si="210"/>
        <v>0</v>
      </c>
      <c r="X380">
        <v>1</v>
      </c>
      <c r="Y380">
        <v>0</v>
      </c>
      <c r="Z380">
        <v>0</v>
      </c>
      <c r="AA380">
        <v>0</v>
      </c>
      <c r="AB380">
        <f t="shared" si="211"/>
        <v>0</v>
      </c>
      <c r="AC380">
        <f t="shared" si="198"/>
        <v>0</v>
      </c>
      <c r="AD380" s="16">
        <f t="shared" ref="AD380:AD383" si="222">SUM(K380,P380,R380,T380,V380,X380,Z380,AB380)+AD379</f>
        <v>51</v>
      </c>
      <c r="AE380" s="16">
        <f t="shared" ref="AE380:AE383" si="223">SUM(J380,L380,Q380,S380,U380,W380,Y380,AA380,AC380)+AE379</f>
        <v>47</v>
      </c>
    </row>
    <row r="381" spans="1:40" x14ac:dyDescent="0.35">
      <c r="A381" t="s">
        <v>30</v>
      </c>
      <c r="B381" t="s">
        <v>31</v>
      </c>
      <c r="C381" t="s">
        <v>32</v>
      </c>
      <c r="D381" s="5">
        <v>0.19537037037037039</v>
      </c>
      <c r="E381">
        <v>5</v>
      </c>
      <c r="F381">
        <v>10</v>
      </c>
      <c r="H381" s="7">
        <v>15</v>
      </c>
      <c r="I381">
        <v>1</v>
      </c>
      <c r="J381">
        <v>1</v>
      </c>
      <c r="K381">
        <f t="shared" si="214"/>
        <v>0</v>
      </c>
      <c r="L381">
        <f t="shared" si="215"/>
        <v>1</v>
      </c>
      <c r="M381">
        <v>2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f t="shared" si="206"/>
        <v>0</v>
      </c>
      <c r="U381">
        <f t="shared" si="207"/>
        <v>0</v>
      </c>
      <c r="V381">
        <f t="shared" si="221"/>
        <v>0</v>
      </c>
      <c r="W381">
        <f t="shared" si="210"/>
        <v>0</v>
      </c>
      <c r="X381">
        <v>0</v>
      </c>
      <c r="Y381">
        <v>0</v>
      </c>
      <c r="Z381">
        <v>0</v>
      </c>
      <c r="AA381">
        <v>0</v>
      </c>
      <c r="AB381">
        <f t="shared" si="211"/>
        <v>0</v>
      </c>
      <c r="AC381">
        <f t="shared" si="198"/>
        <v>0</v>
      </c>
      <c r="AD381" s="16">
        <f t="shared" si="222"/>
        <v>51</v>
      </c>
      <c r="AE381" s="16">
        <f t="shared" si="223"/>
        <v>50</v>
      </c>
    </row>
    <row r="382" spans="1:40" x14ac:dyDescent="0.35">
      <c r="A382" t="s">
        <v>30</v>
      </c>
      <c r="B382" t="s">
        <v>31</v>
      </c>
      <c r="C382" t="s">
        <v>32</v>
      </c>
      <c r="D382" s="5">
        <v>0.19574074074074074</v>
      </c>
      <c r="E382">
        <v>5</v>
      </c>
      <c r="F382">
        <v>10</v>
      </c>
      <c r="H382" s="7">
        <v>30</v>
      </c>
      <c r="I382">
        <v>1</v>
      </c>
      <c r="J382">
        <v>1</v>
      </c>
      <c r="K382">
        <f t="shared" si="214"/>
        <v>1</v>
      </c>
      <c r="L382">
        <f t="shared" si="215"/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f t="shared" si="206"/>
        <v>0</v>
      </c>
      <c r="U382">
        <f t="shared" si="207"/>
        <v>0</v>
      </c>
      <c r="V382">
        <f t="shared" si="221"/>
        <v>0</v>
      </c>
      <c r="W382">
        <f t="shared" si="210"/>
        <v>0</v>
      </c>
      <c r="X382">
        <v>0</v>
      </c>
      <c r="Y382">
        <v>0</v>
      </c>
      <c r="Z382">
        <v>0</v>
      </c>
      <c r="AA382">
        <v>0</v>
      </c>
      <c r="AB382">
        <f t="shared" si="211"/>
        <v>0</v>
      </c>
      <c r="AC382">
        <f t="shared" si="198"/>
        <v>0</v>
      </c>
      <c r="AD382" s="16">
        <f t="shared" si="222"/>
        <v>52</v>
      </c>
      <c r="AE382" s="16">
        <f t="shared" si="223"/>
        <v>51</v>
      </c>
    </row>
    <row r="383" spans="1:40" x14ac:dyDescent="0.35">
      <c r="A383" t="s">
        <v>30</v>
      </c>
      <c r="B383" t="s">
        <v>31</v>
      </c>
      <c r="C383" t="s">
        <v>32</v>
      </c>
      <c r="D383" s="5">
        <v>0.19614583333333332</v>
      </c>
      <c r="E383">
        <v>5</v>
      </c>
      <c r="F383">
        <v>10</v>
      </c>
      <c r="H383" s="7">
        <v>30</v>
      </c>
      <c r="I383">
        <v>1</v>
      </c>
      <c r="J383">
        <v>1</v>
      </c>
      <c r="K383">
        <f t="shared" si="214"/>
        <v>1</v>
      </c>
      <c r="L383">
        <f t="shared" si="215"/>
        <v>0</v>
      </c>
      <c r="M383">
        <v>1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0</v>
      </c>
      <c r="T383">
        <f t="shared" si="206"/>
        <v>0</v>
      </c>
      <c r="U383">
        <f t="shared" si="207"/>
        <v>0</v>
      </c>
      <c r="V383">
        <f t="shared" si="221"/>
        <v>0</v>
      </c>
      <c r="W383">
        <f t="shared" si="210"/>
        <v>0</v>
      </c>
      <c r="X383">
        <v>1</v>
      </c>
      <c r="Y383">
        <v>0</v>
      </c>
      <c r="Z383">
        <v>0</v>
      </c>
      <c r="AA383">
        <v>0</v>
      </c>
      <c r="AB383">
        <f t="shared" si="211"/>
        <v>0</v>
      </c>
      <c r="AC383">
        <f t="shared" si="198"/>
        <v>0</v>
      </c>
      <c r="AD383" s="16">
        <f t="shared" si="222"/>
        <v>54</v>
      </c>
      <c r="AE383" s="16">
        <f t="shared" si="223"/>
        <v>52</v>
      </c>
    </row>
    <row r="388" spans="3:3" x14ac:dyDescent="0.35">
      <c r="C388">
        <v>144000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2A86-6A48-40B1-AE1C-1D6DA4FEBDE1}">
  <dimension ref="A1:AW350"/>
  <sheetViews>
    <sheetView tabSelected="1" zoomScale="80" zoomScaleNormal="80" workbookViewId="0">
      <selection activeCell="AY5" sqref="AY5"/>
    </sheetView>
  </sheetViews>
  <sheetFormatPr defaultRowHeight="14.5" x14ac:dyDescent="0.35"/>
  <cols>
    <col min="2" max="2" width="14.26953125" bestFit="1" customWidth="1"/>
    <col min="3" max="3" width="12.81640625" bestFit="1" customWidth="1"/>
    <col min="8" max="8" width="9.7265625" customWidth="1"/>
    <col min="10" max="10" width="11.1796875" bestFit="1" customWidth="1"/>
    <col min="11" max="12" width="14.26953125" bestFit="1" customWidth="1"/>
    <col min="13" max="13" width="11.1796875" bestFit="1" customWidth="1"/>
    <col min="14" max="14" width="9.26953125" bestFit="1" customWidth="1"/>
    <col min="17" max="18" width="9.90625" customWidth="1"/>
    <col min="19" max="20" width="14.7265625" bestFit="1" customWidth="1"/>
    <col min="21" max="22" width="10.1796875" bestFit="1" customWidth="1"/>
    <col min="23" max="24" width="14.26953125" bestFit="1" customWidth="1"/>
    <col min="25" max="26" width="16.26953125" bestFit="1" customWidth="1"/>
    <col min="27" max="28" width="18.6328125" bestFit="1" customWidth="1"/>
    <col min="29" max="29" width="8.7265625" style="22"/>
    <col min="30" max="30" width="17.26953125" style="16" bestFit="1" customWidth="1"/>
    <col min="31" max="31" width="17.7265625" style="16" bestFit="1" customWidth="1"/>
    <col min="32" max="32" width="9.54296875" style="22" bestFit="1" customWidth="1"/>
    <col min="33" max="33" width="21.6328125" bestFit="1" customWidth="1"/>
    <col min="34" max="34" width="11.36328125" customWidth="1"/>
    <col min="35" max="35" width="11.6328125" customWidth="1"/>
    <col min="36" max="36" width="19.90625" bestFit="1" customWidth="1"/>
    <col min="39" max="39" width="12.81640625" style="22" customWidth="1"/>
    <col min="40" max="41" width="13" style="16" customWidth="1"/>
    <col min="43" max="43" width="11.453125" customWidth="1"/>
    <col min="44" max="44" width="11.81640625" bestFit="1" customWidth="1"/>
    <col min="45" max="45" width="12.26953125" bestFit="1" customWidth="1"/>
    <col min="46" max="47" width="12.81640625" bestFit="1" customWidth="1"/>
    <col min="48" max="49" width="16.90625" bestFit="1" customWidth="1"/>
  </cols>
  <sheetData>
    <row r="1" spans="1:49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10</v>
      </c>
      <c r="I1" s="4" t="s">
        <v>11</v>
      </c>
      <c r="J1" s="4" t="s">
        <v>33</v>
      </c>
      <c r="K1" s="4" t="s">
        <v>36</v>
      </c>
      <c r="L1" s="4" t="s">
        <v>37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>
        <v>-1</v>
      </c>
      <c r="AD1" s="15" t="s">
        <v>38</v>
      </c>
      <c r="AE1" s="15" t="s">
        <v>39</v>
      </c>
      <c r="AG1" s="4" t="s">
        <v>45</v>
      </c>
      <c r="AH1" s="4" t="s">
        <v>40</v>
      </c>
      <c r="AI1" s="4" t="s">
        <v>41</v>
      </c>
      <c r="AJ1" s="4" t="s">
        <v>46</v>
      </c>
      <c r="AM1" s="4" t="s">
        <v>42</v>
      </c>
      <c r="AN1" s="15" t="s">
        <v>43</v>
      </c>
      <c r="AO1" s="15" t="s">
        <v>44</v>
      </c>
      <c r="AQ1" s="4" t="s">
        <v>52</v>
      </c>
      <c r="AR1" s="4" t="s">
        <v>50</v>
      </c>
      <c r="AS1" s="4" t="s">
        <v>51</v>
      </c>
      <c r="AT1" s="4" t="s">
        <v>53</v>
      </c>
      <c r="AU1" s="4" t="s">
        <v>54</v>
      </c>
      <c r="AV1" s="4" t="s">
        <v>55</v>
      </c>
      <c r="AW1" s="4" t="s">
        <v>56</v>
      </c>
    </row>
    <row r="2" spans="1:49" s="22" customFormat="1" x14ac:dyDescent="0.35">
      <c r="A2" s="22" t="s">
        <v>58</v>
      </c>
      <c r="B2" s="22" t="s">
        <v>31</v>
      </c>
      <c r="C2" s="22" t="s">
        <v>59</v>
      </c>
      <c r="D2" s="23">
        <v>0</v>
      </c>
      <c r="E2" s="22">
        <v>1</v>
      </c>
      <c r="F2" s="22">
        <v>1</v>
      </c>
      <c r="H2" s="22">
        <v>1</v>
      </c>
      <c r="I2" s="22">
        <v>-1</v>
      </c>
      <c r="J2" s="22">
        <v>2</v>
      </c>
      <c r="K2" s="22">
        <f>IF(J2=1,1,0)</f>
        <v>0</v>
      </c>
      <c r="L2" s="22">
        <f>IF(J2=2,1,0)</f>
        <v>1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5">
        <v>-1</v>
      </c>
      <c r="V2" s="25">
        <v>0</v>
      </c>
      <c r="W2" s="22">
        <v>0</v>
      </c>
      <c r="X2" s="22">
        <v>0</v>
      </c>
      <c r="Y2" s="22">
        <v>0</v>
      </c>
      <c r="Z2" s="22">
        <v>0</v>
      </c>
      <c r="AA2" s="25">
        <v>0</v>
      </c>
      <c r="AB2" s="25">
        <v>0</v>
      </c>
      <c r="AD2" s="16">
        <f>SUM(K2,O2,Q2,S2,U2,W2,Y2,AA2)+IF(H2=1,1,0)+I2</f>
        <v>-1</v>
      </c>
      <c r="AE2" s="16">
        <f>SUM(L2,P2,R2,T2,V2,X2,Z2,AB2)+IF(H2=2,1,0)</f>
        <v>1</v>
      </c>
      <c r="AG2" s="22">
        <v>332</v>
      </c>
      <c r="AH2" s="26">
        <f>(AD11-AD2)/$AG2</f>
        <v>4.8192771084337352E-2</v>
      </c>
      <c r="AI2" s="26">
        <f>(AE11-AE2)/$AG2</f>
        <v>1.5060240963855422E-2</v>
      </c>
      <c r="AJ2" s="22">
        <f>IF(AH2&gt;AI2,1,2)</f>
        <v>1</v>
      </c>
      <c r="AM2" s="23">
        <v>0</v>
      </c>
      <c r="AN2" s="16">
        <v>-1</v>
      </c>
      <c r="AO2" s="16">
        <v>1</v>
      </c>
      <c r="AQ2" s="22">
        <f>SUM(AG2,AG13,AG22,AG32,AG41,AG47,AG53,AG60)</f>
        <v>2108</v>
      </c>
      <c r="AR2" s="22">
        <f>(AD71-AD2)</f>
        <v>67</v>
      </c>
      <c r="AS2" s="22">
        <f>(AE71-AE2)</f>
        <v>40</v>
      </c>
      <c r="AT2" s="26">
        <f>AR2/$AQ2</f>
        <v>3.1783681214421253E-2</v>
      </c>
      <c r="AU2" s="26">
        <f>AS2/$AQ2</f>
        <v>1.8975332068311195E-2</v>
      </c>
      <c r="AV2" s="22">
        <f>IF(AT2&gt;AU2,1,2)</f>
        <v>1</v>
      </c>
      <c r="AW2" s="22">
        <f>N71</f>
        <v>1</v>
      </c>
    </row>
    <row r="3" spans="1:49" x14ac:dyDescent="0.35">
      <c r="A3" t="s">
        <v>58</v>
      </c>
      <c r="B3" t="s">
        <v>31</v>
      </c>
      <c r="C3" t="s">
        <v>59</v>
      </c>
      <c r="D3" s="5">
        <v>4.3981481481481481E-4</v>
      </c>
      <c r="E3">
        <v>1</v>
      </c>
      <c r="F3">
        <v>1</v>
      </c>
      <c r="I3">
        <v>1</v>
      </c>
      <c r="J3">
        <v>1</v>
      </c>
      <c r="K3" s="22">
        <f t="shared" ref="K3:K11" si="0">IF(J3=1,1,0)</f>
        <v>1</v>
      </c>
      <c r="L3" s="22">
        <f t="shared" ref="L3:L11" si="1">IF(J3=2,1,0)</f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>
        <v>0</v>
      </c>
      <c r="V3" s="1">
        <v>0</v>
      </c>
      <c r="W3">
        <v>0</v>
      </c>
      <c r="X3">
        <v>0</v>
      </c>
      <c r="Y3">
        <v>0</v>
      </c>
      <c r="Z3">
        <v>0</v>
      </c>
      <c r="AA3" s="1">
        <v>0</v>
      </c>
      <c r="AB3" s="1">
        <v>0</v>
      </c>
      <c r="AD3" s="16">
        <f>SUM(K3,O3,Q3,S3,U3,W3,Y3,AA3)+I3+AD2</f>
        <v>1</v>
      </c>
      <c r="AE3" s="16">
        <f>SUM(L3,P3,R3,T3,V3,X3,Z3,AB3)+AE2</f>
        <v>1</v>
      </c>
      <c r="AM3" s="23">
        <v>4.3981481481481481E-4</v>
      </c>
      <c r="AN3" s="16">
        <v>1</v>
      </c>
      <c r="AO3" s="16">
        <v>1</v>
      </c>
    </row>
    <row r="4" spans="1:49" x14ac:dyDescent="0.35">
      <c r="A4" t="s">
        <v>58</v>
      </c>
      <c r="B4" t="s">
        <v>31</v>
      </c>
      <c r="C4" t="s">
        <v>59</v>
      </c>
      <c r="D4" s="5">
        <v>7.0601851851851847E-4</v>
      </c>
      <c r="E4">
        <v>1</v>
      </c>
      <c r="F4">
        <v>1</v>
      </c>
      <c r="I4">
        <v>1</v>
      </c>
      <c r="J4">
        <v>2</v>
      </c>
      <c r="K4" s="22">
        <f t="shared" si="0"/>
        <v>0</v>
      </c>
      <c r="L4" s="22">
        <f t="shared" si="1"/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">
        <v>-1</v>
      </c>
      <c r="V4" s="1">
        <v>0</v>
      </c>
      <c r="W4">
        <v>0</v>
      </c>
      <c r="X4">
        <v>0</v>
      </c>
      <c r="Y4">
        <v>0</v>
      </c>
      <c r="Z4">
        <v>0</v>
      </c>
      <c r="AA4" s="1">
        <v>0</v>
      </c>
      <c r="AB4" s="1">
        <v>0</v>
      </c>
      <c r="AD4" s="16">
        <f>SUM(K4,O4,Q4,S4,U4,W4,Y4,AA4)+I4+AD3</f>
        <v>1</v>
      </c>
      <c r="AE4" s="16">
        <f t="shared" ref="AE4:AE11" si="2">SUM(L4,P4,R4,T4,V4,X4,Z4,AB4)+AE3</f>
        <v>2</v>
      </c>
      <c r="AM4" s="23">
        <v>7.0601851851851847E-4</v>
      </c>
      <c r="AN4" s="16">
        <v>1</v>
      </c>
      <c r="AO4" s="16">
        <v>2</v>
      </c>
      <c r="AT4" s="2" t="s">
        <v>57</v>
      </c>
      <c r="AU4" s="21">
        <f>ABS(AU2-AT2)</f>
        <v>1.2808349146110058E-2</v>
      </c>
    </row>
    <row r="5" spans="1:49" x14ac:dyDescent="0.35">
      <c r="A5" t="s">
        <v>58</v>
      </c>
      <c r="B5" t="s">
        <v>31</v>
      </c>
      <c r="C5" t="s">
        <v>59</v>
      </c>
      <c r="D5" s="5">
        <v>1.0532407407407407E-3</v>
      </c>
      <c r="E5">
        <v>1</v>
      </c>
      <c r="F5">
        <v>1</v>
      </c>
      <c r="I5">
        <v>1</v>
      </c>
      <c r="J5">
        <v>1</v>
      </c>
      <c r="K5" s="22">
        <f t="shared" si="0"/>
        <v>1</v>
      </c>
      <c r="L5" s="22">
        <f t="shared" si="1"/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 s="1">
        <v>0</v>
      </c>
      <c r="V5" s="1">
        <v>0</v>
      </c>
      <c r="W5">
        <v>0</v>
      </c>
      <c r="X5">
        <v>0</v>
      </c>
      <c r="Y5">
        <v>0</v>
      </c>
      <c r="Z5">
        <v>0</v>
      </c>
      <c r="AA5" s="1">
        <v>0</v>
      </c>
      <c r="AB5" s="1">
        <v>0</v>
      </c>
      <c r="AD5" s="16">
        <f t="shared" ref="AD5:AD11" si="3">SUM(K5,O5,Q5,S5,U5,W5,Y5,AA5)+I5+AD4</f>
        <v>4</v>
      </c>
      <c r="AE5" s="16">
        <f t="shared" si="2"/>
        <v>2</v>
      </c>
      <c r="AM5" s="23">
        <v>1.0532407407407407E-3</v>
      </c>
      <c r="AN5" s="16">
        <v>4</v>
      </c>
      <c r="AO5" s="16">
        <v>2</v>
      </c>
    </row>
    <row r="6" spans="1:49" x14ac:dyDescent="0.35">
      <c r="A6" t="s">
        <v>58</v>
      </c>
      <c r="B6" t="s">
        <v>31</v>
      </c>
      <c r="C6" t="s">
        <v>59</v>
      </c>
      <c r="D6" s="5">
        <v>1.6319444444444445E-3</v>
      </c>
      <c r="E6">
        <v>1</v>
      </c>
      <c r="F6">
        <v>1</v>
      </c>
      <c r="I6">
        <v>1</v>
      </c>
      <c r="J6">
        <v>1</v>
      </c>
      <c r="K6" s="22">
        <f t="shared" si="0"/>
        <v>1</v>
      </c>
      <c r="L6" s="22">
        <f t="shared" si="1"/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 s="1">
        <v>0</v>
      </c>
      <c r="V6" s="1">
        <v>0</v>
      </c>
      <c r="W6">
        <v>0</v>
      </c>
      <c r="X6">
        <v>0</v>
      </c>
      <c r="Y6">
        <v>0</v>
      </c>
      <c r="Z6">
        <v>0</v>
      </c>
      <c r="AA6" s="1">
        <v>0</v>
      </c>
      <c r="AB6" s="1">
        <v>0</v>
      </c>
      <c r="AD6" s="16">
        <f t="shared" si="3"/>
        <v>8</v>
      </c>
      <c r="AE6" s="16">
        <f t="shared" si="2"/>
        <v>2</v>
      </c>
      <c r="AM6" s="23">
        <v>1.6319444444444445E-3</v>
      </c>
      <c r="AN6" s="16">
        <v>8</v>
      </c>
      <c r="AO6" s="16">
        <v>2</v>
      </c>
    </row>
    <row r="7" spans="1:49" x14ac:dyDescent="0.35">
      <c r="A7" t="s">
        <v>58</v>
      </c>
      <c r="B7" t="s">
        <v>31</v>
      </c>
      <c r="C7" t="s">
        <v>59</v>
      </c>
      <c r="D7" s="5">
        <v>1.9675925925925928E-3</v>
      </c>
      <c r="E7">
        <v>1</v>
      </c>
      <c r="F7">
        <v>1</v>
      </c>
      <c r="I7">
        <v>-1</v>
      </c>
      <c r="J7">
        <v>2</v>
      </c>
      <c r="K7" s="22">
        <f t="shared" si="0"/>
        <v>0</v>
      </c>
      <c r="L7" s="22">
        <f t="shared" si="1"/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>
        <v>0</v>
      </c>
      <c r="V7" s="1">
        <v>0</v>
      </c>
      <c r="W7">
        <v>0</v>
      </c>
      <c r="X7">
        <v>0</v>
      </c>
      <c r="Y7">
        <v>0</v>
      </c>
      <c r="Z7">
        <v>0</v>
      </c>
      <c r="AA7" s="1">
        <v>0</v>
      </c>
      <c r="AB7" s="1">
        <v>0</v>
      </c>
      <c r="AD7" s="16">
        <f t="shared" si="3"/>
        <v>7</v>
      </c>
      <c r="AE7" s="16">
        <f t="shared" si="2"/>
        <v>3</v>
      </c>
      <c r="AM7" s="23">
        <v>1.9675925925925928E-3</v>
      </c>
      <c r="AN7" s="16">
        <v>7</v>
      </c>
      <c r="AO7" s="16">
        <v>3</v>
      </c>
    </row>
    <row r="8" spans="1:49" x14ac:dyDescent="0.35">
      <c r="A8" t="s">
        <v>58</v>
      </c>
      <c r="B8" t="s">
        <v>31</v>
      </c>
      <c r="C8" t="s">
        <v>59</v>
      </c>
      <c r="D8" s="5">
        <v>2.4652777777777776E-3</v>
      </c>
      <c r="E8">
        <v>1</v>
      </c>
      <c r="F8">
        <v>1</v>
      </c>
      <c r="I8">
        <v>1</v>
      </c>
      <c r="J8">
        <v>1</v>
      </c>
      <c r="K8" s="22">
        <f t="shared" si="0"/>
        <v>1</v>
      </c>
      <c r="L8" s="22">
        <f t="shared" si="1"/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 s="1">
        <v>0</v>
      </c>
      <c r="V8" s="1">
        <v>0</v>
      </c>
      <c r="W8">
        <v>0</v>
      </c>
      <c r="X8">
        <v>0</v>
      </c>
      <c r="Y8">
        <v>0</v>
      </c>
      <c r="Z8">
        <v>0</v>
      </c>
      <c r="AA8" s="1">
        <v>0</v>
      </c>
      <c r="AB8" s="1">
        <v>0</v>
      </c>
      <c r="AD8" s="16">
        <f t="shared" si="3"/>
        <v>11</v>
      </c>
      <c r="AE8" s="16">
        <f t="shared" si="2"/>
        <v>3</v>
      </c>
      <c r="AM8" s="23">
        <v>2.4652777777777776E-3</v>
      </c>
      <c r="AN8" s="16">
        <v>11</v>
      </c>
      <c r="AO8" s="16">
        <v>3</v>
      </c>
    </row>
    <row r="9" spans="1:49" x14ac:dyDescent="0.35">
      <c r="A9" t="s">
        <v>58</v>
      </c>
      <c r="B9" t="s">
        <v>31</v>
      </c>
      <c r="C9" t="s">
        <v>59</v>
      </c>
      <c r="D9" s="5">
        <v>2.7893518518518519E-3</v>
      </c>
      <c r="E9">
        <v>1</v>
      </c>
      <c r="F9">
        <v>1</v>
      </c>
      <c r="I9">
        <v>-1</v>
      </c>
      <c r="J9">
        <v>2</v>
      </c>
      <c r="K9" s="22">
        <f t="shared" si="0"/>
        <v>0</v>
      </c>
      <c r="L9" s="22">
        <f t="shared" si="1"/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 s="1">
        <v>0</v>
      </c>
      <c r="V9" s="1">
        <v>0</v>
      </c>
      <c r="W9">
        <v>0</v>
      </c>
      <c r="X9">
        <v>1</v>
      </c>
      <c r="Y9">
        <v>0</v>
      </c>
      <c r="Z9">
        <v>0</v>
      </c>
      <c r="AA9" s="1">
        <v>0</v>
      </c>
      <c r="AB9" s="1">
        <v>0</v>
      </c>
      <c r="AD9" s="16">
        <f t="shared" si="3"/>
        <v>10</v>
      </c>
      <c r="AE9" s="16">
        <f t="shared" si="2"/>
        <v>6</v>
      </c>
      <c r="AM9" s="23">
        <v>2.7893518518518519E-3</v>
      </c>
      <c r="AN9" s="16">
        <v>10</v>
      </c>
      <c r="AO9" s="16">
        <v>6</v>
      </c>
    </row>
    <row r="10" spans="1:49" x14ac:dyDescent="0.35">
      <c r="A10" t="s">
        <v>58</v>
      </c>
      <c r="B10" t="s">
        <v>31</v>
      </c>
      <c r="C10" t="s">
        <v>59</v>
      </c>
      <c r="D10" s="5">
        <v>3.3333333333333335E-3</v>
      </c>
      <c r="E10">
        <v>1</v>
      </c>
      <c r="F10">
        <v>1</v>
      </c>
      <c r="I10">
        <v>1</v>
      </c>
      <c r="J10">
        <v>1</v>
      </c>
      <c r="K10" s="22">
        <f t="shared" si="0"/>
        <v>1</v>
      </c>
      <c r="L10" s="22">
        <f t="shared" si="1"/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">
        <v>0</v>
      </c>
      <c r="V10" s="1">
        <v>0</v>
      </c>
      <c r="W10">
        <v>1</v>
      </c>
      <c r="X10">
        <v>0</v>
      </c>
      <c r="Y10">
        <v>0</v>
      </c>
      <c r="Z10">
        <v>0</v>
      </c>
      <c r="AA10" s="1">
        <v>0</v>
      </c>
      <c r="AB10" s="1">
        <v>0</v>
      </c>
      <c r="AD10" s="16">
        <f t="shared" si="3"/>
        <v>13</v>
      </c>
      <c r="AE10" s="16">
        <f t="shared" si="2"/>
        <v>6</v>
      </c>
      <c r="AM10" s="23">
        <v>3.3333333333333335E-3</v>
      </c>
      <c r="AN10" s="16">
        <v>13</v>
      </c>
      <c r="AO10" s="16">
        <v>6</v>
      </c>
    </row>
    <row r="11" spans="1:49" x14ac:dyDescent="0.35">
      <c r="A11" t="s">
        <v>58</v>
      </c>
      <c r="B11" t="s">
        <v>31</v>
      </c>
      <c r="C11" t="s">
        <v>59</v>
      </c>
      <c r="D11" s="5">
        <v>3.8425925925925923E-3</v>
      </c>
      <c r="E11">
        <v>1</v>
      </c>
      <c r="F11">
        <v>1</v>
      </c>
      <c r="I11">
        <v>1</v>
      </c>
      <c r="J11">
        <v>1</v>
      </c>
      <c r="K11" s="22">
        <f t="shared" si="0"/>
        <v>1</v>
      </c>
      <c r="L11" s="22">
        <f t="shared" si="1"/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>
        <v>0</v>
      </c>
      <c r="V11" s="1">
        <v>0</v>
      </c>
      <c r="W11">
        <v>0</v>
      </c>
      <c r="X11">
        <v>0</v>
      </c>
      <c r="Y11">
        <v>0</v>
      </c>
      <c r="Z11">
        <v>0</v>
      </c>
      <c r="AA11" s="1">
        <v>0</v>
      </c>
      <c r="AB11" s="1">
        <v>0</v>
      </c>
      <c r="AD11" s="16">
        <f t="shared" si="3"/>
        <v>15</v>
      </c>
      <c r="AE11" s="16">
        <f t="shared" si="2"/>
        <v>6</v>
      </c>
      <c r="AM11" s="23">
        <v>3.8425925925925923E-3</v>
      </c>
      <c r="AN11" s="16">
        <v>15</v>
      </c>
      <c r="AO11" s="16">
        <v>6</v>
      </c>
    </row>
    <row r="12" spans="1:49" x14ac:dyDescent="0.35">
      <c r="A12" s="4" t="s">
        <v>0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/>
      <c r="H12" s="4" t="s">
        <v>10</v>
      </c>
      <c r="I12" s="4" t="s">
        <v>11</v>
      </c>
      <c r="J12" s="4" t="s">
        <v>33</v>
      </c>
      <c r="K12" s="4" t="s">
        <v>36</v>
      </c>
      <c r="L12" s="4" t="s">
        <v>37</v>
      </c>
      <c r="M12" s="4" t="s">
        <v>12</v>
      </c>
      <c r="N12" s="4" t="s">
        <v>13</v>
      </c>
      <c r="O12" s="4" t="s">
        <v>14</v>
      </c>
      <c r="P12" s="4" t="s">
        <v>15</v>
      </c>
      <c r="Q12" s="4" t="s">
        <v>16</v>
      </c>
      <c r="R12" s="4" t="s">
        <v>17</v>
      </c>
      <c r="S12" s="4" t="s">
        <v>18</v>
      </c>
      <c r="T12" s="4" t="s">
        <v>19</v>
      </c>
      <c r="U12" s="4" t="s">
        <v>20</v>
      </c>
      <c r="V12" s="4" t="s">
        <v>21</v>
      </c>
      <c r="W12" s="4" t="s">
        <v>22</v>
      </c>
      <c r="X12" s="4" t="s">
        <v>23</v>
      </c>
      <c r="Y12" s="4" t="s">
        <v>24</v>
      </c>
      <c r="Z12" s="4" t="s">
        <v>25</v>
      </c>
      <c r="AA12" s="4" t="s">
        <v>26</v>
      </c>
      <c r="AB12" s="4" t="s">
        <v>27</v>
      </c>
      <c r="AC12" s="4">
        <v>-1</v>
      </c>
      <c r="AD12" s="15" t="s">
        <v>38</v>
      </c>
      <c r="AE12" s="15" t="s">
        <v>39</v>
      </c>
      <c r="AF12" s="4"/>
      <c r="AG12" s="4" t="s">
        <v>45</v>
      </c>
      <c r="AH12" s="4" t="s">
        <v>40</v>
      </c>
      <c r="AI12" s="4" t="s">
        <v>41</v>
      </c>
      <c r="AJ12" s="4" t="s">
        <v>46</v>
      </c>
      <c r="AM12" s="23">
        <v>4.9189814814814816E-3</v>
      </c>
      <c r="AN12" s="16">
        <v>15</v>
      </c>
      <c r="AO12" s="16">
        <v>5</v>
      </c>
    </row>
    <row r="13" spans="1:49" s="22" customFormat="1" x14ac:dyDescent="0.35">
      <c r="A13" s="22" t="s">
        <v>58</v>
      </c>
      <c r="B13" s="22" t="s">
        <v>31</v>
      </c>
      <c r="C13" s="22" t="s">
        <v>59</v>
      </c>
      <c r="D13" s="23">
        <v>4.9189814814814816E-3</v>
      </c>
      <c r="E13" s="22">
        <v>1</v>
      </c>
      <c r="F13" s="22">
        <v>2</v>
      </c>
      <c r="H13" s="22">
        <v>2</v>
      </c>
      <c r="I13" s="22">
        <v>1</v>
      </c>
      <c r="J13" s="22">
        <v>2</v>
      </c>
      <c r="K13" s="22">
        <f>IF(J13=1,1,0)</f>
        <v>0</v>
      </c>
      <c r="L13" s="22">
        <f>IF(J13=2,1,0)</f>
        <v>1</v>
      </c>
      <c r="M13" s="22">
        <v>0</v>
      </c>
      <c r="N13" s="22">
        <v>0</v>
      </c>
      <c r="O13" s="22">
        <v>0</v>
      </c>
      <c r="P13" s="22">
        <v>1</v>
      </c>
      <c r="Q13" s="22">
        <v>0</v>
      </c>
      <c r="R13" s="22">
        <v>1</v>
      </c>
      <c r="S13" s="22">
        <v>0</v>
      </c>
      <c r="T13" s="22">
        <v>0</v>
      </c>
      <c r="U13" s="25">
        <v>0</v>
      </c>
      <c r="V13" s="25">
        <v>0</v>
      </c>
      <c r="W13" s="22">
        <v>0</v>
      </c>
      <c r="X13" s="22">
        <v>0</v>
      </c>
      <c r="Y13" s="22">
        <v>0</v>
      </c>
      <c r="Z13" s="22">
        <v>0</v>
      </c>
      <c r="AA13" s="25">
        <v>0</v>
      </c>
      <c r="AB13" s="25">
        <v>0</v>
      </c>
      <c r="AD13" s="16">
        <f>SUM(K13,O13,Q13,S13,U13,W13,Y13,AA13)+IF(H13=1,1,0)+AD11</f>
        <v>15</v>
      </c>
      <c r="AE13" s="16">
        <f>SUM(L13,P13,R13,T13,V13,X13,Z13,AB13)+IF(H13=2,1,0)+I13</f>
        <v>5</v>
      </c>
      <c r="AG13" s="22">
        <v>220</v>
      </c>
      <c r="AH13" s="26">
        <f>(AD20-AD13)/$AG13</f>
        <v>1.3636363636363636E-2</v>
      </c>
      <c r="AI13" s="22">
        <f>(AE20-AE13)/$AG13</f>
        <v>0.05</v>
      </c>
      <c r="AJ13" s="22">
        <f>IF(AH13&gt;AI13,1,2)</f>
        <v>2</v>
      </c>
      <c r="AM13" s="23">
        <v>5.185185185185185E-3</v>
      </c>
      <c r="AN13" s="16">
        <v>16</v>
      </c>
      <c r="AO13" s="16">
        <v>6</v>
      </c>
    </row>
    <row r="14" spans="1:49" x14ac:dyDescent="0.35">
      <c r="A14" t="s">
        <v>58</v>
      </c>
      <c r="B14" t="s">
        <v>31</v>
      </c>
      <c r="C14" t="s">
        <v>59</v>
      </c>
      <c r="D14" s="5">
        <v>5.185185185185185E-3</v>
      </c>
      <c r="E14">
        <v>1</v>
      </c>
      <c r="F14">
        <v>2</v>
      </c>
      <c r="I14">
        <v>1</v>
      </c>
      <c r="J14">
        <v>1</v>
      </c>
      <c r="K14" s="22">
        <f t="shared" ref="K14:K20" si="4">IF(J14=1,1,0)</f>
        <v>1</v>
      </c>
      <c r="L14" s="22">
        <f t="shared" ref="L14:L20" si="5">IF(J14=2,1,0)</f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1">
        <v>0</v>
      </c>
      <c r="V14" s="1">
        <v>0</v>
      </c>
      <c r="W14">
        <v>0</v>
      </c>
      <c r="X14">
        <v>0</v>
      </c>
      <c r="Y14">
        <v>0</v>
      </c>
      <c r="Z14">
        <v>0</v>
      </c>
      <c r="AA14" s="1">
        <v>0</v>
      </c>
      <c r="AB14" s="1">
        <v>0</v>
      </c>
      <c r="AD14" s="16">
        <f>SUM(K14,O14,Q14,S14,U14,W14,Y14,AA14)++AD13</f>
        <v>16</v>
      </c>
      <c r="AE14" s="16">
        <f>SUM(L14,P14,R14,T14,V14,X14,Z14,AB14)+AE13+I14</f>
        <v>6</v>
      </c>
      <c r="AM14" s="23">
        <v>5.6249999999999989E-3</v>
      </c>
      <c r="AN14" s="16">
        <v>17</v>
      </c>
      <c r="AO14" s="16">
        <v>6</v>
      </c>
    </row>
    <row r="15" spans="1:49" x14ac:dyDescent="0.35">
      <c r="A15" t="s">
        <v>58</v>
      </c>
      <c r="B15" t="s">
        <v>31</v>
      </c>
      <c r="C15" t="s">
        <v>59</v>
      </c>
      <c r="D15" s="5">
        <v>5.6249999999999989E-3</v>
      </c>
      <c r="E15">
        <v>1</v>
      </c>
      <c r="F15">
        <v>2</v>
      </c>
      <c r="I15">
        <v>1</v>
      </c>
      <c r="J15">
        <v>1</v>
      </c>
      <c r="K15" s="22">
        <f t="shared" si="4"/>
        <v>1</v>
      </c>
      <c r="L15" s="22">
        <f t="shared" si="5"/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v>0</v>
      </c>
      <c r="V15" s="1">
        <v>-1</v>
      </c>
      <c r="W15">
        <v>0</v>
      </c>
      <c r="X15">
        <v>0</v>
      </c>
      <c r="Y15">
        <v>0</v>
      </c>
      <c r="Z15">
        <v>0</v>
      </c>
      <c r="AA15" s="1">
        <v>0</v>
      </c>
      <c r="AB15" s="1">
        <v>0</v>
      </c>
      <c r="AD15" s="16">
        <f t="shared" ref="AD15:AD20" si="6">SUM(K15,O15,Q15,S15,U15,W15,Y15,AA15)++AD14</f>
        <v>17</v>
      </c>
      <c r="AE15" s="16">
        <f>SUM(L15,P15,R15,T15,V15,X15,Z15,AB15)+AE14+I15</f>
        <v>6</v>
      </c>
      <c r="AM15" s="23">
        <v>6.030092592592593E-3</v>
      </c>
      <c r="AN15" s="16">
        <v>17</v>
      </c>
      <c r="AO15" s="16">
        <v>9</v>
      </c>
    </row>
    <row r="16" spans="1:49" x14ac:dyDescent="0.35">
      <c r="A16" t="s">
        <v>58</v>
      </c>
      <c r="B16" t="s">
        <v>31</v>
      </c>
      <c r="C16" t="s">
        <v>59</v>
      </c>
      <c r="D16" s="5">
        <v>6.030092592592593E-3</v>
      </c>
      <c r="E16">
        <v>1</v>
      </c>
      <c r="F16">
        <v>2</v>
      </c>
      <c r="I16">
        <v>1</v>
      </c>
      <c r="J16">
        <v>2</v>
      </c>
      <c r="K16" s="22">
        <f t="shared" si="4"/>
        <v>0</v>
      </c>
      <c r="L16" s="22">
        <f t="shared" si="5"/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 s="1">
        <v>0</v>
      </c>
      <c r="V16" s="1">
        <v>0</v>
      </c>
      <c r="W16">
        <v>0</v>
      </c>
      <c r="X16">
        <v>0</v>
      </c>
      <c r="Y16">
        <v>0</v>
      </c>
      <c r="Z16">
        <v>0</v>
      </c>
      <c r="AA16" s="1">
        <v>0</v>
      </c>
      <c r="AB16" s="1">
        <v>0</v>
      </c>
      <c r="AD16" s="16">
        <f t="shared" si="6"/>
        <v>17</v>
      </c>
      <c r="AE16" s="16">
        <f t="shared" ref="AE15:AE20" si="7">SUM(L16,P16,R16,T16,V16,X16,Z16,AB16)+AE15+I16</f>
        <v>9</v>
      </c>
      <c r="AM16" s="23">
        <v>6.3773148148148148E-3</v>
      </c>
      <c r="AN16" s="16">
        <v>17</v>
      </c>
      <c r="AO16" s="16">
        <v>11</v>
      </c>
    </row>
    <row r="17" spans="1:41" x14ac:dyDescent="0.35">
      <c r="A17" t="s">
        <v>58</v>
      </c>
      <c r="B17" t="s">
        <v>31</v>
      </c>
      <c r="C17" t="s">
        <v>59</v>
      </c>
      <c r="D17" s="5">
        <v>6.3773148148148148E-3</v>
      </c>
      <c r="E17">
        <v>1</v>
      </c>
      <c r="F17">
        <v>2</v>
      </c>
      <c r="I17">
        <v>1</v>
      </c>
      <c r="J17">
        <v>2</v>
      </c>
      <c r="K17" s="22">
        <f t="shared" si="4"/>
        <v>0</v>
      </c>
      <c r="L17" s="22">
        <f t="shared" si="5"/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">
        <v>0</v>
      </c>
      <c r="V17" s="1">
        <v>0</v>
      </c>
      <c r="W17">
        <v>0</v>
      </c>
      <c r="X17">
        <v>0</v>
      </c>
      <c r="Y17">
        <v>0</v>
      </c>
      <c r="Z17">
        <v>0</v>
      </c>
      <c r="AA17" s="1">
        <v>0</v>
      </c>
      <c r="AB17" s="1">
        <v>0</v>
      </c>
      <c r="AD17" s="16">
        <f t="shared" si="6"/>
        <v>17</v>
      </c>
      <c r="AE17" s="16">
        <f t="shared" si="7"/>
        <v>11</v>
      </c>
      <c r="AM17" s="23">
        <v>6.6782407407407415E-3</v>
      </c>
      <c r="AN17" s="16">
        <v>18</v>
      </c>
      <c r="AO17" s="16">
        <v>10</v>
      </c>
    </row>
    <row r="18" spans="1:41" x14ac:dyDescent="0.35">
      <c r="A18" t="s">
        <v>58</v>
      </c>
      <c r="B18" t="s">
        <v>31</v>
      </c>
      <c r="C18" t="s">
        <v>59</v>
      </c>
      <c r="D18" s="5">
        <v>6.6782407407407415E-3</v>
      </c>
      <c r="E18">
        <v>1</v>
      </c>
      <c r="F18">
        <v>2</v>
      </c>
      <c r="I18">
        <v>-1</v>
      </c>
      <c r="J18">
        <v>1</v>
      </c>
      <c r="K18" s="22">
        <f t="shared" si="4"/>
        <v>1</v>
      </c>
      <c r="L18" s="22">
        <f t="shared" si="5"/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0</v>
      </c>
      <c r="V18" s="1">
        <v>0</v>
      </c>
      <c r="W18">
        <v>0</v>
      </c>
      <c r="X18">
        <v>0</v>
      </c>
      <c r="Y18">
        <v>0</v>
      </c>
      <c r="Z18">
        <v>0</v>
      </c>
      <c r="AA18" s="1">
        <v>0</v>
      </c>
      <c r="AB18" s="1">
        <v>0</v>
      </c>
      <c r="AD18" s="16">
        <f t="shared" si="6"/>
        <v>18</v>
      </c>
      <c r="AE18" s="16">
        <f t="shared" si="7"/>
        <v>10</v>
      </c>
      <c r="AM18" s="23">
        <v>7.1759259259259259E-3</v>
      </c>
      <c r="AN18" s="16">
        <v>18</v>
      </c>
      <c r="AO18" s="16">
        <v>12</v>
      </c>
    </row>
    <row r="19" spans="1:41" x14ac:dyDescent="0.35">
      <c r="A19" t="s">
        <v>58</v>
      </c>
      <c r="B19" t="s">
        <v>31</v>
      </c>
      <c r="C19" t="s">
        <v>59</v>
      </c>
      <c r="D19" s="5">
        <v>7.1759259259259259E-3</v>
      </c>
      <c r="E19">
        <v>1</v>
      </c>
      <c r="F19">
        <v>2</v>
      </c>
      <c r="I19">
        <v>1</v>
      </c>
      <c r="J19">
        <v>2</v>
      </c>
      <c r="K19" s="22">
        <f t="shared" si="4"/>
        <v>0</v>
      </c>
      <c r="L19" s="22">
        <f t="shared" si="5"/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">
        <v>0</v>
      </c>
      <c r="V19" s="1">
        <v>0</v>
      </c>
      <c r="W19">
        <v>0</v>
      </c>
      <c r="X19">
        <v>0</v>
      </c>
      <c r="Y19">
        <v>0</v>
      </c>
      <c r="Z19">
        <v>0</v>
      </c>
      <c r="AA19" s="1">
        <v>0</v>
      </c>
      <c r="AB19" s="1">
        <v>0</v>
      </c>
      <c r="AD19" s="16">
        <f t="shared" si="6"/>
        <v>18</v>
      </c>
      <c r="AE19" s="16">
        <f t="shared" si="7"/>
        <v>12</v>
      </c>
      <c r="AM19" s="23">
        <v>7.4652777777777781E-3</v>
      </c>
      <c r="AN19" s="16">
        <v>18</v>
      </c>
      <c r="AO19" s="16">
        <v>16</v>
      </c>
    </row>
    <row r="20" spans="1:41" x14ac:dyDescent="0.35">
      <c r="A20" t="s">
        <v>58</v>
      </c>
      <c r="B20" t="s">
        <v>31</v>
      </c>
      <c r="C20" t="s">
        <v>59</v>
      </c>
      <c r="D20" s="5">
        <v>7.4652777777777781E-3</v>
      </c>
      <c r="E20">
        <v>1</v>
      </c>
      <c r="F20">
        <v>2</v>
      </c>
      <c r="I20">
        <v>1</v>
      </c>
      <c r="J20">
        <v>2</v>
      </c>
      <c r="K20" s="22">
        <f t="shared" si="4"/>
        <v>0</v>
      </c>
      <c r="L20" s="22">
        <f t="shared" si="5"/>
        <v>1</v>
      </c>
      <c r="M20">
        <v>2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 s="1">
        <v>0</v>
      </c>
      <c r="V20" s="1">
        <v>0</v>
      </c>
      <c r="W20">
        <v>0</v>
      </c>
      <c r="X20">
        <v>1</v>
      </c>
      <c r="Y20">
        <v>0</v>
      </c>
      <c r="Z20">
        <v>0</v>
      </c>
      <c r="AA20" s="1">
        <v>0</v>
      </c>
      <c r="AB20" s="1">
        <v>0</v>
      </c>
      <c r="AD20" s="16">
        <f t="shared" si="6"/>
        <v>18</v>
      </c>
      <c r="AE20" s="16">
        <f t="shared" si="7"/>
        <v>16</v>
      </c>
      <c r="AM20" s="23">
        <v>7.9166666666666673E-3</v>
      </c>
      <c r="AN20" s="16">
        <v>23</v>
      </c>
      <c r="AO20" s="16">
        <v>17</v>
      </c>
    </row>
    <row r="21" spans="1:41" x14ac:dyDescent="0.35">
      <c r="A21" s="4" t="s">
        <v>0</v>
      </c>
      <c r="B21" s="4" t="s">
        <v>1</v>
      </c>
      <c r="C21" s="4" t="s">
        <v>2</v>
      </c>
      <c r="D21" s="4" t="s">
        <v>3</v>
      </c>
      <c r="E21" s="4" t="s">
        <v>4</v>
      </c>
      <c r="F21" s="4" t="s">
        <v>5</v>
      </c>
      <c r="G21" s="4"/>
      <c r="H21" s="4" t="s">
        <v>10</v>
      </c>
      <c r="I21" s="4" t="s">
        <v>11</v>
      </c>
      <c r="J21" s="4" t="s">
        <v>33</v>
      </c>
      <c r="K21" s="4" t="s">
        <v>36</v>
      </c>
      <c r="L21" s="4" t="s">
        <v>37</v>
      </c>
      <c r="M21" s="4" t="s">
        <v>12</v>
      </c>
      <c r="N21" s="4" t="s">
        <v>13</v>
      </c>
      <c r="O21" s="4" t="s">
        <v>14</v>
      </c>
      <c r="P21" s="4" t="s">
        <v>15</v>
      </c>
      <c r="Q21" s="4" t="s">
        <v>16</v>
      </c>
      <c r="R21" s="4" t="s">
        <v>17</v>
      </c>
      <c r="S21" s="4" t="s">
        <v>18</v>
      </c>
      <c r="T21" s="4" t="s">
        <v>19</v>
      </c>
      <c r="U21" s="4" t="s">
        <v>20</v>
      </c>
      <c r="V21" s="4" t="s">
        <v>21</v>
      </c>
      <c r="W21" s="4" t="s">
        <v>22</v>
      </c>
      <c r="X21" s="4" t="s">
        <v>23</v>
      </c>
      <c r="Y21" s="4" t="s">
        <v>24</v>
      </c>
      <c r="Z21" s="4" t="s">
        <v>25</v>
      </c>
      <c r="AA21" s="4" t="s">
        <v>26</v>
      </c>
      <c r="AB21" s="4" t="s">
        <v>27</v>
      </c>
      <c r="AC21" s="4">
        <v>-1</v>
      </c>
      <c r="AD21" s="15" t="s">
        <v>38</v>
      </c>
      <c r="AE21" s="15" t="s">
        <v>39</v>
      </c>
      <c r="AF21" s="4"/>
      <c r="AG21" s="4" t="s">
        <v>45</v>
      </c>
      <c r="AH21" s="4" t="s">
        <v>40</v>
      </c>
      <c r="AI21" s="4" t="s">
        <v>41</v>
      </c>
      <c r="AJ21" s="4" t="s">
        <v>46</v>
      </c>
      <c r="AM21" s="23">
        <v>8.1828703703703699E-3</v>
      </c>
      <c r="AN21" s="16">
        <v>25</v>
      </c>
      <c r="AO21" s="16">
        <v>17</v>
      </c>
    </row>
    <row r="22" spans="1:41" s="22" customFormat="1" x14ac:dyDescent="0.35">
      <c r="A22" s="22" t="s">
        <v>58</v>
      </c>
      <c r="B22" s="22" t="s">
        <v>31</v>
      </c>
      <c r="C22" s="22" t="s">
        <v>59</v>
      </c>
      <c r="D22" s="23">
        <v>7.9166666666666673E-3</v>
      </c>
      <c r="E22" s="22">
        <v>1</v>
      </c>
      <c r="F22" s="22">
        <v>3</v>
      </c>
      <c r="H22" s="22">
        <v>1</v>
      </c>
      <c r="I22" s="22">
        <v>1</v>
      </c>
      <c r="J22" s="22">
        <v>1</v>
      </c>
      <c r="K22" s="22">
        <f>IF(J22=1,1,0)</f>
        <v>1</v>
      </c>
      <c r="L22" s="22">
        <f>IF(J22=2,1,0)</f>
        <v>0</v>
      </c>
      <c r="M22" s="22">
        <v>0</v>
      </c>
      <c r="N22" s="22">
        <v>0</v>
      </c>
      <c r="O22" s="22">
        <v>1</v>
      </c>
      <c r="P22" s="22">
        <v>0</v>
      </c>
      <c r="Q22" s="22">
        <v>1</v>
      </c>
      <c r="R22" s="22">
        <v>0</v>
      </c>
      <c r="S22" s="22">
        <v>0</v>
      </c>
      <c r="T22" s="22">
        <v>0</v>
      </c>
      <c r="U22" s="25">
        <v>0</v>
      </c>
      <c r="V22" s="25">
        <v>0</v>
      </c>
      <c r="W22" s="22">
        <v>0</v>
      </c>
      <c r="X22" s="22">
        <v>0</v>
      </c>
      <c r="Y22" s="22">
        <v>0</v>
      </c>
      <c r="Z22" s="22">
        <v>0</v>
      </c>
      <c r="AA22" s="25">
        <v>0</v>
      </c>
      <c r="AB22" s="25">
        <v>0</v>
      </c>
      <c r="AD22" s="16">
        <f>SUM(K22,O22,Q22,S22,U22,W22,Y22,AA22)+IF(H22=1,1,0)+AD20+I22</f>
        <v>23</v>
      </c>
      <c r="AE22" s="16">
        <f>SUM(L22,P22,R22,T22,V22,X22,Z22,AB22)+IF(H22=2,1,0)+I22+AE20</f>
        <v>17</v>
      </c>
      <c r="AG22" s="22">
        <v>344</v>
      </c>
      <c r="AH22" s="26">
        <f>(AD30-AD22)/$AG22</f>
        <v>1.7441860465116279E-2</v>
      </c>
      <c r="AI22" s="26">
        <f>(AE30-AE22)/$AG22</f>
        <v>2.0348837209302327E-2</v>
      </c>
      <c r="AJ22" s="22">
        <f>IF(AH22&gt;AI22,1,2)</f>
        <v>2</v>
      </c>
      <c r="AM22" s="23">
        <v>8.5300925925925926E-3</v>
      </c>
      <c r="AN22" s="16">
        <v>26</v>
      </c>
      <c r="AO22" s="16">
        <v>18</v>
      </c>
    </row>
    <row r="23" spans="1:41" x14ac:dyDescent="0.35">
      <c r="A23" t="s">
        <v>58</v>
      </c>
      <c r="B23" t="s">
        <v>31</v>
      </c>
      <c r="C23" t="s">
        <v>59</v>
      </c>
      <c r="D23" s="5">
        <v>8.1828703703703699E-3</v>
      </c>
      <c r="E23">
        <v>1</v>
      </c>
      <c r="F23">
        <v>3</v>
      </c>
      <c r="I23">
        <v>1</v>
      </c>
      <c r="J23">
        <v>1</v>
      </c>
      <c r="K23" s="22">
        <f t="shared" ref="K23:K30" si="8">IF(J23=1,1,0)</f>
        <v>1</v>
      </c>
      <c r="L23" s="22">
        <f t="shared" ref="L23:L30" si="9">IF(J23=2,1,0)</f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1">
        <v>0</v>
      </c>
      <c r="V23" s="1">
        <v>0</v>
      </c>
      <c r="W23">
        <v>0</v>
      </c>
      <c r="X23">
        <v>0</v>
      </c>
      <c r="Y23">
        <v>0</v>
      </c>
      <c r="Z23">
        <v>0</v>
      </c>
      <c r="AA23" s="1">
        <v>0</v>
      </c>
      <c r="AB23" s="1">
        <v>0</v>
      </c>
      <c r="AD23" s="16">
        <f>SUM(K23,O23,Q23,S23,U23,W23,Y23,AA23)+IF(H23=1,1,0)+AD22+I23</f>
        <v>25</v>
      </c>
      <c r="AE23" s="16">
        <f>SUM(L23,P23,R23,T23,V23,X23,Z23,AB23)+AE22</f>
        <v>17</v>
      </c>
      <c r="AM23" s="23">
        <v>8.8425925925925911E-3</v>
      </c>
      <c r="AN23" s="16">
        <v>28</v>
      </c>
      <c r="AO23" s="16">
        <v>17</v>
      </c>
    </row>
    <row r="24" spans="1:41" x14ac:dyDescent="0.35">
      <c r="A24" t="s">
        <v>58</v>
      </c>
      <c r="B24" t="s">
        <v>31</v>
      </c>
      <c r="C24" t="s">
        <v>59</v>
      </c>
      <c r="D24" s="5">
        <v>8.5300925925925926E-3</v>
      </c>
      <c r="E24">
        <v>1</v>
      </c>
      <c r="F24">
        <v>3</v>
      </c>
      <c r="I24">
        <v>1</v>
      </c>
      <c r="J24">
        <v>2</v>
      </c>
      <c r="K24" s="22">
        <f t="shared" si="8"/>
        <v>0</v>
      </c>
      <c r="L24" s="22">
        <f t="shared" si="9"/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1">
        <v>0</v>
      </c>
      <c r="V24" s="1">
        <v>0</v>
      </c>
      <c r="W24">
        <v>0</v>
      </c>
      <c r="X24">
        <v>0</v>
      </c>
      <c r="Y24">
        <v>0</v>
      </c>
      <c r="Z24">
        <v>0</v>
      </c>
      <c r="AA24" s="1">
        <v>0</v>
      </c>
      <c r="AB24" s="1">
        <v>0</v>
      </c>
      <c r="AD24" s="16">
        <f t="shared" ref="AD24:AD30" si="10">SUM(K24,O24,Q24,S24,U24,W24,Y24,AA24)+IF(H24=1,1,0)+AD23+I24</f>
        <v>26</v>
      </c>
      <c r="AE24" s="16">
        <f t="shared" ref="AE24:AE30" si="11">SUM(L24,P24,R24,T24,V24,X24,Z24,AB24)+AE23</f>
        <v>18</v>
      </c>
      <c r="AM24" s="23">
        <v>9.3287037037037036E-3</v>
      </c>
      <c r="AN24" s="16">
        <v>28</v>
      </c>
      <c r="AO24" s="16">
        <v>17</v>
      </c>
    </row>
    <row r="25" spans="1:41" x14ac:dyDescent="0.35">
      <c r="A25" t="s">
        <v>58</v>
      </c>
      <c r="B25" t="s">
        <v>31</v>
      </c>
      <c r="C25" t="s">
        <v>59</v>
      </c>
      <c r="D25" s="5">
        <v>8.8425925925925911E-3</v>
      </c>
      <c r="E25">
        <v>1</v>
      </c>
      <c r="F25">
        <v>3</v>
      </c>
      <c r="I25">
        <v>1</v>
      </c>
      <c r="J25">
        <v>1</v>
      </c>
      <c r="K25" s="22">
        <f t="shared" si="8"/>
        <v>1</v>
      </c>
      <c r="L25" s="22">
        <f t="shared" si="9"/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1">
        <v>0</v>
      </c>
      <c r="V25" s="1">
        <v>-1</v>
      </c>
      <c r="W25">
        <v>0</v>
      </c>
      <c r="X25">
        <v>0</v>
      </c>
      <c r="Y25">
        <v>0</v>
      </c>
      <c r="Z25">
        <v>0</v>
      </c>
      <c r="AA25" s="1">
        <v>0</v>
      </c>
      <c r="AB25" s="1">
        <v>0</v>
      </c>
      <c r="AD25" s="16">
        <f t="shared" si="10"/>
        <v>28</v>
      </c>
      <c r="AE25" s="16">
        <f t="shared" si="11"/>
        <v>17</v>
      </c>
      <c r="AM25" s="23">
        <v>1.0775462962962964E-2</v>
      </c>
      <c r="AN25" s="16">
        <v>26</v>
      </c>
      <c r="AO25" s="16">
        <v>18</v>
      </c>
    </row>
    <row r="26" spans="1:41" x14ac:dyDescent="0.35">
      <c r="A26" t="s">
        <v>58</v>
      </c>
      <c r="B26" t="s">
        <v>31</v>
      </c>
      <c r="C26" t="s">
        <v>59</v>
      </c>
      <c r="D26" s="5">
        <v>9.3287037037037036E-3</v>
      </c>
      <c r="E26">
        <v>1</v>
      </c>
      <c r="F26">
        <v>3</v>
      </c>
      <c r="I26">
        <v>-1</v>
      </c>
      <c r="J26">
        <v>1</v>
      </c>
      <c r="K26" s="22">
        <f t="shared" si="8"/>
        <v>1</v>
      </c>
      <c r="L26" s="22">
        <f t="shared" si="9"/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1">
        <v>0</v>
      </c>
      <c r="V26" s="1">
        <v>0</v>
      </c>
      <c r="W26">
        <v>0</v>
      </c>
      <c r="X26">
        <v>0</v>
      </c>
      <c r="Y26">
        <v>0</v>
      </c>
      <c r="Z26">
        <v>0</v>
      </c>
      <c r="AA26" s="1">
        <v>0</v>
      </c>
      <c r="AB26" s="1">
        <v>0</v>
      </c>
      <c r="AD26" s="16">
        <f t="shared" si="10"/>
        <v>28</v>
      </c>
      <c r="AE26" s="16">
        <f t="shared" si="11"/>
        <v>17</v>
      </c>
      <c r="AM26" s="23">
        <v>1.1284722222222222E-2</v>
      </c>
      <c r="AN26" s="16">
        <v>27</v>
      </c>
      <c r="AO26" s="16">
        <v>19</v>
      </c>
    </row>
    <row r="27" spans="1:41" x14ac:dyDescent="0.35">
      <c r="A27" t="s">
        <v>58</v>
      </c>
      <c r="B27" t="s">
        <v>31</v>
      </c>
      <c r="C27" t="s">
        <v>59</v>
      </c>
      <c r="D27" s="5">
        <v>1.0775462962962964E-2</v>
      </c>
      <c r="E27">
        <v>1</v>
      </c>
      <c r="F27">
        <v>4</v>
      </c>
      <c r="I27">
        <v>-1</v>
      </c>
      <c r="J27">
        <v>2</v>
      </c>
      <c r="K27" s="22">
        <f t="shared" si="8"/>
        <v>0</v>
      </c>
      <c r="L27" s="22">
        <f t="shared" si="9"/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1">
        <v>-1</v>
      </c>
      <c r="V27" s="1">
        <v>0</v>
      </c>
      <c r="W27">
        <v>0</v>
      </c>
      <c r="X27">
        <v>0</v>
      </c>
      <c r="Y27">
        <v>0</v>
      </c>
      <c r="Z27">
        <v>0</v>
      </c>
      <c r="AA27" s="1">
        <v>0</v>
      </c>
      <c r="AB27" s="1">
        <v>0</v>
      </c>
      <c r="AD27" s="16">
        <f t="shared" si="10"/>
        <v>26</v>
      </c>
      <c r="AE27" s="16">
        <f t="shared" si="11"/>
        <v>18</v>
      </c>
      <c r="AM27" s="23">
        <v>1.1655092592592594E-2</v>
      </c>
      <c r="AN27" s="16">
        <v>28</v>
      </c>
      <c r="AO27" s="16">
        <v>22</v>
      </c>
    </row>
    <row r="28" spans="1:41" x14ac:dyDescent="0.35">
      <c r="A28" t="s">
        <v>58</v>
      </c>
      <c r="B28" t="s">
        <v>31</v>
      </c>
      <c r="C28" t="s">
        <v>59</v>
      </c>
      <c r="D28" s="5">
        <v>1.1284722222222222E-2</v>
      </c>
      <c r="E28">
        <v>1</v>
      </c>
      <c r="F28">
        <v>4</v>
      </c>
      <c r="I28">
        <v>1</v>
      </c>
      <c r="J28">
        <v>2</v>
      </c>
      <c r="K28" s="22">
        <f t="shared" si="8"/>
        <v>0</v>
      </c>
      <c r="L28" s="22">
        <f t="shared" si="9"/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1">
        <v>0</v>
      </c>
      <c r="V28" s="1">
        <v>0</v>
      </c>
      <c r="W28">
        <v>0</v>
      </c>
      <c r="X28">
        <v>0</v>
      </c>
      <c r="Y28">
        <v>0</v>
      </c>
      <c r="Z28">
        <v>0</v>
      </c>
      <c r="AA28" s="1">
        <v>0</v>
      </c>
      <c r="AB28" s="1">
        <v>0</v>
      </c>
      <c r="AD28" s="16">
        <f t="shared" si="10"/>
        <v>27</v>
      </c>
      <c r="AE28" s="16">
        <f t="shared" si="11"/>
        <v>19</v>
      </c>
      <c r="AM28" s="23">
        <v>1.1898148148148149E-2</v>
      </c>
      <c r="AN28" s="16">
        <v>29</v>
      </c>
      <c r="AO28" s="16">
        <v>24</v>
      </c>
    </row>
    <row r="29" spans="1:41" x14ac:dyDescent="0.35">
      <c r="A29" t="s">
        <v>58</v>
      </c>
      <c r="B29" t="s">
        <v>31</v>
      </c>
      <c r="C29" t="s">
        <v>59</v>
      </c>
      <c r="D29" s="5">
        <v>1.1655092592592594E-2</v>
      </c>
      <c r="E29">
        <v>1</v>
      </c>
      <c r="F29">
        <v>4</v>
      </c>
      <c r="I29">
        <v>1</v>
      </c>
      <c r="J29">
        <v>2</v>
      </c>
      <c r="K29" s="22">
        <f t="shared" si="8"/>
        <v>0</v>
      </c>
      <c r="L29" s="22">
        <f t="shared" si="9"/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 s="1">
        <v>0</v>
      </c>
      <c r="V29" s="1">
        <v>0</v>
      </c>
      <c r="W29">
        <v>0</v>
      </c>
      <c r="X29">
        <v>0</v>
      </c>
      <c r="Y29">
        <v>0</v>
      </c>
      <c r="Z29">
        <v>0</v>
      </c>
      <c r="AA29" s="1">
        <v>0</v>
      </c>
      <c r="AB29" s="1">
        <v>0</v>
      </c>
      <c r="AD29" s="16">
        <f t="shared" si="10"/>
        <v>28</v>
      </c>
      <c r="AE29" s="16">
        <f t="shared" si="11"/>
        <v>22</v>
      </c>
      <c r="AM29" s="23">
        <v>1.2372685185185186E-2</v>
      </c>
      <c r="AN29" s="16">
        <v>33</v>
      </c>
      <c r="AO29" s="16">
        <v>25</v>
      </c>
    </row>
    <row r="30" spans="1:41" x14ac:dyDescent="0.35">
      <c r="A30" t="s">
        <v>58</v>
      </c>
      <c r="B30" t="s">
        <v>31</v>
      </c>
      <c r="C30" t="s">
        <v>59</v>
      </c>
      <c r="D30" s="5">
        <v>1.1898148148148149E-2</v>
      </c>
      <c r="E30">
        <v>1</v>
      </c>
      <c r="F30">
        <v>4</v>
      </c>
      <c r="I30">
        <v>1</v>
      </c>
      <c r="J30">
        <v>2</v>
      </c>
      <c r="K30" s="22">
        <f t="shared" si="8"/>
        <v>0</v>
      </c>
      <c r="L30" s="22">
        <f t="shared" si="9"/>
        <v>1</v>
      </c>
      <c r="M30">
        <v>2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 s="1">
        <v>0</v>
      </c>
      <c r="V30" s="1">
        <v>0</v>
      </c>
      <c r="W30">
        <v>0</v>
      </c>
      <c r="X30">
        <v>0</v>
      </c>
      <c r="Y30">
        <v>0</v>
      </c>
      <c r="Z30">
        <v>0</v>
      </c>
      <c r="AA30" s="1">
        <v>0</v>
      </c>
      <c r="AB30" s="1">
        <v>0</v>
      </c>
      <c r="AD30" s="16">
        <f t="shared" si="10"/>
        <v>29</v>
      </c>
      <c r="AE30" s="16">
        <f t="shared" si="11"/>
        <v>24</v>
      </c>
      <c r="AM30" s="23">
        <v>1.2789351851851852E-2</v>
      </c>
      <c r="AN30" s="16">
        <v>35</v>
      </c>
      <c r="AO30" s="16">
        <v>25</v>
      </c>
    </row>
    <row r="31" spans="1:41" x14ac:dyDescent="0.35">
      <c r="A31" s="4" t="s">
        <v>0</v>
      </c>
      <c r="B31" s="4" t="s">
        <v>1</v>
      </c>
      <c r="C31" s="4" t="s">
        <v>2</v>
      </c>
      <c r="D31" s="4" t="s">
        <v>3</v>
      </c>
      <c r="E31" s="4" t="s">
        <v>4</v>
      </c>
      <c r="F31" s="4" t="s">
        <v>5</v>
      </c>
      <c r="G31" s="4"/>
      <c r="H31" s="4" t="s">
        <v>10</v>
      </c>
      <c r="I31" s="4" t="s">
        <v>11</v>
      </c>
      <c r="J31" s="4" t="s">
        <v>33</v>
      </c>
      <c r="K31" s="4" t="s">
        <v>36</v>
      </c>
      <c r="L31" s="4" t="s">
        <v>37</v>
      </c>
      <c r="M31" s="4" t="s">
        <v>12</v>
      </c>
      <c r="N31" s="4" t="s">
        <v>13</v>
      </c>
      <c r="O31" s="4" t="s">
        <v>14</v>
      </c>
      <c r="P31" s="4" t="s">
        <v>15</v>
      </c>
      <c r="Q31" s="4" t="s">
        <v>16</v>
      </c>
      <c r="R31" s="4" t="s">
        <v>17</v>
      </c>
      <c r="S31" s="4" t="s">
        <v>18</v>
      </c>
      <c r="T31" s="4" t="s">
        <v>19</v>
      </c>
      <c r="U31" s="4" t="s">
        <v>20</v>
      </c>
      <c r="V31" s="4" t="s">
        <v>21</v>
      </c>
      <c r="W31" s="4" t="s">
        <v>22</v>
      </c>
      <c r="X31" s="4" t="s">
        <v>23</v>
      </c>
      <c r="Y31" s="4" t="s">
        <v>24</v>
      </c>
      <c r="Z31" s="4" t="s">
        <v>25</v>
      </c>
      <c r="AA31" s="4" t="s">
        <v>26</v>
      </c>
      <c r="AB31" s="4" t="s">
        <v>27</v>
      </c>
      <c r="AC31" s="4">
        <v>-1</v>
      </c>
      <c r="AD31" s="15" t="s">
        <v>38</v>
      </c>
      <c r="AE31" s="15" t="s">
        <v>39</v>
      </c>
      <c r="AF31" s="4"/>
      <c r="AG31" s="4" t="s">
        <v>45</v>
      </c>
      <c r="AH31" s="4" t="s">
        <v>40</v>
      </c>
      <c r="AI31" s="4" t="s">
        <v>41</v>
      </c>
      <c r="AJ31" s="4" t="s">
        <v>46</v>
      </c>
      <c r="AM31" s="23">
        <v>1.3078703703703703E-2</v>
      </c>
      <c r="AN31" s="16">
        <v>38</v>
      </c>
      <c r="AO31" s="16">
        <v>25</v>
      </c>
    </row>
    <row r="32" spans="1:41" s="22" customFormat="1" x14ac:dyDescent="0.35">
      <c r="A32" s="22" t="s">
        <v>58</v>
      </c>
      <c r="B32" s="22" t="s">
        <v>31</v>
      </c>
      <c r="C32" s="22" t="s">
        <v>59</v>
      </c>
      <c r="D32" s="23">
        <v>1.2372685185185186E-2</v>
      </c>
      <c r="E32" s="22">
        <v>1</v>
      </c>
      <c r="F32" s="22">
        <v>5</v>
      </c>
      <c r="H32" s="22">
        <v>1</v>
      </c>
      <c r="I32" s="22">
        <v>1</v>
      </c>
      <c r="J32" s="22">
        <v>1</v>
      </c>
      <c r="K32" s="22">
        <f>IF(J32=1,1,0)</f>
        <v>1</v>
      </c>
      <c r="L32" s="22">
        <f>IF(J32=2,1,0)</f>
        <v>0</v>
      </c>
      <c r="M32" s="22">
        <v>0</v>
      </c>
      <c r="N32" s="22">
        <v>0</v>
      </c>
      <c r="O32" s="22">
        <v>0</v>
      </c>
      <c r="P32" s="22">
        <v>0</v>
      </c>
      <c r="Q32" s="22">
        <v>1</v>
      </c>
      <c r="R32" s="22">
        <v>0</v>
      </c>
      <c r="S32" s="22">
        <v>0</v>
      </c>
      <c r="T32" s="22">
        <v>0</v>
      </c>
      <c r="U32" s="25">
        <v>0</v>
      </c>
      <c r="V32" s="25">
        <v>0</v>
      </c>
      <c r="W32" s="22">
        <v>0</v>
      </c>
      <c r="X32" s="22">
        <v>0</v>
      </c>
      <c r="Y32" s="22">
        <v>0</v>
      </c>
      <c r="Z32" s="22">
        <v>0</v>
      </c>
      <c r="AA32" s="25">
        <v>0</v>
      </c>
      <c r="AB32" s="25">
        <v>0</v>
      </c>
      <c r="AD32" s="16">
        <f>SUM(K32,O32,Q32,S32,U32,W32,Y32,AA32)+IF(H32=1,1,0)+AD30+I32</f>
        <v>33</v>
      </c>
      <c r="AE32" s="16">
        <f>SUM(L32,P32,R32,T32,V32,X32,Z32,AB32)+IF(H32=2,1,0)+I32+AE30</f>
        <v>25</v>
      </c>
      <c r="AG32" s="22">
        <v>270</v>
      </c>
      <c r="AH32" s="26">
        <f>(AD39-AD32)/$AG32</f>
        <v>2.2222222222222223E-2</v>
      </c>
      <c r="AI32" s="26">
        <f>(AE39-AE32)/$AG32</f>
        <v>1.1111111111111112E-2</v>
      </c>
      <c r="AJ32" s="22">
        <f>IF(AH32&gt;AI32,1,2)</f>
        <v>1</v>
      </c>
      <c r="AM32" s="23">
        <v>1.3425925925925924E-2</v>
      </c>
      <c r="AN32" s="16">
        <v>36</v>
      </c>
      <c r="AO32" s="16">
        <v>26</v>
      </c>
    </row>
    <row r="33" spans="1:41" x14ac:dyDescent="0.35">
      <c r="A33" t="s">
        <v>58</v>
      </c>
      <c r="B33" t="s">
        <v>31</v>
      </c>
      <c r="C33" t="s">
        <v>59</v>
      </c>
      <c r="D33" s="5">
        <v>1.2789351851851852E-2</v>
      </c>
      <c r="E33">
        <v>1</v>
      </c>
      <c r="F33">
        <v>5</v>
      </c>
      <c r="I33">
        <v>1</v>
      </c>
      <c r="J33">
        <v>1</v>
      </c>
      <c r="K33" s="22">
        <f t="shared" ref="K33:K39" si="12">IF(J33=1,1,0)</f>
        <v>1</v>
      </c>
      <c r="L33" s="22">
        <f t="shared" ref="L33:L39" si="13">IF(J33=2,1,0)</f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1">
        <v>0</v>
      </c>
      <c r="V33" s="1">
        <v>0</v>
      </c>
      <c r="W33">
        <v>0</v>
      </c>
      <c r="X33">
        <v>0</v>
      </c>
      <c r="Y33">
        <v>0</v>
      </c>
      <c r="Z33">
        <v>0</v>
      </c>
      <c r="AA33" s="1">
        <v>0</v>
      </c>
      <c r="AB33" s="1">
        <v>0</v>
      </c>
      <c r="AD33" s="16">
        <f>SUM(K33,O33,Q33,S33,U33,W33,Y33,AA33)+IF(H33=1,1,0)+AD32+I33</f>
        <v>35</v>
      </c>
      <c r="AE33" s="16">
        <f>SUM(L33,P33,R33,T33,V33,X33,Z33,AB33)+AE32</f>
        <v>25</v>
      </c>
      <c r="AM33" s="23">
        <v>1.3923611111111111E-2</v>
      </c>
      <c r="AN33" s="16">
        <v>35</v>
      </c>
      <c r="AO33" s="16">
        <v>27</v>
      </c>
    </row>
    <row r="34" spans="1:41" x14ac:dyDescent="0.35">
      <c r="A34" t="s">
        <v>58</v>
      </c>
      <c r="B34" t="s">
        <v>31</v>
      </c>
      <c r="C34" t="s">
        <v>59</v>
      </c>
      <c r="D34" s="5">
        <v>1.3078703703703703E-2</v>
      </c>
      <c r="E34">
        <v>1</v>
      </c>
      <c r="F34">
        <v>5</v>
      </c>
      <c r="I34">
        <v>1</v>
      </c>
      <c r="J34">
        <v>1</v>
      </c>
      <c r="K34" s="22">
        <f t="shared" si="12"/>
        <v>1</v>
      </c>
      <c r="L34" s="22">
        <f t="shared" si="13"/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1">
        <v>0</v>
      </c>
      <c r="V34" s="1">
        <v>0</v>
      </c>
      <c r="W34">
        <v>1</v>
      </c>
      <c r="X34">
        <v>0</v>
      </c>
      <c r="Y34">
        <v>0</v>
      </c>
      <c r="Z34">
        <v>0</v>
      </c>
      <c r="AA34" s="1">
        <v>0</v>
      </c>
      <c r="AB34" s="1">
        <v>0</v>
      </c>
      <c r="AD34" s="16">
        <f t="shared" ref="AD34:AD39" si="14">SUM(K34,O34,Q34,S34,U34,W34,Y34,AA34)+IF(H34=1,1,0)+AD33+I34</f>
        <v>38</v>
      </c>
      <c r="AE34" s="16">
        <f t="shared" ref="AE34:AE39" si="15">SUM(L34,P34,R34,T34,V34,X34,Z34,AB34)+AE33</f>
        <v>25</v>
      </c>
      <c r="AM34" s="23">
        <v>1.4525462962962964E-2</v>
      </c>
      <c r="AN34" s="16">
        <v>35</v>
      </c>
      <c r="AO34" s="16">
        <v>28</v>
      </c>
    </row>
    <row r="35" spans="1:41" x14ac:dyDescent="0.35">
      <c r="A35" t="s">
        <v>58</v>
      </c>
      <c r="B35" t="s">
        <v>31</v>
      </c>
      <c r="C35" t="s">
        <v>59</v>
      </c>
      <c r="D35" s="5">
        <v>1.3425925925925924E-2</v>
      </c>
      <c r="E35">
        <v>1</v>
      </c>
      <c r="F35">
        <v>5</v>
      </c>
      <c r="I35">
        <v>-1</v>
      </c>
      <c r="J35">
        <v>2</v>
      </c>
      <c r="K35" s="22">
        <f t="shared" si="12"/>
        <v>0</v>
      </c>
      <c r="L35" s="22">
        <f t="shared" si="13"/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1">
        <v>-1</v>
      </c>
      <c r="V35" s="1">
        <v>0</v>
      </c>
      <c r="W35">
        <v>0</v>
      </c>
      <c r="X35">
        <v>0</v>
      </c>
      <c r="Y35">
        <v>0</v>
      </c>
      <c r="Z35">
        <v>0</v>
      </c>
      <c r="AA35" s="1">
        <v>0</v>
      </c>
      <c r="AB35" s="1">
        <v>0</v>
      </c>
      <c r="AD35" s="16">
        <f t="shared" si="14"/>
        <v>36</v>
      </c>
      <c r="AE35" s="16">
        <f t="shared" si="15"/>
        <v>26</v>
      </c>
      <c r="AM35" s="23">
        <v>1.4895833333333332E-2</v>
      </c>
      <c r="AN35" s="16">
        <v>36</v>
      </c>
      <c r="AO35" s="16">
        <v>28</v>
      </c>
    </row>
    <row r="36" spans="1:41" x14ac:dyDescent="0.35">
      <c r="A36" t="s">
        <v>58</v>
      </c>
      <c r="B36" t="s">
        <v>31</v>
      </c>
      <c r="C36" t="s">
        <v>59</v>
      </c>
      <c r="D36" s="5">
        <v>1.3923611111111111E-2</v>
      </c>
      <c r="E36">
        <v>1</v>
      </c>
      <c r="F36">
        <v>5</v>
      </c>
      <c r="I36">
        <v>-1</v>
      </c>
      <c r="J36">
        <v>2</v>
      </c>
      <c r="K36" s="22">
        <f t="shared" si="12"/>
        <v>0</v>
      </c>
      <c r="L36" s="22">
        <f t="shared" si="13"/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">
        <v>0</v>
      </c>
      <c r="V36" s="1">
        <v>0</v>
      </c>
      <c r="W36">
        <v>0</v>
      </c>
      <c r="X36">
        <v>0</v>
      </c>
      <c r="Y36">
        <v>0</v>
      </c>
      <c r="Z36">
        <v>0</v>
      </c>
      <c r="AA36" s="1">
        <v>0</v>
      </c>
      <c r="AB36" s="1">
        <v>0</v>
      </c>
      <c r="AD36" s="16">
        <f t="shared" si="14"/>
        <v>35</v>
      </c>
      <c r="AE36" s="16">
        <f t="shared" si="15"/>
        <v>27</v>
      </c>
      <c r="AM36" s="23">
        <v>1.5497685185185186E-2</v>
      </c>
      <c r="AN36" s="16">
        <v>39</v>
      </c>
      <c r="AO36" s="16">
        <v>28</v>
      </c>
    </row>
    <row r="37" spans="1:41" x14ac:dyDescent="0.35">
      <c r="A37" t="s">
        <v>58</v>
      </c>
      <c r="B37" t="s">
        <v>31</v>
      </c>
      <c r="C37" t="s">
        <v>59</v>
      </c>
      <c r="D37" s="5">
        <v>1.4525462962962964E-2</v>
      </c>
      <c r="E37">
        <v>1</v>
      </c>
      <c r="F37">
        <v>5</v>
      </c>
      <c r="I37">
        <v>1</v>
      </c>
      <c r="J37">
        <v>2</v>
      </c>
      <c r="K37" s="22">
        <f t="shared" si="12"/>
        <v>0</v>
      </c>
      <c r="L37" s="22">
        <f t="shared" si="13"/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1">
        <v>-1</v>
      </c>
      <c r="V37" s="1">
        <v>0</v>
      </c>
      <c r="W37">
        <v>0</v>
      </c>
      <c r="X37">
        <v>0</v>
      </c>
      <c r="Y37">
        <v>0</v>
      </c>
      <c r="Z37">
        <v>0</v>
      </c>
      <c r="AA37" s="1">
        <v>0</v>
      </c>
      <c r="AB37" s="1">
        <v>0</v>
      </c>
      <c r="AD37" s="16">
        <f t="shared" si="14"/>
        <v>35</v>
      </c>
      <c r="AE37" s="16">
        <f t="shared" si="15"/>
        <v>28</v>
      </c>
      <c r="AM37" s="23">
        <v>1.6921296296296299E-2</v>
      </c>
      <c r="AN37" s="16">
        <v>39</v>
      </c>
      <c r="AO37" s="16">
        <v>31</v>
      </c>
    </row>
    <row r="38" spans="1:41" x14ac:dyDescent="0.35">
      <c r="A38" t="s">
        <v>58</v>
      </c>
      <c r="B38" t="s">
        <v>31</v>
      </c>
      <c r="C38" t="s">
        <v>59</v>
      </c>
      <c r="D38" s="5">
        <v>1.4895833333333332E-2</v>
      </c>
      <c r="E38">
        <v>1</v>
      </c>
      <c r="F38">
        <v>5</v>
      </c>
      <c r="I38">
        <v>-1</v>
      </c>
      <c r="J38">
        <v>1</v>
      </c>
      <c r="K38" s="22">
        <f t="shared" si="12"/>
        <v>1</v>
      </c>
      <c r="L38" s="22">
        <f t="shared" si="13"/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s="1">
        <v>0</v>
      </c>
      <c r="V38" s="1">
        <v>0</v>
      </c>
      <c r="W38">
        <v>1</v>
      </c>
      <c r="X38">
        <v>0</v>
      </c>
      <c r="Y38">
        <v>0</v>
      </c>
      <c r="Z38">
        <v>0</v>
      </c>
      <c r="AA38" s="1">
        <v>0</v>
      </c>
      <c r="AB38" s="1">
        <v>0</v>
      </c>
      <c r="AD38" s="16">
        <f t="shared" si="14"/>
        <v>36</v>
      </c>
      <c r="AE38" s="16">
        <f t="shared" si="15"/>
        <v>28</v>
      </c>
      <c r="AM38" s="23">
        <v>1.7280092592592593E-2</v>
      </c>
      <c r="AN38" s="16">
        <v>40</v>
      </c>
      <c r="AO38" s="16">
        <v>29</v>
      </c>
    </row>
    <row r="39" spans="1:41" x14ac:dyDescent="0.35">
      <c r="A39" t="s">
        <v>58</v>
      </c>
      <c r="B39" t="s">
        <v>31</v>
      </c>
      <c r="C39" t="s">
        <v>59</v>
      </c>
      <c r="D39" s="5">
        <v>1.5497685185185186E-2</v>
      </c>
      <c r="E39">
        <v>1</v>
      </c>
      <c r="F39">
        <v>5</v>
      </c>
      <c r="I39">
        <v>1</v>
      </c>
      <c r="J39">
        <v>1</v>
      </c>
      <c r="K39" s="22">
        <f t="shared" si="12"/>
        <v>1</v>
      </c>
      <c r="L39" s="22">
        <f t="shared" si="13"/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s="1">
        <v>0</v>
      </c>
      <c r="V39" s="1">
        <v>0</v>
      </c>
      <c r="W39">
        <v>1</v>
      </c>
      <c r="X39">
        <v>0</v>
      </c>
      <c r="Y39">
        <v>0</v>
      </c>
      <c r="Z39">
        <v>0</v>
      </c>
      <c r="AA39" s="1">
        <v>0</v>
      </c>
      <c r="AB39" s="1">
        <v>0</v>
      </c>
      <c r="AD39" s="16">
        <f t="shared" si="14"/>
        <v>39</v>
      </c>
      <c r="AE39" s="16">
        <f t="shared" si="15"/>
        <v>28</v>
      </c>
      <c r="AM39" s="23">
        <v>1.8113425925925925E-2</v>
      </c>
      <c r="AN39" s="16">
        <v>39</v>
      </c>
      <c r="AO39" s="16">
        <v>31</v>
      </c>
    </row>
    <row r="40" spans="1:41" x14ac:dyDescent="0.35">
      <c r="A40" s="4" t="s">
        <v>0</v>
      </c>
      <c r="B40" s="4" t="s">
        <v>1</v>
      </c>
      <c r="C40" s="4" t="s">
        <v>2</v>
      </c>
      <c r="D40" s="4" t="s">
        <v>3</v>
      </c>
      <c r="E40" s="4" t="s">
        <v>4</v>
      </c>
      <c r="F40" s="4" t="s">
        <v>5</v>
      </c>
      <c r="G40" s="4"/>
      <c r="H40" s="4" t="s">
        <v>10</v>
      </c>
      <c r="I40" s="4" t="s">
        <v>11</v>
      </c>
      <c r="J40" s="4" t="s">
        <v>33</v>
      </c>
      <c r="K40" s="4" t="s">
        <v>36</v>
      </c>
      <c r="L40" s="4" t="s">
        <v>37</v>
      </c>
      <c r="M40" s="4" t="s">
        <v>12</v>
      </c>
      <c r="N40" s="4" t="s">
        <v>13</v>
      </c>
      <c r="O40" s="4" t="s">
        <v>14</v>
      </c>
      <c r="P40" s="4" t="s">
        <v>15</v>
      </c>
      <c r="Q40" s="4" t="s">
        <v>16</v>
      </c>
      <c r="R40" s="4" t="s">
        <v>17</v>
      </c>
      <c r="S40" s="4" t="s">
        <v>18</v>
      </c>
      <c r="T40" s="4" t="s">
        <v>19</v>
      </c>
      <c r="U40" s="4" t="s">
        <v>20</v>
      </c>
      <c r="V40" s="4" t="s">
        <v>21</v>
      </c>
      <c r="W40" s="4" t="s">
        <v>22</v>
      </c>
      <c r="X40" s="4" t="s">
        <v>23</v>
      </c>
      <c r="Y40" s="4" t="s">
        <v>24</v>
      </c>
      <c r="Z40" s="4" t="s">
        <v>25</v>
      </c>
      <c r="AA40" s="4" t="s">
        <v>26</v>
      </c>
      <c r="AB40" s="4" t="s">
        <v>27</v>
      </c>
      <c r="AC40" s="4">
        <v>-1</v>
      </c>
      <c r="AD40" s="15" t="s">
        <v>38</v>
      </c>
      <c r="AE40" s="15" t="s">
        <v>39</v>
      </c>
      <c r="AF40" s="4"/>
      <c r="AG40" s="4" t="s">
        <v>45</v>
      </c>
      <c r="AH40" s="4" t="s">
        <v>40</v>
      </c>
      <c r="AI40" s="4" t="s">
        <v>41</v>
      </c>
      <c r="AJ40" s="4" t="s">
        <v>46</v>
      </c>
      <c r="AM40" s="23">
        <v>1.8402777777777778E-2</v>
      </c>
      <c r="AN40" s="16">
        <v>39</v>
      </c>
      <c r="AO40" s="16">
        <v>33</v>
      </c>
    </row>
    <row r="41" spans="1:41" s="22" customFormat="1" x14ac:dyDescent="0.35">
      <c r="A41" s="22" t="s">
        <v>58</v>
      </c>
      <c r="B41" s="22" t="s">
        <v>31</v>
      </c>
      <c r="C41" s="22" t="s">
        <v>59</v>
      </c>
      <c r="D41" s="23">
        <v>1.6921296296296299E-2</v>
      </c>
      <c r="E41" s="22">
        <v>1</v>
      </c>
      <c r="F41" s="22">
        <v>6</v>
      </c>
      <c r="H41" s="22">
        <v>2</v>
      </c>
      <c r="I41" s="22">
        <v>1</v>
      </c>
      <c r="J41" s="22">
        <v>2</v>
      </c>
      <c r="K41" s="22">
        <f>IF(J41=1,1,0)</f>
        <v>0</v>
      </c>
      <c r="L41" s="22">
        <f>IF(J41=2,1,0)</f>
        <v>1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5">
        <v>0</v>
      </c>
      <c r="V41" s="25">
        <v>0</v>
      </c>
      <c r="W41" s="22">
        <v>0</v>
      </c>
      <c r="X41" s="22">
        <v>0</v>
      </c>
      <c r="Y41" s="22">
        <v>0</v>
      </c>
      <c r="Z41" s="22">
        <v>0</v>
      </c>
      <c r="AA41" s="25">
        <v>0</v>
      </c>
      <c r="AB41" s="25">
        <v>0</v>
      </c>
      <c r="AD41" s="16">
        <f>SUM(K41,O41,Q41,S41,U41,W41,Y41,AA41)+IF(H41=1,1,0)+AD39</f>
        <v>39</v>
      </c>
      <c r="AE41" s="16">
        <f>SUM(L41,P41,R41,T41,V41,X41,Z41,AB41)+IF(H41=2,1,0)+I41+AE39</f>
        <v>31</v>
      </c>
      <c r="AG41" s="22">
        <v>154</v>
      </c>
      <c r="AH41" s="22">
        <f>(AD45-AD41)/$AG41</f>
        <v>0</v>
      </c>
      <c r="AI41" s="26">
        <f>(AE45-AE41)/$AG41</f>
        <v>1.2987012987012988E-2</v>
      </c>
      <c r="AJ41" s="22">
        <f>IF(AH41&gt;AI41,1,2)</f>
        <v>2</v>
      </c>
      <c r="AM41" s="23">
        <v>1.8703703703703705E-2</v>
      </c>
      <c r="AN41" s="16">
        <v>39</v>
      </c>
      <c r="AO41" s="16">
        <v>33</v>
      </c>
    </row>
    <row r="42" spans="1:41" x14ac:dyDescent="0.35">
      <c r="A42" t="s">
        <v>58</v>
      </c>
      <c r="B42" t="s">
        <v>31</v>
      </c>
      <c r="C42" t="s">
        <v>59</v>
      </c>
      <c r="D42" s="5">
        <v>1.7280092592592593E-2</v>
      </c>
      <c r="E42">
        <v>1</v>
      </c>
      <c r="F42">
        <v>6</v>
      </c>
      <c r="I42">
        <v>-1</v>
      </c>
      <c r="J42">
        <v>1</v>
      </c>
      <c r="K42" s="22">
        <f t="shared" ref="K42:K45" si="16">IF(J42=1,1,0)</f>
        <v>1</v>
      </c>
      <c r="L42" s="22">
        <f t="shared" ref="L42:L45" si="17">IF(J42=2,1,0)</f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s="1">
        <v>0</v>
      </c>
      <c r="V42" s="1">
        <v>-1</v>
      </c>
      <c r="W42">
        <v>0</v>
      </c>
      <c r="X42">
        <v>0</v>
      </c>
      <c r="Y42">
        <v>0</v>
      </c>
      <c r="Z42">
        <v>0</v>
      </c>
      <c r="AA42" s="1">
        <v>0</v>
      </c>
      <c r="AB42" s="1">
        <v>0</v>
      </c>
      <c r="AD42" s="16">
        <f>SUM(K42,O42,Q42,S42,U42,W42,Y42,AA42)++AD41</f>
        <v>40</v>
      </c>
      <c r="AE42" s="16">
        <f>SUM(L42,P42,R42,T42,V42,X42,Z42,AB42)+AE41+I42</f>
        <v>29</v>
      </c>
      <c r="AM42" s="23">
        <v>1.923611111111111E-2</v>
      </c>
      <c r="AN42" s="16">
        <v>41</v>
      </c>
      <c r="AO42" s="16">
        <v>32</v>
      </c>
    </row>
    <row r="43" spans="1:41" x14ac:dyDescent="0.35">
      <c r="A43" t="s">
        <v>58</v>
      </c>
      <c r="B43" t="s">
        <v>31</v>
      </c>
      <c r="C43" t="s">
        <v>59</v>
      </c>
      <c r="D43" s="5">
        <v>1.8113425925925925E-2</v>
      </c>
      <c r="E43">
        <v>1</v>
      </c>
      <c r="F43">
        <v>6</v>
      </c>
      <c r="I43">
        <v>1</v>
      </c>
      <c r="J43">
        <v>2</v>
      </c>
      <c r="K43" s="22">
        <f t="shared" si="16"/>
        <v>0</v>
      </c>
      <c r="L43" s="22">
        <f t="shared" si="17"/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s="1">
        <v>0</v>
      </c>
      <c r="V43" s="1">
        <v>0</v>
      </c>
      <c r="W43">
        <v>0</v>
      </c>
      <c r="X43">
        <v>0</v>
      </c>
      <c r="Y43">
        <v>0</v>
      </c>
      <c r="Z43">
        <v>0</v>
      </c>
      <c r="AA43" s="1">
        <v>0</v>
      </c>
      <c r="AB43" s="1">
        <v>0</v>
      </c>
      <c r="AD43" s="16">
        <f t="shared" ref="AD43" si="18">SUM(K43,O43,Q43,S43,U43,W43,Y43,AA43)+IF(H43=1,1,0)+AD41</f>
        <v>39</v>
      </c>
      <c r="AE43" s="16">
        <f>SUM(L43,P43,R43,T43,V43,X43,Z43,AB43)+AE42+I43</f>
        <v>31</v>
      </c>
      <c r="AM43" s="23">
        <v>1.9872685185185184E-2</v>
      </c>
      <c r="AN43" s="16">
        <v>43</v>
      </c>
      <c r="AO43" s="16">
        <v>31</v>
      </c>
    </row>
    <row r="44" spans="1:41" x14ac:dyDescent="0.35">
      <c r="A44" t="s">
        <v>58</v>
      </c>
      <c r="B44" t="s">
        <v>31</v>
      </c>
      <c r="C44" t="s">
        <v>59</v>
      </c>
      <c r="D44" s="5">
        <v>1.8402777777777778E-2</v>
      </c>
      <c r="E44">
        <v>1</v>
      </c>
      <c r="F44">
        <v>6</v>
      </c>
      <c r="I44">
        <v>1</v>
      </c>
      <c r="J44">
        <v>2</v>
      </c>
      <c r="K44" s="22">
        <f t="shared" si="16"/>
        <v>0</v>
      </c>
      <c r="L44" s="22">
        <f t="shared" si="17"/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1">
        <v>0</v>
      </c>
      <c r="V44" s="1">
        <v>0</v>
      </c>
      <c r="W44">
        <v>0</v>
      </c>
      <c r="X44">
        <v>0</v>
      </c>
      <c r="Y44">
        <v>0</v>
      </c>
      <c r="Z44">
        <v>0</v>
      </c>
      <c r="AA44" s="1">
        <v>0</v>
      </c>
      <c r="AB44" s="1">
        <v>0</v>
      </c>
      <c r="AD44" s="16">
        <f t="shared" ref="AD44:AD45" si="19">SUM(K44,O44,Q44,S44,U44,W44,Y44,AA44)++AD43</f>
        <v>39</v>
      </c>
      <c r="AE44" s="16">
        <f t="shared" ref="AE43:AE45" si="20">SUM(L44,P44,R44,T44,V44,X44,Z44,AB44)+AE43+I44</f>
        <v>33</v>
      </c>
      <c r="AM44" s="23">
        <v>2.0208333333333335E-2</v>
      </c>
      <c r="AN44" s="16">
        <v>44</v>
      </c>
      <c r="AO44" s="16">
        <v>33</v>
      </c>
    </row>
    <row r="45" spans="1:41" x14ac:dyDescent="0.35">
      <c r="A45" t="s">
        <v>58</v>
      </c>
      <c r="B45" t="s">
        <v>31</v>
      </c>
      <c r="C45" t="s">
        <v>59</v>
      </c>
      <c r="D45" s="5">
        <v>1.8703703703703705E-2</v>
      </c>
      <c r="E45">
        <v>1</v>
      </c>
      <c r="F45">
        <v>6</v>
      </c>
      <c r="I45">
        <v>-1</v>
      </c>
      <c r="J45">
        <v>2</v>
      </c>
      <c r="K45" s="22">
        <f t="shared" si="16"/>
        <v>0</v>
      </c>
      <c r="L45" s="22">
        <f t="shared" si="17"/>
        <v>1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1">
        <v>0</v>
      </c>
      <c r="V45" s="1">
        <v>0</v>
      </c>
      <c r="W45">
        <v>0</v>
      </c>
      <c r="X45">
        <v>0</v>
      </c>
      <c r="Y45">
        <v>0</v>
      </c>
      <c r="Z45">
        <v>0</v>
      </c>
      <c r="AA45" s="1">
        <v>0</v>
      </c>
      <c r="AB45" s="1">
        <v>0</v>
      </c>
      <c r="AD45" s="16">
        <f t="shared" ref="AD45" si="21">SUM(K45,O45,Q45,S45,U45,W45,Y45,AA45)+IF(H45=1,1,0)+AD43</f>
        <v>39</v>
      </c>
      <c r="AE45" s="16">
        <f t="shared" si="20"/>
        <v>33</v>
      </c>
      <c r="AM45" s="23">
        <v>2.0509259259259258E-2</v>
      </c>
      <c r="AN45" s="16">
        <v>43</v>
      </c>
      <c r="AO45" s="16">
        <v>34</v>
      </c>
    </row>
    <row r="46" spans="1:41" x14ac:dyDescent="0.35">
      <c r="A46" s="4" t="s">
        <v>0</v>
      </c>
      <c r="B46" s="4" t="s">
        <v>1</v>
      </c>
      <c r="C46" s="4" t="s">
        <v>2</v>
      </c>
      <c r="D46" s="4" t="s">
        <v>3</v>
      </c>
      <c r="E46" s="4" t="s">
        <v>4</v>
      </c>
      <c r="F46" s="4" t="s">
        <v>5</v>
      </c>
      <c r="G46" s="4"/>
      <c r="H46" s="4" t="s">
        <v>10</v>
      </c>
      <c r="I46" s="4" t="s">
        <v>11</v>
      </c>
      <c r="J46" s="4" t="s">
        <v>33</v>
      </c>
      <c r="K46" s="4" t="s">
        <v>36</v>
      </c>
      <c r="L46" s="4" t="s">
        <v>37</v>
      </c>
      <c r="M46" s="4" t="s">
        <v>12</v>
      </c>
      <c r="N46" s="4" t="s">
        <v>13</v>
      </c>
      <c r="O46" s="4" t="s">
        <v>14</v>
      </c>
      <c r="P46" s="4" t="s">
        <v>15</v>
      </c>
      <c r="Q46" s="4" t="s">
        <v>16</v>
      </c>
      <c r="R46" s="4" t="s">
        <v>17</v>
      </c>
      <c r="S46" s="4" t="s">
        <v>18</v>
      </c>
      <c r="T46" s="4" t="s">
        <v>19</v>
      </c>
      <c r="U46" s="4" t="s">
        <v>20</v>
      </c>
      <c r="V46" s="4" t="s">
        <v>21</v>
      </c>
      <c r="W46" s="4" t="s">
        <v>22</v>
      </c>
      <c r="X46" s="4" t="s">
        <v>23</v>
      </c>
      <c r="Y46" s="4" t="s">
        <v>24</v>
      </c>
      <c r="Z46" s="4" t="s">
        <v>25</v>
      </c>
      <c r="AA46" s="4" t="s">
        <v>26</v>
      </c>
      <c r="AB46" s="4" t="s">
        <v>27</v>
      </c>
      <c r="AC46" s="4">
        <v>-1</v>
      </c>
      <c r="AD46" s="15" t="s">
        <v>38</v>
      </c>
      <c r="AE46" s="15" t="s">
        <v>39</v>
      </c>
      <c r="AF46" s="4"/>
      <c r="AG46" s="4" t="s">
        <v>45</v>
      </c>
      <c r="AH46" s="4" t="s">
        <v>40</v>
      </c>
      <c r="AI46" s="4" t="s">
        <v>41</v>
      </c>
      <c r="AJ46" s="4" t="s">
        <v>46</v>
      </c>
      <c r="AM46" s="23">
        <v>2.1030092592592597E-2</v>
      </c>
      <c r="AN46" s="16">
        <v>44</v>
      </c>
      <c r="AO46" s="16">
        <v>32</v>
      </c>
    </row>
    <row r="47" spans="1:41" s="22" customFormat="1" x14ac:dyDescent="0.35">
      <c r="A47" s="22" t="s">
        <v>58</v>
      </c>
      <c r="B47" s="22" t="s">
        <v>31</v>
      </c>
      <c r="C47" s="22" t="s">
        <v>59</v>
      </c>
      <c r="D47" s="23">
        <v>1.923611111111111E-2</v>
      </c>
      <c r="E47" s="22">
        <v>1</v>
      </c>
      <c r="F47" s="22">
        <v>7</v>
      </c>
      <c r="H47" s="22">
        <v>1</v>
      </c>
      <c r="I47" s="22">
        <v>-1</v>
      </c>
      <c r="J47" s="22">
        <v>1</v>
      </c>
      <c r="K47" s="22">
        <f>IF(J47=1,1,0)</f>
        <v>1</v>
      </c>
      <c r="L47" s="22">
        <f>IF(J47=2,1,0)</f>
        <v>0</v>
      </c>
      <c r="M47" s="22">
        <v>0</v>
      </c>
      <c r="N47" s="22">
        <v>0</v>
      </c>
      <c r="O47" s="22">
        <v>0</v>
      </c>
      <c r="P47" s="22">
        <v>0</v>
      </c>
      <c r="Q47" s="22">
        <v>1</v>
      </c>
      <c r="R47" s="22">
        <v>0</v>
      </c>
      <c r="S47" s="22">
        <v>0</v>
      </c>
      <c r="T47" s="22">
        <v>0</v>
      </c>
      <c r="U47" s="25">
        <v>0</v>
      </c>
      <c r="V47" s="25">
        <v>0</v>
      </c>
      <c r="W47" s="22">
        <v>0</v>
      </c>
      <c r="X47" s="22">
        <v>0</v>
      </c>
      <c r="Y47" s="22">
        <v>0</v>
      </c>
      <c r="Z47" s="22">
        <v>0</v>
      </c>
      <c r="AA47" s="25">
        <v>0</v>
      </c>
      <c r="AB47" s="25">
        <v>0</v>
      </c>
      <c r="AD47" s="16">
        <f>SUM(K47,O47,Q47,S47,U47,W47,Y47,AA47)+IF(H47=1,1,0)+AD45+I47</f>
        <v>41</v>
      </c>
      <c r="AE47" s="16">
        <f>SUM(L47,P47,R47,T47,V47,X47,Z47,AB47)+IF(H47=2,1,0)+I47+AE45</f>
        <v>32</v>
      </c>
      <c r="AG47" s="22">
        <v>149</v>
      </c>
      <c r="AH47" s="26">
        <f>(AD51-AD47)/$AG47</f>
        <v>2.0134228187919462E-2</v>
      </c>
      <c r="AI47" s="22">
        <f>(AE51-AE47)/$AG47</f>
        <v>0</v>
      </c>
      <c r="AJ47" s="22">
        <f>IF(AH47&gt;AI47,1,2)</f>
        <v>1</v>
      </c>
      <c r="AM47" s="23">
        <v>2.2615740740740742E-2</v>
      </c>
      <c r="AN47" s="16">
        <v>44</v>
      </c>
      <c r="AO47" s="16">
        <v>35</v>
      </c>
    </row>
    <row r="48" spans="1:41" x14ac:dyDescent="0.35">
      <c r="A48" t="s">
        <v>58</v>
      </c>
      <c r="B48" t="s">
        <v>31</v>
      </c>
      <c r="C48" t="s">
        <v>59</v>
      </c>
      <c r="D48" s="5">
        <v>1.9872685185185184E-2</v>
      </c>
      <c r="E48">
        <v>1</v>
      </c>
      <c r="F48">
        <v>7</v>
      </c>
      <c r="I48">
        <v>1</v>
      </c>
      <c r="J48">
        <v>1</v>
      </c>
      <c r="K48" s="22">
        <f t="shared" ref="K48:K51" si="22">IF(J48=1,1,0)</f>
        <v>1</v>
      </c>
      <c r="L48" s="22">
        <f t="shared" ref="L48:L51" si="23">IF(J48=2,1,0)</f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1">
        <v>0</v>
      </c>
      <c r="V48" s="1">
        <v>-1</v>
      </c>
      <c r="W48">
        <v>0</v>
      </c>
      <c r="X48">
        <v>0</v>
      </c>
      <c r="Y48">
        <v>0</v>
      </c>
      <c r="Z48">
        <v>0</v>
      </c>
      <c r="AA48" s="1">
        <v>0</v>
      </c>
      <c r="AB48" s="1">
        <v>0</v>
      </c>
      <c r="AD48" s="16">
        <f>SUM(K48,O48,Q48,S48,U48,W48,Y48,AA48)+IF(H48=1,1,0)+AD47+I48</f>
        <v>43</v>
      </c>
      <c r="AE48" s="16">
        <f>SUM(L48,P48,R48,T48,V48,X48,Z48,AB48)+AE47</f>
        <v>31</v>
      </c>
      <c r="AM48" s="23">
        <v>2.2881944444444444E-2</v>
      </c>
      <c r="AN48" s="16">
        <v>45</v>
      </c>
      <c r="AO48" s="16">
        <v>34</v>
      </c>
    </row>
    <row r="49" spans="1:41" x14ac:dyDescent="0.35">
      <c r="A49" t="s">
        <v>58</v>
      </c>
      <c r="B49" t="s">
        <v>31</v>
      </c>
      <c r="C49" t="s">
        <v>59</v>
      </c>
      <c r="D49" s="5">
        <v>2.0208333333333335E-2</v>
      </c>
      <c r="E49">
        <v>1</v>
      </c>
      <c r="F49">
        <v>7</v>
      </c>
      <c r="I49">
        <v>1</v>
      </c>
      <c r="J49">
        <v>1</v>
      </c>
      <c r="K49" s="22">
        <f t="shared" si="22"/>
        <v>1</v>
      </c>
      <c r="L49" s="22">
        <f t="shared" si="23"/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 s="1">
        <v>0</v>
      </c>
      <c r="V49" s="1">
        <v>0</v>
      </c>
      <c r="W49">
        <v>0</v>
      </c>
      <c r="X49">
        <v>0</v>
      </c>
      <c r="Y49">
        <v>0</v>
      </c>
      <c r="Z49">
        <v>0</v>
      </c>
      <c r="AA49" s="1">
        <v>0</v>
      </c>
      <c r="AB49" s="1">
        <v>0</v>
      </c>
      <c r="AD49" s="16">
        <f t="shared" ref="AD49" si="24">SUM(K49,O49,Q49,S49,U49,W49,Y49,AA49)+IF(H49=1,1,0)+AD47+I49</f>
        <v>44</v>
      </c>
      <c r="AE49" s="16">
        <f t="shared" ref="AE49" si="25">SUM(L49,P49,R49,T49,V49,X49,Z49,AB49)+IF(H49=2,1,0)+I49+AE47</f>
        <v>33</v>
      </c>
      <c r="AM49" s="23">
        <v>2.3298611111111107E-2</v>
      </c>
      <c r="AN49" s="16">
        <v>45</v>
      </c>
      <c r="AO49" s="16">
        <v>38</v>
      </c>
    </row>
    <row r="50" spans="1:41" x14ac:dyDescent="0.35">
      <c r="A50" t="s">
        <v>58</v>
      </c>
      <c r="B50" t="s">
        <v>31</v>
      </c>
      <c r="C50" t="s">
        <v>59</v>
      </c>
      <c r="D50" s="5">
        <v>2.0509259259259258E-2</v>
      </c>
      <c r="E50">
        <v>1</v>
      </c>
      <c r="F50">
        <v>7</v>
      </c>
      <c r="I50">
        <v>-1</v>
      </c>
      <c r="J50">
        <v>2</v>
      </c>
      <c r="K50" s="22">
        <f t="shared" si="22"/>
        <v>0</v>
      </c>
      <c r="L50" s="22">
        <f t="shared" si="23"/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1">
        <v>0</v>
      </c>
      <c r="V50" s="1">
        <v>0</v>
      </c>
      <c r="W50">
        <v>0</v>
      </c>
      <c r="X50">
        <v>0</v>
      </c>
      <c r="Y50">
        <v>0</v>
      </c>
      <c r="Z50">
        <v>0</v>
      </c>
      <c r="AA50" s="1">
        <v>0</v>
      </c>
      <c r="AB50" s="1">
        <v>0</v>
      </c>
      <c r="AD50" s="16">
        <f t="shared" ref="AD50:AD51" si="26">SUM(K50,O50,Q50,S50,U50,W50,Y50,AA50)+IF(H50=1,1,0)+AD49+I50</f>
        <v>43</v>
      </c>
      <c r="AE50" s="16">
        <f t="shared" ref="AE50:AE51" si="27">SUM(L50,P50,R50,T50,V50,X50,Z50,AB50)+AE49</f>
        <v>34</v>
      </c>
      <c r="AM50" s="23">
        <v>2.3587962962962963E-2</v>
      </c>
      <c r="AN50" s="16">
        <v>46</v>
      </c>
      <c r="AO50" s="16">
        <v>36</v>
      </c>
    </row>
    <row r="51" spans="1:41" x14ac:dyDescent="0.35">
      <c r="A51" t="s">
        <v>58</v>
      </c>
      <c r="B51" t="s">
        <v>31</v>
      </c>
      <c r="C51" t="s">
        <v>59</v>
      </c>
      <c r="D51" s="5">
        <v>2.1030092592592597E-2</v>
      </c>
      <c r="E51">
        <v>1</v>
      </c>
      <c r="F51">
        <v>7</v>
      </c>
      <c r="I51">
        <v>-1</v>
      </c>
      <c r="J51">
        <v>1</v>
      </c>
      <c r="K51" s="22">
        <f t="shared" si="22"/>
        <v>1</v>
      </c>
      <c r="L51" s="22">
        <f t="shared" si="23"/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1">
        <v>0</v>
      </c>
      <c r="V51" s="1">
        <v>0</v>
      </c>
      <c r="W51">
        <v>0</v>
      </c>
      <c r="X51">
        <v>0</v>
      </c>
      <c r="Y51">
        <v>0</v>
      </c>
      <c r="Z51">
        <v>0</v>
      </c>
      <c r="AA51" s="1">
        <v>0</v>
      </c>
      <c r="AB51" s="1">
        <v>0</v>
      </c>
      <c r="AD51" s="16">
        <f t="shared" ref="AD51" si="28">SUM(K51,O51,Q51,S51,U51,W51,Y51,AA51)+IF(H51=1,1,0)+AD49+I51</f>
        <v>44</v>
      </c>
      <c r="AE51" s="16">
        <f t="shared" ref="AE51" si="29">SUM(L51,P51,R51,T51,V51,X51,Z51,AB51)+IF(H51=2,1,0)+I51+AE49</f>
        <v>32</v>
      </c>
      <c r="AM51" s="23">
        <v>2.4143518518518519E-2</v>
      </c>
      <c r="AN51" s="16">
        <v>48</v>
      </c>
      <c r="AO51" s="16">
        <v>35</v>
      </c>
    </row>
    <row r="52" spans="1:41" x14ac:dyDescent="0.35">
      <c r="A52" s="4" t="s">
        <v>0</v>
      </c>
      <c r="B52" s="4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/>
      <c r="H52" s="4" t="s">
        <v>10</v>
      </c>
      <c r="I52" s="4" t="s">
        <v>11</v>
      </c>
      <c r="J52" s="4" t="s">
        <v>33</v>
      </c>
      <c r="K52" s="4" t="s">
        <v>36</v>
      </c>
      <c r="L52" s="4" t="s">
        <v>37</v>
      </c>
      <c r="M52" s="4" t="s">
        <v>12</v>
      </c>
      <c r="N52" s="4" t="s">
        <v>13</v>
      </c>
      <c r="O52" s="4" t="s">
        <v>14</v>
      </c>
      <c r="P52" s="4" t="s">
        <v>15</v>
      </c>
      <c r="Q52" s="4" t="s">
        <v>16</v>
      </c>
      <c r="R52" s="4" t="s">
        <v>17</v>
      </c>
      <c r="S52" s="4" t="s">
        <v>18</v>
      </c>
      <c r="T52" s="4" t="s">
        <v>19</v>
      </c>
      <c r="U52" s="4" t="s">
        <v>20</v>
      </c>
      <c r="V52" s="4" t="s">
        <v>21</v>
      </c>
      <c r="W52" s="4" t="s">
        <v>22</v>
      </c>
      <c r="X52" s="4" t="s">
        <v>23</v>
      </c>
      <c r="Y52" s="4" t="s">
        <v>24</v>
      </c>
      <c r="Z52" s="4" t="s">
        <v>25</v>
      </c>
      <c r="AA52" s="4" t="s">
        <v>26</v>
      </c>
      <c r="AB52" s="4" t="s">
        <v>27</v>
      </c>
      <c r="AC52" s="4">
        <v>-1</v>
      </c>
      <c r="AD52" s="15" t="s">
        <v>38</v>
      </c>
      <c r="AE52" s="15" t="s">
        <v>39</v>
      </c>
      <c r="AF52" s="4"/>
      <c r="AG52" s="4" t="s">
        <v>45</v>
      </c>
      <c r="AH52" s="4" t="s">
        <v>40</v>
      </c>
      <c r="AI52" s="4" t="s">
        <v>41</v>
      </c>
      <c r="AJ52" s="4" t="s">
        <v>46</v>
      </c>
      <c r="AM52" s="23">
        <v>2.5023148148148145E-2</v>
      </c>
      <c r="AN52" s="16">
        <v>50</v>
      </c>
      <c r="AO52" s="16">
        <v>33</v>
      </c>
    </row>
    <row r="53" spans="1:41" s="22" customFormat="1" x14ac:dyDescent="0.35">
      <c r="A53" s="22" t="s">
        <v>58</v>
      </c>
      <c r="B53" s="22" t="s">
        <v>31</v>
      </c>
      <c r="C53" s="22" t="s">
        <v>59</v>
      </c>
      <c r="D53" s="23">
        <v>2.2615740740740742E-2</v>
      </c>
      <c r="E53" s="22">
        <v>1</v>
      </c>
      <c r="F53" s="22">
        <v>8</v>
      </c>
      <c r="H53" s="22">
        <v>2</v>
      </c>
      <c r="I53" s="22">
        <v>1</v>
      </c>
      <c r="J53" s="22">
        <v>2</v>
      </c>
      <c r="K53" s="22">
        <f>IF(J53=1,1,0)</f>
        <v>0</v>
      </c>
      <c r="L53" s="22">
        <f>IF(J53=2,1,0)</f>
        <v>1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5">
        <v>0</v>
      </c>
      <c r="V53" s="25">
        <v>0</v>
      </c>
      <c r="W53" s="22">
        <v>0</v>
      </c>
      <c r="X53" s="22">
        <v>0</v>
      </c>
      <c r="Y53" s="22">
        <v>0</v>
      </c>
      <c r="Z53" s="22">
        <v>0</v>
      </c>
      <c r="AA53" s="25">
        <v>0</v>
      </c>
      <c r="AB53" s="25">
        <v>0</v>
      </c>
      <c r="AD53" s="16">
        <f>SUM(K53,O53,Q53,S53,U53,W53,Y53,AA53)+IF(H53=1,1,0)+AD51</f>
        <v>44</v>
      </c>
      <c r="AE53" s="16">
        <f>SUM(L53,P53,R53,T53,V53,X53,Z53,AB53)+IF(H53=2,1,0)+I53+AE51</f>
        <v>35</v>
      </c>
      <c r="AG53" s="22">
        <v>208</v>
      </c>
      <c r="AH53" s="26">
        <f>(AD58-AD53)/$AG53</f>
        <v>2.8846153846153848E-2</v>
      </c>
      <c r="AI53" s="26">
        <f>(AE58-AE53)/$AG53</f>
        <v>-9.6153846153846159E-3</v>
      </c>
      <c r="AJ53" s="22">
        <f>IF(AH53&gt;AI53,1,2)</f>
        <v>1</v>
      </c>
      <c r="AM53" s="23">
        <v>2.5902777777777775E-2</v>
      </c>
      <c r="AN53" s="16">
        <v>53</v>
      </c>
      <c r="AO53" s="16">
        <v>34</v>
      </c>
    </row>
    <row r="54" spans="1:41" x14ac:dyDescent="0.35">
      <c r="A54" t="s">
        <v>58</v>
      </c>
      <c r="B54" t="s">
        <v>31</v>
      </c>
      <c r="C54" t="s">
        <v>59</v>
      </c>
      <c r="D54" s="5">
        <v>2.2881944444444444E-2</v>
      </c>
      <c r="E54">
        <v>1</v>
      </c>
      <c r="F54">
        <v>8</v>
      </c>
      <c r="I54">
        <v>-1</v>
      </c>
      <c r="J54">
        <v>1</v>
      </c>
      <c r="K54" s="22">
        <f t="shared" ref="K54:K58" si="30">IF(J54=1,1,0)</f>
        <v>1</v>
      </c>
      <c r="L54" s="22">
        <f t="shared" ref="L54:L58" si="31">IF(J54=2,1,0)</f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 s="1">
        <v>0</v>
      </c>
      <c r="V54" s="1">
        <v>-1</v>
      </c>
      <c r="W54">
        <v>0</v>
      </c>
      <c r="X54">
        <v>0</v>
      </c>
      <c r="Y54">
        <v>0</v>
      </c>
      <c r="Z54">
        <v>0</v>
      </c>
      <c r="AA54" s="1">
        <v>0</v>
      </c>
      <c r="AB54" s="1">
        <v>0</v>
      </c>
      <c r="AD54" s="16">
        <f>SUM(K54,O54,Q54,S54,U54,W54,Y54,AA54)++AD53</f>
        <v>45</v>
      </c>
      <c r="AE54" s="16">
        <f>SUM(L54,P54,R54,T54,V54,X54,Z54,AB54)+AE53+I54</f>
        <v>34</v>
      </c>
      <c r="AM54" s="23">
        <v>2.6203703703703705E-2</v>
      </c>
      <c r="AN54" s="16">
        <v>52</v>
      </c>
      <c r="AO54" s="16">
        <v>35</v>
      </c>
    </row>
    <row r="55" spans="1:41" x14ac:dyDescent="0.35">
      <c r="A55" t="s">
        <v>58</v>
      </c>
      <c r="B55" t="s">
        <v>31</v>
      </c>
      <c r="C55" t="s">
        <v>59</v>
      </c>
      <c r="D55" s="5">
        <v>2.3298611111111107E-2</v>
      </c>
      <c r="E55">
        <v>1</v>
      </c>
      <c r="F55">
        <v>8</v>
      </c>
      <c r="I55">
        <v>1</v>
      </c>
      <c r="J55">
        <v>2</v>
      </c>
      <c r="K55" s="22">
        <f t="shared" si="30"/>
        <v>0</v>
      </c>
      <c r="L55" s="22">
        <f t="shared" si="31"/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 s="1">
        <v>0</v>
      </c>
      <c r="V55" s="1">
        <v>0</v>
      </c>
      <c r="W55">
        <v>0</v>
      </c>
      <c r="X55">
        <v>0</v>
      </c>
      <c r="Y55">
        <v>0</v>
      </c>
      <c r="Z55">
        <v>0</v>
      </c>
      <c r="AA55" s="1">
        <v>0</v>
      </c>
      <c r="AB55" s="1">
        <v>0</v>
      </c>
      <c r="AD55" s="16">
        <f t="shared" ref="AD55:AD58" si="32">SUM(K55,O55,Q55,S55,U55,W55,Y55,AA55)++AD54</f>
        <v>45</v>
      </c>
      <c r="AE55" s="16">
        <f t="shared" ref="AE55:AE58" si="33">SUM(L55,P55,R55,T55,V55,X55,Z55,AB55)+AE54+I55</f>
        <v>38</v>
      </c>
      <c r="AM55" s="23">
        <v>2.6689814814814816E-2</v>
      </c>
      <c r="AN55" s="16">
        <v>55</v>
      </c>
      <c r="AO55" s="16">
        <v>35</v>
      </c>
    </row>
    <row r="56" spans="1:41" x14ac:dyDescent="0.35">
      <c r="A56" t="s">
        <v>58</v>
      </c>
      <c r="B56" t="s">
        <v>31</v>
      </c>
      <c r="C56" t="s">
        <v>59</v>
      </c>
      <c r="D56" s="5">
        <v>2.3587962962962963E-2</v>
      </c>
      <c r="E56">
        <v>1</v>
      </c>
      <c r="F56">
        <v>8</v>
      </c>
      <c r="I56">
        <v>-1</v>
      </c>
      <c r="J56">
        <v>1</v>
      </c>
      <c r="K56" s="22">
        <f t="shared" si="30"/>
        <v>1</v>
      </c>
      <c r="L56" s="22">
        <f t="shared" si="31"/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1">
        <v>0</v>
      </c>
      <c r="V56" s="1">
        <v>-1</v>
      </c>
      <c r="W56">
        <v>0</v>
      </c>
      <c r="X56">
        <v>0</v>
      </c>
      <c r="Y56">
        <v>0</v>
      </c>
      <c r="Z56">
        <v>0</v>
      </c>
      <c r="AA56" s="1">
        <v>0</v>
      </c>
      <c r="AB56" s="1">
        <v>0</v>
      </c>
      <c r="AD56" s="16">
        <f t="shared" si="32"/>
        <v>46</v>
      </c>
      <c r="AE56" s="16">
        <f t="shared" si="33"/>
        <v>36</v>
      </c>
      <c r="AM56" s="23">
        <v>2.7013888888888889E-2</v>
      </c>
      <c r="AN56" s="16">
        <v>56</v>
      </c>
      <c r="AO56" s="16">
        <v>36</v>
      </c>
    </row>
    <row r="57" spans="1:41" x14ac:dyDescent="0.35">
      <c r="A57" t="s">
        <v>58</v>
      </c>
      <c r="B57" t="s">
        <v>31</v>
      </c>
      <c r="C57" t="s">
        <v>59</v>
      </c>
      <c r="D57" s="5">
        <v>2.4143518518518519E-2</v>
      </c>
      <c r="E57">
        <v>1</v>
      </c>
      <c r="F57">
        <v>8</v>
      </c>
      <c r="I57">
        <v>-1</v>
      </c>
      <c r="J57">
        <v>1</v>
      </c>
      <c r="K57" s="22">
        <f t="shared" si="30"/>
        <v>1</v>
      </c>
      <c r="L57" s="22">
        <f t="shared" si="31"/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 s="1">
        <v>0</v>
      </c>
      <c r="V57" s="1">
        <v>0</v>
      </c>
      <c r="W57">
        <v>0</v>
      </c>
      <c r="X57">
        <v>0</v>
      </c>
      <c r="Y57">
        <v>0</v>
      </c>
      <c r="Z57">
        <v>0</v>
      </c>
      <c r="AA57" s="1">
        <v>0</v>
      </c>
      <c r="AB57" s="1">
        <v>0</v>
      </c>
      <c r="AD57" s="16">
        <f t="shared" si="32"/>
        <v>48</v>
      </c>
      <c r="AE57" s="16">
        <f t="shared" si="33"/>
        <v>35</v>
      </c>
      <c r="AM57" s="23">
        <v>2.7418981481481485E-2</v>
      </c>
      <c r="AN57" s="16">
        <v>58</v>
      </c>
      <c r="AO57" s="16">
        <v>36</v>
      </c>
    </row>
    <row r="58" spans="1:41" x14ac:dyDescent="0.35">
      <c r="A58" t="s">
        <v>58</v>
      </c>
      <c r="B58" t="s">
        <v>31</v>
      </c>
      <c r="C58" t="s">
        <v>59</v>
      </c>
      <c r="D58" s="5">
        <v>2.5023148148148145E-2</v>
      </c>
      <c r="E58">
        <v>1</v>
      </c>
      <c r="F58">
        <v>8</v>
      </c>
      <c r="I58">
        <v>-1</v>
      </c>
      <c r="J58">
        <v>1</v>
      </c>
      <c r="K58" s="22">
        <f t="shared" si="30"/>
        <v>1</v>
      </c>
      <c r="L58" s="22">
        <f t="shared" si="31"/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1">
        <v>0</v>
      </c>
      <c r="V58" s="1">
        <v>-1</v>
      </c>
      <c r="W58">
        <v>0</v>
      </c>
      <c r="X58">
        <v>0</v>
      </c>
      <c r="Y58">
        <v>1</v>
      </c>
      <c r="Z58">
        <v>0</v>
      </c>
      <c r="AA58" s="1">
        <v>0</v>
      </c>
      <c r="AB58" s="1">
        <v>0</v>
      </c>
      <c r="AD58" s="16">
        <f t="shared" si="32"/>
        <v>50</v>
      </c>
      <c r="AE58" s="16">
        <f t="shared" si="33"/>
        <v>33</v>
      </c>
      <c r="AM58" s="23">
        <v>2.7789351851851853E-2</v>
      </c>
      <c r="AN58" s="16">
        <v>58</v>
      </c>
      <c r="AO58" s="16">
        <v>37</v>
      </c>
    </row>
    <row r="59" spans="1:41" x14ac:dyDescent="0.35">
      <c r="A59" s="4" t="s">
        <v>0</v>
      </c>
      <c r="B59" s="4" t="s">
        <v>1</v>
      </c>
      <c r="C59" s="4" t="s">
        <v>2</v>
      </c>
      <c r="D59" s="4" t="s">
        <v>3</v>
      </c>
      <c r="E59" s="4" t="s">
        <v>4</v>
      </c>
      <c r="F59" s="4" t="s">
        <v>5</v>
      </c>
      <c r="G59" s="4"/>
      <c r="H59" s="4" t="s">
        <v>10</v>
      </c>
      <c r="I59" s="4" t="s">
        <v>11</v>
      </c>
      <c r="J59" s="4" t="s">
        <v>33</v>
      </c>
      <c r="K59" s="4" t="s">
        <v>36</v>
      </c>
      <c r="L59" s="4" t="s">
        <v>37</v>
      </c>
      <c r="M59" s="4" t="s">
        <v>12</v>
      </c>
      <c r="N59" s="4" t="s">
        <v>13</v>
      </c>
      <c r="O59" s="4" t="s">
        <v>14</v>
      </c>
      <c r="P59" s="4" t="s">
        <v>15</v>
      </c>
      <c r="Q59" s="4" t="s">
        <v>16</v>
      </c>
      <c r="R59" s="4" t="s">
        <v>17</v>
      </c>
      <c r="S59" s="4" t="s">
        <v>18</v>
      </c>
      <c r="T59" s="4" t="s">
        <v>19</v>
      </c>
      <c r="U59" s="4" t="s">
        <v>20</v>
      </c>
      <c r="V59" s="4" t="s">
        <v>21</v>
      </c>
      <c r="W59" s="4" t="s">
        <v>22</v>
      </c>
      <c r="X59" s="4" t="s">
        <v>23</v>
      </c>
      <c r="Y59" s="4" t="s">
        <v>24</v>
      </c>
      <c r="Z59" s="4" t="s">
        <v>25</v>
      </c>
      <c r="AA59" s="4" t="s">
        <v>26</v>
      </c>
      <c r="AB59" s="4" t="s">
        <v>27</v>
      </c>
      <c r="AC59" s="4">
        <v>-1</v>
      </c>
      <c r="AD59" s="15" t="s">
        <v>38</v>
      </c>
      <c r="AE59" s="15" t="s">
        <v>39</v>
      </c>
      <c r="AF59" s="4"/>
      <c r="AG59" s="4" t="s">
        <v>45</v>
      </c>
      <c r="AH59" s="4" t="s">
        <v>40</v>
      </c>
      <c r="AI59" s="4" t="s">
        <v>41</v>
      </c>
      <c r="AJ59" s="4" t="s">
        <v>46</v>
      </c>
      <c r="AM59" s="23">
        <v>2.8159722222222221E-2</v>
      </c>
      <c r="AN59" s="16">
        <v>60</v>
      </c>
      <c r="AO59" s="16">
        <v>37</v>
      </c>
    </row>
    <row r="60" spans="1:41" s="22" customFormat="1" x14ac:dyDescent="0.35">
      <c r="A60" s="22" t="s">
        <v>58</v>
      </c>
      <c r="B60" s="22" t="s">
        <v>31</v>
      </c>
      <c r="C60" s="22" t="s">
        <v>59</v>
      </c>
      <c r="D60" s="23">
        <v>2.5902777777777775E-2</v>
      </c>
      <c r="E60" s="22">
        <v>1</v>
      </c>
      <c r="F60" s="22">
        <v>9</v>
      </c>
      <c r="H60" s="22">
        <v>1</v>
      </c>
      <c r="I60" s="22">
        <v>1</v>
      </c>
      <c r="J60" s="22">
        <v>1</v>
      </c>
      <c r="K60" s="22">
        <f>IF(J60=1,1,0)</f>
        <v>1</v>
      </c>
      <c r="L60" s="22">
        <f>IF(J60=2,1,0)</f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5">
        <v>0</v>
      </c>
      <c r="V60" s="25">
        <v>0</v>
      </c>
      <c r="W60" s="22">
        <v>0</v>
      </c>
      <c r="X60" s="22">
        <v>0</v>
      </c>
      <c r="Y60" s="22">
        <v>0</v>
      </c>
      <c r="Z60" s="22">
        <v>0</v>
      </c>
      <c r="AA60" s="25">
        <v>0</v>
      </c>
      <c r="AB60" s="25">
        <v>0</v>
      </c>
      <c r="AD60" s="16">
        <f>SUM(K60,O60,Q60,S60,U60,W60,Y60,AA60)+IF(H60=1,1,0)+AD58+I60</f>
        <v>53</v>
      </c>
      <c r="AE60" s="16">
        <f>SUM(L60,P60,R60,T60,V60,X60,Z60,AB60)+IF(H60=2,1,0)+I60+AE58</f>
        <v>34</v>
      </c>
      <c r="AG60" s="22">
        <v>431</v>
      </c>
      <c r="AH60" s="22">
        <f>(AD71-AD60)/$AG60</f>
        <v>3.0162412993039442E-2</v>
      </c>
      <c r="AI60" s="22">
        <f>(AE71-AE60)/$AG60</f>
        <v>1.6241299303944315E-2</v>
      </c>
      <c r="AJ60" s="22">
        <f>IF(AH60&gt;AI60,1,2)</f>
        <v>1</v>
      </c>
      <c r="AM60" s="23">
        <v>2.8738425925925928E-2</v>
      </c>
      <c r="AN60" s="16">
        <v>59</v>
      </c>
      <c r="AO60" s="16">
        <v>40</v>
      </c>
    </row>
    <row r="61" spans="1:41" x14ac:dyDescent="0.35">
      <c r="A61" t="s">
        <v>58</v>
      </c>
      <c r="B61" t="s">
        <v>31</v>
      </c>
      <c r="C61" t="s">
        <v>59</v>
      </c>
      <c r="D61" s="5">
        <v>2.6203703703703705E-2</v>
      </c>
      <c r="E61">
        <v>1</v>
      </c>
      <c r="F61">
        <v>9</v>
      </c>
      <c r="I61">
        <v>-1</v>
      </c>
      <c r="J61">
        <v>2</v>
      </c>
      <c r="K61" s="22">
        <f t="shared" ref="K61:K71" si="34">IF(J61=1,1,0)</f>
        <v>0</v>
      </c>
      <c r="L61" s="22">
        <f t="shared" ref="L61:L71" si="35">IF(J61=2,1,0)</f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1">
        <v>0</v>
      </c>
      <c r="V61" s="1">
        <v>0</v>
      </c>
      <c r="W61">
        <v>0</v>
      </c>
      <c r="X61">
        <v>0</v>
      </c>
      <c r="Y61">
        <v>0</v>
      </c>
      <c r="Z61">
        <v>0</v>
      </c>
      <c r="AA61" s="1">
        <v>0</v>
      </c>
      <c r="AB61" s="1">
        <v>0</v>
      </c>
      <c r="AD61" s="16">
        <f>SUM(K61,O61,Q61,S61,U61,W61,Y61,AA61)+IF(H61=1,1,0)+AD60+I61</f>
        <v>52</v>
      </c>
      <c r="AE61" s="16">
        <f>SUM(L61,P61,R61,T61,V61,X61,Z61,AB61)+AE60</f>
        <v>35</v>
      </c>
      <c r="AM61" s="23">
        <v>2.9525462962962962E-2</v>
      </c>
      <c r="AN61" s="16">
        <v>61</v>
      </c>
      <c r="AO61" s="16">
        <v>41</v>
      </c>
    </row>
    <row r="62" spans="1:41" x14ac:dyDescent="0.35">
      <c r="A62" t="s">
        <v>58</v>
      </c>
      <c r="B62" t="s">
        <v>31</v>
      </c>
      <c r="C62" t="s">
        <v>59</v>
      </c>
      <c r="D62" s="5">
        <v>2.6689814814814816E-2</v>
      </c>
      <c r="E62">
        <v>1</v>
      </c>
      <c r="F62">
        <v>9</v>
      </c>
      <c r="I62">
        <v>1</v>
      </c>
      <c r="J62">
        <v>1</v>
      </c>
      <c r="K62" s="22">
        <f t="shared" si="34"/>
        <v>1</v>
      </c>
      <c r="L62" s="22">
        <f t="shared" si="35"/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1">
        <v>0</v>
      </c>
      <c r="V62" s="1">
        <v>0</v>
      </c>
      <c r="W62">
        <v>0</v>
      </c>
      <c r="X62">
        <v>0</v>
      </c>
      <c r="Y62">
        <v>0</v>
      </c>
      <c r="Z62">
        <v>0</v>
      </c>
      <c r="AA62" s="1">
        <v>0</v>
      </c>
      <c r="AB62" s="1">
        <v>0</v>
      </c>
      <c r="AD62" s="16">
        <f t="shared" ref="AD62" si="36">SUM(K62,O62,Q62,S62,U62,W62,Y62,AA62)+IF(H62=1,1,0)+AD60+I62</f>
        <v>55</v>
      </c>
      <c r="AE62" s="16">
        <f t="shared" ref="AE62" si="37">SUM(L62,P62,R62,T62,V62,X62,Z62,AB62)+IF(H62=2,1,0)+I62+AE60</f>
        <v>35</v>
      </c>
      <c r="AM62" s="23">
        <v>3.006944444444444E-2</v>
      </c>
      <c r="AN62" s="16">
        <v>64</v>
      </c>
      <c r="AO62" s="16">
        <v>40</v>
      </c>
    </row>
    <row r="63" spans="1:41" x14ac:dyDescent="0.35">
      <c r="A63" t="s">
        <v>58</v>
      </c>
      <c r="B63" t="s">
        <v>31</v>
      </c>
      <c r="C63" t="s">
        <v>59</v>
      </c>
      <c r="D63" s="5">
        <v>2.7013888888888889E-2</v>
      </c>
      <c r="E63">
        <v>1</v>
      </c>
      <c r="F63">
        <v>9</v>
      </c>
      <c r="I63">
        <v>1</v>
      </c>
      <c r="J63">
        <v>2</v>
      </c>
      <c r="K63" s="22">
        <f t="shared" si="34"/>
        <v>0</v>
      </c>
      <c r="L63" s="22">
        <f t="shared" si="35"/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1">
        <v>0</v>
      </c>
      <c r="V63" s="1">
        <v>0</v>
      </c>
      <c r="W63">
        <v>0</v>
      </c>
      <c r="X63">
        <v>0</v>
      </c>
      <c r="Y63">
        <v>0</v>
      </c>
      <c r="Z63">
        <v>0</v>
      </c>
      <c r="AA63" s="1">
        <v>0</v>
      </c>
      <c r="AB63" s="1">
        <v>0</v>
      </c>
      <c r="AD63" s="16">
        <f t="shared" ref="AD63:AD71" si="38">SUM(K63,O63,Q63,S63,U63,W63,Y63,AA63)+IF(H63=1,1,0)+AD62+I63</f>
        <v>56</v>
      </c>
      <c r="AE63" s="16">
        <f t="shared" ref="AE63:AE71" si="39">SUM(L63,P63,R63,T63,V63,X63,Z63,AB63)+AE62</f>
        <v>36</v>
      </c>
      <c r="AM63" s="23">
        <v>3.0543981481481481E-2</v>
      </c>
      <c r="AN63" s="16">
        <v>63</v>
      </c>
      <c r="AO63" s="16">
        <v>42</v>
      </c>
    </row>
    <row r="64" spans="1:41" x14ac:dyDescent="0.35">
      <c r="A64" t="s">
        <v>58</v>
      </c>
      <c r="B64" t="s">
        <v>31</v>
      </c>
      <c r="C64" t="s">
        <v>59</v>
      </c>
      <c r="D64" s="5">
        <v>2.7418981481481485E-2</v>
      </c>
      <c r="E64">
        <v>1</v>
      </c>
      <c r="F64">
        <v>9</v>
      </c>
      <c r="I64">
        <v>1</v>
      </c>
      <c r="J64">
        <v>1</v>
      </c>
      <c r="K64" s="22">
        <f t="shared" si="34"/>
        <v>1</v>
      </c>
      <c r="L64" s="22">
        <f t="shared" si="35"/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1">
        <v>0</v>
      </c>
      <c r="V64" s="1">
        <v>0</v>
      </c>
      <c r="W64">
        <v>1</v>
      </c>
      <c r="X64">
        <v>0</v>
      </c>
      <c r="Y64">
        <v>0</v>
      </c>
      <c r="Z64">
        <v>0</v>
      </c>
      <c r="AA64" s="1">
        <v>0</v>
      </c>
      <c r="AB64" s="1">
        <v>0</v>
      </c>
      <c r="AD64" s="16">
        <f t="shared" ref="AD64" si="40">SUM(K64,O64,Q64,S64,U64,W64,Y64,AA64)+IF(H64=1,1,0)+AD62+I64</f>
        <v>58</v>
      </c>
      <c r="AE64" s="16">
        <f t="shared" ref="AE64" si="41">SUM(L64,P64,R64,T64,V64,X64,Z64,AB64)+IF(H64=2,1,0)+I64+AE62</f>
        <v>36</v>
      </c>
      <c r="AM64" s="23">
        <v>3.0891203703703702E-2</v>
      </c>
      <c r="AN64" s="16">
        <v>66</v>
      </c>
      <c r="AO64" s="16">
        <v>41</v>
      </c>
    </row>
    <row r="65" spans="1:49" x14ac:dyDescent="0.35">
      <c r="A65" t="s">
        <v>58</v>
      </c>
      <c r="B65" t="s">
        <v>31</v>
      </c>
      <c r="C65" t="s">
        <v>59</v>
      </c>
      <c r="D65" s="5">
        <v>2.7789351851851853E-2</v>
      </c>
      <c r="E65">
        <v>1</v>
      </c>
      <c r="F65">
        <v>9</v>
      </c>
      <c r="I65">
        <v>1</v>
      </c>
      <c r="J65">
        <v>2</v>
      </c>
      <c r="K65" s="22">
        <f t="shared" si="34"/>
        <v>0</v>
      </c>
      <c r="L65" s="22">
        <f t="shared" si="35"/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1">
        <v>-1</v>
      </c>
      <c r="V65" s="1">
        <v>0</v>
      </c>
      <c r="W65">
        <v>0</v>
      </c>
      <c r="X65">
        <v>0</v>
      </c>
      <c r="Y65">
        <v>0</v>
      </c>
      <c r="Z65">
        <v>0</v>
      </c>
      <c r="AA65" s="1">
        <v>0</v>
      </c>
      <c r="AB65" s="1">
        <v>0</v>
      </c>
      <c r="AD65" s="16">
        <f t="shared" ref="AD65:AD71" si="42">SUM(K65,O65,Q65,S65,U65,W65,Y65,AA65)+IF(H65=1,1,0)+AD64+I65</f>
        <v>58</v>
      </c>
      <c r="AE65" s="16">
        <f t="shared" ref="AE65:AE71" si="43">SUM(L65,P65,R65,T65,V65,X65,Z65,AB65)+AE64</f>
        <v>37</v>
      </c>
    </row>
    <row r="66" spans="1:49" x14ac:dyDescent="0.35">
      <c r="A66" t="s">
        <v>58</v>
      </c>
      <c r="B66" t="s">
        <v>31</v>
      </c>
      <c r="C66" t="s">
        <v>59</v>
      </c>
      <c r="D66" s="5">
        <v>2.8159722222222221E-2</v>
      </c>
      <c r="E66">
        <v>1</v>
      </c>
      <c r="F66">
        <v>9</v>
      </c>
      <c r="I66">
        <v>1</v>
      </c>
      <c r="J66">
        <v>1</v>
      </c>
      <c r="K66" s="22">
        <f t="shared" si="34"/>
        <v>1</v>
      </c>
      <c r="L66" s="22">
        <f t="shared" si="35"/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1">
        <v>0</v>
      </c>
      <c r="V66" s="1">
        <v>0</v>
      </c>
      <c r="W66">
        <v>0</v>
      </c>
      <c r="X66">
        <v>0</v>
      </c>
      <c r="Y66">
        <v>0</v>
      </c>
      <c r="Z66">
        <v>0</v>
      </c>
      <c r="AA66" s="1">
        <v>0</v>
      </c>
      <c r="AB66" s="1">
        <v>0</v>
      </c>
      <c r="AD66" s="16">
        <f t="shared" ref="AD66" si="44">SUM(K66,O66,Q66,S66,U66,W66,Y66,AA66)+IF(H66=1,1,0)+AD64+I66</f>
        <v>60</v>
      </c>
      <c r="AE66" s="16">
        <f t="shared" ref="AE66" si="45">SUM(L66,P66,R66,T66,V66,X66,Z66,AB66)+IF(H66=2,1,0)+I66+AE64</f>
        <v>37</v>
      </c>
    </row>
    <row r="67" spans="1:49" x14ac:dyDescent="0.35">
      <c r="A67" t="s">
        <v>58</v>
      </c>
      <c r="B67" t="s">
        <v>31</v>
      </c>
      <c r="C67" t="s">
        <v>59</v>
      </c>
      <c r="D67" s="5">
        <v>2.8738425925925928E-2</v>
      </c>
      <c r="E67">
        <v>1</v>
      </c>
      <c r="F67">
        <v>9</v>
      </c>
      <c r="I67">
        <v>-1</v>
      </c>
      <c r="J67">
        <v>2</v>
      </c>
      <c r="K67" s="22">
        <f t="shared" si="34"/>
        <v>0</v>
      </c>
      <c r="L67" s="22">
        <f t="shared" si="35"/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 s="1">
        <v>0</v>
      </c>
      <c r="V67" s="1">
        <v>0</v>
      </c>
      <c r="W67">
        <v>0</v>
      </c>
      <c r="X67">
        <v>1</v>
      </c>
      <c r="Y67">
        <v>0</v>
      </c>
      <c r="Z67">
        <v>0</v>
      </c>
      <c r="AA67" s="1">
        <v>0</v>
      </c>
      <c r="AB67" s="1">
        <v>0</v>
      </c>
      <c r="AD67" s="16">
        <f t="shared" ref="AD67:AD71" si="46">SUM(K67,O67,Q67,S67,U67,W67,Y67,AA67)+IF(H67=1,1,0)+AD66+I67</f>
        <v>59</v>
      </c>
      <c r="AE67" s="16">
        <f t="shared" ref="AE67:AE71" si="47">SUM(L67,P67,R67,T67,V67,X67,Z67,AB67)+AE66</f>
        <v>40</v>
      </c>
    </row>
    <row r="68" spans="1:49" x14ac:dyDescent="0.35">
      <c r="A68" t="s">
        <v>58</v>
      </c>
      <c r="B68" t="s">
        <v>31</v>
      </c>
      <c r="C68" t="s">
        <v>59</v>
      </c>
      <c r="D68" s="5">
        <v>2.9525462962962962E-2</v>
      </c>
      <c r="E68">
        <v>1</v>
      </c>
      <c r="F68">
        <v>9</v>
      </c>
      <c r="I68">
        <v>1</v>
      </c>
      <c r="J68">
        <v>2</v>
      </c>
      <c r="K68" s="22">
        <f t="shared" si="34"/>
        <v>0</v>
      </c>
      <c r="L68" s="22">
        <f t="shared" si="35"/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 s="1">
        <v>0</v>
      </c>
      <c r="V68" s="1">
        <v>0</v>
      </c>
      <c r="W68">
        <v>0</v>
      </c>
      <c r="X68">
        <v>1</v>
      </c>
      <c r="Y68">
        <v>0</v>
      </c>
      <c r="Z68">
        <v>0</v>
      </c>
      <c r="AA68" s="1">
        <v>0</v>
      </c>
      <c r="AB68" s="1">
        <v>0</v>
      </c>
      <c r="AD68" s="16">
        <f t="shared" ref="AD68" si="48">SUM(K68,O68,Q68,S68,U68,W68,Y68,AA68)+IF(H68=1,1,0)+AD66+I68</f>
        <v>61</v>
      </c>
      <c r="AE68" s="16">
        <f t="shared" ref="AE68" si="49">SUM(L68,P68,R68,T68,V68,X68,Z68,AB68)+IF(H68=2,1,0)+I68+AE66</f>
        <v>41</v>
      </c>
    </row>
    <row r="69" spans="1:49" x14ac:dyDescent="0.35">
      <c r="A69" t="s">
        <v>58</v>
      </c>
      <c r="B69" t="s">
        <v>31</v>
      </c>
      <c r="C69" t="s">
        <v>59</v>
      </c>
      <c r="D69" s="5">
        <v>3.006944444444444E-2</v>
      </c>
      <c r="E69">
        <v>1</v>
      </c>
      <c r="F69">
        <v>9</v>
      </c>
      <c r="I69">
        <v>1</v>
      </c>
      <c r="J69">
        <v>1</v>
      </c>
      <c r="K69" s="22">
        <f t="shared" si="34"/>
        <v>1</v>
      </c>
      <c r="L69" s="22">
        <f t="shared" si="35"/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 s="1">
        <v>0</v>
      </c>
      <c r="V69" s="1">
        <v>0</v>
      </c>
      <c r="W69">
        <v>0</v>
      </c>
      <c r="X69">
        <v>0</v>
      </c>
      <c r="Y69">
        <v>0</v>
      </c>
      <c r="Z69">
        <v>0</v>
      </c>
      <c r="AA69" s="1">
        <v>0</v>
      </c>
      <c r="AB69" s="1">
        <v>-1</v>
      </c>
      <c r="AD69" s="16">
        <f t="shared" ref="AD69:AD71" si="50">SUM(K69,O69,Q69,S69,U69,W69,Y69,AA69)+IF(H69=1,1,0)+AD68+I69</f>
        <v>64</v>
      </c>
      <c r="AE69" s="16">
        <f t="shared" ref="AE69:AE71" si="51">SUM(L69,P69,R69,T69,V69,X69,Z69,AB69)+AE68</f>
        <v>40</v>
      </c>
    </row>
    <row r="70" spans="1:49" x14ac:dyDescent="0.35">
      <c r="A70" t="s">
        <v>58</v>
      </c>
      <c r="B70" t="s">
        <v>31</v>
      </c>
      <c r="C70" t="s">
        <v>59</v>
      </c>
      <c r="D70" s="5">
        <v>3.0543981481481481E-2</v>
      </c>
      <c r="E70">
        <v>1</v>
      </c>
      <c r="F70">
        <v>9</v>
      </c>
      <c r="I70">
        <v>1</v>
      </c>
      <c r="J70">
        <v>1</v>
      </c>
      <c r="K70" s="22">
        <f t="shared" si="34"/>
        <v>1</v>
      </c>
      <c r="L70" s="22">
        <f t="shared" si="35"/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1">
        <v>0</v>
      </c>
      <c r="V70" s="1">
        <v>0</v>
      </c>
      <c r="W70">
        <v>0</v>
      </c>
      <c r="X70">
        <v>0</v>
      </c>
      <c r="Y70">
        <v>0</v>
      </c>
      <c r="Z70">
        <v>0</v>
      </c>
      <c r="AA70" s="1">
        <v>0</v>
      </c>
      <c r="AB70" s="1">
        <v>0</v>
      </c>
      <c r="AD70" s="16">
        <f t="shared" ref="AD70" si="52">SUM(K70,O70,Q70,S70,U70,W70,Y70,AA70)+IF(H70=1,1,0)+AD68+I70</f>
        <v>63</v>
      </c>
      <c r="AE70" s="16">
        <f t="shared" ref="AE70" si="53">SUM(L70,P70,R70,T70,V70,X70,Z70,AB70)+IF(H70=2,1,0)+I70+AE68</f>
        <v>42</v>
      </c>
    </row>
    <row r="71" spans="1:49" x14ac:dyDescent="0.35">
      <c r="A71" t="s">
        <v>58</v>
      </c>
      <c r="B71" t="s">
        <v>31</v>
      </c>
      <c r="C71" t="s">
        <v>59</v>
      </c>
      <c r="D71" s="5">
        <v>3.0891203703703702E-2</v>
      </c>
      <c r="E71">
        <v>1</v>
      </c>
      <c r="F71">
        <v>9</v>
      </c>
      <c r="I71">
        <v>1</v>
      </c>
      <c r="J71">
        <v>1</v>
      </c>
      <c r="K71" s="22">
        <f t="shared" si="34"/>
        <v>1</v>
      </c>
      <c r="L71" s="22">
        <f t="shared" si="35"/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1">
        <v>0</v>
      </c>
      <c r="V71" s="1">
        <v>-1</v>
      </c>
      <c r="W71">
        <v>1</v>
      </c>
      <c r="X71">
        <v>0</v>
      </c>
      <c r="Y71">
        <v>0</v>
      </c>
      <c r="Z71">
        <v>0</v>
      </c>
      <c r="AA71" s="1">
        <v>0</v>
      </c>
      <c r="AB71" s="1">
        <v>0</v>
      </c>
      <c r="AD71" s="16">
        <f t="shared" ref="AD71" si="54">SUM(K71,O71,Q71,S71,U71,W71,Y71,AA71)+IF(H71=1,1,0)+AD70+I71</f>
        <v>66</v>
      </c>
      <c r="AE71" s="16">
        <f t="shared" ref="AE71" si="55">SUM(L71,P71,R71,T71,V71,X71,Z71,AB71)+AE70</f>
        <v>41</v>
      </c>
    </row>
    <row r="72" spans="1:49" x14ac:dyDescent="0.35">
      <c r="A72" s="4" t="s">
        <v>0</v>
      </c>
      <c r="B72" s="4" t="s">
        <v>1</v>
      </c>
      <c r="C72" s="4" t="s">
        <v>2</v>
      </c>
      <c r="D72" s="4" t="s">
        <v>3</v>
      </c>
      <c r="E72" s="4" t="s">
        <v>4</v>
      </c>
      <c r="F72" s="4" t="s">
        <v>5</v>
      </c>
      <c r="G72" s="4"/>
      <c r="H72" s="4" t="s">
        <v>10</v>
      </c>
      <c r="I72" s="4" t="s">
        <v>11</v>
      </c>
      <c r="J72" s="4" t="s">
        <v>33</v>
      </c>
      <c r="K72" s="4" t="s">
        <v>36</v>
      </c>
      <c r="L72" s="4" t="s">
        <v>37</v>
      </c>
      <c r="M72" s="4" t="s">
        <v>12</v>
      </c>
      <c r="N72" s="4" t="s">
        <v>13</v>
      </c>
      <c r="O72" s="4" t="s">
        <v>14</v>
      </c>
      <c r="P72" s="4" t="s">
        <v>15</v>
      </c>
      <c r="Q72" s="4" t="s">
        <v>16</v>
      </c>
      <c r="R72" s="4" t="s">
        <v>17</v>
      </c>
      <c r="S72" s="4" t="s">
        <v>18</v>
      </c>
      <c r="T72" s="4" t="s">
        <v>19</v>
      </c>
      <c r="U72" s="4" t="s">
        <v>20</v>
      </c>
      <c r="V72" s="4" t="s">
        <v>21</v>
      </c>
      <c r="W72" s="4" t="s">
        <v>22</v>
      </c>
      <c r="X72" s="4" t="s">
        <v>23</v>
      </c>
      <c r="Y72" s="4" t="s">
        <v>24</v>
      </c>
      <c r="Z72" s="4" t="s">
        <v>25</v>
      </c>
      <c r="AA72" s="4" t="s">
        <v>26</v>
      </c>
      <c r="AB72" s="4" t="s">
        <v>27</v>
      </c>
      <c r="AC72" s="4">
        <v>-1</v>
      </c>
      <c r="AD72" s="15" t="s">
        <v>38</v>
      </c>
      <c r="AE72" s="15" t="s">
        <v>39</v>
      </c>
      <c r="AF72" s="4"/>
      <c r="AG72" s="4" t="s">
        <v>45</v>
      </c>
      <c r="AH72" s="4" t="s">
        <v>40</v>
      </c>
      <c r="AI72" s="4" t="s">
        <v>41</v>
      </c>
      <c r="AJ72" s="4" t="s">
        <v>46</v>
      </c>
      <c r="AK72" s="4"/>
      <c r="AL72" s="4"/>
      <c r="AM72" s="4" t="s">
        <v>42</v>
      </c>
      <c r="AN72" s="15" t="s">
        <v>43</v>
      </c>
      <c r="AO72" s="15" t="s">
        <v>44</v>
      </c>
      <c r="AP72" s="4"/>
      <c r="AQ72" s="4" t="s">
        <v>52</v>
      </c>
      <c r="AR72" s="4" t="s">
        <v>50</v>
      </c>
      <c r="AS72" s="4" t="s">
        <v>51</v>
      </c>
      <c r="AT72" s="4" t="s">
        <v>53</v>
      </c>
      <c r="AU72" s="4" t="s">
        <v>54</v>
      </c>
      <c r="AV72" s="4" t="s">
        <v>55</v>
      </c>
      <c r="AW72" s="4" t="s">
        <v>56</v>
      </c>
    </row>
    <row r="73" spans="1:49" s="11" customFormat="1" x14ac:dyDescent="0.35">
      <c r="D73" s="12"/>
      <c r="U73" s="24"/>
      <c r="V73" s="24"/>
      <c r="AA73" s="24"/>
      <c r="AB73" s="24"/>
    </row>
    <row r="74" spans="1:49" s="22" customFormat="1" x14ac:dyDescent="0.35">
      <c r="A74" s="22" t="s">
        <v>58</v>
      </c>
      <c r="B74" s="22" t="s">
        <v>31</v>
      </c>
      <c r="C74" s="22" t="s">
        <v>59</v>
      </c>
      <c r="D74" s="23">
        <v>3.2685185185185185E-2</v>
      </c>
      <c r="E74" s="22">
        <v>2</v>
      </c>
      <c r="F74" s="22">
        <v>1</v>
      </c>
      <c r="H74" s="22">
        <v>2</v>
      </c>
      <c r="I74" s="22">
        <v>1</v>
      </c>
      <c r="J74" s="22">
        <v>2</v>
      </c>
      <c r="K74" s="22">
        <f>IF(J74=1,1,0)</f>
        <v>0</v>
      </c>
      <c r="L74" s="22">
        <f>IF(J74=2,1,0)</f>
        <v>1</v>
      </c>
      <c r="M74" s="22">
        <v>0</v>
      </c>
      <c r="N74" s="22">
        <v>0</v>
      </c>
      <c r="O74" s="22">
        <v>0</v>
      </c>
      <c r="P74" s="22">
        <v>1</v>
      </c>
      <c r="Q74" s="22">
        <v>0</v>
      </c>
      <c r="R74" s="22">
        <v>1</v>
      </c>
      <c r="S74" s="22">
        <v>0</v>
      </c>
      <c r="T74" s="22">
        <v>0</v>
      </c>
      <c r="U74" s="25">
        <v>0</v>
      </c>
      <c r="V74" s="25">
        <v>0</v>
      </c>
      <c r="W74" s="22">
        <v>0</v>
      </c>
      <c r="X74" s="22">
        <v>0</v>
      </c>
      <c r="Y74" s="22">
        <v>0</v>
      </c>
      <c r="Z74" s="22">
        <v>0</v>
      </c>
      <c r="AA74" s="25">
        <v>0</v>
      </c>
      <c r="AB74" s="25">
        <v>0</v>
      </c>
      <c r="AD74" s="16">
        <f>SUM(K74,O74,Q74,S74,U74,W74,Y74,AA74)+IF(H74=1,1,0)+2</f>
        <v>2</v>
      </c>
      <c r="AE74" s="16">
        <f>SUM(L74,P74,R74,T74,V74,X74,Z74,AB74)+IF(H74=2,1,0)+I74</f>
        <v>5</v>
      </c>
      <c r="AG74" s="22">
        <v>73</v>
      </c>
      <c r="AH74" s="22">
        <f>(AD77-AD74)/$AG74</f>
        <v>2.7397260273972601E-2</v>
      </c>
      <c r="AI74" s="22">
        <f>(AE77-AE74)/$AG74</f>
        <v>0.12328767123287671</v>
      </c>
      <c r="AJ74" s="22">
        <f>IF(AH74&gt;AI74,1,2)</f>
        <v>2</v>
      </c>
      <c r="AM74" s="23">
        <v>3.2685185185185185E-2</v>
      </c>
      <c r="AN74" s="16">
        <v>2</v>
      </c>
      <c r="AO74" s="16">
        <v>5</v>
      </c>
      <c r="AQ74" s="22">
        <f>SUM(AG74,AG79,AG88,AG93,AG102,AG113,AG122,AG135,AG140,AG146,AG159,AG164)</f>
        <v>3163</v>
      </c>
      <c r="AR74" s="22">
        <f>(AD177-AD74)</f>
        <v>54</v>
      </c>
      <c r="AS74" s="22">
        <f>(AE177-AE74)</f>
        <v>98</v>
      </c>
      <c r="AT74" s="26">
        <f>(AR74/$AQ74)</f>
        <v>1.707239962061334E-2</v>
      </c>
      <c r="AU74" s="26">
        <f>(AS74/$AQ74)</f>
        <v>3.0983243755927918E-2</v>
      </c>
      <c r="AV74" s="22">
        <f>IF(AT74&gt;AU74,1,2)</f>
        <v>2</v>
      </c>
      <c r="AW74" s="22">
        <f>N177</f>
        <v>2</v>
      </c>
    </row>
    <row r="75" spans="1:49" x14ac:dyDescent="0.35">
      <c r="A75" t="s">
        <v>58</v>
      </c>
      <c r="B75" t="s">
        <v>31</v>
      </c>
      <c r="C75" t="s">
        <v>59</v>
      </c>
      <c r="D75" s="5">
        <v>3.2951388888888891E-2</v>
      </c>
      <c r="E75">
        <v>2</v>
      </c>
      <c r="F75">
        <v>1</v>
      </c>
      <c r="I75">
        <v>1</v>
      </c>
      <c r="J75">
        <v>2</v>
      </c>
      <c r="K75" s="22">
        <f t="shared" ref="K75:K77" si="56">IF(J75=1,1,0)</f>
        <v>0</v>
      </c>
      <c r="L75" s="22">
        <f t="shared" ref="L75:L77" si="57">IF(J75=2,1,0)</f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0</v>
      </c>
      <c r="T75">
        <v>0</v>
      </c>
      <c r="U75" s="1">
        <v>0</v>
      </c>
      <c r="V75" s="1">
        <v>0</v>
      </c>
      <c r="W75">
        <v>0</v>
      </c>
      <c r="X75">
        <v>0</v>
      </c>
      <c r="Y75">
        <v>0</v>
      </c>
      <c r="Z75">
        <v>0</v>
      </c>
      <c r="AA75" s="1">
        <v>0</v>
      </c>
      <c r="AB75" s="1">
        <v>0</v>
      </c>
      <c r="AD75" s="16">
        <f>SUM(K75,O75,Q75,S75,U75,W75,Y75,AA75)+IF(H75=1,1,0)+AD74</f>
        <v>2</v>
      </c>
      <c r="AE75" s="16">
        <f>SUM(L75,P75,R75,T75,V75,X75,Z75,AB75)+AE74+I75</f>
        <v>9</v>
      </c>
      <c r="AM75" s="5">
        <v>3.2951388888888891E-2</v>
      </c>
      <c r="AN75" s="16">
        <v>2</v>
      </c>
      <c r="AO75" s="16">
        <v>9</v>
      </c>
    </row>
    <row r="76" spans="1:49" x14ac:dyDescent="0.35">
      <c r="A76" t="s">
        <v>58</v>
      </c>
      <c r="B76" t="s">
        <v>31</v>
      </c>
      <c r="C76" t="s">
        <v>59</v>
      </c>
      <c r="D76" s="5">
        <v>3.3240740740740744E-2</v>
      </c>
      <c r="E76">
        <v>2</v>
      </c>
      <c r="F76">
        <v>1</v>
      </c>
      <c r="I76">
        <v>1</v>
      </c>
      <c r="J76">
        <v>2</v>
      </c>
      <c r="K76" s="22">
        <f t="shared" si="56"/>
        <v>0</v>
      </c>
      <c r="L76" s="22">
        <f t="shared" si="57"/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s="1">
        <v>0</v>
      </c>
      <c r="V76" s="1">
        <v>0</v>
      </c>
      <c r="W76">
        <v>0</v>
      </c>
      <c r="X76">
        <v>1</v>
      </c>
      <c r="Y76">
        <v>0</v>
      </c>
      <c r="Z76">
        <v>0</v>
      </c>
      <c r="AA76" s="1">
        <v>0</v>
      </c>
      <c r="AB76" s="1">
        <v>0</v>
      </c>
      <c r="AD76" s="16">
        <f t="shared" ref="AD76:AD77" si="58">SUM(K76,O76,Q76,S76,U76,W76,Y76,AA76)+IF(H76=1,1,0)+AD75+I76</f>
        <v>3</v>
      </c>
      <c r="AE76" s="16">
        <f t="shared" ref="AE76:AE77" si="59">SUM(L76,P76,R76,T76,V76,X76,Z76,AB76)+AE75+I76</f>
        <v>12</v>
      </c>
      <c r="AM76" s="5">
        <v>3.3240740740740744E-2</v>
      </c>
      <c r="AN76" s="16">
        <v>3</v>
      </c>
      <c r="AO76" s="16">
        <v>12</v>
      </c>
      <c r="AT76" s="2" t="s">
        <v>57</v>
      </c>
      <c r="AU76" s="21">
        <f>ABS(AU74-AT74)</f>
        <v>1.3910844135314578E-2</v>
      </c>
    </row>
    <row r="77" spans="1:49" x14ac:dyDescent="0.35">
      <c r="A77" t="s">
        <v>58</v>
      </c>
      <c r="B77" t="s">
        <v>31</v>
      </c>
      <c r="C77" t="s">
        <v>59</v>
      </c>
      <c r="D77" s="5">
        <v>3.3530092592592591E-2</v>
      </c>
      <c r="E77">
        <v>2</v>
      </c>
      <c r="F77">
        <v>1</v>
      </c>
      <c r="I77">
        <v>1</v>
      </c>
      <c r="J77">
        <v>2</v>
      </c>
      <c r="K77" s="22">
        <f t="shared" si="56"/>
        <v>0</v>
      </c>
      <c r="L77" s="22">
        <f t="shared" si="57"/>
        <v>1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s="1">
        <v>0</v>
      </c>
      <c r="V77" s="1">
        <v>0</v>
      </c>
      <c r="W77">
        <v>0</v>
      </c>
      <c r="X77">
        <v>0</v>
      </c>
      <c r="Y77">
        <v>0</v>
      </c>
      <c r="Z77">
        <v>0</v>
      </c>
      <c r="AA77" s="1">
        <v>0</v>
      </c>
      <c r="AB77" s="1">
        <v>0</v>
      </c>
      <c r="AD77" s="16">
        <f t="shared" si="58"/>
        <v>4</v>
      </c>
      <c r="AE77" s="16">
        <f t="shared" si="59"/>
        <v>14</v>
      </c>
      <c r="AM77" s="5">
        <v>3.3530092592592591E-2</v>
      </c>
      <c r="AN77" s="16">
        <v>4</v>
      </c>
      <c r="AO77" s="16">
        <v>14</v>
      </c>
    </row>
    <row r="78" spans="1:49" x14ac:dyDescent="0.35">
      <c r="A78" s="4" t="s">
        <v>0</v>
      </c>
      <c r="B78" s="4" t="s">
        <v>1</v>
      </c>
      <c r="C78" s="4" t="s">
        <v>2</v>
      </c>
      <c r="D78" s="4" t="s">
        <v>3</v>
      </c>
      <c r="E78" s="4" t="s">
        <v>4</v>
      </c>
      <c r="F78" s="4" t="s">
        <v>5</v>
      </c>
      <c r="G78" s="4"/>
      <c r="H78" s="4" t="s">
        <v>10</v>
      </c>
      <c r="I78" s="4" t="s">
        <v>11</v>
      </c>
      <c r="J78" s="4" t="s">
        <v>33</v>
      </c>
      <c r="K78" s="4" t="s">
        <v>36</v>
      </c>
      <c r="L78" s="4" t="s">
        <v>37</v>
      </c>
      <c r="M78" s="4" t="s">
        <v>12</v>
      </c>
      <c r="N78" s="4" t="s">
        <v>13</v>
      </c>
      <c r="O78" s="4" t="s">
        <v>14</v>
      </c>
      <c r="P78" s="4" t="s">
        <v>15</v>
      </c>
      <c r="Q78" s="4" t="s">
        <v>16</v>
      </c>
      <c r="R78" s="4" t="s">
        <v>17</v>
      </c>
      <c r="S78" s="4" t="s">
        <v>18</v>
      </c>
      <c r="T78" s="4" t="s">
        <v>19</v>
      </c>
      <c r="U78" s="4" t="s">
        <v>20</v>
      </c>
      <c r="V78" s="4" t="s">
        <v>21</v>
      </c>
      <c r="W78" s="4" t="s">
        <v>22</v>
      </c>
      <c r="X78" s="4" t="s">
        <v>23</v>
      </c>
      <c r="Y78" s="4" t="s">
        <v>24</v>
      </c>
      <c r="Z78" s="4" t="s">
        <v>25</v>
      </c>
      <c r="AA78" s="4" t="s">
        <v>26</v>
      </c>
      <c r="AB78" s="4" t="s">
        <v>27</v>
      </c>
      <c r="AC78" s="4">
        <v>-1</v>
      </c>
      <c r="AD78" s="15" t="s">
        <v>38</v>
      </c>
      <c r="AE78" s="15" t="s">
        <v>39</v>
      </c>
      <c r="AF78" s="4"/>
      <c r="AG78" s="4" t="s">
        <v>45</v>
      </c>
      <c r="AH78" s="4" t="s">
        <v>40</v>
      </c>
      <c r="AI78" s="4" t="s">
        <v>41</v>
      </c>
      <c r="AJ78" s="4" t="s">
        <v>46</v>
      </c>
      <c r="AM78" s="23">
        <v>3.4224537037037032E-2</v>
      </c>
      <c r="AN78" s="16">
        <v>9</v>
      </c>
      <c r="AO78" s="16">
        <v>14</v>
      </c>
    </row>
    <row r="79" spans="1:49" s="22" customFormat="1" x14ac:dyDescent="0.35">
      <c r="A79" s="22" t="s">
        <v>58</v>
      </c>
      <c r="B79" s="22" t="s">
        <v>31</v>
      </c>
      <c r="C79" s="22" t="s">
        <v>59</v>
      </c>
      <c r="D79" s="23">
        <v>3.4224537037037032E-2</v>
      </c>
      <c r="E79" s="22">
        <v>2</v>
      </c>
      <c r="F79" s="22">
        <v>2</v>
      </c>
      <c r="H79" s="22">
        <v>1</v>
      </c>
      <c r="I79" s="22">
        <v>1</v>
      </c>
      <c r="J79" s="22">
        <v>1</v>
      </c>
      <c r="K79" s="22">
        <f>IF(J79=1,1,0)</f>
        <v>1</v>
      </c>
      <c r="L79" s="22">
        <f>IF(J79=2,1,0)</f>
        <v>0</v>
      </c>
      <c r="M79" s="22">
        <v>0</v>
      </c>
      <c r="N79" s="22">
        <v>0</v>
      </c>
      <c r="O79" s="22">
        <v>1</v>
      </c>
      <c r="P79" s="22">
        <v>0</v>
      </c>
      <c r="Q79" s="22">
        <v>1</v>
      </c>
      <c r="R79" s="22">
        <v>0</v>
      </c>
      <c r="S79" s="22">
        <v>0</v>
      </c>
      <c r="T79" s="22">
        <v>0</v>
      </c>
      <c r="U79" s="25">
        <v>0</v>
      </c>
      <c r="V79" s="25">
        <v>0</v>
      </c>
      <c r="W79" s="22">
        <v>0</v>
      </c>
      <c r="X79" s="22">
        <v>0</v>
      </c>
      <c r="Y79" s="22">
        <v>0</v>
      </c>
      <c r="Z79" s="22">
        <v>0</v>
      </c>
      <c r="AA79" s="25">
        <v>0</v>
      </c>
      <c r="AB79" s="25">
        <v>0</v>
      </c>
      <c r="AD79" s="16">
        <f>SUM(K79,O79,Q79,S79,U79,W79,Y79,AA79)+IF(H79=1,1,0)+AD77+I79</f>
        <v>9</v>
      </c>
      <c r="AE79" s="16">
        <f>SUM(L79,P79,R79,T79,V79,X79,Z79,AB79)+IF(H79=2,1,0)+AE77</f>
        <v>14</v>
      </c>
      <c r="AG79" s="22">
        <v>294</v>
      </c>
      <c r="AH79" s="22">
        <f>(AD86-AD79)/$AG79</f>
        <v>0</v>
      </c>
      <c r="AI79" s="26">
        <f>(AE86-AE79)/$AG79</f>
        <v>2.3809523809523808E-2</v>
      </c>
      <c r="AJ79" s="22">
        <f>IF(AH79&gt;AI79,1,2)</f>
        <v>2</v>
      </c>
      <c r="AM79" s="5">
        <v>3.4467592592592591E-2</v>
      </c>
      <c r="AN79" s="16">
        <v>9</v>
      </c>
      <c r="AO79" s="16">
        <v>14</v>
      </c>
    </row>
    <row r="80" spans="1:49" x14ac:dyDescent="0.35">
      <c r="A80" t="s">
        <v>58</v>
      </c>
      <c r="B80" t="s">
        <v>31</v>
      </c>
      <c r="C80" t="s">
        <v>59</v>
      </c>
      <c r="D80" s="5">
        <v>3.4467592592592591E-2</v>
      </c>
      <c r="E80">
        <v>2</v>
      </c>
      <c r="F80">
        <v>2</v>
      </c>
      <c r="I80">
        <v>-1</v>
      </c>
      <c r="J80">
        <v>1</v>
      </c>
      <c r="K80" s="22">
        <f t="shared" ref="K80:K86" si="60">IF(J80=1,1,0)</f>
        <v>1</v>
      </c>
      <c r="L80" s="22">
        <f t="shared" ref="L80:L86" si="61">IF(J80=2,1,0)</f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1">
        <v>0</v>
      </c>
      <c r="V80" s="1">
        <v>0</v>
      </c>
      <c r="W80">
        <v>0</v>
      </c>
      <c r="X80">
        <v>0</v>
      </c>
      <c r="Y80">
        <v>0</v>
      </c>
      <c r="Z80">
        <v>0</v>
      </c>
      <c r="AA80" s="1">
        <v>0</v>
      </c>
      <c r="AB80" s="1">
        <v>0</v>
      </c>
      <c r="AD80" s="16">
        <f>SUM(K80,O80,Q80,S80,U80,W80,Y80,AA80)+IF(H80=1,1,0)+AD79+I80</f>
        <v>9</v>
      </c>
      <c r="AE80" s="16">
        <f>SUM(L80,P80,R80,T80,V80,X80,Z80,AB80)+AE79</f>
        <v>14</v>
      </c>
      <c r="AM80" s="5">
        <v>3.4884259259259261E-2</v>
      </c>
      <c r="AN80" s="16">
        <v>8</v>
      </c>
      <c r="AO80" s="16">
        <v>16</v>
      </c>
    </row>
    <row r="81" spans="1:41" x14ac:dyDescent="0.35">
      <c r="A81" t="s">
        <v>58</v>
      </c>
      <c r="B81" t="s">
        <v>31</v>
      </c>
      <c r="C81" t="s">
        <v>59</v>
      </c>
      <c r="D81" s="5">
        <v>3.4884259259259261E-2</v>
      </c>
      <c r="E81">
        <v>2</v>
      </c>
      <c r="F81">
        <v>2</v>
      </c>
      <c r="I81">
        <v>-1</v>
      </c>
      <c r="J81">
        <v>2</v>
      </c>
      <c r="K81" s="22">
        <f t="shared" si="60"/>
        <v>0</v>
      </c>
      <c r="L81" s="22">
        <f t="shared" si="61"/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 s="1">
        <v>0</v>
      </c>
      <c r="V81" s="1">
        <v>0</v>
      </c>
      <c r="W81">
        <v>0</v>
      </c>
      <c r="X81">
        <v>0</v>
      </c>
      <c r="Y81">
        <v>0</v>
      </c>
      <c r="Z81">
        <v>0</v>
      </c>
      <c r="AA81" s="1">
        <v>0</v>
      </c>
      <c r="AB81" s="1">
        <v>0</v>
      </c>
      <c r="AD81" s="16">
        <f t="shared" ref="AD81:AD86" si="62">SUM(K81,O81,Q81,S81,U81,W81,Y81,AA81)+IF(H81=1,1,0)+AD80+I81</f>
        <v>8</v>
      </c>
      <c r="AE81" s="16">
        <f t="shared" ref="AE81:AE86" si="63">SUM(L81,P81,R81,T81,V81,X81,Z81,AB81)+AE80</f>
        <v>16</v>
      </c>
      <c r="AM81" s="5">
        <v>3.5532407407407408E-2</v>
      </c>
      <c r="AN81" s="16">
        <v>8</v>
      </c>
      <c r="AO81" s="16">
        <v>17</v>
      </c>
    </row>
    <row r="82" spans="1:41" x14ac:dyDescent="0.35">
      <c r="A82" t="s">
        <v>58</v>
      </c>
      <c r="B82" t="s">
        <v>31</v>
      </c>
      <c r="C82" t="s">
        <v>59</v>
      </c>
      <c r="D82" s="5">
        <v>3.5532407407407408E-2</v>
      </c>
      <c r="E82">
        <v>2</v>
      </c>
      <c r="F82">
        <v>2</v>
      </c>
      <c r="I82">
        <v>1</v>
      </c>
      <c r="J82">
        <v>2</v>
      </c>
      <c r="K82" s="22">
        <f t="shared" si="60"/>
        <v>0</v>
      </c>
      <c r="L82" s="22">
        <f t="shared" si="61"/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s="1">
        <v>-1</v>
      </c>
      <c r="V82" s="1">
        <v>0</v>
      </c>
      <c r="W82">
        <v>0</v>
      </c>
      <c r="X82">
        <v>0</v>
      </c>
      <c r="Y82">
        <v>0</v>
      </c>
      <c r="Z82">
        <v>0</v>
      </c>
      <c r="AA82" s="1">
        <v>0</v>
      </c>
      <c r="AB82" s="1">
        <v>0</v>
      </c>
      <c r="AD82" s="16">
        <f t="shared" si="62"/>
        <v>8</v>
      </c>
      <c r="AE82" s="16">
        <f t="shared" si="63"/>
        <v>17</v>
      </c>
      <c r="AM82" s="5">
        <v>3.6041666666666666E-2</v>
      </c>
      <c r="AN82" s="16">
        <v>12</v>
      </c>
      <c r="AO82" s="16">
        <v>17</v>
      </c>
    </row>
    <row r="83" spans="1:41" x14ac:dyDescent="0.35">
      <c r="A83" t="s">
        <v>58</v>
      </c>
      <c r="B83" t="s">
        <v>31</v>
      </c>
      <c r="C83" t="s">
        <v>59</v>
      </c>
      <c r="D83" s="5">
        <v>3.6041666666666666E-2</v>
      </c>
      <c r="E83">
        <v>2</v>
      </c>
      <c r="F83">
        <v>2</v>
      </c>
      <c r="I83">
        <v>1</v>
      </c>
      <c r="J83">
        <v>1</v>
      </c>
      <c r="K83" s="22">
        <f t="shared" si="60"/>
        <v>1</v>
      </c>
      <c r="L83" s="22">
        <f t="shared" si="61"/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 s="1">
        <v>0</v>
      </c>
      <c r="V83" s="1">
        <v>0</v>
      </c>
      <c r="W83">
        <v>0</v>
      </c>
      <c r="X83">
        <v>0</v>
      </c>
      <c r="Y83">
        <v>0</v>
      </c>
      <c r="Z83">
        <v>0</v>
      </c>
      <c r="AA83" s="1">
        <v>0</v>
      </c>
      <c r="AB83" s="1">
        <v>0</v>
      </c>
      <c r="AD83" s="16">
        <f t="shared" si="62"/>
        <v>12</v>
      </c>
      <c r="AE83" s="16">
        <f t="shared" si="63"/>
        <v>17</v>
      </c>
      <c r="AM83" s="5">
        <v>3.6354166666666667E-2</v>
      </c>
      <c r="AN83" s="16">
        <v>10</v>
      </c>
      <c r="AO83" s="16">
        <v>18</v>
      </c>
    </row>
    <row r="84" spans="1:41" x14ac:dyDescent="0.35">
      <c r="A84" t="s">
        <v>58</v>
      </c>
      <c r="B84" t="s">
        <v>31</v>
      </c>
      <c r="C84" t="s">
        <v>59</v>
      </c>
      <c r="D84" s="5">
        <v>3.6354166666666667E-2</v>
      </c>
      <c r="E84">
        <v>2</v>
      </c>
      <c r="F84">
        <v>2</v>
      </c>
      <c r="I84">
        <v>-1</v>
      </c>
      <c r="J84">
        <v>2</v>
      </c>
      <c r="K84" s="22">
        <f t="shared" si="60"/>
        <v>0</v>
      </c>
      <c r="L84" s="22">
        <f t="shared" si="61"/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1">
        <v>-1</v>
      </c>
      <c r="V84" s="1">
        <v>0</v>
      </c>
      <c r="W84">
        <v>0</v>
      </c>
      <c r="X84">
        <v>0</v>
      </c>
      <c r="Y84">
        <v>0</v>
      </c>
      <c r="Z84">
        <v>0</v>
      </c>
      <c r="AA84" s="1">
        <v>0</v>
      </c>
      <c r="AB84" s="1">
        <v>0</v>
      </c>
      <c r="AD84" s="16">
        <f t="shared" si="62"/>
        <v>10</v>
      </c>
      <c r="AE84" s="16">
        <f t="shared" si="63"/>
        <v>18</v>
      </c>
      <c r="AM84" s="5">
        <v>3.6874999999999998E-2</v>
      </c>
      <c r="AN84" s="16">
        <v>8</v>
      </c>
      <c r="AO84" s="16">
        <v>19</v>
      </c>
    </row>
    <row r="85" spans="1:41" x14ac:dyDescent="0.35">
      <c r="A85" t="s">
        <v>58</v>
      </c>
      <c r="B85" t="s">
        <v>31</v>
      </c>
      <c r="C85" t="s">
        <v>59</v>
      </c>
      <c r="D85" s="5">
        <v>3.6874999999999998E-2</v>
      </c>
      <c r="E85">
        <v>2</v>
      </c>
      <c r="F85">
        <v>2</v>
      </c>
      <c r="I85">
        <v>-1</v>
      </c>
      <c r="J85">
        <v>2</v>
      </c>
      <c r="K85" s="22">
        <f t="shared" si="60"/>
        <v>0</v>
      </c>
      <c r="L85" s="22">
        <f t="shared" si="61"/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1">
        <v>-1</v>
      </c>
      <c r="V85" s="1">
        <v>0</v>
      </c>
      <c r="W85">
        <v>0</v>
      </c>
      <c r="X85">
        <v>0</v>
      </c>
      <c r="Y85">
        <v>0</v>
      </c>
      <c r="Z85">
        <v>0</v>
      </c>
      <c r="AA85" s="1">
        <v>0</v>
      </c>
      <c r="AB85" s="1">
        <v>0</v>
      </c>
      <c r="AD85" s="16">
        <f t="shared" si="62"/>
        <v>8</v>
      </c>
      <c r="AE85" s="16">
        <f t="shared" si="63"/>
        <v>19</v>
      </c>
      <c r="AM85" s="5">
        <v>3.7627314814814815E-2</v>
      </c>
      <c r="AN85" s="16">
        <v>9</v>
      </c>
      <c r="AO85" s="16">
        <v>21</v>
      </c>
    </row>
    <row r="86" spans="1:41" x14ac:dyDescent="0.35">
      <c r="A86" t="s">
        <v>58</v>
      </c>
      <c r="B86" t="s">
        <v>31</v>
      </c>
      <c r="C86" t="s">
        <v>59</v>
      </c>
      <c r="D86" s="5">
        <v>3.7627314814814815E-2</v>
      </c>
      <c r="E86">
        <v>2</v>
      </c>
      <c r="F86">
        <v>2</v>
      </c>
      <c r="I86">
        <v>1</v>
      </c>
      <c r="J86">
        <v>2</v>
      </c>
      <c r="K86" s="22">
        <f t="shared" si="60"/>
        <v>0</v>
      </c>
      <c r="L86" s="22">
        <f t="shared" si="61"/>
        <v>1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s="1">
        <v>0</v>
      </c>
      <c r="V86" s="1">
        <v>0</v>
      </c>
      <c r="W86">
        <v>0</v>
      </c>
      <c r="X86">
        <v>0</v>
      </c>
      <c r="Y86">
        <v>0</v>
      </c>
      <c r="Z86">
        <v>1</v>
      </c>
      <c r="AA86" s="1">
        <v>0</v>
      </c>
      <c r="AB86" s="1">
        <v>0</v>
      </c>
      <c r="AD86" s="16">
        <f t="shared" si="62"/>
        <v>9</v>
      </c>
      <c r="AE86" s="16">
        <f t="shared" si="63"/>
        <v>21</v>
      </c>
      <c r="AM86" s="23">
        <v>3.8148148148148146E-2</v>
      </c>
      <c r="AN86" s="16">
        <v>8</v>
      </c>
      <c r="AO86" s="16">
        <v>22</v>
      </c>
    </row>
    <row r="87" spans="1:41" x14ac:dyDescent="0.35">
      <c r="A87" s="4" t="s">
        <v>0</v>
      </c>
      <c r="B87" s="4" t="s">
        <v>1</v>
      </c>
      <c r="C87" s="4" t="s">
        <v>2</v>
      </c>
      <c r="D87" s="4" t="s">
        <v>3</v>
      </c>
      <c r="E87" s="4" t="s">
        <v>4</v>
      </c>
      <c r="F87" s="4" t="s">
        <v>5</v>
      </c>
      <c r="G87" s="4"/>
      <c r="H87" s="4" t="s">
        <v>10</v>
      </c>
      <c r="I87" s="4" t="s">
        <v>11</v>
      </c>
      <c r="J87" s="4" t="s">
        <v>33</v>
      </c>
      <c r="K87" s="4" t="s">
        <v>36</v>
      </c>
      <c r="L87" s="4" t="s">
        <v>37</v>
      </c>
      <c r="M87" s="4" t="s">
        <v>12</v>
      </c>
      <c r="N87" s="4" t="s">
        <v>13</v>
      </c>
      <c r="O87" s="4" t="s">
        <v>14</v>
      </c>
      <c r="P87" s="4" t="s">
        <v>15</v>
      </c>
      <c r="Q87" s="4" t="s">
        <v>16</v>
      </c>
      <c r="R87" s="4" t="s">
        <v>17</v>
      </c>
      <c r="S87" s="4" t="s">
        <v>18</v>
      </c>
      <c r="T87" s="4" t="s">
        <v>19</v>
      </c>
      <c r="U87" s="4" t="s">
        <v>20</v>
      </c>
      <c r="V87" s="4" t="s">
        <v>21</v>
      </c>
      <c r="W87" s="4" t="s">
        <v>22</v>
      </c>
      <c r="X87" s="4" t="s">
        <v>23</v>
      </c>
      <c r="Y87" s="4" t="s">
        <v>24</v>
      </c>
      <c r="Z87" s="4" t="s">
        <v>25</v>
      </c>
      <c r="AA87" s="4" t="s">
        <v>26</v>
      </c>
      <c r="AB87" s="4" t="s">
        <v>27</v>
      </c>
      <c r="AC87" s="4">
        <v>-1</v>
      </c>
      <c r="AD87" s="15" t="s">
        <v>38</v>
      </c>
      <c r="AE87" s="15" t="s">
        <v>39</v>
      </c>
      <c r="AF87" s="4"/>
      <c r="AG87" s="4" t="s">
        <v>45</v>
      </c>
      <c r="AH87" s="4" t="s">
        <v>40</v>
      </c>
      <c r="AI87" s="4" t="s">
        <v>41</v>
      </c>
      <c r="AJ87" s="4" t="s">
        <v>46</v>
      </c>
      <c r="AM87" s="5">
        <v>3.8425925925925926E-2</v>
      </c>
      <c r="AN87" s="16">
        <v>8</v>
      </c>
      <c r="AO87" s="16">
        <v>24</v>
      </c>
    </row>
    <row r="88" spans="1:41" s="22" customFormat="1" x14ac:dyDescent="0.35">
      <c r="A88" s="22" t="s">
        <v>58</v>
      </c>
      <c r="B88" s="22" t="s">
        <v>31</v>
      </c>
      <c r="C88" s="22" t="s">
        <v>59</v>
      </c>
      <c r="D88" s="23">
        <v>3.8148148148148146E-2</v>
      </c>
      <c r="E88" s="22">
        <v>2</v>
      </c>
      <c r="F88" s="22">
        <v>3</v>
      </c>
      <c r="H88" s="22">
        <v>2</v>
      </c>
      <c r="I88" s="22">
        <v>1</v>
      </c>
      <c r="J88" s="22">
        <v>2</v>
      </c>
      <c r="K88" s="22">
        <f>IF(J88=1,1,0)</f>
        <v>0</v>
      </c>
      <c r="L88" s="22">
        <f>IF(J88=2,1,0)</f>
        <v>1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5">
        <v>0</v>
      </c>
      <c r="V88" s="25">
        <v>0</v>
      </c>
      <c r="W88" s="22">
        <v>0</v>
      </c>
      <c r="X88" s="22">
        <v>0</v>
      </c>
      <c r="Y88" s="22">
        <v>0</v>
      </c>
      <c r="Z88" s="22">
        <v>0</v>
      </c>
      <c r="AA88" s="25">
        <v>0</v>
      </c>
      <c r="AB88" s="25">
        <v>0</v>
      </c>
      <c r="AD88" s="16">
        <f>SUM(K88,O88,Q88,S88,U88,W88,Y88,AA88)+IF(H88=1,1,0)+AD85</f>
        <v>8</v>
      </c>
      <c r="AE88" s="16">
        <f>SUM(L88,P88,R88,T88,V88,X88,Z88,AB88)+IF(H88=2,1,0)+I88+AE85</f>
        <v>22</v>
      </c>
      <c r="AG88" s="22">
        <v>132</v>
      </c>
      <c r="AH88" s="27">
        <f>(AD91-AD88)/$AG88</f>
        <v>-7.575757575757576E-3</v>
      </c>
      <c r="AI88" s="27">
        <f>(AE91-AE88)/$AG88</f>
        <v>3.787878787878788E-2</v>
      </c>
      <c r="AJ88" s="22">
        <f>IF(AH88&gt;AI88,1,2)</f>
        <v>2</v>
      </c>
      <c r="AM88" s="5">
        <v>3.8773148148148147E-2</v>
      </c>
      <c r="AN88" s="16">
        <v>8</v>
      </c>
      <c r="AO88" s="16">
        <v>27</v>
      </c>
    </row>
    <row r="89" spans="1:41" x14ac:dyDescent="0.35">
      <c r="A89" t="s">
        <v>58</v>
      </c>
      <c r="B89" t="s">
        <v>31</v>
      </c>
      <c r="C89" t="s">
        <v>59</v>
      </c>
      <c r="D89" s="5">
        <v>3.8425925925925926E-2</v>
      </c>
      <c r="E89">
        <v>2</v>
      </c>
      <c r="F89">
        <v>3</v>
      </c>
      <c r="I89">
        <v>1</v>
      </c>
      <c r="J89">
        <v>2</v>
      </c>
      <c r="K89" s="22">
        <f t="shared" ref="K89:K100" si="64">IF(J89=1,1,0)</f>
        <v>0</v>
      </c>
      <c r="L89" s="22">
        <f t="shared" ref="L89:L93" si="65">IF(J89=2,1,0)</f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s="1">
        <v>0</v>
      </c>
      <c r="V89" s="1">
        <v>0</v>
      </c>
      <c r="W89">
        <v>0</v>
      </c>
      <c r="X89">
        <v>0</v>
      </c>
      <c r="Y89">
        <v>0</v>
      </c>
      <c r="Z89">
        <v>0</v>
      </c>
      <c r="AA89" s="1">
        <v>0</v>
      </c>
      <c r="AB89" s="1">
        <v>0</v>
      </c>
      <c r="AD89" s="16">
        <f>SUM(K89,O89,Q89,S89,U89,W89,Y89,AA89)+IF(H89=1,1,0)+AD88</f>
        <v>8</v>
      </c>
      <c r="AE89" s="16">
        <f>SUM(L89,P89,R89,T89,V89,X89,Z89,AB89)+AE88+I89</f>
        <v>24</v>
      </c>
      <c r="AM89" s="5">
        <v>3.9675925925925927E-2</v>
      </c>
      <c r="AN89" s="16">
        <v>7</v>
      </c>
      <c r="AO89" s="16">
        <v>27</v>
      </c>
    </row>
    <row r="90" spans="1:41" x14ac:dyDescent="0.35">
      <c r="A90" t="s">
        <v>58</v>
      </c>
      <c r="B90" t="s">
        <v>31</v>
      </c>
      <c r="C90" t="s">
        <v>59</v>
      </c>
      <c r="D90" s="5">
        <v>3.8773148148148147E-2</v>
      </c>
      <c r="E90">
        <v>2</v>
      </c>
      <c r="F90">
        <v>3</v>
      </c>
      <c r="I90">
        <v>1</v>
      </c>
      <c r="J90">
        <v>2</v>
      </c>
      <c r="K90" s="22">
        <f t="shared" si="64"/>
        <v>0</v>
      </c>
      <c r="L90" s="22">
        <f t="shared" si="65"/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 s="1">
        <v>0</v>
      </c>
      <c r="V90" s="1">
        <v>0</v>
      </c>
      <c r="W90">
        <v>0</v>
      </c>
      <c r="X90">
        <v>0</v>
      </c>
      <c r="Y90">
        <v>0</v>
      </c>
      <c r="Z90">
        <v>0</v>
      </c>
      <c r="AA90" s="1">
        <v>0</v>
      </c>
      <c r="AB90" s="1">
        <v>0</v>
      </c>
      <c r="AD90" s="16">
        <f t="shared" ref="AD90:AD91" si="66">SUM(K90,O90,Q90,S90,U90,W90,Y90,AA90)+IF(H90=1,1,0)+AD89</f>
        <v>8</v>
      </c>
      <c r="AE90" s="16">
        <f t="shared" ref="AE90:AE91" si="67">SUM(L90,P90,R90,T90,V90,X90,Z90,AB90)+AE89+I90</f>
        <v>27</v>
      </c>
      <c r="AM90" s="23">
        <v>4.1226851851851855E-2</v>
      </c>
      <c r="AN90" s="16">
        <v>7</v>
      </c>
      <c r="AO90" s="16">
        <v>28</v>
      </c>
    </row>
    <row r="91" spans="1:41" x14ac:dyDescent="0.35">
      <c r="A91" t="s">
        <v>58</v>
      </c>
      <c r="B91" t="s">
        <v>31</v>
      </c>
      <c r="C91" t="s">
        <v>59</v>
      </c>
      <c r="D91" s="5">
        <v>3.9675925925925927E-2</v>
      </c>
      <c r="E91">
        <v>2</v>
      </c>
      <c r="F91">
        <v>3</v>
      </c>
      <c r="I91">
        <v>-1</v>
      </c>
      <c r="J91">
        <v>2</v>
      </c>
      <c r="K91" s="22">
        <f t="shared" si="64"/>
        <v>0</v>
      </c>
      <c r="L91" s="22">
        <f t="shared" si="65"/>
        <v>1</v>
      </c>
      <c r="M91">
        <v>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s="1">
        <v>-1</v>
      </c>
      <c r="V91" s="1">
        <v>0</v>
      </c>
      <c r="W91">
        <v>0</v>
      </c>
      <c r="X91">
        <v>0</v>
      </c>
      <c r="Y91">
        <v>0</v>
      </c>
      <c r="Z91">
        <v>0</v>
      </c>
      <c r="AA91" s="1">
        <v>0</v>
      </c>
      <c r="AB91" s="1">
        <v>0</v>
      </c>
      <c r="AD91" s="16">
        <f t="shared" si="66"/>
        <v>7</v>
      </c>
      <c r="AE91" s="16">
        <f t="shared" si="67"/>
        <v>27</v>
      </c>
      <c r="AM91" s="5">
        <v>4.1863425925925929E-2</v>
      </c>
      <c r="AN91" s="16">
        <v>9</v>
      </c>
      <c r="AO91" s="16">
        <v>28</v>
      </c>
    </row>
    <row r="92" spans="1:41" s="22" customFormat="1" x14ac:dyDescent="0.35">
      <c r="A92" s="4" t="s">
        <v>0</v>
      </c>
      <c r="B92" s="4" t="s">
        <v>1</v>
      </c>
      <c r="C92" s="4" t="s">
        <v>2</v>
      </c>
      <c r="D92" s="4" t="s">
        <v>3</v>
      </c>
      <c r="E92" s="4" t="s">
        <v>4</v>
      </c>
      <c r="F92" s="4" t="s">
        <v>5</v>
      </c>
      <c r="G92" s="4"/>
      <c r="H92" s="4" t="s">
        <v>10</v>
      </c>
      <c r="I92" s="4" t="s">
        <v>11</v>
      </c>
      <c r="J92" s="4" t="s">
        <v>33</v>
      </c>
      <c r="K92" s="4" t="s">
        <v>36</v>
      </c>
      <c r="L92" s="4" t="s">
        <v>37</v>
      </c>
      <c r="M92" s="4" t="s">
        <v>12</v>
      </c>
      <c r="N92" s="4" t="s">
        <v>13</v>
      </c>
      <c r="O92" s="4" t="s">
        <v>14</v>
      </c>
      <c r="P92" s="4" t="s">
        <v>15</v>
      </c>
      <c r="Q92" s="4" t="s">
        <v>16</v>
      </c>
      <c r="R92" s="4" t="s">
        <v>17</v>
      </c>
      <c r="S92" s="4" t="s">
        <v>18</v>
      </c>
      <c r="T92" s="4" t="s">
        <v>19</v>
      </c>
      <c r="U92" s="4" t="s">
        <v>20</v>
      </c>
      <c r="V92" s="4" t="s">
        <v>21</v>
      </c>
      <c r="W92" s="4" t="s">
        <v>22</v>
      </c>
      <c r="X92" s="4" t="s">
        <v>23</v>
      </c>
      <c r="Y92" s="4" t="s">
        <v>24</v>
      </c>
      <c r="Z92" s="4" t="s">
        <v>25</v>
      </c>
      <c r="AA92" s="4" t="s">
        <v>26</v>
      </c>
      <c r="AB92" s="4" t="s">
        <v>27</v>
      </c>
      <c r="AC92" s="4">
        <v>-1</v>
      </c>
      <c r="AD92" s="15" t="s">
        <v>38</v>
      </c>
      <c r="AE92" s="15" t="s">
        <v>39</v>
      </c>
      <c r="AF92" s="4"/>
      <c r="AG92" s="4" t="s">
        <v>45</v>
      </c>
      <c r="AH92" s="4" t="s">
        <v>40</v>
      </c>
      <c r="AI92" s="4" t="s">
        <v>41</v>
      </c>
      <c r="AJ92" s="4" t="s">
        <v>46</v>
      </c>
      <c r="AM92" s="5">
        <v>4.2141203703703702E-2</v>
      </c>
      <c r="AN92" s="16">
        <v>13</v>
      </c>
      <c r="AO92" s="16">
        <v>28</v>
      </c>
    </row>
    <row r="93" spans="1:41" s="22" customFormat="1" x14ac:dyDescent="0.35">
      <c r="A93" s="22" t="s">
        <v>58</v>
      </c>
      <c r="B93" s="22" t="s">
        <v>31</v>
      </c>
      <c r="C93" s="22" t="s">
        <v>59</v>
      </c>
      <c r="D93" s="23">
        <v>4.1226851851851855E-2</v>
      </c>
      <c r="E93" s="22">
        <v>2</v>
      </c>
      <c r="F93" s="22">
        <v>4</v>
      </c>
      <c r="H93" s="22">
        <v>1</v>
      </c>
      <c r="I93" s="22">
        <v>-1</v>
      </c>
      <c r="J93" s="22">
        <v>2</v>
      </c>
      <c r="K93" s="22">
        <f t="shared" si="64"/>
        <v>0</v>
      </c>
      <c r="L93" s="22">
        <f t="shared" si="65"/>
        <v>1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5">
        <v>0</v>
      </c>
      <c r="V93" s="25">
        <v>0</v>
      </c>
      <c r="W93" s="22">
        <v>0</v>
      </c>
      <c r="X93" s="22">
        <v>0</v>
      </c>
      <c r="Y93" s="22">
        <v>0</v>
      </c>
      <c r="Z93" s="22">
        <v>0</v>
      </c>
      <c r="AA93" s="25">
        <v>0</v>
      </c>
      <c r="AB93" s="25">
        <v>0</v>
      </c>
      <c r="AD93" s="16">
        <f>SUM(K93,O93,Q93,S93,U93,W93,Y93,AA93)+IF(H93=1,1,0)+AD91+I93</f>
        <v>7</v>
      </c>
      <c r="AE93" s="16">
        <f>SUM(L93,P93,R93,T93,V93,X93,Z93,AB93)+IF(H93=2,1,0)+AE91</f>
        <v>28</v>
      </c>
      <c r="AG93" s="22">
        <v>299</v>
      </c>
      <c r="AH93" s="26">
        <f>(AD100-AD93)/$AG93</f>
        <v>2.6755852842809364E-2</v>
      </c>
      <c r="AI93" s="26">
        <f>(AE100-AE93)/$AG93</f>
        <v>3.3444816053511705E-3</v>
      </c>
      <c r="AJ93" s="22">
        <f>IF(AH93&gt;AI93,1,2)</f>
        <v>1</v>
      </c>
      <c r="AM93" s="5">
        <v>4.2604166666666665E-2</v>
      </c>
      <c r="AN93" s="16">
        <v>14</v>
      </c>
      <c r="AO93" s="16">
        <v>29</v>
      </c>
    </row>
    <row r="94" spans="1:41" x14ac:dyDescent="0.35">
      <c r="A94" t="s">
        <v>58</v>
      </c>
      <c r="B94" t="s">
        <v>31</v>
      </c>
      <c r="C94" t="s">
        <v>59</v>
      </c>
      <c r="D94" s="5">
        <v>4.1863425925925929E-2</v>
      </c>
      <c r="E94">
        <v>2</v>
      </c>
      <c r="F94">
        <v>4</v>
      </c>
      <c r="I94">
        <v>1</v>
      </c>
      <c r="J94">
        <v>1</v>
      </c>
      <c r="K94" s="22">
        <f t="shared" si="64"/>
        <v>1</v>
      </c>
      <c r="L94" s="22">
        <f t="shared" ref="L94:L100" si="68">IF(J94=2,1,0)</f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s="1">
        <v>0</v>
      </c>
      <c r="V94" s="1">
        <v>0</v>
      </c>
      <c r="W94">
        <v>0</v>
      </c>
      <c r="X94">
        <v>0</v>
      </c>
      <c r="Y94">
        <v>0</v>
      </c>
      <c r="Z94">
        <v>0</v>
      </c>
      <c r="AA94" s="1">
        <v>0</v>
      </c>
      <c r="AB94" s="1">
        <v>0</v>
      </c>
      <c r="AD94" s="16">
        <f>SUM(K94,O94,Q94,S94,U94,W94,Y94,AA94)+IF(H94=1,1,0)+AD93+I94</f>
        <v>9</v>
      </c>
      <c r="AE94" s="16">
        <f>SUM(L94,P94,R94,T94,V94,X94,Z94,AB94)+AE93</f>
        <v>28</v>
      </c>
      <c r="AM94" s="5">
        <v>4.311342592592593E-2</v>
      </c>
      <c r="AN94" s="16">
        <v>13</v>
      </c>
      <c r="AO94" s="16">
        <v>32</v>
      </c>
    </row>
    <row r="95" spans="1:41" x14ac:dyDescent="0.35">
      <c r="A95" t="s">
        <v>58</v>
      </c>
      <c r="B95" t="s">
        <v>31</v>
      </c>
      <c r="C95" t="s">
        <v>59</v>
      </c>
      <c r="D95" s="5">
        <v>4.2141203703703702E-2</v>
      </c>
      <c r="E95">
        <v>2</v>
      </c>
      <c r="F95">
        <v>4</v>
      </c>
      <c r="I95">
        <v>1</v>
      </c>
      <c r="J95">
        <v>1</v>
      </c>
      <c r="K95" s="22">
        <f t="shared" si="64"/>
        <v>1</v>
      </c>
      <c r="L95" s="22">
        <f t="shared" si="68"/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0</v>
      </c>
      <c r="S95">
        <v>0</v>
      </c>
      <c r="T95">
        <v>0</v>
      </c>
      <c r="U95" s="1">
        <v>0</v>
      </c>
      <c r="V95" s="1">
        <v>0</v>
      </c>
      <c r="W95">
        <v>0</v>
      </c>
      <c r="X95">
        <v>0</v>
      </c>
      <c r="Y95">
        <v>0</v>
      </c>
      <c r="Z95">
        <v>0</v>
      </c>
      <c r="AA95" s="1">
        <v>0</v>
      </c>
      <c r="AB95" s="1">
        <v>0</v>
      </c>
      <c r="AD95" s="16">
        <f t="shared" ref="AD95:AD100" si="69">SUM(K95,O95,Q95,S95,U95,W95,Y95,AA95)+IF(H95=1,1,0)+AD94+I95</f>
        <v>13</v>
      </c>
      <c r="AE95" s="16">
        <f t="shared" ref="AE95:AE100" si="70">SUM(L95,P95,R95,T95,V95,X95,Z95,AB95)+AE94</f>
        <v>28</v>
      </c>
      <c r="AM95" s="5">
        <v>4.3680555555555556E-2</v>
      </c>
      <c r="AN95" s="16">
        <v>13</v>
      </c>
      <c r="AO95" s="16">
        <v>30</v>
      </c>
    </row>
    <row r="96" spans="1:41" x14ac:dyDescent="0.35">
      <c r="A96" t="s">
        <v>58</v>
      </c>
      <c r="B96" t="s">
        <v>31</v>
      </c>
      <c r="C96" t="s">
        <v>59</v>
      </c>
      <c r="D96" s="5">
        <v>4.2604166666666665E-2</v>
      </c>
      <c r="E96">
        <v>2</v>
      </c>
      <c r="F96">
        <v>4</v>
      </c>
      <c r="I96">
        <v>1</v>
      </c>
      <c r="J96">
        <v>2</v>
      </c>
      <c r="K96" s="22">
        <f t="shared" si="64"/>
        <v>0</v>
      </c>
      <c r="L96" s="22">
        <f t="shared" si="68"/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s="1">
        <v>0</v>
      </c>
      <c r="V96" s="1">
        <v>0</v>
      </c>
      <c r="W96">
        <v>0</v>
      </c>
      <c r="X96">
        <v>0</v>
      </c>
      <c r="Y96">
        <v>0</v>
      </c>
      <c r="Z96">
        <v>0</v>
      </c>
      <c r="AA96" s="1">
        <v>0</v>
      </c>
      <c r="AB96" s="1">
        <v>0</v>
      </c>
      <c r="AD96" s="16">
        <f t="shared" si="69"/>
        <v>14</v>
      </c>
      <c r="AE96" s="16">
        <f t="shared" si="70"/>
        <v>29</v>
      </c>
      <c r="AM96" s="5">
        <v>4.4328703703703703E-2</v>
      </c>
      <c r="AN96" s="16">
        <v>15</v>
      </c>
      <c r="AO96" s="16">
        <v>29</v>
      </c>
    </row>
    <row r="97" spans="1:41" x14ac:dyDescent="0.35">
      <c r="A97" t="s">
        <v>58</v>
      </c>
      <c r="B97" t="s">
        <v>31</v>
      </c>
      <c r="C97" t="s">
        <v>59</v>
      </c>
      <c r="D97" s="5">
        <v>4.311342592592593E-2</v>
      </c>
      <c r="E97">
        <v>2</v>
      </c>
      <c r="F97">
        <v>4</v>
      </c>
      <c r="I97">
        <v>-1</v>
      </c>
      <c r="J97">
        <v>2</v>
      </c>
      <c r="K97" s="22">
        <f t="shared" si="64"/>
        <v>0</v>
      </c>
      <c r="L97" s="22">
        <f t="shared" si="68"/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 s="1">
        <v>0</v>
      </c>
      <c r="V97" s="1">
        <v>0</v>
      </c>
      <c r="W97">
        <v>0</v>
      </c>
      <c r="X97">
        <v>1</v>
      </c>
      <c r="Y97">
        <v>0</v>
      </c>
      <c r="Z97">
        <v>0</v>
      </c>
      <c r="AA97" s="1">
        <v>0</v>
      </c>
      <c r="AB97" s="1">
        <v>0</v>
      </c>
      <c r="AD97" s="16">
        <f t="shared" si="69"/>
        <v>13</v>
      </c>
      <c r="AE97" s="16">
        <f t="shared" si="70"/>
        <v>32</v>
      </c>
      <c r="AM97" s="5">
        <v>4.4687499999999998E-2</v>
      </c>
      <c r="AN97" s="16">
        <v>15</v>
      </c>
      <c r="AO97" s="16">
        <v>29</v>
      </c>
    </row>
    <row r="98" spans="1:41" x14ac:dyDescent="0.35">
      <c r="A98" t="s">
        <v>58</v>
      </c>
      <c r="B98" t="s">
        <v>31</v>
      </c>
      <c r="C98" t="s">
        <v>59</v>
      </c>
      <c r="D98" s="5">
        <v>4.3680555555555556E-2</v>
      </c>
      <c r="E98">
        <v>2</v>
      </c>
      <c r="F98">
        <v>4</v>
      </c>
      <c r="I98">
        <v>-1</v>
      </c>
      <c r="J98">
        <v>1</v>
      </c>
      <c r="K98" s="22">
        <f t="shared" si="64"/>
        <v>1</v>
      </c>
      <c r="L98" s="22">
        <f t="shared" si="68"/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s="1">
        <v>0</v>
      </c>
      <c r="V98" s="1">
        <v>-1</v>
      </c>
      <c r="W98">
        <v>0</v>
      </c>
      <c r="X98">
        <v>0</v>
      </c>
      <c r="Y98">
        <v>0</v>
      </c>
      <c r="Z98">
        <v>0</v>
      </c>
      <c r="AA98" s="1">
        <v>0</v>
      </c>
      <c r="AB98" s="1">
        <v>-1</v>
      </c>
      <c r="AD98" s="16">
        <f t="shared" si="69"/>
        <v>13</v>
      </c>
      <c r="AE98" s="16">
        <f t="shared" si="70"/>
        <v>30</v>
      </c>
      <c r="AM98" s="23">
        <v>4.5578703703703705E-2</v>
      </c>
      <c r="AN98" s="16">
        <v>15</v>
      </c>
      <c r="AO98" s="16">
        <v>33</v>
      </c>
    </row>
    <row r="99" spans="1:41" x14ac:dyDescent="0.35">
      <c r="A99" t="s">
        <v>58</v>
      </c>
      <c r="B99" t="s">
        <v>31</v>
      </c>
      <c r="C99" t="s">
        <v>59</v>
      </c>
      <c r="D99" s="5">
        <v>4.4328703703703703E-2</v>
      </c>
      <c r="E99">
        <v>2</v>
      </c>
      <c r="F99">
        <v>4</v>
      </c>
      <c r="I99">
        <v>1</v>
      </c>
      <c r="J99">
        <v>1</v>
      </c>
      <c r="K99" s="22">
        <f t="shared" si="64"/>
        <v>1</v>
      </c>
      <c r="L99" s="22">
        <f t="shared" si="68"/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1">
        <v>0</v>
      </c>
      <c r="V99" s="1">
        <v>-1</v>
      </c>
      <c r="W99">
        <v>0</v>
      </c>
      <c r="X99">
        <v>0</v>
      </c>
      <c r="Y99">
        <v>0</v>
      </c>
      <c r="Z99">
        <v>0</v>
      </c>
      <c r="AA99" s="1">
        <v>0</v>
      </c>
      <c r="AB99" s="1">
        <v>0</v>
      </c>
      <c r="AD99" s="16">
        <f t="shared" si="69"/>
        <v>15</v>
      </c>
      <c r="AE99" s="16">
        <f t="shared" si="70"/>
        <v>29</v>
      </c>
      <c r="AM99" s="5">
        <v>4.6018518518518514E-2</v>
      </c>
      <c r="AN99" s="16">
        <v>15</v>
      </c>
      <c r="AO99" s="16">
        <v>36</v>
      </c>
    </row>
    <row r="100" spans="1:41" x14ac:dyDescent="0.35">
      <c r="A100" t="s">
        <v>58</v>
      </c>
      <c r="B100" t="s">
        <v>31</v>
      </c>
      <c r="C100" t="s">
        <v>59</v>
      </c>
      <c r="D100" s="5">
        <v>4.4687499999999998E-2</v>
      </c>
      <c r="E100">
        <v>2</v>
      </c>
      <c r="F100">
        <v>4</v>
      </c>
      <c r="I100">
        <v>-1</v>
      </c>
      <c r="J100">
        <v>1</v>
      </c>
      <c r="K100" s="22">
        <f t="shared" si="64"/>
        <v>1</v>
      </c>
      <c r="L100" s="22">
        <f t="shared" si="68"/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1">
        <v>0</v>
      </c>
      <c r="V100" s="1">
        <v>0</v>
      </c>
      <c r="W100">
        <v>0</v>
      </c>
      <c r="X100">
        <v>0</v>
      </c>
      <c r="Y100">
        <v>0</v>
      </c>
      <c r="Z100">
        <v>0</v>
      </c>
      <c r="AA100" s="1">
        <v>0</v>
      </c>
      <c r="AB100" s="1">
        <v>0</v>
      </c>
      <c r="AD100" s="16">
        <f t="shared" si="69"/>
        <v>15</v>
      </c>
      <c r="AE100" s="16">
        <f t="shared" si="70"/>
        <v>29</v>
      </c>
      <c r="AM100" s="5">
        <v>4.6365740740740742E-2</v>
      </c>
      <c r="AN100" s="16">
        <v>17</v>
      </c>
      <c r="AO100" s="16">
        <v>35</v>
      </c>
    </row>
    <row r="101" spans="1:41" s="22" customFormat="1" x14ac:dyDescent="0.35">
      <c r="A101" s="4" t="s">
        <v>0</v>
      </c>
      <c r="B101" s="4" t="s">
        <v>1</v>
      </c>
      <c r="C101" s="4" t="s">
        <v>2</v>
      </c>
      <c r="D101" s="4" t="s">
        <v>3</v>
      </c>
      <c r="E101" s="4" t="s">
        <v>4</v>
      </c>
      <c r="F101" s="4" t="s">
        <v>5</v>
      </c>
      <c r="G101" s="4"/>
      <c r="H101" s="4" t="s">
        <v>10</v>
      </c>
      <c r="I101" s="4" t="s">
        <v>11</v>
      </c>
      <c r="J101" s="4" t="s">
        <v>33</v>
      </c>
      <c r="K101" s="4" t="s">
        <v>36</v>
      </c>
      <c r="L101" s="4" t="s">
        <v>37</v>
      </c>
      <c r="M101" s="4" t="s">
        <v>12</v>
      </c>
      <c r="N101" s="4" t="s">
        <v>13</v>
      </c>
      <c r="O101" s="4" t="s">
        <v>14</v>
      </c>
      <c r="P101" s="4" t="s">
        <v>15</v>
      </c>
      <c r="Q101" s="4" t="s">
        <v>16</v>
      </c>
      <c r="R101" s="4" t="s">
        <v>17</v>
      </c>
      <c r="S101" s="4" t="s">
        <v>18</v>
      </c>
      <c r="T101" s="4" t="s">
        <v>19</v>
      </c>
      <c r="U101" s="4" t="s">
        <v>20</v>
      </c>
      <c r="V101" s="4" t="s">
        <v>21</v>
      </c>
      <c r="W101" s="4" t="s">
        <v>22</v>
      </c>
      <c r="X101" s="4" t="s">
        <v>23</v>
      </c>
      <c r="Y101" s="4" t="s">
        <v>24</v>
      </c>
      <c r="Z101" s="4" t="s">
        <v>25</v>
      </c>
      <c r="AA101" s="4" t="s">
        <v>26</v>
      </c>
      <c r="AB101" s="4" t="s">
        <v>27</v>
      </c>
      <c r="AC101" s="4">
        <v>-1</v>
      </c>
      <c r="AD101" s="15" t="s">
        <v>38</v>
      </c>
      <c r="AE101" s="15" t="s">
        <v>39</v>
      </c>
      <c r="AF101" s="4"/>
      <c r="AG101" s="4" t="s">
        <v>45</v>
      </c>
      <c r="AH101" s="4" t="s">
        <v>40</v>
      </c>
      <c r="AI101" s="4" t="s">
        <v>41</v>
      </c>
      <c r="AJ101" s="4" t="s">
        <v>46</v>
      </c>
      <c r="AM101" s="5">
        <v>4.701388888888889E-2</v>
      </c>
      <c r="AN101" s="16">
        <v>18</v>
      </c>
      <c r="AO101" s="16">
        <v>35</v>
      </c>
    </row>
    <row r="102" spans="1:41" s="22" customFormat="1" x14ac:dyDescent="0.35">
      <c r="A102" s="22" t="s">
        <v>58</v>
      </c>
      <c r="B102" s="22" t="s">
        <v>31</v>
      </c>
      <c r="C102" s="22" t="s">
        <v>59</v>
      </c>
      <c r="D102" s="23">
        <v>4.5578703703703705E-2</v>
      </c>
      <c r="E102" s="22">
        <v>2</v>
      </c>
      <c r="F102" s="22">
        <v>5</v>
      </c>
      <c r="H102" s="22">
        <v>2</v>
      </c>
      <c r="I102" s="22">
        <v>1</v>
      </c>
      <c r="J102" s="22">
        <v>2</v>
      </c>
      <c r="K102" s="22">
        <f>IF(J102=1,1,0)</f>
        <v>0</v>
      </c>
      <c r="L102" s="22">
        <f>IF(J102=2,1,0)</f>
        <v>1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1</v>
      </c>
      <c r="S102" s="22">
        <v>0</v>
      </c>
      <c r="T102" s="22">
        <v>0</v>
      </c>
      <c r="U102" s="25">
        <v>0</v>
      </c>
      <c r="V102" s="25">
        <v>0</v>
      </c>
      <c r="W102" s="22">
        <v>0</v>
      </c>
      <c r="X102" s="22">
        <v>0</v>
      </c>
      <c r="Y102" s="22">
        <v>0</v>
      </c>
      <c r="Z102" s="22">
        <v>0</v>
      </c>
      <c r="AA102" s="25">
        <v>0</v>
      </c>
      <c r="AB102" s="25">
        <v>0</v>
      </c>
      <c r="AD102" s="16">
        <f>SUM(K102,O102,Q102,S102,U102,W102,Y102,AA102)+IF(H102=1,1,0)+AD99</f>
        <v>15</v>
      </c>
      <c r="AE102" s="16">
        <f>SUM(L102,P102,R102,T102,V102,X102,Z102,AB102)+IF(H102=2,1,0)+I102+AE99</f>
        <v>33</v>
      </c>
      <c r="AG102" s="22">
        <v>419</v>
      </c>
      <c r="AH102" s="26">
        <f>(AD111-AD102)/$AG102</f>
        <v>7.1599045346062056E-3</v>
      </c>
      <c r="AI102" s="26">
        <f>(AE111-AE102)/$AG102</f>
        <v>3.1026252983293555E-2</v>
      </c>
      <c r="AJ102" s="22">
        <f>IF(AH102&gt;AI102,1,2)</f>
        <v>2</v>
      </c>
      <c r="AM102" s="5">
        <v>4.7523148148148148E-2</v>
      </c>
      <c r="AN102" s="16">
        <v>19</v>
      </c>
      <c r="AO102" s="16">
        <v>35</v>
      </c>
    </row>
    <row r="103" spans="1:41" x14ac:dyDescent="0.35">
      <c r="A103" t="s">
        <v>58</v>
      </c>
      <c r="B103" t="s">
        <v>31</v>
      </c>
      <c r="C103" t="s">
        <v>59</v>
      </c>
      <c r="D103" s="5">
        <v>4.6018518518518514E-2</v>
      </c>
      <c r="E103">
        <v>2</v>
      </c>
      <c r="F103">
        <v>5</v>
      </c>
      <c r="I103">
        <v>1</v>
      </c>
      <c r="J103">
        <v>2</v>
      </c>
      <c r="K103" s="22">
        <f t="shared" ref="K103:K111" si="71">IF(J103=1,1,0)</f>
        <v>0</v>
      </c>
      <c r="L103" s="22">
        <f t="shared" ref="L103:L111" si="72">IF(J103=2,1,0)</f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1">
        <v>0</v>
      </c>
      <c r="V103" s="1">
        <v>0</v>
      </c>
      <c r="W103">
        <v>0</v>
      </c>
      <c r="X103">
        <v>1</v>
      </c>
      <c r="Y103">
        <v>0</v>
      </c>
      <c r="Z103">
        <v>0</v>
      </c>
      <c r="AA103" s="1">
        <v>0</v>
      </c>
      <c r="AB103" s="1">
        <v>0</v>
      </c>
      <c r="AD103" s="16">
        <f>SUM(K103,O103,Q103,S103,U103,W103,Y103,AA103)+IF(H103=1,1,0)+AD102</f>
        <v>15</v>
      </c>
      <c r="AE103" s="16">
        <f>SUM(L103,P103,R103,T103,V103,X103,Z103,AB103)+AE102+I103</f>
        <v>36</v>
      </c>
      <c r="AM103" s="5">
        <v>4.8136574074074075E-2</v>
      </c>
      <c r="AN103" s="16">
        <v>18</v>
      </c>
      <c r="AO103" s="16">
        <v>38</v>
      </c>
    </row>
    <row r="104" spans="1:41" x14ac:dyDescent="0.35">
      <c r="A104" t="s">
        <v>58</v>
      </c>
      <c r="B104" t="s">
        <v>31</v>
      </c>
      <c r="C104" t="s">
        <v>59</v>
      </c>
      <c r="D104" s="5">
        <v>4.6365740740740742E-2</v>
      </c>
      <c r="E104">
        <v>2</v>
      </c>
      <c r="F104">
        <v>5</v>
      </c>
      <c r="I104">
        <v>-1</v>
      </c>
      <c r="J104">
        <v>1</v>
      </c>
      <c r="K104" s="22">
        <f t="shared" si="71"/>
        <v>1</v>
      </c>
      <c r="L104" s="22">
        <f t="shared" si="72"/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 s="1">
        <v>0</v>
      </c>
      <c r="V104" s="1">
        <v>0</v>
      </c>
      <c r="W104">
        <v>0</v>
      </c>
      <c r="X104">
        <v>0</v>
      </c>
      <c r="Y104">
        <v>0</v>
      </c>
      <c r="Z104">
        <v>0</v>
      </c>
      <c r="AA104" s="1">
        <v>0</v>
      </c>
      <c r="AB104" s="1">
        <v>0</v>
      </c>
      <c r="AD104" s="16">
        <f t="shared" ref="AD104:AD111" si="73">SUM(K104,O104,Q104,S104,U104,W104,Y104,AA104)+IF(H104=1,1,0)+AD103</f>
        <v>17</v>
      </c>
      <c r="AE104" s="16">
        <f t="shared" ref="AE104:AE111" si="74">SUM(L104,P104,R104,T104,V104,X104,Z104,AB104)+AE103+I104</f>
        <v>35</v>
      </c>
      <c r="AM104" s="5">
        <v>4.8888888888888891E-2</v>
      </c>
      <c r="AN104" s="16">
        <v>19</v>
      </c>
      <c r="AO104" s="16">
        <v>37</v>
      </c>
    </row>
    <row r="105" spans="1:41" x14ac:dyDescent="0.35">
      <c r="A105" t="s">
        <v>58</v>
      </c>
      <c r="B105" t="s">
        <v>31</v>
      </c>
      <c r="C105" t="s">
        <v>59</v>
      </c>
      <c r="D105" s="5">
        <v>4.701388888888889E-2</v>
      </c>
      <c r="E105">
        <v>2</v>
      </c>
      <c r="F105">
        <v>5</v>
      </c>
      <c r="I105">
        <v>1</v>
      </c>
      <c r="J105">
        <v>1</v>
      </c>
      <c r="K105" s="22">
        <f t="shared" si="71"/>
        <v>1</v>
      </c>
      <c r="L105" s="22">
        <f t="shared" si="72"/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s="1">
        <v>0</v>
      </c>
      <c r="V105" s="1">
        <v>-1</v>
      </c>
      <c r="W105">
        <v>0</v>
      </c>
      <c r="X105">
        <v>0</v>
      </c>
      <c r="Y105">
        <v>0</v>
      </c>
      <c r="Z105">
        <v>0</v>
      </c>
      <c r="AA105" s="1">
        <v>0</v>
      </c>
      <c r="AB105" s="1">
        <v>0</v>
      </c>
      <c r="AD105" s="16">
        <f t="shared" si="73"/>
        <v>18</v>
      </c>
      <c r="AE105" s="16">
        <f t="shared" si="74"/>
        <v>35</v>
      </c>
      <c r="AM105" s="5">
        <v>4.9652777777777775E-2</v>
      </c>
      <c r="AN105" s="16">
        <v>18</v>
      </c>
      <c r="AO105" s="16">
        <v>40</v>
      </c>
    </row>
    <row r="106" spans="1:41" x14ac:dyDescent="0.35">
      <c r="A106" t="s">
        <v>58</v>
      </c>
      <c r="B106" t="s">
        <v>31</v>
      </c>
      <c r="C106" t="s">
        <v>59</v>
      </c>
      <c r="D106" s="5">
        <v>4.7523148148148148E-2</v>
      </c>
      <c r="E106">
        <v>2</v>
      </c>
      <c r="F106">
        <v>5</v>
      </c>
      <c r="I106">
        <v>1</v>
      </c>
      <c r="J106">
        <v>1</v>
      </c>
      <c r="K106" s="22">
        <f t="shared" si="71"/>
        <v>1</v>
      </c>
      <c r="L106" s="22">
        <f t="shared" si="72"/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s="1">
        <v>0</v>
      </c>
      <c r="V106" s="1">
        <v>-1</v>
      </c>
      <c r="W106">
        <v>0</v>
      </c>
      <c r="X106">
        <v>0</v>
      </c>
      <c r="Y106">
        <v>0</v>
      </c>
      <c r="Z106">
        <v>0</v>
      </c>
      <c r="AA106" s="1">
        <v>0</v>
      </c>
      <c r="AB106" s="1">
        <v>0</v>
      </c>
      <c r="AD106" s="16">
        <f t="shared" si="73"/>
        <v>19</v>
      </c>
      <c r="AE106" s="16">
        <f t="shared" si="74"/>
        <v>35</v>
      </c>
      <c r="AM106" s="5">
        <v>5.0092592592592598E-2</v>
      </c>
      <c r="AN106" s="16">
        <v>18</v>
      </c>
      <c r="AO106" s="16">
        <v>42</v>
      </c>
    </row>
    <row r="107" spans="1:41" x14ac:dyDescent="0.35">
      <c r="A107" t="s">
        <v>58</v>
      </c>
      <c r="B107" t="s">
        <v>31</v>
      </c>
      <c r="C107" t="s">
        <v>59</v>
      </c>
      <c r="D107" s="5">
        <v>4.8136574074074075E-2</v>
      </c>
      <c r="E107">
        <v>2</v>
      </c>
      <c r="F107">
        <v>5</v>
      </c>
      <c r="I107">
        <v>1</v>
      </c>
      <c r="J107">
        <v>2</v>
      </c>
      <c r="K107" s="22">
        <f t="shared" si="71"/>
        <v>0</v>
      </c>
      <c r="L107" s="22">
        <f t="shared" si="72"/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1">
        <v>0</v>
      </c>
      <c r="V107" s="1">
        <v>0</v>
      </c>
      <c r="W107">
        <v>0</v>
      </c>
      <c r="X107">
        <v>1</v>
      </c>
      <c r="Y107">
        <v>0</v>
      </c>
      <c r="Z107">
        <v>0</v>
      </c>
      <c r="AA107" s="1">
        <v>-1</v>
      </c>
      <c r="AB107" s="1">
        <v>0</v>
      </c>
      <c r="AD107" s="16">
        <f t="shared" si="73"/>
        <v>18</v>
      </c>
      <c r="AE107" s="16">
        <f t="shared" si="74"/>
        <v>38</v>
      </c>
      <c r="AM107" s="5">
        <v>5.0428240740740739E-2</v>
      </c>
      <c r="AN107" s="16">
        <v>18</v>
      </c>
      <c r="AO107" s="16">
        <v>46</v>
      </c>
    </row>
    <row r="108" spans="1:41" x14ac:dyDescent="0.35">
      <c r="A108" t="s">
        <v>58</v>
      </c>
      <c r="B108" t="s">
        <v>31</v>
      </c>
      <c r="C108" t="s">
        <v>59</v>
      </c>
      <c r="D108" s="5">
        <v>4.8888888888888891E-2</v>
      </c>
      <c r="E108">
        <v>2</v>
      </c>
      <c r="F108">
        <v>5</v>
      </c>
      <c r="I108">
        <v>-1</v>
      </c>
      <c r="J108">
        <v>1</v>
      </c>
      <c r="K108" s="22">
        <f t="shared" si="71"/>
        <v>1</v>
      </c>
      <c r="L108" s="22">
        <f t="shared" si="72"/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1">
        <v>0</v>
      </c>
      <c r="V108" s="1">
        <v>0</v>
      </c>
      <c r="W108">
        <v>0</v>
      </c>
      <c r="X108">
        <v>0</v>
      </c>
      <c r="Y108">
        <v>0</v>
      </c>
      <c r="Z108">
        <v>0</v>
      </c>
      <c r="AA108" s="1">
        <v>0</v>
      </c>
      <c r="AB108" s="1">
        <v>0</v>
      </c>
      <c r="AD108" s="16">
        <f t="shared" si="73"/>
        <v>19</v>
      </c>
      <c r="AE108" s="16">
        <f t="shared" si="74"/>
        <v>37</v>
      </c>
      <c r="AM108" s="23">
        <v>5.1944444444444439E-2</v>
      </c>
      <c r="AN108" s="16">
        <v>18</v>
      </c>
      <c r="AO108" s="16">
        <v>47</v>
      </c>
    </row>
    <row r="109" spans="1:41" x14ac:dyDescent="0.35">
      <c r="A109" t="s">
        <v>58</v>
      </c>
      <c r="B109" t="s">
        <v>31</v>
      </c>
      <c r="C109" t="s">
        <v>59</v>
      </c>
      <c r="D109" s="5">
        <v>4.9652777777777775E-2</v>
      </c>
      <c r="E109">
        <v>2</v>
      </c>
      <c r="F109">
        <v>5</v>
      </c>
      <c r="I109">
        <v>1</v>
      </c>
      <c r="J109">
        <v>2</v>
      </c>
      <c r="K109" s="22">
        <f t="shared" si="71"/>
        <v>0</v>
      </c>
      <c r="L109" s="22">
        <f t="shared" si="72"/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1">
        <v>0</v>
      </c>
      <c r="V109" s="1">
        <v>0</v>
      </c>
      <c r="W109">
        <v>0</v>
      </c>
      <c r="X109">
        <v>1</v>
      </c>
      <c r="Y109">
        <v>0</v>
      </c>
      <c r="Z109">
        <v>0</v>
      </c>
      <c r="AA109" s="1">
        <v>-1</v>
      </c>
      <c r="AB109" s="1">
        <v>0</v>
      </c>
      <c r="AD109" s="16">
        <f t="shared" si="73"/>
        <v>18</v>
      </c>
      <c r="AE109" s="16">
        <f t="shared" si="74"/>
        <v>40</v>
      </c>
      <c r="AM109" s="5">
        <v>5.2395833333333336E-2</v>
      </c>
      <c r="AN109" s="16">
        <v>20</v>
      </c>
      <c r="AO109" s="16">
        <v>47</v>
      </c>
    </row>
    <row r="110" spans="1:41" x14ac:dyDescent="0.35">
      <c r="A110" t="s">
        <v>58</v>
      </c>
      <c r="B110" t="s">
        <v>31</v>
      </c>
      <c r="C110" t="s">
        <v>59</v>
      </c>
      <c r="D110" s="5">
        <v>5.0092592592592598E-2</v>
      </c>
      <c r="E110">
        <v>2</v>
      </c>
      <c r="F110">
        <v>5</v>
      </c>
      <c r="I110">
        <v>1</v>
      </c>
      <c r="J110">
        <v>2</v>
      </c>
      <c r="K110" s="22">
        <f t="shared" si="71"/>
        <v>0</v>
      </c>
      <c r="L110" s="22">
        <f t="shared" si="72"/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1">
        <v>0</v>
      </c>
      <c r="V110" s="1">
        <v>0</v>
      </c>
      <c r="W110">
        <v>0</v>
      </c>
      <c r="X110">
        <v>0</v>
      </c>
      <c r="Y110">
        <v>0</v>
      </c>
      <c r="Z110">
        <v>0</v>
      </c>
      <c r="AA110" s="1">
        <v>0</v>
      </c>
      <c r="AB110" s="1">
        <v>0</v>
      </c>
      <c r="AD110" s="16">
        <f t="shared" si="73"/>
        <v>18</v>
      </c>
      <c r="AE110" s="16">
        <f t="shared" si="74"/>
        <v>42</v>
      </c>
      <c r="AM110" s="5">
        <v>5.2719907407407403E-2</v>
      </c>
      <c r="AN110" s="16">
        <v>18</v>
      </c>
      <c r="AO110" s="16">
        <v>48</v>
      </c>
    </row>
    <row r="111" spans="1:41" x14ac:dyDescent="0.35">
      <c r="A111" t="s">
        <v>58</v>
      </c>
      <c r="B111" t="s">
        <v>31</v>
      </c>
      <c r="C111" t="s">
        <v>59</v>
      </c>
      <c r="D111" s="5">
        <v>5.0428240740740739E-2</v>
      </c>
      <c r="E111">
        <v>2</v>
      </c>
      <c r="F111">
        <v>5</v>
      </c>
      <c r="I111">
        <v>1</v>
      </c>
      <c r="J111">
        <v>2</v>
      </c>
      <c r="K111" s="22">
        <f t="shared" si="71"/>
        <v>0</v>
      </c>
      <c r="L111" s="22">
        <f t="shared" si="72"/>
        <v>1</v>
      </c>
      <c r="M111">
        <v>2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 s="1">
        <v>0</v>
      </c>
      <c r="V111" s="1">
        <v>0</v>
      </c>
      <c r="W111">
        <v>0</v>
      </c>
      <c r="X111">
        <v>1</v>
      </c>
      <c r="Y111">
        <v>0</v>
      </c>
      <c r="Z111">
        <v>0</v>
      </c>
      <c r="AA111" s="1">
        <v>0</v>
      </c>
      <c r="AB111" s="1">
        <v>0</v>
      </c>
      <c r="AD111" s="16">
        <f t="shared" si="73"/>
        <v>18</v>
      </c>
      <c r="AE111" s="16">
        <f t="shared" si="74"/>
        <v>46</v>
      </c>
      <c r="AM111" s="5">
        <v>5.3391203703703705E-2</v>
      </c>
      <c r="AN111" s="16">
        <v>20</v>
      </c>
      <c r="AO111" s="16">
        <v>48</v>
      </c>
    </row>
    <row r="112" spans="1:41" s="22" customFormat="1" x14ac:dyDescent="0.35">
      <c r="A112" s="4" t="s">
        <v>0</v>
      </c>
      <c r="B112" s="4" t="s">
        <v>1</v>
      </c>
      <c r="C112" s="4" t="s">
        <v>2</v>
      </c>
      <c r="D112" s="4" t="s">
        <v>3</v>
      </c>
      <c r="E112" s="4" t="s">
        <v>4</v>
      </c>
      <c r="F112" s="4" t="s">
        <v>5</v>
      </c>
      <c r="G112" s="4"/>
      <c r="H112" s="4" t="s">
        <v>10</v>
      </c>
      <c r="I112" s="4" t="s">
        <v>11</v>
      </c>
      <c r="J112" s="4" t="s">
        <v>33</v>
      </c>
      <c r="K112" s="4" t="s">
        <v>36</v>
      </c>
      <c r="L112" s="4" t="s">
        <v>37</v>
      </c>
      <c r="M112" s="4" t="s">
        <v>12</v>
      </c>
      <c r="N112" s="4" t="s">
        <v>13</v>
      </c>
      <c r="O112" s="4" t="s">
        <v>14</v>
      </c>
      <c r="P112" s="4" t="s">
        <v>15</v>
      </c>
      <c r="Q112" s="4" t="s">
        <v>16</v>
      </c>
      <c r="R112" s="4" t="s">
        <v>17</v>
      </c>
      <c r="S112" s="4" t="s">
        <v>18</v>
      </c>
      <c r="T112" s="4" t="s">
        <v>19</v>
      </c>
      <c r="U112" s="4" t="s">
        <v>20</v>
      </c>
      <c r="V112" s="4" t="s">
        <v>21</v>
      </c>
      <c r="W112" s="4" t="s">
        <v>22</v>
      </c>
      <c r="X112" s="4" t="s">
        <v>23</v>
      </c>
      <c r="Y112" s="4" t="s">
        <v>24</v>
      </c>
      <c r="Z112" s="4" t="s">
        <v>25</v>
      </c>
      <c r="AA112" s="4" t="s">
        <v>26</v>
      </c>
      <c r="AB112" s="4" t="s">
        <v>27</v>
      </c>
      <c r="AC112" s="4">
        <v>-1</v>
      </c>
      <c r="AD112" s="15" t="s">
        <v>38</v>
      </c>
      <c r="AE112" s="15" t="s">
        <v>39</v>
      </c>
      <c r="AF112" s="4"/>
      <c r="AG112" s="4" t="s">
        <v>45</v>
      </c>
      <c r="AH112" s="4" t="s">
        <v>40</v>
      </c>
      <c r="AI112" s="4" t="s">
        <v>41</v>
      </c>
      <c r="AJ112" s="4" t="s">
        <v>46</v>
      </c>
      <c r="AM112" s="5">
        <v>5.3726851851851852E-2</v>
      </c>
      <c r="AN112" s="16">
        <v>22</v>
      </c>
      <c r="AO112" s="16">
        <v>48</v>
      </c>
    </row>
    <row r="113" spans="1:41" s="22" customFormat="1" x14ac:dyDescent="0.35">
      <c r="A113" s="22" t="s">
        <v>58</v>
      </c>
      <c r="B113" s="22" t="s">
        <v>31</v>
      </c>
      <c r="C113" s="22" t="s">
        <v>59</v>
      </c>
      <c r="D113" s="23">
        <v>5.1944444444444439E-2</v>
      </c>
      <c r="E113" s="22">
        <v>2</v>
      </c>
      <c r="F113" s="22">
        <v>6</v>
      </c>
      <c r="H113" s="22">
        <v>1</v>
      </c>
      <c r="I113" s="22">
        <v>-1</v>
      </c>
      <c r="J113" s="22">
        <v>2</v>
      </c>
      <c r="K113" s="22">
        <f>IF(J113=1,1,0)</f>
        <v>0</v>
      </c>
      <c r="L113" s="22">
        <f>IF(J113=2,1,0)</f>
        <v>1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5">
        <v>0</v>
      </c>
      <c r="V113" s="25">
        <v>0</v>
      </c>
      <c r="W113" s="22">
        <v>0</v>
      </c>
      <c r="X113" s="22">
        <v>0</v>
      </c>
      <c r="Y113" s="22">
        <v>0</v>
      </c>
      <c r="Z113" s="22">
        <v>0</v>
      </c>
      <c r="AA113" s="25">
        <v>0</v>
      </c>
      <c r="AB113" s="25">
        <v>0</v>
      </c>
      <c r="AD113" s="16">
        <f>SUM(K113,O113,Q113,S113,U113,W113,Y113,AA113)+IF(H113=1,1,0)+AD111+I113</f>
        <v>18</v>
      </c>
      <c r="AE113" s="16">
        <f>SUM(L113,P113,R113,T113,V113,X113,Z113,AB113)+IF(H113=2,1,0)+AE111</f>
        <v>47</v>
      </c>
      <c r="AG113" s="22">
        <v>254</v>
      </c>
      <c r="AH113" s="26">
        <f>(AD120-AD113)/$AG113</f>
        <v>3.937007874015748E-2</v>
      </c>
      <c r="AI113" s="26">
        <f>(AE120-AE113)/$AG113</f>
        <v>1.1811023622047244E-2</v>
      </c>
      <c r="AJ113" s="22">
        <f>IF(AH113&gt;AI113,1,2)</f>
        <v>1</v>
      </c>
      <c r="AM113" s="5">
        <v>5.4027777777777779E-2</v>
      </c>
      <c r="AN113" s="16">
        <v>23</v>
      </c>
      <c r="AO113" s="16">
        <v>50</v>
      </c>
    </row>
    <row r="114" spans="1:41" x14ac:dyDescent="0.35">
      <c r="A114" t="s">
        <v>58</v>
      </c>
      <c r="B114" t="s">
        <v>31</v>
      </c>
      <c r="C114" t="s">
        <v>59</v>
      </c>
      <c r="D114" s="5">
        <v>5.2395833333333336E-2</v>
      </c>
      <c r="E114">
        <v>2</v>
      </c>
      <c r="F114">
        <v>6</v>
      </c>
      <c r="I114">
        <v>1</v>
      </c>
      <c r="J114">
        <v>1</v>
      </c>
      <c r="K114" s="22">
        <f t="shared" ref="K114:K177" si="75">IF(J114=1,1,0)</f>
        <v>1</v>
      </c>
      <c r="L114" s="22">
        <f t="shared" ref="L114:L120" si="76">IF(J114=2,1,0)</f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1">
        <v>0</v>
      </c>
      <c r="V114" s="1">
        <v>0</v>
      </c>
      <c r="W114">
        <v>0</v>
      </c>
      <c r="X114">
        <v>0</v>
      </c>
      <c r="Y114">
        <v>0</v>
      </c>
      <c r="Z114">
        <v>0</v>
      </c>
      <c r="AA114" s="1">
        <v>0</v>
      </c>
      <c r="AB114" s="1">
        <v>0</v>
      </c>
      <c r="AD114" s="16">
        <f>SUM(K114,O114,Q114,S114,U114,W114,Y114,AA114)+IF(H114=1,1,0)+AD113+I114</f>
        <v>20</v>
      </c>
      <c r="AE114" s="16">
        <f>SUM(L114,P114,R114,T114,V114,X114,Z114,AB114)+AE113</f>
        <v>47</v>
      </c>
      <c r="AM114" s="5">
        <v>5.451388888888889E-2</v>
      </c>
      <c r="AN114" s="16">
        <v>27</v>
      </c>
      <c r="AO114" s="16">
        <v>50</v>
      </c>
    </row>
    <row r="115" spans="1:41" x14ac:dyDescent="0.35">
      <c r="A115" t="s">
        <v>58</v>
      </c>
      <c r="B115" t="s">
        <v>31</v>
      </c>
      <c r="C115" t="s">
        <v>59</v>
      </c>
      <c r="D115" s="5">
        <v>5.2719907407407403E-2</v>
      </c>
      <c r="E115">
        <v>2</v>
      </c>
      <c r="F115">
        <v>6</v>
      </c>
      <c r="I115">
        <v>-1</v>
      </c>
      <c r="J115">
        <v>2</v>
      </c>
      <c r="K115" s="22">
        <f t="shared" si="75"/>
        <v>0</v>
      </c>
      <c r="L115" s="22">
        <f t="shared" si="76"/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1">
        <v>-1</v>
      </c>
      <c r="V115" s="1">
        <v>0</v>
      </c>
      <c r="W115">
        <v>0</v>
      </c>
      <c r="X115">
        <v>0</v>
      </c>
      <c r="Y115">
        <v>0</v>
      </c>
      <c r="Z115">
        <v>0</v>
      </c>
      <c r="AA115" s="1">
        <v>0</v>
      </c>
      <c r="AB115" s="1">
        <v>0</v>
      </c>
      <c r="AD115" s="16">
        <f t="shared" ref="AD115:AD120" si="77">SUM(K115,O115,Q115,S115,U115,W115,Y115,AA115)+IF(H115=1,1,0)+AD114+I115</f>
        <v>18</v>
      </c>
      <c r="AE115" s="16">
        <f t="shared" ref="AE115:AE120" si="78">SUM(L115,P115,R115,T115,V115,X115,Z115,AB115)+AE114</f>
        <v>48</v>
      </c>
      <c r="AM115" s="5">
        <v>5.4872685185185184E-2</v>
      </c>
      <c r="AN115" s="16">
        <v>28</v>
      </c>
      <c r="AO115" s="16">
        <v>50</v>
      </c>
    </row>
    <row r="116" spans="1:41" x14ac:dyDescent="0.35">
      <c r="A116" t="s">
        <v>58</v>
      </c>
      <c r="B116" t="s">
        <v>31</v>
      </c>
      <c r="C116" t="s">
        <v>59</v>
      </c>
      <c r="D116" s="5">
        <v>5.3391203703703705E-2</v>
      </c>
      <c r="E116">
        <v>2</v>
      </c>
      <c r="F116">
        <v>6</v>
      </c>
      <c r="I116">
        <v>1</v>
      </c>
      <c r="J116">
        <v>1</v>
      </c>
      <c r="K116" s="22">
        <f t="shared" si="75"/>
        <v>1</v>
      </c>
      <c r="L116" s="22">
        <f t="shared" si="76"/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1">
        <v>0</v>
      </c>
      <c r="V116" s="1">
        <v>0</v>
      </c>
      <c r="W116">
        <v>0</v>
      </c>
      <c r="X116">
        <v>0</v>
      </c>
      <c r="Y116">
        <v>0</v>
      </c>
      <c r="Z116">
        <v>0</v>
      </c>
      <c r="AA116" s="1">
        <v>0</v>
      </c>
      <c r="AB116" s="1">
        <v>0</v>
      </c>
      <c r="AD116" s="16">
        <f t="shared" si="77"/>
        <v>20</v>
      </c>
      <c r="AE116" s="16">
        <f t="shared" si="78"/>
        <v>48</v>
      </c>
      <c r="AM116" s="23">
        <v>5.5520833333333332E-2</v>
      </c>
      <c r="AN116" s="16">
        <v>28</v>
      </c>
      <c r="AO116" s="16">
        <v>51</v>
      </c>
    </row>
    <row r="117" spans="1:41" x14ac:dyDescent="0.35">
      <c r="A117" t="s">
        <v>58</v>
      </c>
      <c r="B117" t="s">
        <v>31</v>
      </c>
      <c r="C117" t="s">
        <v>59</v>
      </c>
      <c r="D117" s="5">
        <v>5.3726851851851852E-2</v>
      </c>
      <c r="E117">
        <v>2</v>
      </c>
      <c r="F117">
        <v>6</v>
      </c>
      <c r="I117">
        <v>1</v>
      </c>
      <c r="J117">
        <v>1</v>
      </c>
      <c r="K117" s="22">
        <f t="shared" si="75"/>
        <v>1</v>
      </c>
      <c r="L117" s="22">
        <f t="shared" si="76"/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s="1">
        <v>0</v>
      </c>
      <c r="V117" s="1">
        <v>0</v>
      </c>
      <c r="W117">
        <v>0</v>
      </c>
      <c r="X117">
        <v>0</v>
      </c>
      <c r="Y117">
        <v>0</v>
      </c>
      <c r="Z117">
        <v>0</v>
      </c>
      <c r="AA117" s="1">
        <v>0</v>
      </c>
      <c r="AB117" s="1">
        <v>0</v>
      </c>
      <c r="AD117" s="16">
        <f t="shared" si="77"/>
        <v>22</v>
      </c>
      <c r="AE117" s="16">
        <f t="shared" si="78"/>
        <v>48</v>
      </c>
      <c r="AM117" s="5">
        <v>5.5914351851851847E-2</v>
      </c>
      <c r="AN117" s="16">
        <v>27</v>
      </c>
      <c r="AO117" s="16">
        <v>53</v>
      </c>
    </row>
    <row r="118" spans="1:41" x14ac:dyDescent="0.35">
      <c r="A118" t="s">
        <v>58</v>
      </c>
      <c r="B118" t="s">
        <v>31</v>
      </c>
      <c r="C118" t="s">
        <v>59</v>
      </c>
      <c r="D118" s="5">
        <v>5.4027777777777779E-2</v>
      </c>
      <c r="E118">
        <v>2</v>
      </c>
      <c r="F118">
        <v>6</v>
      </c>
      <c r="I118">
        <v>1</v>
      </c>
      <c r="J118">
        <v>2</v>
      </c>
      <c r="K118" s="22">
        <f t="shared" si="75"/>
        <v>0</v>
      </c>
      <c r="L118" s="22">
        <f t="shared" si="76"/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 s="1">
        <v>0</v>
      </c>
      <c r="V118" s="1">
        <v>0</v>
      </c>
      <c r="W118">
        <v>0</v>
      </c>
      <c r="X118">
        <v>0</v>
      </c>
      <c r="Y118">
        <v>0</v>
      </c>
      <c r="Z118">
        <v>0</v>
      </c>
      <c r="AA118" s="1">
        <v>0</v>
      </c>
      <c r="AB118" s="1">
        <v>0</v>
      </c>
      <c r="AD118" s="16">
        <f t="shared" si="77"/>
        <v>23</v>
      </c>
      <c r="AE118" s="16">
        <f t="shared" si="78"/>
        <v>50</v>
      </c>
      <c r="AM118" s="5">
        <v>5.6319444444444443E-2</v>
      </c>
      <c r="AN118" s="16">
        <v>26</v>
      </c>
      <c r="AO118" s="16">
        <v>55</v>
      </c>
    </row>
    <row r="119" spans="1:41" x14ac:dyDescent="0.35">
      <c r="A119" t="s">
        <v>58</v>
      </c>
      <c r="B119" t="s">
        <v>31</v>
      </c>
      <c r="C119" t="s">
        <v>59</v>
      </c>
      <c r="D119" s="5">
        <v>5.451388888888889E-2</v>
      </c>
      <c r="E119">
        <v>2</v>
      </c>
      <c r="F119">
        <v>6</v>
      </c>
      <c r="I119">
        <v>1</v>
      </c>
      <c r="J119">
        <v>1</v>
      </c>
      <c r="K119" s="22">
        <f t="shared" si="75"/>
        <v>1</v>
      </c>
      <c r="L119" s="22">
        <f t="shared" si="76"/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 s="1">
        <v>0</v>
      </c>
      <c r="V119" s="1">
        <v>0</v>
      </c>
      <c r="W119">
        <v>1</v>
      </c>
      <c r="X119">
        <v>0</v>
      </c>
      <c r="Y119">
        <v>0</v>
      </c>
      <c r="Z119">
        <v>0</v>
      </c>
      <c r="AA119" s="1">
        <v>0</v>
      </c>
      <c r="AB119" s="1">
        <v>0</v>
      </c>
      <c r="AD119" s="16">
        <f t="shared" si="77"/>
        <v>27</v>
      </c>
      <c r="AE119" s="16">
        <f t="shared" si="78"/>
        <v>50</v>
      </c>
      <c r="AM119" s="5">
        <v>5.6724537037037039E-2</v>
      </c>
      <c r="AN119" s="16">
        <v>26</v>
      </c>
      <c r="AO119" s="16">
        <v>59</v>
      </c>
    </row>
    <row r="120" spans="1:41" x14ac:dyDescent="0.35">
      <c r="A120" t="s">
        <v>58</v>
      </c>
      <c r="B120" t="s">
        <v>31</v>
      </c>
      <c r="C120" t="s">
        <v>59</v>
      </c>
      <c r="D120" s="5">
        <v>5.4872685185185184E-2</v>
      </c>
      <c r="E120">
        <v>2</v>
      </c>
      <c r="F120">
        <v>6</v>
      </c>
      <c r="I120">
        <v>-1</v>
      </c>
      <c r="J120">
        <v>1</v>
      </c>
      <c r="K120" s="22">
        <f t="shared" si="75"/>
        <v>1</v>
      </c>
      <c r="L120" s="22">
        <f t="shared" si="76"/>
        <v>0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 s="1">
        <v>0</v>
      </c>
      <c r="V120" s="1">
        <v>0</v>
      </c>
      <c r="W120">
        <v>0</v>
      </c>
      <c r="X120">
        <v>0</v>
      </c>
      <c r="Y120">
        <v>0</v>
      </c>
      <c r="Z120">
        <v>0</v>
      </c>
      <c r="AA120" s="1">
        <v>0</v>
      </c>
      <c r="AB120" s="1">
        <v>0</v>
      </c>
      <c r="AD120" s="16">
        <f t="shared" si="77"/>
        <v>28</v>
      </c>
      <c r="AE120" s="16">
        <f t="shared" si="78"/>
        <v>50</v>
      </c>
      <c r="AM120" s="5">
        <v>5.7118055555555554E-2</v>
      </c>
      <c r="AN120" s="16">
        <v>27</v>
      </c>
      <c r="AO120" s="16">
        <v>60</v>
      </c>
    </row>
    <row r="121" spans="1:41" s="22" customFormat="1" x14ac:dyDescent="0.35">
      <c r="A121" s="4" t="s">
        <v>0</v>
      </c>
      <c r="B121" s="4" t="s">
        <v>1</v>
      </c>
      <c r="C121" s="4" t="s">
        <v>2</v>
      </c>
      <c r="D121" s="4" t="s">
        <v>3</v>
      </c>
      <c r="E121" s="4" t="s">
        <v>4</v>
      </c>
      <c r="F121" s="4" t="s">
        <v>5</v>
      </c>
      <c r="G121" s="4"/>
      <c r="H121" s="4" t="s">
        <v>10</v>
      </c>
      <c r="I121" s="4" t="s">
        <v>11</v>
      </c>
      <c r="J121" s="4" t="s">
        <v>33</v>
      </c>
      <c r="K121" s="4" t="s">
        <v>36</v>
      </c>
      <c r="L121" s="4" t="s">
        <v>37</v>
      </c>
      <c r="M121" s="4" t="s">
        <v>12</v>
      </c>
      <c r="N121" s="4" t="s">
        <v>13</v>
      </c>
      <c r="O121" s="4" t="s">
        <v>14</v>
      </c>
      <c r="P121" s="4" t="s">
        <v>15</v>
      </c>
      <c r="Q121" s="4" t="s">
        <v>16</v>
      </c>
      <c r="R121" s="4" t="s">
        <v>17</v>
      </c>
      <c r="S121" s="4" t="s">
        <v>18</v>
      </c>
      <c r="T121" s="4" t="s">
        <v>19</v>
      </c>
      <c r="U121" s="4" t="s">
        <v>20</v>
      </c>
      <c r="V121" s="4" t="s">
        <v>21</v>
      </c>
      <c r="W121" s="4" t="s">
        <v>22</v>
      </c>
      <c r="X121" s="4" t="s">
        <v>23</v>
      </c>
      <c r="Y121" s="4" t="s">
        <v>24</v>
      </c>
      <c r="Z121" s="4" t="s">
        <v>25</v>
      </c>
      <c r="AA121" s="4" t="s">
        <v>26</v>
      </c>
      <c r="AB121" s="4" t="s">
        <v>27</v>
      </c>
      <c r="AC121" s="4">
        <v>-1</v>
      </c>
      <c r="AD121" s="15" t="s">
        <v>38</v>
      </c>
      <c r="AE121" s="15" t="s">
        <v>39</v>
      </c>
      <c r="AF121" s="4"/>
      <c r="AG121" s="4" t="s">
        <v>45</v>
      </c>
      <c r="AH121" s="4" t="s">
        <v>40</v>
      </c>
      <c r="AI121" s="4" t="s">
        <v>41</v>
      </c>
      <c r="AJ121" s="4" t="s">
        <v>46</v>
      </c>
      <c r="AM121" s="5">
        <v>5.7476851851851855E-2</v>
      </c>
      <c r="AN121" s="16">
        <v>28</v>
      </c>
      <c r="AO121" s="16">
        <v>58</v>
      </c>
    </row>
    <row r="122" spans="1:41" s="22" customFormat="1" x14ac:dyDescent="0.35">
      <c r="A122" s="22" t="s">
        <v>58</v>
      </c>
      <c r="B122" s="22" t="s">
        <v>31</v>
      </c>
      <c r="C122" s="22" t="s">
        <v>59</v>
      </c>
      <c r="D122" s="23">
        <v>5.5520833333333332E-2</v>
      </c>
      <c r="E122" s="22">
        <v>2</v>
      </c>
      <c r="F122" s="22">
        <v>7</v>
      </c>
      <c r="H122" s="22">
        <v>2</v>
      </c>
      <c r="I122" s="22">
        <v>1</v>
      </c>
      <c r="J122" s="22">
        <v>1</v>
      </c>
      <c r="K122" s="22">
        <f t="shared" si="75"/>
        <v>1</v>
      </c>
      <c r="L122" s="22">
        <f t="shared" ref="L122:L185" si="79">IF(J122=2,1,0)</f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5">
        <v>0</v>
      </c>
      <c r="V122" s="25">
        <v>-1</v>
      </c>
      <c r="W122" s="22">
        <v>0</v>
      </c>
      <c r="X122" s="22">
        <v>0</v>
      </c>
      <c r="Y122" s="22">
        <v>0</v>
      </c>
      <c r="Z122" s="22">
        <v>0</v>
      </c>
      <c r="AA122" s="25">
        <v>0</v>
      </c>
      <c r="AB122" s="25">
        <v>0</v>
      </c>
      <c r="AD122" s="16">
        <f>SUM(K122,O122,Q122,S122,U122,W122,Y122,AA122)+IF(H122=1,1,0)+AD119</f>
        <v>28</v>
      </c>
      <c r="AE122" s="16">
        <f>SUM(L122,P122,R122,T122,V122,X122,Z122,AB122)+IF(H122=2,1,0)+I122+AE119</f>
        <v>51</v>
      </c>
      <c r="AG122" s="22">
        <v>512</v>
      </c>
      <c r="AH122" s="26">
        <f>(AD133-AD122)/$AG122</f>
        <v>7.8125E-3</v>
      </c>
      <c r="AI122" s="26">
        <f>(AE133-AE122)/$AG122</f>
        <v>1.953125E-2</v>
      </c>
      <c r="AJ122" s="22">
        <f>IF(AH122&gt;AI122,1,2)</f>
        <v>2</v>
      </c>
      <c r="AM122" s="5">
        <v>5.8310185185185187E-2</v>
      </c>
      <c r="AN122" s="16">
        <v>29</v>
      </c>
      <c r="AO122" s="16">
        <v>56</v>
      </c>
    </row>
    <row r="123" spans="1:41" x14ac:dyDescent="0.35">
      <c r="A123" t="s">
        <v>58</v>
      </c>
      <c r="B123" t="s">
        <v>31</v>
      </c>
      <c r="C123" t="s">
        <v>59</v>
      </c>
      <c r="D123" s="5">
        <v>5.5914351851851847E-2</v>
      </c>
      <c r="E123">
        <v>2</v>
      </c>
      <c r="F123">
        <v>7</v>
      </c>
      <c r="I123">
        <v>1</v>
      </c>
      <c r="J123">
        <v>2</v>
      </c>
      <c r="K123" s="22">
        <f t="shared" si="75"/>
        <v>0</v>
      </c>
      <c r="L123" s="22">
        <f t="shared" si="79"/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1">
        <v>-1</v>
      </c>
      <c r="V123" s="1">
        <v>0</v>
      </c>
      <c r="W123">
        <v>0</v>
      </c>
      <c r="X123">
        <v>0</v>
      </c>
      <c r="Y123">
        <v>0</v>
      </c>
      <c r="Z123">
        <v>0</v>
      </c>
      <c r="AA123" s="1">
        <v>0</v>
      </c>
      <c r="AB123" s="1">
        <v>0</v>
      </c>
      <c r="AD123" s="16">
        <f>SUM(K123,O123,Q123,S123,U123,W123,Y123,AA123)+IF(H123=1,1,0)+AD122</f>
        <v>27</v>
      </c>
      <c r="AE123" s="16">
        <f>SUM(L123,P123,R123,T123,V123,X123,Z123,AB123)+AE122+I123</f>
        <v>53</v>
      </c>
      <c r="AM123" s="5">
        <v>5.903935185185185E-2</v>
      </c>
      <c r="AN123" s="16">
        <v>28</v>
      </c>
      <c r="AO123" s="16">
        <v>58</v>
      </c>
    </row>
    <row r="124" spans="1:41" x14ac:dyDescent="0.35">
      <c r="A124" t="s">
        <v>58</v>
      </c>
      <c r="B124" t="s">
        <v>31</v>
      </c>
      <c r="C124" t="s">
        <v>59</v>
      </c>
      <c r="D124" s="5">
        <v>5.6319444444444443E-2</v>
      </c>
      <c r="E124">
        <v>2</v>
      </c>
      <c r="F124">
        <v>7</v>
      </c>
      <c r="I124">
        <v>1</v>
      </c>
      <c r="J124">
        <v>2</v>
      </c>
      <c r="K124" s="22">
        <f t="shared" si="75"/>
        <v>0</v>
      </c>
      <c r="L124" s="22">
        <f t="shared" si="79"/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s="1">
        <v>-1</v>
      </c>
      <c r="V124" s="1">
        <v>0</v>
      </c>
      <c r="W124">
        <v>0</v>
      </c>
      <c r="X124">
        <v>0</v>
      </c>
      <c r="Y124">
        <v>0</v>
      </c>
      <c r="Z124">
        <v>0</v>
      </c>
      <c r="AA124" s="1">
        <v>0</v>
      </c>
      <c r="AB124" s="1">
        <v>0</v>
      </c>
      <c r="AD124" s="16">
        <f t="shared" ref="AD124:AD133" si="80">SUM(K124,O124,Q124,S124,U124,W124,Y124,AA124)+IF(H124=1,1,0)+AD123</f>
        <v>26</v>
      </c>
      <c r="AE124" s="16">
        <f t="shared" ref="AE124:AE133" si="81">SUM(L124,P124,R124,T124,V124,X124,Z124,AB124)+AE123+I124</f>
        <v>55</v>
      </c>
      <c r="AM124" s="5">
        <v>5.9398148148148144E-2</v>
      </c>
      <c r="AN124" s="16">
        <v>28</v>
      </c>
      <c r="AO124" s="16">
        <v>62</v>
      </c>
    </row>
    <row r="125" spans="1:41" x14ac:dyDescent="0.35">
      <c r="A125" t="s">
        <v>58</v>
      </c>
      <c r="B125" t="s">
        <v>31</v>
      </c>
      <c r="C125" t="s">
        <v>59</v>
      </c>
      <c r="D125" s="5">
        <v>5.6724537037037039E-2</v>
      </c>
      <c r="E125">
        <v>2</v>
      </c>
      <c r="F125">
        <v>7</v>
      </c>
      <c r="I125">
        <v>1</v>
      </c>
      <c r="J125">
        <v>2</v>
      </c>
      <c r="K125" s="22">
        <f t="shared" si="75"/>
        <v>0</v>
      </c>
      <c r="L125" s="22">
        <f t="shared" si="79"/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 s="1">
        <v>0</v>
      </c>
      <c r="V125" s="1">
        <v>0</v>
      </c>
      <c r="W125">
        <v>0</v>
      </c>
      <c r="X125">
        <v>1</v>
      </c>
      <c r="Y125">
        <v>0</v>
      </c>
      <c r="Z125">
        <v>0</v>
      </c>
      <c r="AA125" s="1">
        <v>0</v>
      </c>
      <c r="AB125" s="1">
        <v>0</v>
      </c>
      <c r="AD125" s="16">
        <f t="shared" si="80"/>
        <v>26</v>
      </c>
      <c r="AE125" s="16">
        <f t="shared" si="81"/>
        <v>59</v>
      </c>
      <c r="AM125" s="5">
        <v>5.9918981481481483E-2</v>
      </c>
      <c r="AN125" s="16">
        <v>29</v>
      </c>
      <c r="AO125" s="16">
        <v>62</v>
      </c>
    </row>
    <row r="126" spans="1:41" x14ac:dyDescent="0.35">
      <c r="A126" t="s">
        <v>58</v>
      </c>
      <c r="B126" t="s">
        <v>31</v>
      </c>
      <c r="C126" t="s">
        <v>59</v>
      </c>
      <c r="D126" s="5">
        <v>5.7118055555555554E-2</v>
      </c>
      <c r="E126">
        <v>2</v>
      </c>
      <c r="F126">
        <v>7</v>
      </c>
      <c r="I126">
        <v>1</v>
      </c>
      <c r="J126">
        <v>1</v>
      </c>
      <c r="K126" s="22">
        <f t="shared" si="75"/>
        <v>1</v>
      </c>
      <c r="L126" s="22">
        <f t="shared" si="79"/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1">
        <v>0</v>
      </c>
      <c r="V126" s="1">
        <v>0</v>
      </c>
      <c r="W126">
        <v>0</v>
      </c>
      <c r="X126">
        <v>0</v>
      </c>
      <c r="Y126">
        <v>0</v>
      </c>
      <c r="Z126">
        <v>0</v>
      </c>
      <c r="AA126" s="1">
        <v>0</v>
      </c>
      <c r="AB126" s="1">
        <v>0</v>
      </c>
      <c r="AD126" s="16">
        <f t="shared" si="80"/>
        <v>27</v>
      </c>
      <c r="AE126" s="16">
        <f t="shared" si="81"/>
        <v>60</v>
      </c>
      <c r="AM126" s="5">
        <v>6.04050925925926E-2</v>
      </c>
      <c r="AN126" s="16">
        <v>30</v>
      </c>
      <c r="AO126" s="16">
        <v>61</v>
      </c>
    </row>
    <row r="127" spans="1:41" x14ac:dyDescent="0.35">
      <c r="A127" t="s">
        <v>58</v>
      </c>
      <c r="B127" t="s">
        <v>31</v>
      </c>
      <c r="C127" t="s">
        <v>59</v>
      </c>
      <c r="D127" s="5">
        <v>5.7476851851851855E-2</v>
      </c>
      <c r="E127">
        <v>2</v>
      </c>
      <c r="F127">
        <v>7</v>
      </c>
      <c r="I127">
        <v>-1</v>
      </c>
      <c r="J127">
        <v>1</v>
      </c>
      <c r="K127" s="22">
        <f t="shared" si="75"/>
        <v>1</v>
      </c>
      <c r="L127" s="22">
        <f t="shared" si="79"/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1">
        <v>0</v>
      </c>
      <c r="V127" s="1">
        <v>-1</v>
      </c>
      <c r="W127">
        <v>0</v>
      </c>
      <c r="X127">
        <v>0</v>
      </c>
      <c r="Y127">
        <v>0</v>
      </c>
      <c r="Z127">
        <v>0</v>
      </c>
      <c r="AA127" s="1">
        <v>0</v>
      </c>
      <c r="AB127" s="1">
        <v>0</v>
      </c>
      <c r="AD127" s="16">
        <f t="shared" si="80"/>
        <v>28</v>
      </c>
      <c r="AE127" s="16">
        <f t="shared" si="81"/>
        <v>58</v>
      </c>
      <c r="AM127" s="5">
        <v>6.1435185185185183E-2</v>
      </c>
      <c r="AN127" s="16">
        <v>32</v>
      </c>
      <c r="AO127" s="16">
        <v>61</v>
      </c>
    </row>
    <row r="128" spans="1:41" x14ac:dyDescent="0.35">
      <c r="A128" t="s">
        <v>58</v>
      </c>
      <c r="B128" t="s">
        <v>31</v>
      </c>
      <c r="C128" t="s">
        <v>59</v>
      </c>
      <c r="D128" s="5">
        <v>5.8310185185185187E-2</v>
      </c>
      <c r="E128">
        <v>2</v>
      </c>
      <c r="F128">
        <v>7</v>
      </c>
      <c r="I128">
        <v>-1</v>
      </c>
      <c r="J128">
        <v>1</v>
      </c>
      <c r="K128" s="22">
        <f t="shared" si="75"/>
        <v>1</v>
      </c>
      <c r="L128" s="22">
        <f t="shared" si="79"/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s="1">
        <v>0</v>
      </c>
      <c r="V128" s="1">
        <v>-1</v>
      </c>
      <c r="W128">
        <v>0</v>
      </c>
      <c r="X128">
        <v>0</v>
      </c>
      <c r="Y128">
        <v>0</v>
      </c>
      <c r="Z128">
        <v>0</v>
      </c>
      <c r="AA128" s="1">
        <v>0</v>
      </c>
      <c r="AB128" s="1">
        <v>0</v>
      </c>
      <c r="AD128" s="16">
        <f t="shared" si="80"/>
        <v>29</v>
      </c>
      <c r="AE128" s="16">
        <f t="shared" si="81"/>
        <v>56</v>
      </c>
      <c r="AM128" s="23">
        <v>6.283564814814814E-2</v>
      </c>
      <c r="AN128" s="16">
        <v>35</v>
      </c>
      <c r="AO128" s="16">
        <v>61</v>
      </c>
    </row>
    <row r="129" spans="1:41" x14ac:dyDescent="0.35">
      <c r="A129" t="s">
        <v>58</v>
      </c>
      <c r="B129" t="s">
        <v>31</v>
      </c>
      <c r="C129" t="s">
        <v>59</v>
      </c>
      <c r="D129" s="5">
        <v>5.903935185185185E-2</v>
      </c>
      <c r="E129">
        <v>2</v>
      </c>
      <c r="F129">
        <v>7</v>
      </c>
      <c r="I129">
        <v>1</v>
      </c>
      <c r="J129">
        <v>2</v>
      </c>
      <c r="K129" s="22">
        <f t="shared" si="75"/>
        <v>0</v>
      </c>
      <c r="L129" s="22">
        <f t="shared" si="79"/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s="1">
        <v>0</v>
      </c>
      <c r="V129" s="1">
        <v>0</v>
      </c>
      <c r="W129">
        <v>0</v>
      </c>
      <c r="X129">
        <v>0</v>
      </c>
      <c r="Y129">
        <v>0</v>
      </c>
      <c r="Z129">
        <v>0</v>
      </c>
      <c r="AA129" s="1">
        <v>-1</v>
      </c>
      <c r="AB129" s="1">
        <v>0</v>
      </c>
      <c r="AD129" s="16">
        <f t="shared" si="80"/>
        <v>28</v>
      </c>
      <c r="AE129" s="16">
        <f t="shared" si="81"/>
        <v>58</v>
      </c>
      <c r="AM129" s="5">
        <v>6.3055555555555545E-2</v>
      </c>
      <c r="AN129" s="16">
        <v>35</v>
      </c>
      <c r="AO129" s="16">
        <v>61</v>
      </c>
    </row>
    <row r="130" spans="1:41" x14ac:dyDescent="0.35">
      <c r="A130" t="s">
        <v>58</v>
      </c>
      <c r="B130" t="s">
        <v>31</v>
      </c>
      <c r="C130" t="s">
        <v>59</v>
      </c>
      <c r="D130" s="5">
        <v>5.9398148148148144E-2</v>
      </c>
      <c r="E130">
        <v>2</v>
      </c>
      <c r="F130">
        <v>7</v>
      </c>
      <c r="I130">
        <v>1</v>
      </c>
      <c r="J130">
        <v>2</v>
      </c>
      <c r="K130" s="22">
        <f t="shared" si="75"/>
        <v>0</v>
      </c>
      <c r="L130" s="22">
        <f t="shared" si="79"/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 s="1">
        <v>0</v>
      </c>
      <c r="V130" s="1">
        <v>0</v>
      </c>
      <c r="W130">
        <v>0</v>
      </c>
      <c r="X130">
        <v>1</v>
      </c>
      <c r="Y130">
        <v>0</v>
      </c>
      <c r="Z130">
        <v>0</v>
      </c>
      <c r="AA130" s="1">
        <v>0</v>
      </c>
      <c r="AB130" s="1">
        <v>0</v>
      </c>
      <c r="AD130" s="16">
        <f t="shared" si="80"/>
        <v>28</v>
      </c>
      <c r="AE130" s="16">
        <f t="shared" si="81"/>
        <v>62</v>
      </c>
      <c r="AM130" s="5">
        <v>6.3437499999999994E-2</v>
      </c>
      <c r="AN130" s="16">
        <v>35</v>
      </c>
      <c r="AO130" s="16">
        <v>60</v>
      </c>
    </row>
    <row r="131" spans="1:41" x14ac:dyDescent="0.35">
      <c r="A131" t="s">
        <v>58</v>
      </c>
      <c r="B131" t="s">
        <v>31</v>
      </c>
      <c r="C131" t="s">
        <v>59</v>
      </c>
      <c r="D131" s="5">
        <v>5.9918981481481483E-2</v>
      </c>
      <c r="E131">
        <v>2</v>
      </c>
      <c r="F131">
        <v>7</v>
      </c>
      <c r="I131">
        <v>1</v>
      </c>
      <c r="J131">
        <v>1</v>
      </c>
      <c r="K131" s="22">
        <f t="shared" si="75"/>
        <v>1</v>
      </c>
      <c r="L131" s="22">
        <f t="shared" si="79"/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s="1">
        <v>0</v>
      </c>
      <c r="V131" s="1">
        <v>-1</v>
      </c>
      <c r="W131">
        <v>0</v>
      </c>
      <c r="X131">
        <v>0</v>
      </c>
      <c r="Y131">
        <v>0</v>
      </c>
      <c r="Z131">
        <v>0</v>
      </c>
      <c r="AA131" s="1">
        <v>0</v>
      </c>
      <c r="AB131" s="1">
        <v>0</v>
      </c>
      <c r="AD131" s="16">
        <f t="shared" si="80"/>
        <v>29</v>
      </c>
      <c r="AE131" s="16">
        <f t="shared" si="81"/>
        <v>62</v>
      </c>
      <c r="AM131" s="5">
        <v>6.3877314814814817E-2</v>
      </c>
      <c r="AN131" s="16">
        <v>38</v>
      </c>
      <c r="AO131" s="16">
        <v>60</v>
      </c>
    </row>
    <row r="132" spans="1:41" x14ac:dyDescent="0.35">
      <c r="A132" t="s">
        <v>58</v>
      </c>
      <c r="B132" t="s">
        <v>31</v>
      </c>
      <c r="C132" t="s">
        <v>59</v>
      </c>
      <c r="D132" s="5">
        <v>6.04050925925926E-2</v>
      </c>
      <c r="E132">
        <v>2</v>
      </c>
      <c r="F132">
        <v>7</v>
      </c>
      <c r="H132" s="22"/>
      <c r="I132">
        <v>-1</v>
      </c>
      <c r="J132">
        <v>1</v>
      </c>
      <c r="K132" s="22">
        <f t="shared" si="75"/>
        <v>1</v>
      </c>
      <c r="L132" s="22">
        <f t="shared" si="79"/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s="1">
        <v>0</v>
      </c>
      <c r="V132" s="1">
        <v>0</v>
      </c>
      <c r="W132">
        <v>0</v>
      </c>
      <c r="X132">
        <v>0</v>
      </c>
      <c r="Y132">
        <v>0</v>
      </c>
      <c r="Z132">
        <v>0</v>
      </c>
      <c r="AA132" s="1">
        <v>0</v>
      </c>
      <c r="AB132" s="1">
        <v>0</v>
      </c>
      <c r="AD132" s="16">
        <f t="shared" si="80"/>
        <v>30</v>
      </c>
      <c r="AE132" s="16">
        <f t="shared" si="81"/>
        <v>61</v>
      </c>
      <c r="AM132" s="23">
        <v>6.4409722222222229E-2</v>
      </c>
      <c r="AN132" s="16">
        <v>36</v>
      </c>
      <c r="AO132" s="16">
        <v>62</v>
      </c>
    </row>
    <row r="133" spans="1:41" x14ac:dyDescent="0.35">
      <c r="A133" t="s">
        <v>58</v>
      </c>
      <c r="B133" t="s">
        <v>31</v>
      </c>
      <c r="C133" t="s">
        <v>59</v>
      </c>
      <c r="D133" s="5">
        <v>6.1435185185185183E-2</v>
      </c>
      <c r="E133">
        <v>2</v>
      </c>
      <c r="F133">
        <v>7</v>
      </c>
      <c r="I133">
        <v>1</v>
      </c>
      <c r="J133">
        <v>1</v>
      </c>
      <c r="K133" s="22">
        <f t="shared" si="75"/>
        <v>1</v>
      </c>
      <c r="L133" s="22">
        <f t="shared" si="79"/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s="1">
        <v>0</v>
      </c>
      <c r="V133" s="1">
        <v>-1</v>
      </c>
      <c r="W133">
        <v>0</v>
      </c>
      <c r="X133">
        <v>0</v>
      </c>
      <c r="Y133">
        <v>1</v>
      </c>
      <c r="Z133">
        <v>0</v>
      </c>
      <c r="AA133" s="1">
        <v>0</v>
      </c>
      <c r="AB133" s="1">
        <v>0</v>
      </c>
      <c r="AD133" s="16">
        <f t="shared" si="80"/>
        <v>32</v>
      </c>
      <c r="AE133" s="16">
        <f t="shared" si="81"/>
        <v>61</v>
      </c>
      <c r="AM133" s="5">
        <v>6.4710648148148142E-2</v>
      </c>
      <c r="AN133" s="16">
        <v>36</v>
      </c>
      <c r="AO133" s="16">
        <v>66</v>
      </c>
    </row>
    <row r="134" spans="1:41" s="22" customFormat="1" x14ac:dyDescent="0.35">
      <c r="A134" s="4" t="s">
        <v>0</v>
      </c>
      <c r="B134" s="4" t="s">
        <v>1</v>
      </c>
      <c r="C134" s="4" t="s">
        <v>2</v>
      </c>
      <c r="D134" s="4" t="s">
        <v>3</v>
      </c>
      <c r="E134" s="4" t="s">
        <v>4</v>
      </c>
      <c r="F134" s="4" t="s">
        <v>5</v>
      </c>
      <c r="G134" s="4"/>
      <c r="H134" s="4" t="s">
        <v>10</v>
      </c>
      <c r="I134" s="4" t="s">
        <v>11</v>
      </c>
      <c r="J134" s="4" t="s">
        <v>33</v>
      </c>
      <c r="K134" s="4" t="s">
        <v>36</v>
      </c>
      <c r="L134" s="4" t="s">
        <v>37</v>
      </c>
      <c r="M134" s="4" t="s">
        <v>12</v>
      </c>
      <c r="N134" s="4" t="s">
        <v>13</v>
      </c>
      <c r="O134" s="4" t="s">
        <v>14</v>
      </c>
      <c r="P134" s="4" t="s">
        <v>15</v>
      </c>
      <c r="Q134" s="4" t="s">
        <v>16</v>
      </c>
      <c r="R134" s="4" t="s">
        <v>17</v>
      </c>
      <c r="S134" s="4" t="s">
        <v>18</v>
      </c>
      <c r="T134" s="4" t="s">
        <v>19</v>
      </c>
      <c r="U134" s="4" t="s">
        <v>20</v>
      </c>
      <c r="V134" s="4" t="s">
        <v>21</v>
      </c>
      <c r="W134" s="4" t="s">
        <v>22</v>
      </c>
      <c r="X134" s="4" t="s">
        <v>23</v>
      </c>
      <c r="Y134" s="4" t="s">
        <v>24</v>
      </c>
      <c r="Z134" s="4" t="s">
        <v>25</v>
      </c>
      <c r="AA134" s="4" t="s">
        <v>26</v>
      </c>
      <c r="AB134" s="4" t="s">
        <v>27</v>
      </c>
      <c r="AC134" s="4">
        <v>-1</v>
      </c>
      <c r="AD134" s="15" t="s">
        <v>38</v>
      </c>
      <c r="AE134" s="15" t="s">
        <v>39</v>
      </c>
      <c r="AF134" s="4"/>
      <c r="AG134" s="4" t="s">
        <v>45</v>
      </c>
      <c r="AH134" s="4" t="s">
        <v>40</v>
      </c>
      <c r="AI134" s="4" t="s">
        <v>41</v>
      </c>
      <c r="AJ134" s="4" t="s">
        <v>46</v>
      </c>
      <c r="AM134" s="5">
        <v>6.5011574074074083E-2</v>
      </c>
      <c r="AN134" s="16">
        <v>36</v>
      </c>
      <c r="AO134" s="16">
        <v>66</v>
      </c>
    </row>
    <row r="135" spans="1:41" s="22" customFormat="1" x14ac:dyDescent="0.35">
      <c r="A135" s="22" t="s">
        <v>58</v>
      </c>
      <c r="B135" s="22" t="s">
        <v>31</v>
      </c>
      <c r="C135" s="22" t="s">
        <v>59</v>
      </c>
      <c r="D135" s="23">
        <v>6.283564814814814E-2</v>
      </c>
      <c r="E135" s="22">
        <v>2</v>
      </c>
      <c r="F135" s="22">
        <v>8</v>
      </c>
      <c r="H135" s="22">
        <v>1</v>
      </c>
      <c r="I135" s="22">
        <v>1</v>
      </c>
      <c r="J135" s="22">
        <v>1</v>
      </c>
      <c r="K135" s="22">
        <f t="shared" si="75"/>
        <v>1</v>
      </c>
      <c r="L135" s="22">
        <f t="shared" si="79"/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2">
        <v>0</v>
      </c>
      <c r="T135" s="22">
        <v>0</v>
      </c>
      <c r="U135" s="25">
        <v>0</v>
      </c>
      <c r="V135" s="25">
        <v>0</v>
      </c>
      <c r="W135" s="22">
        <v>0</v>
      </c>
      <c r="X135" s="22">
        <v>0</v>
      </c>
      <c r="Y135" s="22">
        <v>0</v>
      </c>
      <c r="Z135" s="22">
        <v>0</v>
      </c>
      <c r="AA135" s="25">
        <v>0</v>
      </c>
      <c r="AB135" s="25">
        <v>0</v>
      </c>
      <c r="AD135" s="16">
        <f>SUM(K135,O135,Q135,S135,U135,W135,Y135,AA135)+IF(H135=1,1,0)+AD133+I135</f>
        <v>35</v>
      </c>
      <c r="AE135" s="16">
        <f>SUM(L135,P135,R135,T135,V135,X135,Z135,AB135)+IF(H135=2,1,0)+AE133</f>
        <v>61</v>
      </c>
      <c r="AG135" s="22">
        <v>90</v>
      </c>
      <c r="AH135" s="27">
        <f>(AD138-AD135)/$AG135</f>
        <v>3.3333333333333333E-2</v>
      </c>
      <c r="AI135" s="27">
        <f>(AE138-AE135)/$AG135</f>
        <v>-1.1111111111111112E-2</v>
      </c>
      <c r="AJ135" s="22">
        <f>IF(AH135&gt;AI135,1,2)</f>
        <v>1</v>
      </c>
      <c r="AM135" s="5">
        <v>6.5462962962962959E-2</v>
      </c>
      <c r="AN135" s="16">
        <v>36</v>
      </c>
      <c r="AO135" s="16">
        <v>70</v>
      </c>
    </row>
    <row r="136" spans="1:41" x14ac:dyDescent="0.35">
      <c r="A136" t="s">
        <v>58</v>
      </c>
      <c r="B136" t="s">
        <v>31</v>
      </c>
      <c r="C136" t="s">
        <v>59</v>
      </c>
      <c r="D136" s="5">
        <v>6.3055555555555545E-2</v>
      </c>
      <c r="E136">
        <v>2</v>
      </c>
      <c r="F136">
        <v>8</v>
      </c>
      <c r="I136">
        <v>-1</v>
      </c>
      <c r="J136">
        <v>1</v>
      </c>
      <c r="K136" s="22">
        <f t="shared" si="75"/>
        <v>1</v>
      </c>
      <c r="L136" s="22">
        <f t="shared" si="79"/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s="1">
        <v>0</v>
      </c>
      <c r="V136" s="1">
        <v>0</v>
      </c>
      <c r="W136">
        <v>0</v>
      </c>
      <c r="X136">
        <v>0</v>
      </c>
      <c r="Y136">
        <v>0</v>
      </c>
      <c r="Z136">
        <v>0</v>
      </c>
      <c r="AA136" s="1">
        <v>0</v>
      </c>
      <c r="AB136" s="1">
        <v>0</v>
      </c>
      <c r="AD136" s="16">
        <f>SUM(K136,O136,Q136,S136,U136,W136,Y136,AA136)+IF(H136=1,1,0)+AD135+I136</f>
        <v>35</v>
      </c>
      <c r="AE136" s="16">
        <f>SUM(L136,P136,R136,T136,V136,X136,Z136,AB136)+AE135</f>
        <v>61</v>
      </c>
      <c r="AM136" s="5">
        <v>6.5763888888888886E-2</v>
      </c>
      <c r="AN136" s="16">
        <v>36</v>
      </c>
      <c r="AO136" s="16">
        <v>72</v>
      </c>
    </row>
    <row r="137" spans="1:41" x14ac:dyDescent="0.35">
      <c r="A137" t="s">
        <v>58</v>
      </c>
      <c r="B137" t="s">
        <v>31</v>
      </c>
      <c r="C137" t="s">
        <v>59</v>
      </c>
      <c r="D137" s="5">
        <v>6.3437499999999994E-2</v>
      </c>
      <c r="E137">
        <v>2</v>
      </c>
      <c r="F137">
        <v>8</v>
      </c>
      <c r="I137">
        <v>-1</v>
      </c>
      <c r="J137">
        <v>1</v>
      </c>
      <c r="K137" s="22">
        <f t="shared" si="75"/>
        <v>1</v>
      </c>
      <c r="L137" s="22">
        <f t="shared" si="79"/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s="1">
        <v>0</v>
      </c>
      <c r="V137" s="1">
        <v>-1</v>
      </c>
      <c r="W137">
        <v>0</v>
      </c>
      <c r="X137">
        <v>0</v>
      </c>
      <c r="Y137">
        <v>0</v>
      </c>
      <c r="Z137">
        <v>0</v>
      </c>
      <c r="AA137" s="1">
        <v>0</v>
      </c>
      <c r="AB137" s="1">
        <v>0</v>
      </c>
      <c r="AD137" s="16">
        <f t="shared" ref="AD137:AD138" si="82">SUM(K137,O137,Q137,S137,U137,W137,Y137,AA137)+IF(H137=1,1,0)+AD136+I137</f>
        <v>35</v>
      </c>
      <c r="AE137" s="16">
        <f t="shared" ref="AE137:AE138" si="83">SUM(L137,P137,R137,T137,V137,X137,Z137,AB137)+AE136</f>
        <v>60</v>
      </c>
      <c r="AM137" s="23">
        <v>6.699074074074074E-2</v>
      </c>
      <c r="AN137" s="16">
        <v>39</v>
      </c>
      <c r="AO137" s="16">
        <v>72</v>
      </c>
    </row>
    <row r="138" spans="1:41" x14ac:dyDescent="0.35">
      <c r="A138" t="s">
        <v>58</v>
      </c>
      <c r="B138" t="s">
        <v>31</v>
      </c>
      <c r="C138" t="s">
        <v>59</v>
      </c>
      <c r="D138" s="5">
        <v>6.3877314814814817E-2</v>
      </c>
      <c r="E138">
        <v>2</v>
      </c>
      <c r="F138">
        <v>8</v>
      </c>
      <c r="I138">
        <v>1</v>
      </c>
      <c r="J138">
        <v>1</v>
      </c>
      <c r="K138" s="22">
        <f t="shared" si="75"/>
        <v>1</v>
      </c>
      <c r="L138" s="22">
        <f t="shared" si="79"/>
        <v>0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 s="1">
        <v>0</v>
      </c>
      <c r="V138" s="1">
        <v>0</v>
      </c>
      <c r="W138">
        <v>0</v>
      </c>
      <c r="X138">
        <v>0</v>
      </c>
      <c r="Y138">
        <v>0</v>
      </c>
      <c r="Z138">
        <v>0</v>
      </c>
      <c r="AA138" s="1">
        <v>0</v>
      </c>
      <c r="AB138" s="1">
        <v>0</v>
      </c>
      <c r="AD138" s="16">
        <f t="shared" si="82"/>
        <v>38</v>
      </c>
      <c r="AE138" s="16">
        <f t="shared" si="83"/>
        <v>60</v>
      </c>
      <c r="AM138" s="5">
        <v>6.732638888888888E-2</v>
      </c>
      <c r="AN138" s="16">
        <v>38</v>
      </c>
      <c r="AO138" s="16">
        <v>73</v>
      </c>
    </row>
    <row r="139" spans="1:41" s="22" customFormat="1" x14ac:dyDescent="0.35">
      <c r="A139" s="4" t="s">
        <v>0</v>
      </c>
      <c r="B139" s="4" t="s">
        <v>1</v>
      </c>
      <c r="C139" s="4" t="s">
        <v>2</v>
      </c>
      <c r="D139" s="4" t="s">
        <v>3</v>
      </c>
      <c r="E139" s="4" t="s">
        <v>4</v>
      </c>
      <c r="F139" s="4" t="s">
        <v>5</v>
      </c>
      <c r="G139" s="4"/>
      <c r="H139" s="4" t="s">
        <v>10</v>
      </c>
      <c r="I139" s="4" t="s">
        <v>11</v>
      </c>
      <c r="J139" s="4" t="s">
        <v>33</v>
      </c>
      <c r="K139" s="4" t="s">
        <v>36</v>
      </c>
      <c r="L139" s="4" t="s">
        <v>37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  <c r="U139" s="4" t="s">
        <v>20</v>
      </c>
      <c r="V139" s="4" t="s">
        <v>21</v>
      </c>
      <c r="W139" s="4" t="s">
        <v>22</v>
      </c>
      <c r="X139" s="4" t="s">
        <v>23</v>
      </c>
      <c r="Y139" s="4" t="s">
        <v>24</v>
      </c>
      <c r="Z139" s="4" t="s">
        <v>25</v>
      </c>
      <c r="AA139" s="4" t="s">
        <v>26</v>
      </c>
      <c r="AB139" s="4" t="s">
        <v>27</v>
      </c>
      <c r="AC139" s="4">
        <v>-1</v>
      </c>
      <c r="AD139" s="15" t="s">
        <v>38</v>
      </c>
      <c r="AE139" s="15" t="s">
        <v>39</v>
      </c>
      <c r="AF139" s="4"/>
      <c r="AG139" s="4" t="s">
        <v>45</v>
      </c>
      <c r="AH139" s="4" t="s">
        <v>40</v>
      </c>
      <c r="AI139" s="4" t="s">
        <v>41</v>
      </c>
      <c r="AJ139" s="4" t="s">
        <v>46</v>
      </c>
      <c r="AM139" s="5">
        <v>6.806712962962963E-2</v>
      </c>
      <c r="AN139" s="16">
        <v>38</v>
      </c>
      <c r="AO139" s="16">
        <v>72</v>
      </c>
    </row>
    <row r="140" spans="1:41" s="22" customFormat="1" x14ac:dyDescent="0.35">
      <c r="A140" s="22" t="s">
        <v>58</v>
      </c>
      <c r="B140" s="22" t="s">
        <v>31</v>
      </c>
      <c r="C140" s="22" t="s">
        <v>59</v>
      </c>
      <c r="D140" s="23">
        <v>6.4409722222222229E-2</v>
      </c>
      <c r="E140" s="22">
        <v>2</v>
      </c>
      <c r="F140" s="22">
        <v>9</v>
      </c>
      <c r="H140" s="22">
        <v>2</v>
      </c>
      <c r="I140" s="22">
        <v>1</v>
      </c>
      <c r="J140" s="22">
        <v>1</v>
      </c>
      <c r="K140" s="22">
        <f t="shared" si="75"/>
        <v>1</v>
      </c>
      <c r="L140" s="22">
        <f t="shared" si="79"/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5">
        <v>0</v>
      </c>
      <c r="V140" s="25">
        <v>0</v>
      </c>
      <c r="W140" s="22">
        <v>0</v>
      </c>
      <c r="X140" s="22">
        <v>0</v>
      </c>
      <c r="Y140" s="22">
        <v>0</v>
      </c>
      <c r="Z140" s="22">
        <v>0</v>
      </c>
      <c r="AA140" s="25">
        <v>0</v>
      </c>
      <c r="AB140" s="25">
        <v>0</v>
      </c>
      <c r="AD140" s="16">
        <f>SUM(K140,O140,Q140,S140,U140,W140,Y140,AA140)+IF(H140=1,1,0)+AD137</f>
        <v>36</v>
      </c>
      <c r="AE140" s="16">
        <f>SUM(L140,P140,R140,T140,V140,X140,Z140,AB140)+IF(H140=2,1,0)+I140+AE137</f>
        <v>62</v>
      </c>
      <c r="AG140" s="22">
        <v>117</v>
      </c>
      <c r="AH140" s="22">
        <f>(AD144-AD140)/$AG140</f>
        <v>0</v>
      </c>
      <c r="AI140" s="26">
        <f>(AE144-AE140)/$AG140</f>
        <v>8.5470085470085472E-2</v>
      </c>
      <c r="AJ140" s="22">
        <f>IF(AH140&gt;AI140,1,2)</f>
        <v>2</v>
      </c>
      <c r="AM140" s="5">
        <v>6.8553240740740748E-2</v>
      </c>
      <c r="AN140" s="16">
        <v>40</v>
      </c>
      <c r="AO140" s="16">
        <v>72</v>
      </c>
    </row>
    <row r="141" spans="1:41" x14ac:dyDescent="0.35">
      <c r="A141" t="s">
        <v>58</v>
      </c>
      <c r="B141" t="s">
        <v>31</v>
      </c>
      <c r="C141" t="s">
        <v>59</v>
      </c>
      <c r="D141" s="5">
        <v>6.4710648148148142E-2</v>
      </c>
      <c r="E141">
        <v>2</v>
      </c>
      <c r="F141">
        <v>9</v>
      </c>
      <c r="I141">
        <v>1</v>
      </c>
      <c r="J141">
        <v>2</v>
      </c>
      <c r="K141" s="22">
        <f t="shared" si="75"/>
        <v>0</v>
      </c>
      <c r="L141" s="22">
        <f t="shared" si="79"/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0</v>
      </c>
      <c r="T141">
        <v>0</v>
      </c>
      <c r="U141" s="1">
        <v>0</v>
      </c>
      <c r="V141" s="1">
        <v>0</v>
      </c>
      <c r="W141">
        <v>0</v>
      </c>
      <c r="X141">
        <v>0</v>
      </c>
      <c r="Y141">
        <v>0</v>
      </c>
      <c r="Z141">
        <v>0</v>
      </c>
      <c r="AA141" s="1">
        <v>0</v>
      </c>
      <c r="AB141" s="1">
        <v>0</v>
      </c>
      <c r="AD141" s="16">
        <f>SUM(K141,O141,Q141,S141,U141,W141,Y141,AA141)+IF(H141=1,1,0)+AD140</f>
        <v>36</v>
      </c>
      <c r="AE141" s="16">
        <f>SUM(L141,P141,R141,T141,V141,X141,Z141,AB141)+AE140+I141</f>
        <v>66</v>
      </c>
      <c r="AM141" s="5">
        <v>6.9016203703703705E-2</v>
      </c>
      <c r="AN141" s="16">
        <v>41</v>
      </c>
      <c r="AO141" s="16">
        <v>73</v>
      </c>
    </row>
    <row r="142" spans="1:41" x14ac:dyDescent="0.35">
      <c r="A142" t="s">
        <v>58</v>
      </c>
      <c r="B142" t="s">
        <v>31</v>
      </c>
      <c r="C142" t="s">
        <v>59</v>
      </c>
      <c r="D142" s="5">
        <v>6.5011574074074083E-2</v>
      </c>
      <c r="E142">
        <v>2</v>
      </c>
      <c r="F142">
        <v>9</v>
      </c>
      <c r="I142">
        <v>-1</v>
      </c>
      <c r="J142">
        <v>2</v>
      </c>
      <c r="K142" s="22">
        <f t="shared" si="75"/>
        <v>0</v>
      </c>
      <c r="L142" s="22">
        <f t="shared" si="79"/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s="1">
        <v>0</v>
      </c>
      <c r="V142" s="1">
        <v>0</v>
      </c>
      <c r="W142">
        <v>0</v>
      </c>
      <c r="X142">
        <v>0</v>
      </c>
      <c r="Y142">
        <v>0</v>
      </c>
      <c r="Z142">
        <v>0</v>
      </c>
      <c r="AA142" s="1">
        <v>0</v>
      </c>
      <c r="AB142" s="1">
        <v>0</v>
      </c>
      <c r="AD142" s="16">
        <f t="shared" ref="AD142:AD144" si="84">SUM(K142,O142,Q142,S142,U142,W142,Y142,AA142)+IF(H142=1,1,0)+AD141</f>
        <v>36</v>
      </c>
      <c r="AE142" s="16">
        <f t="shared" ref="AE142:AE144" si="85">SUM(L142,P142,R142,T142,V142,X142,Z142,AB142)+AE141+I142</f>
        <v>66</v>
      </c>
      <c r="AM142" s="5">
        <v>6.9398148148148139E-2</v>
      </c>
      <c r="AN142" s="16">
        <v>43</v>
      </c>
      <c r="AO142" s="16">
        <v>73</v>
      </c>
    </row>
    <row r="143" spans="1:41" x14ac:dyDescent="0.35">
      <c r="A143" t="s">
        <v>58</v>
      </c>
      <c r="B143" t="s">
        <v>31</v>
      </c>
      <c r="C143" t="s">
        <v>59</v>
      </c>
      <c r="D143" s="5">
        <v>6.5462962962962959E-2</v>
      </c>
      <c r="E143">
        <v>2</v>
      </c>
      <c r="F143">
        <v>9</v>
      </c>
      <c r="I143">
        <v>1</v>
      </c>
      <c r="J143">
        <v>2</v>
      </c>
      <c r="K143" s="22">
        <f t="shared" si="75"/>
        <v>0</v>
      </c>
      <c r="L143" s="22">
        <f t="shared" si="79"/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0</v>
      </c>
      <c r="U143" s="1">
        <v>0</v>
      </c>
      <c r="V143" s="1">
        <v>0</v>
      </c>
      <c r="W143">
        <v>0</v>
      </c>
      <c r="X143">
        <v>0</v>
      </c>
      <c r="Y143">
        <v>0</v>
      </c>
      <c r="Z143">
        <v>0</v>
      </c>
      <c r="AA143" s="1">
        <v>0</v>
      </c>
      <c r="AB143" s="1">
        <v>0</v>
      </c>
      <c r="AD143" s="16">
        <f t="shared" si="84"/>
        <v>36</v>
      </c>
      <c r="AE143" s="16">
        <f t="shared" si="85"/>
        <v>70</v>
      </c>
      <c r="AM143" s="23">
        <v>6.9953703703703699E-2</v>
      </c>
      <c r="AN143" s="16">
        <v>41</v>
      </c>
      <c r="AO143" s="16">
        <v>78</v>
      </c>
    </row>
    <row r="144" spans="1:41" x14ac:dyDescent="0.35">
      <c r="A144" t="s">
        <v>58</v>
      </c>
      <c r="B144" t="s">
        <v>31</v>
      </c>
      <c r="C144" t="s">
        <v>59</v>
      </c>
      <c r="D144" s="5">
        <v>6.5763888888888886E-2</v>
      </c>
      <c r="E144">
        <v>2</v>
      </c>
      <c r="F144">
        <v>9</v>
      </c>
      <c r="I144">
        <v>1</v>
      </c>
      <c r="J144">
        <v>2</v>
      </c>
      <c r="K144" s="22">
        <f t="shared" si="75"/>
        <v>0</v>
      </c>
      <c r="L144" s="22">
        <f t="shared" si="79"/>
        <v>1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s="1">
        <v>0</v>
      </c>
      <c r="V144" s="1">
        <v>0</v>
      </c>
      <c r="W144">
        <v>0</v>
      </c>
      <c r="X144">
        <v>0</v>
      </c>
      <c r="Y144">
        <v>0</v>
      </c>
      <c r="Z144">
        <v>0</v>
      </c>
      <c r="AA144" s="1">
        <v>0</v>
      </c>
      <c r="AB144" s="1">
        <v>0</v>
      </c>
      <c r="AD144" s="16">
        <f t="shared" si="84"/>
        <v>36</v>
      </c>
      <c r="AE144" s="16">
        <f t="shared" si="85"/>
        <v>72</v>
      </c>
      <c r="AM144" s="5">
        <v>7.0254629629629625E-2</v>
      </c>
      <c r="AN144" s="16">
        <v>41</v>
      </c>
      <c r="AO144" s="16">
        <v>80</v>
      </c>
    </row>
    <row r="145" spans="1:41" s="22" customFormat="1" x14ac:dyDescent="0.35">
      <c r="A145" s="4" t="s">
        <v>0</v>
      </c>
      <c r="B145" s="4" t="s">
        <v>1</v>
      </c>
      <c r="C145" s="4" t="s">
        <v>2</v>
      </c>
      <c r="D145" s="4" t="s">
        <v>3</v>
      </c>
      <c r="E145" s="4" t="s">
        <v>4</v>
      </c>
      <c r="F145" s="4" t="s">
        <v>5</v>
      </c>
      <c r="G145" s="4"/>
      <c r="H145" s="4" t="s">
        <v>10</v>
      </c>
      <c r="I145" s="4" t="s">
        <v>11</v>
      </c>
      <c r="J145" s="4" t="s">
        <v>33</v>
      </c>
      <c r="K145" s="4" t="s">
        <v>36</v>
      </c>
      <c r="L145" s="4" t="s">
        <v>37</v>
      </c>
      <c r="M145" s="4" t="s">
        <v>12</v>
      </c>
      <c r="N145" s="4" t="s">
        <v>13</v>
      </c>
      <c r="O145" s="4" t="s">
        <v>14</v>
      </c>
      <c r="P145" s="4" t="s">
        <v>15</v>
      </c>
      <c r="Q145" s="4" t="s">
        <v>16</v>
      </c>
      <c r="R145" s="4" t="s">
        <v>17</v>
      </c>
      <c r="S145" s="4" t="s">
        <v>18</v>
      </c>
      <c r="T145" s="4" t="s">
        <v>19</v>
      </c>
      <c r="U145" s="4" t="s">
        <v>20</v>
      </c>
      <c r="V145" s="4" t="s">
        <v>21</v>
      </c>
      <c r="W145" s="4" t="s">
        <v>22</v>
      </c>
      <c r="X145" s="4" t="s">
        <v>23</v>
      </c>
      <c r="Y145" s="4" t="s">
        <v>24</v>
      </c>
      <c r="Z145" s="4" t="s">
        <v>25</v>
      </c>
      <c r="AA145" s="4" t="s">
        <v>26</v>
      </c>
      <c r="AB145" s="4" t="s">
        <v>27</v>
      </c>
      <c r="AC145" s="4">
        <v>-1</v>
      </c>
      <c r="AD145" s="15" t="s">
        <v>38</v>
      </c>
      <c r="AE145" s="15" t="s">
        <v>39</v>
      </c>
      <c r="AF145" s="4"/>
      <c r="AG145" s="4" t="s">
        <v>45</v>
      </c>
      <c r="AH145" s="4" t="s">
        <v>40</v>
      </c>
      <c r="AI145" s="4" t="s">
        <v>41</v>
      </c>
      <c r="AJ145" s="4" t="s">
        <v>46</v>
      </c>
      <c r="AM145" s="5">
        <v>7.059027777777778E-2</v>
      </c>
      <c r="AN145" s="16">
        <v>42</v>
      </c>
      <c r="AO145" s="16">
        <v>78</v>
      </c>
    </row>
    <row r="146" spans="1:41" s="22" customFormat="1" x14ac:dyDescent="0.35">
      <c r="A146" s="22" t="s">
        <v>58</v>
      </c>
      <c r="B146" s="22" t="s">
        <v>31</v>
      </c>
      <c r="C146" s="22" t="s">
        <v>59</v>
      </c>
      <c r="D146" s="23">
        <v>6.699074074074074E-2</v>
      </c>
      <c r="E146" s="22">
        <v>2</v>
      </c>
      <c r="F146" s="22">
        <v>10</v>
      </c>
      <c r="H146" s="22">
        <v>1</v>
      </c>
      <c r="I146" s="22">
        <v>1</v>
      </c>
      <c r="J146" s="22">
        <v>1</v>
      </c>
      <c r="K146" s="22">
        <f t="shared" si="75"/>
        <v>1</v>
      </c>
      <c r="L146" s="22">
        <f t="shared" si="79"/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5">
        <v>0</v>
      </c>
      <c r="V146" s="25">
        <v>0</v>
      </c>
      <c r="W146" s="22">
        <v>0</v>
      </c>
      <c r="X146" s="22">
        <v>0</v>
      </c>
      <c r="Y146" s="22">
        <v>0</v>
      </c>
      <c r="Z146" s="22">
        <v>0</v>
      </c>
      <c r="AA146" s="25">
        <v>0</v>
      </c>
      <c r="AB146" s="25">
        <v>0</v>
      </c>
      <c r="AD146" s="16">
        <f>SUM(K146,O146,Q146,S146,U146,W146,Y146,AA146)+IF(H146=1,1,0)+AD144+I146</f>
        <v>39</v>
      </c>
      <c r="AE146" s="16">
        <f>SUM(L146,P146,R146,T146,V146,X146,Z146,AB146)+IF(H146=2,1,0)+AE144</f>
        <v>72</v>
      </c>
      <c r="AG146" s="22">
        <v>208</v>
      </c>
      <c r="AH146" s="26">
        <f>(AD151-AD146)/$AG146</f>
        <v>1.9230769230769232E-2</v>
      </c>
      <c r="AI146" s="26">
        <f>(AE151-AE146)/$AG146</f>
        <v>4.807692307692308E-3</v>
      </c>
      <c r="AJ146" s="22">
        <f>IF(AH146&gt;AI146,1,2)</f>
        <v>1</v>
      </c>
      <c r="AM146" s="5">
        <v>7.1087962962962964E-2</v>
      </c>
      <c r="AN146" s="16">
        <v>42</v>
      </c>
      <c r="AO146" s="16">
        <v>80</v>
      </c>
    </row>
    <row r="147" spans="1:41" x14ac:dyDescent="0.35">
      <c r="A147" t="s">
        <v>58</v>
      </c>
      <c r="B147" t="s">
        <v>31</v>
      </c>
      <c r="C147" t="s">
        <v>59</v>
      </c>
      <c r="D147" s="5">
        <v>6.732638888888888E-2</v>
      </c>
      <c r="E147">
        <v>2</v>
      </c>
      <c r="F147">
        <v>10</v>
      </c>
      <c r="I147">
        <v>-1</v>
      </c>
      <c r="J147">
        <v>2</v>
      </c>
      <c r="K147" s="22">
        <f t="shared" si="75"/>
        <v>0</v>
      </c>
      <c r="L147" s="22">
        <f t="shared" si="79"/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s="1">
        <v>0</v>
      </c>
      <c r="V147" s="1">
        <v>0</v>
      </c>
      <c r="W147">
        <v>0</v>
      </c>
      <c r="X147">
        <v>0</v>
      </c>
      <c r="Y147">
        <v>0</v>
      </c>
      <c r="Z147">
        <v>0</v>
      </c>
      <c r="AA147" s="1">
        <v>0</v>
      </c>
      <c r="AB147" s="1">
        <v>0</v>
      </c>
      <c r="AD147" s="16">
        <f>SUM(K147,O147,Q147,S147,U147,W147,Y147,AA147)+IF(H147=1,1,0)+AD146+I147</f>
        <v>38</v>
      </c>
      <c r="AE147" s="16">
        <f>SUM(L147,P147,R147,T147,V147,X147,Z147,AB147)+AE146</f>
        <v>73</v>
      </c>
      <c r="AM147" s="5">
        <v>7.1701388888888884E-2</v>
      </c>
      <c r="AN147" s="16">
        <v>42</v>
      </c>
      <c r="AO147" s="16">
        <v>80</v>
      </c>
    </row>
    <row r="148" spans="1:41" x14ac:dyDescent="0.35">
      <c r="A148" t="s">
        <v>58</v>
      </c>
      <c r="B148" t="s">
        <v>31</v>
      </c>
      <c r="C148" t="s">
        <v>59</v>
      </c>
      <c r="D148" s="5">
        <v>6.806712962962963E-2</v>
      </c>
      <c r="E148">
        <v>2</v>
      </c>
      <c r="F148">
        <v>10</v>
      </c>
      <c r="I148">
        <v>-1</v>
      </c>
      <c r="J148">
        <v>1</v>
      </c>
      <c r="K148" s="22">
        <f t="shared" si="75"/>
        <v>1</v>
      </c>
      <c r="L148" s="22">
        <f t="shared" si="79"/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s="1">
        <v>0</v>
      </c>
      <c r="V148" s="1">
        <v>-1</v>
      </c>
      <c r="W148">
        <v>0</v>
      </c>
      <c r="X148">
        <v>0</v>
      </c>
      <c r="Y148">
        <v>0</v>
      </c>
      <c r="Z148">
        <v>0</v>
      </c>
      <c r="AA148" s="1">
        <v>0</v>
      </c>
      <c r="AB148" s="1">
        <v>0</v>
      </c>
      <c r="AD148" s="16">
        <f t="shared" ref="AD148:AD151" si="86">SUM(K148,O148,Q148,S148,U148,W148,Y148,AA148)+IF(H148=1,1,0)+AD147+I148</f>
        <v>38</v>
      </c>
      <c r="AE148" s="16">
        <f t="shared" ref="AE148:AE151" si="87">SUM(L148,P148,R148,T148,V148,X148,Z148,AB148)+AE147</f>
        <v>72</v>
      </c>
      <c r="AM148" s="23">
        <v>7.3194444444444437E-2</v>
      </c>
      <c r="AN148" s="16">
        <v>47</v>
      </c>
      <c r="AO148" s="16">
        <v>80</v>
      </c>
    </row>
    <row r="149" spans="1:41" x14ac:dyDescent="0.35">
      <c r="A149" t="s">
        <v>58</v>
      </c>
      <c r="B149" t="s">
        <v>31</v>
      </c>
      <c r="C149" t="s">
        <v>59</v>
      </c>
      <c r="D149" s="5">
        <v>6.8553240740740748E-2</v>
      </c>
      <c r="E149">
        <v>2</v>
      </c>
      <c r="F149">
        <v>10</v>
      </c>
      <c r="I149">
        <v>1</v>
      </c>
      <c r="J149">
        <v>1</v>
      </c>
      <c r="K149" s="22">
        <f t="shared" si="75"/>
        <v>1</v>
      </c>
      <c r="L149" s="22">
        <f t="shared" si="79"/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s="1">
        <v>0</v>
      </c>
      <c r="V149" s="1">
        <v>0</v>
      </c>
      <c r="W149">
        <v>0</v>
      </c>
      <c r="X149">
        <v>0</v>
      </c>
      <c r="Y149">
        <v>0</v>
      </c>
      <c r="Z149">
        <v>0</v>
      </c>
      <c r="AA149" s="1">
        <v>0</v>
      </c>
      <c r="AB149" s="1">
        <v>0</v>
      </c>
      <c r="AD149" s="16">
        <f t="shared" si="86"/>
        <v>40</v>
      </c>
      <c r="AE149" s="16">
        <f t="shared" si="87"/>
        <v>72</v>
      </c>
      <c r="AM149" s="5">
        <v>7.3599537037037033E-2</v>
      </c>
      <c r="AN149" s="16">
        <v>47</v>
      </c>
      <c r="AO149" s="16">
        <v>80</v>
      </c>
    </row>
    <row r="150" spans="1:41" x14ac:dyDescent="0.35">
      <c r="A150" t="s">
        <v>58</v>
      </c>
      <c r="B150" t="s">
        <v>31</v>
      </c>
      <c r="C150" t="s">
        <v>59</v>
      </c>
      <c r="D150" s="5">
        <v>6.9016203703703705E-2</v>
      </c>
      <c r="E150">
        <v>2</v>
      </c>
      <c r="F150">
        <v>10</v>
      </c>
      <c r="I150">
        <v>1</v>
      </c>
      <c r="J150">
        <v>2</v>
      </c>
      <c r="K150" s="22">
        <f t="shared" si="75"/>
        <v>0</v>
      </c>
      <c r="L150" s="22">
        <f t="shared" si="79"/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s="1">
        <v>0</v>
      </c>
      <c r="V150" s="1">
        <v>0</v>
      </c>
      <c r="W150">
        <v>0</v>
      </c>
      <c r="X150">
        <v>0</v>
      </c>
      <c r="Y150">
        <v>0</v>
      </c>
      <c r="Z150">
        <v>0</v>
      </c>
      <c r="AA150" s="1">
        <v>0</v>
      </c>
      <c r="AB150" s="1">
        <v>0</v>
      </c>
      <c r="AD150" s="16">
        <f t="shared" si="86"/>
        <v>41</v>
      </c>
      <c r="AE150" s="16">
        <f t="shared" si="87"/>
        <v>73</v>
      </c>
      <c r="AM150" s="5">
        <v>7.4050925925925923E-2</v>
      </c>
      <c r="AN150" s="16">
        <v>47</v>
      </c>
      <c r="AO150" s="16">
        <v>80</v>
      </c>
    </row>
    <row r="151" spans="1:41" x14ac:dyDescent="0.35">
      <c r="A151" t="s">
        <v>58</v>
      </c>
      <c r="B151" t="s">
        <v>31</v>
      </c>
      <c r="C151" t="s">
        <v>59</v>
      </c>
      <c r="D151" s="5">
        <v>6.9398148148148139E-2</v>
      </c>
      <c r="E151">
        <v>2</v>
      </c>
      <c r="F151">
        <v>10</v>
      </c>
      <c r="I151">
        <v>1</v>
      </c>
      <c r="J151">
        <v>1</v>
      </c>
      <c r="K151" s="22">
        <f t="shared" si="75"/>
        <v>1</v>
      </c>
      <c r="L151" s="22">
        <f t="shared" si="79"/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s="1">
        <v>0</v>
      </c>
      <c r="V151" s="1">
        <v>0</v>
      </c>
      <c r="W151">
        <v>0</v>
      </c>
      <c r="X151">
        <v>0</v>
      </c>
      <c r="Y151">
        <v>0</v>
      </c>
      <c r="Z151">
        <v>0</v>
      </c>
      <c r="AA151" s="1">
        <v>0</v>
      </c>
      <c r="AB151" s="1">
        <v>0</v>
      </c>
      <c r="AD151" s="16">
        <f t="shared" si="86"/>
        <v>43</v>
      </c>
      <c r="AE151" s="16">
        <f t="shared" si="87"/>
        <v>73</v>
      </c>
      <c r="AM151" s="5">
        <v>7.4502314814814813E-2</v>
      </c>
      <c r="AN151" s="16">
        <v>49</v>
      </c>
      <c r="AO151" s="16">
        <v>80</v>
      </c>
    </row>
    <row r="152" spans="1:41" s="22" customFormat="1" x14ac:dyDescent="0.35">
      <c r="A152" s="4" t="s">
        <v>0</v>
      </c>
      <c r="B152" s="4" t="s">
        <v>1</v>
      </c>
      <c r="C152" s="4" t="s">
        <v>2</v>
      </c>
      <c r="D152" s="4" t="s">
        <v>3</v>
      </c>
      <c r="E152" s="4" t="s">
        <v>4</v>
      </c>
      <c r="F152" s="4" t="s">
        <v>5</v>
      </c>
      <c r="G152" s="4"/>
      <c r="H152" s="4" t="s">
        <v>10</v>
      </c>
      <c r="I152" s="4" t="s">
        <v>11</v>
      </c>
      <c r="J152" s="4" t="s">
        <v>33</v>
      </c>
      <c r="K152" s="4" t="s">
        <v>36</v>
      </c>
      <c r="L152" s="4" t="s">
        <v>37</v>
      </c>
      <c r="M152" s="4" t="s">
        <v>12</v>
      </c>
      <c r="N152" s="4" t="s">
        <v>13</v>
      </c>
      <c r="O152" s="4" t="s">
        <v>14</v>
      </c>
      <c r="P152" s="4" t="s">
        <v>15</v>
      </c>
      <c r="Q152" s="4" t="s">
        <v>16</v>
      </c>
      <c r="R152" s="4" t="s">
        <v>17</v>
      </c>
      <c r="S152" s="4" t="s">
        <v>18</v>
      </c>
      <c r="T152" s="4" t="s">
        <v>19</v>
      </c>
      <c r="U152" s="4" t="s">
        <v>20</v>
      </c>
      <c r="V152" s="4" t="s">
        <v>21</v>
      </c>
      <c r="W152" s="4" t="s">
        <v>22</v>
      </c>
      <c r="X152" s="4" t="s">
        <v>23</v>
      </c>
      <c r="Y152" s="4" t="s">
        <v>24</v>
      </c>
      <c r="Z152" s="4" t="s">
        <v>25</v>
      </c>
      <c r="AA152" s="4" t="s">
        <v>26</v>
      </c>
      <c r="AB152" s="4" t="s">
        <v>27</v>
      </c>
      <c r="AC152" s="4">
        <v>-1</v>
      </c>
      <c r="AD152" s="15" t="s">
        <v>38</v>
      </c>
      <c r="AE152" s="15" t="s">
        <v>39</v>
      </c>
      <c r="AF152" s="4"/>
      <c r="AG152" s="4" t="s">
        <v>45</v>
      </c>
      <c r="AH152" s="4" t="s">
        <v>40</v>
      </c>
      <c r="AI152" s="4" t="s">
        <v>41</v>
      </c>
      <c r="AJ152" s="4" t="s">
        <v>46</v>
      </c>
      <c r="AM152" s="23">
        <v>7.513888888888888E-2</v>
      </c>
      <c r="AN152" s="16">
        <v>47</v>
      </c>
      <c r="AO152" s="16">
        <v>83</v>
      </c>
    </row>
    <row r="153" spans="1:41" s="22" customFormat="1" x14ac:dyDescent="0.35">
      <c r="A153" s="22" t="s">
        <v>58</v>
      </c>
      <c r="B153" s="22" t="s">
        <v>31</v>
      </c>
      <c r="C153" s="22" t="s">
        <v>59</v>
      </c>
      <c r="D153" s="23">
        <v>6.9953703703703699E-2</v>
      </c>
      <c r="E153" s="22">
        <v>2</v>
      </c>
      <c r="F153" s="22">
        <v>11</v>
      </c>
      <c r="H153" s="22">
        <v>2</v>
      </c>
      <c r="I153" s="22">
        <v>1</v>
      </c>
      <c r="J153" s="22">
        <v>2</v>
      </c>
      <c r="K153" s="22">
        <f t="shared" si="75"/>
        <v>0</v>
      </c>
      <c r="L153" s="22">
        <f t="shared" si="79"/>
        <v>1</v>
      </c>
      <c r="M153" s="22">
        <v>0</v>
      </c>
      <c r="N153" s="22">
        <v>0</v>
      </c>
      <c r="O153" s="22">
        <v>0</v>
      </c>
      <c r="P153" s="22">
        <v>1</v>
      </c>
      <c r="Q153" s="22">
        <v>0</v>
      </c>
      <c r="R153" s="22">
        <v>1</v>
      </c>
      <c r="S153" s="22">
        <v>0</v>
      </c>
      <c r="T153" s="22">
        <v>0</v>
      </c>
      <c r="U153" s="25">
        <v>0</v>
      </c>
      <c r="V153" s="25">
        <v>0</v>
      </c>
      <c r="W153" s="22">
        <v>0</v>
      </c>
      <c r="X153" s="22">
        <v>0</v>
      </c>
      <c r="Y153" s="22">
        <v>0</v>
      </c>
      <c r="Z153" s="22">
        <v>0</v>
      </c>
      <c r="AA153" s="25">
        <v>0</v>
      </c>
      <c r="AB153" s="25">
        <v>0</v>
      </c>
      <c r="AD153" s="16">
        <f>SUM(K153,O153,Q153,S153,U153,W153,Y153,AA153)+IF(H153=1,1,0)+AD150</f>
        <v>41</v>
      </c>
      <c r="AE153" s="16">
        <f>SUM(L153,P153,R153,T153,V153,X153,Z153,AB153)+IF(H153=2,1,0)+I153+AE150</f>
        <v>78</v>
      </c>
      <c r="AG153" s="22">
        <v>151</v>
      </c>
      <c r="AH153" s="26">
        <f>(AD157-AD153)/$AG153</f>
        <v>6.6225165562913907E-3</v>
      </c>
      <c r="AI153" s="26">
        <f>(AE157-AE153)/$AG153</f>
        <v>1.3245033112582781E-2</v>
      </c>
      <c r="AJ153" s="22">
        <f>IF(AH153&gt;AI153,1,2)</f>
        <v>2</v>
      </c>
      <c r="AM153" s="5">
        <v>7.5821759259259255E-2</v>
      </c>
      <c r="AN153" s="16">
        <v>48</v>
      </c>
      <c r="AO153" s="16">
        <v>84</v>
      </c>
    </row>
    <row r="154" spans="1:41" x14ac:dyDescent="0.35">
      <c r="A154" t="s">
        <v>58</v>
      </c>
      <c r="B154" t="s">
        <v>31</v>
      </c>
      <c r="C154" t="s">
        <v>59</v>
      </c>
      <c r="D154" s="5">
        <v>7.0254629629629625E-2</v>
      </c>
      <c r="E154">
        <v>2</v>
      </c>
      <c r="F154">
        <v>11</v>
      </c>
      <c r="I154">
        <v>1</v>
      </c>
      <c r="J154">
        <v>2</v>
      </c>
      <c r="K154" s="22">
        <f t="shared" si="75"/>
        <v>0</v>
      </c>
      <c r="L154" s="22">
        <f t="shared" si="79"/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1">
        <v>0</v>
      </c>
      <c r="V154" s="1">
        <v>0</v>
      </c>
      <c r="W154">
        <v>0</v>
      </c>
      <c r="X154">
        <v>0</v>
      </c>
      <c r="Y154">
        <v>0</v>
      </c>
      <c r="Z154">
        <v>0</v>
      </c>
      <c r="AA154" s="1">
        <v>0</v>
      </c>
      <c r="AB154" s="1">
        <v>0</v>
      </c>
      <c r="AD154" s="16">
        <f>SUM(K154,O154,Q154,S154,U154,W154,Y154,AA154)+IF(H154=1,1,0)+AD153</f>
        <v>41</v>
      </c>
      <c r="AE154" s="16">
        <f>SUM(L154,P154,R154,T154,V154,X154,Z154,AB154)+AE153+I154</f>
        <v>80</v>
      </c>
      <c r="AM154" s="5">
        <v>7.6122685185185182E-2</v>
      </c>
      <c r="AN154" s="16">
        <v>49</v>
      </c>
      <c r="AO154" s="16">
        <v>83</v>
      </c>
    </row>
    <row r="155" spans="1:41" x14ac:dyDescent="0.35">
      <c r="A155" t="s">
        <v>58</v>
      </c>
      <c r="B155" t="s">
        <v>31</v>
      </c>
      <c r="C155" t="s">
        <v>59</v>
      </c>
      <c r="D155" s="5">
        <v>7.059027777777778E-2</v>
      </c>
      <c r="E155">
        <v>2</v>
      </c>
      <c r="F155">
        <v>11</v>
      </c>
      <c r="I155">
        <v>-1</v>
      </c>
      <c r="J155">
        <v>1</v>
      </c>
      <c r="K155" s="22">
        <f t="shared" si="75"/>
        <v>1</v>
      </c>
      <c r="L155" s="22">
        <f t="shared" si="79"/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1">
        <v>0</v>
      </c>
      <c r="V155" s="1">
        <v>-1</v>
      </c>
      <c r="W155">
        <v>0</v>
      </c>
      <c r="X155">
        <v>0</v>
      </c>
      <c r="Y155">
        <v>0</v>
      </c>
      <c r="Z155">
        <v>0</v>
      </c>
      <c r="AA155" s="1">
        <v>0</v>
      </c>
      <c r="AB155" s="1">
        <v>0</v>
      </c>
      <c r="AD155" s="16">
        <f t="shared" ref="AD155:AD157" si="88">SUM(K155,O155,Q155,S155,U155,W155,Y155,AA155)+IF(H155=1,1,0)+AD154</f>
        <v>42</v>
      </c>
      <c r="AE155" s="16">
        <f t="shared" ref="AE155:AE157" si="89">SUM(L155,P155,R155,T155,V155,X155,Z155,AB155)+AE154+I155</f>
        <v>78</v>
      </c>
      <c r="AM155" s="5">
        <v>7.7453703703703705E-2</v>
      </c>
      <c r="AN155" s="16">
        <v>49</v>
      </c>
      <c r="AO155" s="16">
        <v>86</v>
      </c>
    </row>
    <row r="156" spans="1:41" x14ac:dyDescent="0.35">
      <c r="A156" t="s">
        <v>58</v>
      </c>
      <c r="B156" t="s">
        <v>31</v>
      </c>
      <c r="C156" t="s">
        <v>59</v>
      </c>
      <c r="D156" s="5">
        <v>7.1087962962962964E-2</v>
      </c>
      <c r="E156">
        <v>2</v>
      </c>
      <c r="F156">
        <v>11</v>
      </c>
      <c r="I156">
        <v>1</v>
      </c>
      <c r="J156">
        <v>2</v>
      </c>
      <c r="K156" s="22">
        <f t="shared" si="75"/>
        <v>0</v>
      </c>
      <c r="L156" s="22">
        <f t="shared" si="79"/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s="1">
        <v>0</v>
      </c>
      <c r="V156" s="1">
        <v>0</v>
      </c>
      <c r="W156">
        <v>0</v>
      </c>
      <c r="X156">
        <v>0</v>
      </c>
      <c r="Y156">
        <v>0</v>
      </c>
      <c r="Z156">
        <v>0</v>
      </c>
      <c r="AA156" s="1">
        <v>0</v>
      </c>
      <c r="AB156" s="1">
        <v>0</v>
      </c>
      <c r="AD156" s="16">
        <f t="shared" si="88"/>
        <v>42</v>
      </c>
      <c r="AE156" s="16">
        <f t="shared" si="89"/>
        <v>80</v>
      </c>
      <c r="AM156" s="5">
        <v>7.7812499999999993E-2</v>
      </c>
      <c r="AN156" s="16">
        <v>49</v>
      </c>
      <c r="AO156" s="16">
        <v>90</v>
      </c>
    </row>
    <row r="157" spans="1:41" x14ac:dyDescent="0.35">
      <c r="A157" t="s">
        <v>58</v>
      </c>
      <c r="B157" t="s">
        <v>31</v>
      </c>
      <c r="C157" t="s">
        <v>59</v>
      </c>
      <c r="D157" s="5">
        <v>7.1701388888888884E-2</v>
      </c>
      <c r="E157">
        <v>2</v>
      </c>
      <c r="F157">
        <v>11</v>
      </c>
      <c r="I157">
        <v>-1</v>
      </c>
      <c r="J157">
        <v>2</v>
      </c>
      <c r="K157" s="22">
        <f t="shared" si="75"/>
        <v>0</v>
      </c>
      <c r="L157" s="22">
        <f t="shared" si="79"/>
        <v>1</v>
      </c>
      <c r="M157">
        <v>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s="1">
        <v>0</v>
      </c>
      <c r="V157" s="1">
        <v>0</v>
      </c>
      <c r="W157">
        <v>0</v>
      </c>
      <c r="X157">
        <v>0</v>
      </c>
      <c r="Y157">
        <v>0</v>
      </c>
      <c r="Z157">
        <v>0</v>
      </c>
      <c r="AA157" s="1">
        <v>0</v>
      </c>
      <c r="AB157" s="1">
        <v>0</v>
      </c>
      <c r="AD157" s="16">
        <f t="shared" si="88"/>
        <v>42</v>
      </c>
      <c r="AE157" s="16">
        <f t="shared" si="89"/>
        <v>80</v>
      </c>
      <c r="AM157" s="5">
        <v>7.8252314814814816E-2</v>
      </c>
      <c r="AN157" s="16">
        <v>51</v>
      </c>
      <c r="AO157" s="16">
        <v>91</v>
      </c>
    </row>
    <row r="158" spans="1:41" s="22" customFormat="1" x14ac:dyDescent="0.35">
      <c r="A158" s="4" t="s">
        <v>0</v>
      </c>
      <c r="B158" s="4" t="s">
        <v>1</v>
      </c>
      <c r="C158" s="4" t="s">
        <v>2</v>
      </c>
      <c r="D158" s="4" t="s">
        <v>3</v>
      </c>
      <c r="E158" s="4" t="s">
        <v>4</v>
      </c>
      <c r="F158" s="4" t="s">
        <v>5</v>
      </c>
      <c r="G158" s="4"/>
      <c r="H158" s="4" t="s">
        <v>10</v>
      </c>
      <c r="I158" s="4" t="s">
        <v>11</v>
      </c>
      <c r="J158" s="4" t="s">
        <v>33</v>
      </c>
      <c r="K158" s="4" t="s">
        <v>36</v>
      </c>
      <c r="L158" s="4" t="s">
        <v>37</v>
      </c>
      <c r="M158" s="4" t="s">
        <v>12</v>
      </c>
      <c r="N158" s="4" t="s">
        <v>13</v>
      </c>
      <c r="O158" s="4" t="s">
        <v>14</v>
      </c>
      <c r="P158" s="4" t="s">
        <v>15</v>
      </c>
      <c r="Q158" s="4" t="s">
        <v>16</v>
      </c>
      <c r="R158" s="4" t="s">
        <v>17</v>
      </c>
      <c r="S158" s="4" t="s">
        <v>18</v>
      </c>
      <c r="T158" s="4" t="s">
        <v>19</v>
      </c>
      <c r="U158" s="4" t="s">
        <v>20</v>
      </c>
      <c r="V158" s="4" t="s">
        <v>21</v>
      </c>
      <c r="W158" s="4" t="s">
        <v>22</v>
      </c>
      <c r="X158" s="4" t="s">
        <v>23</v>
      </c>
      <c r="Y158" s="4" t="s">
        <v>24</v>
      </c>
      <c r="Z158" s="4" t="s">
        <v>25</v>
      </c>
      <c r="AA158" s="4" t="s">
        <v>26</v>
      </c>
      <c r="AB158" s="4" t="s">
        <v>27</v>
      </c>
      <c r="AC158" s="4">
        <v>-1</v>
      </c>
      <c r="AD158" s="15" t="s">
        <v>38</v>
      </c>
      <c r="AE158" s="15" t="s">
        <v>39</v>
      </c>
      <c r="AF158" s="4"/>
      <c r="AG158" s="4" t="s">
        <v>45</v>
      </c>
      <c r="AH158" s="4" t="s">
        <v>40</v>
      </c>
      <c r="AI158" s="4" t="s">
        <v>41</v>
      </c>
      <c r="AJ158" s="4" t="s">
        <v>46</v>
      </c>
      <c r="AM158" s="5">
        <v>7.8969907407407405E-2</v>
      </c>
      <c r="AN158" s="16">
        <v>52</v>
      </c>
      <c r="AO158" s="16">
        <v>92</v>
      </c>
    </row>
    <row r="159" spans="1:41" s="22" customFormat="1" x14ac:dyDescent="0.35">
      <c r="A159" s="22" t="s">
        <v>58</v>
      </c>
      <c r="B159" s="22" t="s">
        <v>31</v>
      </c>
      <c r="C159" s="22" t="s">
        <v>59</v>
      </c>
      <c r="D159" s="23">
        <v>7.3194444444444437E-2</v>
      </c>
      <c r="E159" s="22">
        <v>2</v>
      </c>
      <c r="F159" s="22">
        <v>12</v>
      </c>
      <c r="H159" s="22">
        <v>1</v>
      </c>
      <c r="I159" s="22">
        <v>1</v>
      </c>
      <c r="J159" s="22">
        <v>1</v>
      </c>
      <c r="K159" s="22">
        <f t="shared" si="75"/>
        <v>1</v>
      </c>
      <c r="L159" s="22">
        <f t="shared" si="79"/>
        <v>0</v>
      </c>
      <c r="M159" s="22">
        <v>0</v>
      </c>
      <c r="N159" s="22">
        <v>0</v>
      </c>
      <c r="O159" s="22">
        <v>1</v>
      </c>
      <c r="P159" s="22">
        <v>0</v>
      </c>
      <c r="Q159" s="22">
        <v>1</v>
      </c>
      <c r="R159" s="22">
        <v>0</v>
      </c>
      <c r="S159" s="22">
        <v>0</v>
      </c>
      <c r="T159" s="22">
        <v>0</v>
      </c>
      <c r="U159" s="25">
        <v>0</v>
      </c>
      <c r="V159" s="25">
        <v>0</v>
      </c>
      <c r="W159" s="22">
        <v>0</v>
      </c>
      <c r="X159" s="22">
        <v>0</v>
      </c>
      <c r="Y159" s="22">
        <v>0</v>
      </c>
      <c r="Z159" s="22">
        <v>0</v>
      </c>
      <c r="AA159" s="25">
        <v>0</v>
      </c>
      <c r="AB159" s="25">
        <v>0</v>
      </c>
      <c r="AD159" s="16">
        <f>SUM(K159,O159,Q159,S159,U159,W159,Y159,AA159)+IF(H159=1,1,0)+AD157+I159</f>
        <v>47</v>
      </c>
      <c r="AE159" s="16">
        <f>SUM(L159,P159,R159,T159,V159,X159,Z159,AB159)+IF(H159=2,1,0)+AE157</f>
        <v>80</v>
      </c>
      <c r="AG159" s="22">
        <v>113</v>
      </c>
      <c r="AH159" s="27">
        <f>(AD162-AD159)/$AG159</f>
        <v>1.7699115044247787E-2</v>
      </c>
      <c r="AI159" s="27">
        <f>(AE162-AE159)/$AG159</f>
        <v>0</v>
      </c>
      <c r="AJ159" s="22">
        <f>IF(AH159&gt;AI159,1,2)</f>
        <v>1</v>
      </c>
      <c r="AM159" s="5">
        <v>7.9456018518518523E-2</v>
      </c>
      <c r="AN159" s="16">
        <v>52</v>
      </c>
      <c r="AO159" s="16">
        <v>94</v>
      </c>
    </row>
    <row r="160" spans="1:41" x14ac:dyDescent="0.35">
      <c r="A160" t="s">
        <v>58</v>
      </c>
      <c r="B160" t="s">
        <v>31</v>
      </c>
      <c r="C160" t="s">
        <v>59</v>
      </c>
      <c r="D160" s="5">
        <v>7.3599537037037033E-2</v>
      </c>
      <c r="E160">
        <v>2</v>
      </c>
      <c r="F160">
        <v>12</v>
      </c>
      <c r="I160">
        <v>-1</v>
      </c>
      <c r="J160">
        <v>1</v>
      </c>
      <c r="K160" s="22">
        <f t="shared" si="75"/>
        <v>1</v>
      </c>
      <c r="L160" s="22">
        <f t="shared" si="79"/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s="1">
        <v>0</v>
      </c>
      <c r="V160" s="1">
        <v>0</v>
      </c>
      <c r="W160">
        <v>0</v>
      </c>
      <c r="X160">
        <v>0</v>
      </c>
      <c r="Y160">
        <v>0</v>
      </c>
      <c r="Z160">
        <v>0</v>
      </c>
      <c r="AA160" s="1">
        <v>0</v>
      </c>
      <c r="AB160" s="1">
        <v>0</v>
      </c>
      <c r="AD160" s="16">
        <f>SUM(K160,O160,Q160,S160,U160,W160,Y160,AA160)+IF(H160=1,1,0)+AD159+I160</f>
        <v>47</v>
      </c>
      <c r="AE160" s="16">
        <f>SUM(L160,P160,R160,T160,V160,X160,Z160,AB160)+AE159</f>
        <v>80</v>
      </c>
      <c r="AM160" s="5">
        <v>7.9826388888888891E-2</v>
      </c>
      <c r="AN160" s="16">
        <v>51</v>
      </c>
      <c r="AO160" s="16">
        <v>94</v>
      </c>
    </row>
    <row r="161" spans="1:41" x14ac:dyDescent="0.35">
      <c r="A161" t="s">
        <v>58</v>
      </c>
      <c r="B161" t="s">
        <v>31</v>
      </c>
      <c r="C161" t="s">
        <v>59</v>
      </c>
      <c r="D161" s="5">
        <v>7.4050925925925923E-2</v>
      </c>
      <c r="E161">
        <v>2</v>
      </c>
      <c r="F161">
        <v>12</v>
      </c>
      <c r="I161">
        <v>-1</v>
      </c>
      <c r="J161">
        <v>1</v>
      </c>
      <c r="K161" s="22">
        <f t="shared" si="75"/>
        <v>1</v>
      </c>
      <c r="L161" s="22">
        <f t="shared" si="79"/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s="1">
        <v>0</v>
      </c>
      <c r="V161" s="1">
        <v>0</v>
      </c>
      <c r="W161">
        <v>0</v>
      </c>
      <c r="X161">
        <v>0</v>
      </c>
      <c r="Y161">
        <v>0</v>
      </c>
      <c r="Z161">
        <v>0</v>
      </c>
      <c r="AA161" s="1">
        <v>0</v>
      </c>
      <c r="AB161" s="1">
        <v>0</v>
      </c>
      <c r="AD161" s="16">
        <f t="shared" ref="AD161:AD162" si="90">SUM(K161,O161,Q161,S161,U161,W161,Y161,AA161)+IF(H161=1,1,0)+AD160+I161</f>
        <v>47</v>
      </c>
      <c r="AE161" s="16">
        <f t="shared" ref="AE161:AE162" si="91">SUM(L161,P161,R161,T161,V161,X161,Z161,AB161)+AE160</f>
        <v>80</v>
      </c>
      <c r="AM161" s="5">
        <v>8.0474537037037039E-2</v>
      </c>
      <c r="AN161" s="16">
        <v>53</v>
      </c>
      <c r="AO161" s="16">
        <v>95</v>
      </c>
    </row>
    <row r="162" spans="1:41" x14ac:dyDescent="0.35">
      <c r="A162" t="s">
        <v>58</v>
      </c>
      <c r="B162" t="s">
        <v>31</v>
      </c>
      <c r="C162" t="s">
        <v>59</v>
      </c>
      <c r="D162" s="5">
        <v>7.4502314814814813E-2</v>
      </c>
      <c r="E162">
        <v>2</v>
      </c>
      <c r="F162">
        <v>12</v>
      </c>
      <c r="I162">
        <v>1</v>
      </c>
      <c r="J162">
        <v>1</v>
      </c>
      <c r="K162" s="22">
        <f t="shared" si="75"/>
        <v>1</v>
      </c>
      <c r="L162" s="22">
        <f t="shared" si="79"/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s="1">
        <v>0</v>
      </c>
      <c r="V162" s="1">
        <v>0</v>
      </c>
      <c r="W162">
        <v>0</v>
      </c>
      <c r="X162">
        <v>0</v>
      </c>
      <c r="Y162">
        <v>0</v>
      </c>
      <c r="Z162">
        <v>0</v>
      </c>
      <c r="AA162" s="1">
        <v>0</v>
      </c>
      <c r="AB162" s="1">
        <v>0</v>
      </c>
      <c r="AD162" s="16">
        <f t="shared" si="90"/>
        <v>49</v>
      </c>
      <c r="AE162" s="16">
        <f t="shared" si="91"/>
        <v>80</v>
      </c>
      <c r="AM162" s="5">
        <v>8.0925925925925915E-2</v>
      </c>
      <c r="AN162" s="16">
        <v>56</v>
      </c>
      <c r="AO162" s="16">
        <v>96</v>
      </c>
    </row>
    <row r="163" spans="1:41" s="22" customFormat="1" x14ac:dyDescent="0.35">
      <c r="A163" s="4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/>
      <c r="H163" s="4" t="s">
        <v>10</v>
      </c>
      <c r="I163" s="4" t="s">
        <v>11</v>
      </c>
      <c r="J163" s="4" t="s">
        <v>33</v>
      </c>
      <c r="K163" s="4" t="s">
        <v>36</v>
      </c>
      <c r="L163" s="4" t="s">
        <v>37</v>
      </c>
      <c r="M163" s="4" t="s">
        <v>12</v>
      </c>
      <c r="N163" s="4" t="s">
        <v>13</v>
      </c>
      <c r="O163" s="4" t="s">
        <v>14</v>
      </c>
      <c r="P163" s="4" t="s">
        <v>15</v>
      </c>
      <c r="Q163" s="4" t="s">
        <v>16</v>
      </c>
      <c r="R163" s="4" t="s">
        <v>17</v>
      </c>
      <c r="S163" s="4" t="s">
        <v>18</v>
      </c>
      <c r="T163" s="4" t="s">
        <v>19</v>
      </c>
      <c r="U163" s="4" t="s">
        <v>20</v>
      </c>
      <c r="V163" s="4" t="s">
        <v>21</v>
      </c>
      <c r="W163" s="4" t="s">
        <v>22</v>
      </c>
      <c r="X163" s="4" t="s">
        <v>23</v>
      </c>
      <c r="Y163" s="4" t="s">
        <v>24</v>
      </c>
      <c r="Z163" s="4" t="s">
        <v>25</v>
      </c>
      <c r="AA163" s="4" t="s">
        <v>26</v>
      </c>
      <c r="AB163" s="4" t="s">
        <v>27</v>
      </c>
      <c r="AC163" s="4">
        <v>-1</v>
      </c>
      <c r="AD163" s="15" t="s">
        <v>38</v>
      </c>
      <c r="AE163" s="15" t="s">
        <v>39</v>
      </c>
      <c r="AF163" s="4"/>
      <c r="AG163" s="4" t="s">
        <v>45</v>
      </c>
      <c r="AH163" s="4" t="s">
        <v>40</v>
      </c>
      <c r="AI163" s="4" t="s">
        <v>41</v>
      </c>
      <c r="AJ163" s="4" t="s">
        <v>46</v>
      </c>
      <c r="AM163" s="5">
        <v>8.1377314814814819E-2</v>
      </c>
      <c r="AN163" s="16">
        <v>56</v>
      </c>
      <c r="AO163" s="16">
        <v>99</v>
      </c>
    </row>
    <row r="164" spans="1:41" s="22" customFormat="1" x14ac:dyDescent="0.35">
      <c r="A164" s="22" t="s">
        <v>58</v>
      </c>
      <c r="B164" s="22" t="s">
        <v>31</v>
      </c>
      <c r="C164" s="22" t="s">
        <v>59</v>
      </c>
      <c r="D164" s="23">
        <v>7.513888888888888E-2</v>
      </c>
      <c r="E164" s="22">
        <v>2</v>
      </c>
      <c r="F164" s="22">
        <v>13</v>
      </c>
      <c r="H164" s="22">
        <v>2</v>
      </c>
      <c r="I164" s="22">
        <v>1</v>
      </c>
      <c r="J164" s="22">
        <v>2</v>
      </c>
      <c r="K164" s="22">
        <f t="shared" si="75"/>
        <v>0</v>
      </c>
      <c r="L164" s="22">
        <f t="shared" si="79"/>
        <v>1</v>
      </c>
      <c r="M164" s="22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2">
        <v>0</v>
      </c>
      <c r="T164" s="22">
        <v>0</v>
      </c>
      <c r="U164" s="25">
        <v>0</v>
      </c>
      <c r="V164" s="25">
        <v>0</v>
      </c>
      <c r="W164" s="22">
        <v>0</v>
      </c>
      <c r="X164" s="22">
        <v>0</v>
      </c>
      <c r="Y164" s="22">
        <v>0</v>
      </c>
      <c r="Z164" s="22">
        <v>0</v>
      </c>
      <c r="AA164" s="25">
        <v>0</v>
      </c>
      <c r="AB164" s="25">
        <v>0</v>
      </c>
      <c r="AD164" s="16">
        <f>SUM(K164,O164,Q164,S164,U164,W164,Y164,AA164)+IF(H164=1,1,0)+AD161</f>
        <v>47</v>
      </c>
      <c r="AE164" s="16">
        <f>SUM(L164,P164,R164,T164,V164,X164,Z164,AB164)+IF(H164=2,1,0)+I164+AE161</f>
        <v>83</v>
      </c>
      <c r="AG164" s="22">
        <v>652</v>
      </c>
      <c r="AH164" s="26">
        <f>(AD177-AD164)/$AG164</f>
        <v>1.3803680981595092E-2</v>
      </c>
      <c r="AI164" s="26">
        <f>(AE177-AE164)/$AG164</f>
        <v>3.0674846625766871E-2</v>
      </c>
      <c r="AJ164" s="22">
        <f>IF(AH164&gt;AI164,1,2)</f>
        <v>2</v>
      </c>
      <c r="AM164" s="5">
        <v>8.2233796296296291E-2</v>
      </c>
      <c r="AN164" s="16">
        <v>56</v>
      </c>
      <c r="AO164" s="16">
        <v>101</v>
      </c>
    </row>
    <row r="165" spans="1:41" x14ac:dyDescent="0.35">
      <c r="A165" t="s">
        <v>58</v>
      </c>
      <c r="B165" t="s">
        <v>31</v>
      </c>
      <c r="C165" t="s">
        <v>59</v>
      </c>
      <c r="D165" s="5">
        <v>7.5821759259259255E-2</v>
      </c>
      <c r="E165">
        <v>2</v>
      </c>
      <c r="F165">
        <v>13</v>
      </c>
      <c r="I165">
        <v>1</v>
      </c>
      <c r="J165">
        <v>1</v>
      </c>
      <c r="K165" s="22">
        <f t="shared" si="75"/>
        <v>1</v>
      </c>
      <c r="L165" s="22">
        <f t="shared" si="79"/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s="1">
        <v>0</v>
      </c>
      <c r="V165" s="1">
        <v>0</v>
      </c>
      <c r="W165">
        <v>0</v>
      </c>
      <c r="X165">
        <v>0</v>
      </c>
      <c r="Y165">
        <v>0</v>
      </c>
      <c r="Z165">
        <v>0</v>
      </c>
      <c r="AA165" s="1">
        <v>0</v>
      </c>
      <c r="AB165" s="1">
        <v>0</v>
      </c>
      <c r="AD165" s="16">
        <f>SUM(K165,O165,Q165,S165,U165,W165,Y165,AA165)+IF(H165=1,1,0)+AD164</f>
        <v>48</v>
      </c>
      <c r="AE165" s="16">
        <f>SUM(L165,P165,R165,T165,V165,X165,Z165,AB165)+AE164+I165</f>
        <v>84</v>
      </c>
      <c r="AM165" s="5">
        <v>8.2685185185185181E-2</v>
      </c>
      <c r="AN165" s="16">
        <v>56</v>
      </c>
      <c r="AO165" s="16">
        <v>103</v>
      </c>
    </row>
    <row r="166" spans="1:41" x14ac:dyDescent="0.35">
      <c r="A166" t="s">
        <v>58</v>
      </c>
      <c r="B166" t="s">
        <v>31</v>
      </c>
      <c r="C166" t="s">
        <v>59</v>
      </c>
      <c r="D166" s="5">
        <v>7.6122685185185182E-2</v>
      </c>
      <c r="E166">
        <v>2</v>
      </c>
      <c r="F166">
        <v>13</v>
      </c>
      <c r="I166">
        <v>-1</v>
      </c>
      <c r="J166">
        <v>1</v>
      </c>
      <c r="K166" s="22">
        <f t="shared" si="75"/>
        <v>1</v>
      </c>
      <c r="L166" s="22">
        <f t="shared" si="79"/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s="1">
        <v>0</v>
      </c>
      <c r="V166" s="1">
        <v>0</v>
      </c>
      <c r="W166">
        <v>0</v>
      </c>
      <c r="X166">
        <v>0</v>
      </c>
      <c r="Y166">
        <v>0</v>
      </c>
      <c r="Z166">
        <v>0</v>
      </c>
      <c r="AA166" s="1">
        <v>0</v>
      </c>
      <c r="AB166" s="1">
        <v>0</v>
      </c>
      <c r="AD166" s="16">
        <f t="shared" ref="AD166:AD177" si="92">SUM(K166,O166,Q166,S166,U166,W166,Y166,AA166)+IF(H166=1,1,0)+AD165</f>
        <v>49</v>
      </c>
      <c r="AE166" s="16">
        <f t="shared" ref="AE166:AE177" si="93">SUM(L166,P166,R166,T166,V166,X166,Z166,AB166)+AE165+I166</f>
        <v>83</v>
      </c>
    </row>
    <row r="167" spans="1:41" x14ac:dyDescent="0.35">
      <c r="A167" t="s">
        <v>58</v>
      </c>
      <c r="B167" t="s">
        <v>31</v>
      </c>
      <c r="C167" t="s">
        <v>59</v>
      </c>
      <c r="D167" s="5">
        <v>7.7453703703703705E-2</v>
      </c>
      <c r="E167">
        <v>2</v>
      </c>
      <c r="F167">
        <v>13</v>
      </c>
      <c r="I167">
        <v>1</v>
      </c>
      <c r="J167">
        <v>2</v>
      </c>
      <c r="K167" s="22">
        <f t="shared" si="75"/>
        <v>0</v>
      </c>
      <c r="L167" s="22">
        <f t="shared" si="79"/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 s="1">
        <v>0</v>
      </c>
      <c r="V167" s="1">
        <v>0</v>
      </c>
      <c r="W167">
        <v>0</v>
      </c>
      <c r="X167">
        <v>0</v>
      </c>
      <c r="Y167">
        <v>0</v>
      </c>
      <c r="Z167">
        <v>0</v>
      </c>
      <c r="AA167" s="1">
        <v>0</v>
      </c>
      <c r="AB167" s="1">
        <v>0</v>
      </c>
      <c r="AD167" s="16">
        <f t="shared" si="92"/>
        <v>49</v>
      </c>
      <c r="AE167" s="16">
        <f t="shared" si="93"/>
        <v>86</v>
      </c>
    </row>
    <row r="168" spans="1:41" x14ac:dyDescent="0.35">
      <c r="A168" t="s">
        <v>58</v>
      </c>
      <c r="B168" t="s">
        <v>31</v>
      </c>
      <c r="C168" t="s">
        <v>59</v>
      </c>
      <c r="D168" s="5">
        <v>7.7812499999999993E-2</v>
      </c>
      <c r="E168">
        <v>2</v>
      </c>
      <c r="F168">
        <v>13</v>
      </c>
      <c r="I168">
        <v>1</v>
      </c>
      <c r="J168">
        <v>2</v>
      </c>
      <c r="K168" s="22">
        <f t="shared" si="75"/>
        <v>0</v>
      </c>
      <c r="L168" s="22">
        <f t="shared" si="79"/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 s="1">
        <v>0</v>
      </c>
      <c r="V168" s="1">
        <v>0</v>
      </c>
      <c r="W168">
        <v>0</v>
      </c>
      <c r="X168">
        <v>0</v>
      </c>
      <c r="Y168">
        <v>0</v>
      </c>
      <c r="Z168">
        <v>0</v>
      </c>
      <c r="AA168" s="1">
        <v>0</v>
      </c>
      <c r="AB168" s="1">
        <v>0</v>
      </c>
      <c r="AD168" s="16">
        <f t="shared" si="92"/>
        <v>49</v>
      </c>
      <c r="AE168" s="16">
        <f t="shared" si="93"/>
        <v>90</v>
      </c>
    </row>
    <row r="169" spans="1:41" x14ac:dyDescent="0.35">
      <c r="A169" t="s">
        <v>58</v>
      </c>
      <c r="B169" t="s">
        <v>31</v>
      </c>
      <c r="C169" t="s">
        <v>59</v>
      </c>
      <c r="D169" s="5">
        <v>7.8252314814814816E-2</v>
      </c>
      <c r="E169">
        <v>2</v>
      </c>
      <c r="F169">
        <v>13</v>
      </c>
      <c r="I169">
        <v>1</v>
      </c>
      <c r="J169">
        <v>1</v>
      </c>
      <c r="K169" s="22">
        <f t="shared" si="75"/>
        <v>1</v>
      </c>
      <c r="L169" s="22">
        <f t="shared" si="79"/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s="1">
        <v>0</v>
      </c>
      <c r="V169" s="1">
        <v>0</v>
      </c>
      <c r="W169">
        <v>1</v>
      </c>
      <c r="X169">
        <v>0</v>
      </c>
      <c r="Y169">
        <v>0</v>
      </c>
      <c r="Z169">
        <v>0</v>
      </c>
      <c r="AA169" s="1">
        <v>0</v>
      </c>
      <c r="AB169" s="1">
        <v>0</v>
      </c>
      <c r="AD169" s="16">
        <f t="shared" si="92"/>
        <v>51</v>
      </c>
      <c r="AE169" s="16">
        <f t="shared" si="93"/>
        <v>91</v>
      </c>
    </row>
    <row r="170" spans="1:41" x14ac:dyDescent="0.35">
      <c r="A170" t="s">
        <v>58</v>
      </c>
      <c r="B170" t="s">
        <v>31</v>
      </c>
      <c r="C170" t="s">
        <v>59</v>
      </c>
      <c r="D170" s="5">
        <v>7.8969907407407405E-2</v>
      </c>
      <c r="E170">
        <v>2</v>
      </c>
      <c r="F170">
        <v>13</v>
      </c>
      <c r="I170">
        <v>1</v>
      </c>
      <c r="J170">
        <v>1</v>
      </c>
      <c r="K170" s="22">
        <f t="shared" si="75"/>
        <v>1</v>
      </c>
      <c r="L170" s="22">
        <f t="shared" si="79"/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s="1">
        <v>0</v>
      </c>
      <c r="V170" s="1">
        <v>0</v>
      </c>
      <c r="W170">
        <v>0</v>
      </c>
      <c r="X170">
        <v>0</v>
      </c>
      <c r="Y170">
        <v>0</v>
      </c>
      <c r="Z170">
        <v>0</v>
      </c>
      <c r="AA170" s="1">
        <v>0</v>
      </c>
      <c r="AB170" s="1">
        <v>0</v>
      </c>
      <c r="AD170" s="16">
        <f t="shared" si="92"/>
        <v>52</v>
      </c>
      <c r="AE170" s="16">
        <f t="shared" si="93"/>
        <v>92</v>
      </c>
    </row>
    <row r="171" spans="1:41" x14ac:dyDescent="0.35">
      <c r="A171" t="s">
        <v>58</v>
      </c>
      <c r="B171" t="s">
        <v>31</v>
      </c>
      <c r="C171" t="s">
        <v>59</v>
      </c>
      <c r="D171" s="5">
        <v>7.9456018518518523E-2</v>
      </c>
      <c r="E171">
        <v>2</v>
      </c>
      <c r="F171">
        <v>13</v>
      </c>
      <c r="I171">
        <v>1</v>
      </c>
      <c r="J171">
        <v>2</v>
      </c>
      <c r="K171" s="22">
        <f t="shared" si="75"/>
        <v>0</v>
      </c>
      <c r="L171" s="22">
        <f t="shared" si="79"/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s="1">
        <v>0</v>
      </c>
      <c r="V171" s="1">
        <v>0</v>
      </c>
      <c r="W171">
        <v>0</v>
      </c>
      <c r="X171">
        <v>0</v>
      </c>
      <c r="Y171">
        <v>0</v>
      </c>
      <c r="Z171">
        <v>0</v>
      </c>
      <c r="AA171" s="1">
        <v>0</v>
      </c>
      <c r="AB171" s="1">
        <v>0</v>
      </c>
      <c r="AD171" s="16">
        <f t="shared" si="92"/>
        <v>52</v>
      </c>
      <c r="AE171" s="16">
        <f t="shared" si="93"/>
        <v>94</v>
      </c>
    </row>
    <row r="172" spans="1:41" x14ac:dyDescent="0.35">
      <c r="A172" t="s">
        <v>58</v>
      </c>
      <c r="B172" t="s">
        <v>31</v>
      </c>
      <c r="C172" t="s">
        <v>59</v>
      </c>
      <c r="D172" s="5">
        <v>7.9826388888888891E-2</v>
      </c>
      <c r="E172">
        <v>2</v>
      </c>
      <c r="F172">
        <v>13</v>
      </c>
      <c r="I172">
        <v>-1</v>
      </c>
      <c r="J172">
        <v>2</v>
      </c>
      <c r="K172" s="22">
        <f t="shared" si="75"/>
        <v>0</v>
      </c>
      <c r="L172" s="22">
        <f t="shared" si="79"/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s="1">
        <v>-1</v>
      </c>
      <c r="V172" s="1">
        <v>0</v>
      </c>
      <c r="W172">
        <v>0</v>
      </c>
      <c r="X172">
        <v>0</v>
      </c>
      <c r="Y172">
        <v>0</v>
      </c>
      <c r="Z172">
        <v>0</v>
      </c>
      <c r="AA172" s="1">
        <v>0</v>
      </c>
      <c r="AB172" s="1">
        <v>0</v>
      </c>
      <c r="AD172" s="16">
        <f t="shared" si="92"/>
        <v>51</v>
      </c>
      <c r="AE172" s="16">
        <f t="shared" si="93"/>
        <v>94</v>
      </c>
    </row>
    <row r="173" spans="1:41" x14ac:dyDescent="0.35">
      <c r="A173" t="s">
        <v>58</v>
      </c>
      <c r="B173" t="s">
        <v>31</v>
      </c>
      <c r="C173" t="s">
        <v>59</v>
      </c>
      <c r="D173" s="5">
        <v>8.0474537037037039E-2</v>
      </c>
      <c r="E173">
        <v>2</v>
      </c>
      <c r="F173">
        <v>13</v>
      </c>
      <c r="I173">
        <v>1</v>
      </c>
      <c r="J173">
        <v>1</v>
      </c>
      <c r="K173" s="22">
        <f t="shared" si="75"/>
        <v>1</v>
      </c>
      <c r="L173" s="22">
        <f t="shared" si="79"/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 s="1">
        <v>0</v>
      </c>
      <c r="V173" s="1">
        <v>0</v>
      </c>
      <c r="W173">
        <v>0</v>
      </c>
      <c r="X173">
        <v>0</v>
      </c>
      <c r="Y173">
        <v>0</v>
      </c>
      <c r="Z173">
        <v>0</v>
      </c>
      <c r="AA173" s="1">
        <v>0</v>
      </c>
      <c r="AB173" s="1">
        <v>0</v>
      </c>
      <c r="AD173" s="16">
        <f t="shared" si="92"/>
        <v>53</v>
      </c>
      <c r="AE173" s="16">
        <f t="shared" si="93"/>
        <v>95</v>
      </c>
    </row>
    <row r="174" spans="1:41" x14ac:dyDescent="0.35">
      <c r="A174" t="s">
        <v>58</v>
      </c>
      <c r="B174" t="s">
        <v>31</v>
      </c>
      <c r="C174" t="s">
        <v>59</v>
      </c>
      <c r="D174" s="5">
        <v>8.0925925925925915E-2</v>
      </c>
      <c r="E174">
        <v>2</v>
      </c>
      <c r="F174">
        <v>13</v>
      </c>
      <c r="I174">
        <v>1</v>
      </c>
      <c r="J174">
        <v>1</v>
      </c>
      <c r="K174" s="22">
        <f t="shared" si="75"/>
        <v>1</v>
      </c>
      <c r="L174" s="22">
        <f t="shared" si="79"/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 s="1">
        <v>0</v>
      </c>
      <c r="V174" s="1">
        <v>0</v>
      </c>
      <c r="W174">
        <v>1</v>
      </c>
      <c r="X174">
        <v>0</v>
      </c>
      <c r="Y174">
        <v>0</v>
      </c>
      <c r="Z174">
        <v>0</v>
      </c>
      <c r="AA174" s="1">
        <v>0</v>
      </c>
      <c r="AB174" s="1">
        <v>0</v>
      </c>
      <c r="AD174" s="16">
        <f t="shared" si="92"/>
        <v>56</v>
      </c>
      <c r="AE174" s="16">
        <f t="shared" si="93"/>
        <v>96</v>
      </c>
    </row>
    <row r="175" spans="1:41" x14ac:dyDescent="0.35">
      <c r="A175" t="s">
        <v>58</v>
      </c>
      <c r="B175" t="s">
        <v>31</v>
      </c>
      <c r="C175" t="s">
        <v>59</v>
      </c>
      <c r="D175" s="5">
        <v>8.1377314814814819E-2</v>
      </c>
      <c r="E175">
        <v>2</v>
      </c>
      <c r="F175">
        <v>13</v>
      </c>
      <c r="I175">
        <v>1</v>
      </c>
      <c r="J175">
        <v>2</v>
      </c>
      <c r="K175" s="22">
        <f t="shared" si="75"/>
        <v>0</v>
      </c>
      <c r="L175" s="22">
        <f t="shared" si="79"/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s="1">
        <v>0</v>
      </c>
      <c r="V175" s="1">
        <v>0</v>
      </c>
      <c r="W175">
        <v>0</v>
      </c>
      <c r="X175">
        <v>1</v>
      </c>
      <c r="Y175">
        <v>0</v>
      </c>
      <c r="Z175">
        <v>0</v>
      </c>
      <c r="AA175" s="1">
        <v>0</v>
      </c>
      <c r="AB175" s="1">
        <v>0</v>
      </c>
      <c r="AD175" s="16">
        <f t="shared" si="92"/>
        <v>56</v>
      </c>
      <c r="AE175" s="16">
        <f t="shared" si="93"/>
        <v>99</v>
      </c>
    </row>
    <row r="176" spans="1:41" x14ac:dyDescent="0.35">
      <c r="A176" t="s">
        <v>58</v>
      </c>
      <c r="B176" t="s">
        <v>31</v>
      </c>
      <c r="C176" t="s">
        <v>59</v>
      </c>
      <c r="D176" s="5">
        <v>8.2233796296296291E-2</v>
      </c>
      <c r="E176">
        <v>2</v>
      </c>
      <c r="F176">
        <v>13</v>
      </c>
      <c r="I176">
        <v>1</v>
      </c>
      <c r="J176">
        <v>2</v>
      </c>
      <c r="K176" s="22">
        <f t="shared" si="75"/>
        <v>0</v>
      </c>
      <c r="L176" s="22">
        <f t="shared" si="79"/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s="1">
        <v>0</v>
      </c>
      <c r="V176" s="1">
        <v>0</v>
      </c>
      <c r="W176">
        <v>0</v>
      </c>
      <c r="X176">
        <v>0</v>
      </c>
      <c r="Y176">
        <v>0</v>
      </c>
      <c r="Z176">
        <v>0</v>
      </c>
      <c r="AA176" s="1">
        <v>0</v>
      </c>
      <c r="AB176" s="1">
        <v>0</v>
      </c>
      <c r="AD176" s="16">
        <f t="shared" si="92"/>
        <v>56</v>
      </c>
      <c r="AE176" s="16">
        <f t="shared" si="93"/>
        <v>101</v>
      </c>
    </row>
    <row r="177" spans="1:49" x14ac:dyDescent="0.35">
      <c r="A177" t="s">
        <v>58</v>
      </c>
      <c r="B177" t="s">
        <v>31</v>
      </c>
      <c r="C177" t="s">
        <v>59</v>
      </c>
      <c r="D177" s="5">
        <v>8.2685185185185181E-2</v>
      </c>
      <c r="E177">
        <v>2</v>
      </c>
      <c r="F177">
        <v>13</v>
      </c>
      <c r="I177">
        <v>1</v>
      </c>
      <c r="J177">
        <v>2</v>
      </c>
      <c r="K177" s="22">
        <f t="shared" si="75"/>
        <v>0</v>
      </c>
      <c r="L177" s="22">
        <f t="shared" si="79"/>
        <v>1</v>
      </c>
      <c r="M177">
        <v>2</v>
      </c>
      <c r="N177">
        <v>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s="1">
        <v>0</v>
      </c>
      <c r="V177" s="1">
        <v>0</v>
      </c>
      <c r="W177">
        <v>0</v>
      </c>
      <c r="X177">
        <v>0</v>
      </c>
      <c r="Y177">
        <v>0</v>
      </c>
      <c r="Z177">
        <v>0</v>
      </c>
      <c r="AA177" s="1">
        <v>0</v>
      </c>
      <c r="AB177" s="1">
        <v>0</v>
      </c>
      <c r="AD177" s="16">
        <f t="shared" si="92"/>
        <v>56</v>
      </c>
      <c r="AE177" s="16">
        <f t="shared" si="93"/>
        <v>103</v>
      </c>
    </row>
    <row r="178" spans="1:49" s="22" customFormat="1" x14ac:dyDescent="0.35">
      <c r="A178" s="4" t="s">
        <v>0</v>
      </c>
      <c r="B178" s="4" t="s">
        <v>1</v>
      </c>
      <c r="C178" s="4" t="s">
        <v>2</v>
      </c>
      <c r="D178" s="4" t="s">
        <v>3</v>
      </c>
      <c r="E178" s="4" t="s">
        <v>4</v>
      </c>
      <c r="F178" s="4" t="s">
        <v>5</v>
      </c>
      <c r="G178" s="4"/>
      <c r="H178" s="4" t="s">
        <v>10</v>
      </c>
      <c r="I178" s="4" t="s">
        <v>11</v>
      </c>
      <c r="J178" s="4" t="s">
        <v>33</v>
      </c>
      <c r="K178" s="4" t="s">
        <v>36</v>
      </c>
      <c r="L178" s="4" t="s">
        <v>37</v>
      </c>
      <c r="M178" s="4" t="s">
        <v>12</v>
      </c>
      <c r="N178" s="4" t="s">
        <v>13</v>
      </c>
      <c r="O178" s="4" t="s">
        <v>14</v>
      </c>
      <c r="P178" s="4" t="s">
        <v>15</v>
      </c>
      <c r="Q178" s="4" t="s">
        <v>16</v>
      </c>
      <c r="R178" s="4" t="s">
        <v>17</v>
      </c>
      <c r="S178" s="4" t="s">
        <v>18</v>
      </c>
      <c r="T178" s="4" t="s">
        <v>19</v>
      </c>
      <c r="U178" s="4" t="s">
        <v>20</v>
      </c>
      <c r="V178" s="4" t="s">
        <v>21</v>
      </c>
      <c r="W178" s="4" t="s">
        <v>22</v>
      </c>
      <c r="X178" s="4" t="s">
        <v>23</v>
      </c>
      <c r="Y178" s="4" t="s">
        <v>24</v>
      </c>
      <c r="Z178" s="4" t="s">
        <v>25</v>
      </c>
      <c r="AA178" s="4" t="s">
        <v>26</v>
      </c>
      <c r="AB178" s="4" t="s">
        <v>27</v>
      </c>
      <c r="AC178" s="4">
        <v>-1</v>
      </c>
      <c r="AD178" s="15" t="s">
        <v>38</v>
      </c>
      <c r="AE178" s="15" t="s">
        <v>39</v>
      </c>
      <c r="AF178" s="4"/>
      <c r="AG178" s="4" t="s">
        <v>45</v>
      </c>
      <c r="AH178" s="4" t="s">
        <v>40</v>
      </c>
      <c r="AI178" s="4" t="s">
        <v>41</v>
      </c>
      <c r="AJ178" s="4" t="s">
        <v>46</v>
      </c>
      <c r="AK178" s="4"/>
      <c r="AL178" s="4"/>
      <c r="AM178" s="4" t="s">
        <v>42</v>
      </c>
      <c r="AN178" s="15" t="s">
        <v>43</v>
      </c>
      <c r="AO178" s="15" t="s">
        <v>44</v>
      </c>
      <c r="AP178" s="4"/>
      <c r="AQ178" s="4" t="s">
        <v>52</v>
      </c>
      <c r="AR178" s="4" t="s">
        <v>50</v>
      </c>
      <c r="AS178" s="4" t="s">
        <v>51</v>
      </c>
      <c r="AT178" s="4" t="s">
        <v>53</v>
      </c>
      <c r="AU178" s="4" t="s">
        <v>54</v>
      </c>
      <c r="AV178" s="4" t="s">
        <v>55</v>
      </c>
      <c r="AW178" s="4" t="s">
        <v>56</v>
      </c>
    </row>
    <row r="179" spans="1:49" s="11" customFormat="1" x14ac:dyDescent="0.35">
      <c r="D179" s="12"/>
      <c r="U179" s="24"/>
      <c r="V179" s="24"/>
      <c r="AA179" s="24"/>
      <c r="AB179" s="24"/>
    </row>
    <row r="180" spans="1:49" s="22" customFormat="1" x14ac:dyDescent="0.35">
      <c r="A180" s="22" t="s">
        <v>58</v>
      </c>
      <c r="B180" s="22" t="s">
        <v>31</v>
      </c>
      <c r="C180" s="22" t="s">
        <v>59</v>
      </c>
      <c r="D180" s="23">
        <v>8.6168981481481485E-2</v>
      </c>
      <c r="E180" s="22">
        <v>3</v>
      </c>
      <c r="F180" s="22">
        <v>1</v>
      </c>
      <c r="H180" s="22">
        <v>1</v>
      </c>
      <c r="I180" s="22">
        <v>-1</v>
      </c>
      <c r="J180" s="22">
        <v>1</v>
      </c>
      <c r="K180" s="22">
        <f t="shared" ref="K180:K241" si="94">IF(J180=1,1,0)</f>
        <v>1</v>
      </c>
      <c r="L180" s="22">
        <f t="shared" si="79"/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5">
        <v>0</v>
      </c>
      <c r="V180" s="25">
        <v>-1</v>
      </c>
      <c r="W180" s="22">
        <v>0</v>
      </c>
      <c r="X180" s="22">
        <v>0</v>
      </c>
      <c r="Y180" s="22">
        <v>0</v>
      </c>
      <c r="Z180" s="22">
        <v>0</v>
      </c>
      <c r="AA180" s="25">
        <v>0</v>
      </c>
      <c r="AB180" s="25">
        <v>0</v>
      </c>
      <c r="AD180" s="16">
        <f>SUM(K180,O180,Q180,S180,U180,W180,Y180,AA180)+IF(H180=1,1,0)+I180</f>
        <v>1</v>
      </c>
      <c r="AE180" s="16">
        <f>SUM(L180,P180,R180,T180,V180,X180,Z180,AB180)+IF(H180=2,1,0)+4</f>
        <v>3</v>
      </c>
      <c r="AG180" s="22">
        <v>205</v>
      </c>
      <c r="AH180" s="26">
        <f>(AD185-AD180)/$AG180</f>
        <v>9.7560975609756097E-3</v>
      </c>
      <c r="AI180" s="26">
        <f>(AE185-AE180)/$AG180</f>
        <v>1.4634146341463415E-2</v>
      </c>
      <c r="AJ180" s="22">
        <f>IF(AH180&gt;AI180,1,2)</f>
        <v>2</v>
      </c>
      <c r="AM180" s="23">
        <v>8.6168981481481485E-2</v>
      </c>
      <c r="AN180" s="16">
        <v>1</v>
      </c>
      <c r="AO180" s="16">
        <v>3</v>
      </c>
      <c r="AQ180" s="22">
        <f>SUM(AG180,AG187,AG200,AG207,AG213,AG219,AG226,AG231,AG240)</f>
        <v>1923</v>
      </c>
      <c r="AR180" s="22">
        <f>(AD244-AD180)</f>
        <v>39</v>
      </c>
      <c r="AS180" s="22">
        <f>(AE244-AE180)</f>
        <v>48</v>
      </c>
      <c r="AT180" s="26">
        <f>(AR180/$AQ180)</f>
        <v>2.0280811232449299E-2</v>
      </c>
      <c r="AU180" s="26">
        <f>(AS180/$AQ180)</f>
        <v>2.4960998439937598E-2</v>
      </c>
      <c r="AV180" s="22">
        <f>IF(AT180&gt;AU180,1,2)</f>
        <v>2</v>
      </c>
      <c r="AW180" s="22">
        <f>N244</f>
        <v>1</v>
      </c>
    </row>
    <row r="181" spans="1:49" x14ac:dyDescent="0.35">
      <c r="A181" t="s">
        <v>58</v>
      </c>
      <c r="B181" t="s">
        <v>31</v>
      </c>
      <c r="C181" t="s">
        <v>59</v>
      </c>
      <c r="D181" s="5">
        <v>8.6689814814814817E-2</v>
      </c>
      <c r="E181">
        <v>3</v>
      </c>
      <c r="F181">
        <v>1</v>
      </c>
      <c r="I181">
        <v>-1</v>
      </c>
      <c r="J181">
        <v>2</v>
      </c>
      <c r="K181" s="22">
        <f t="shared" si="94"/>
        <v>0</v>
      </c>
      <c r="L181" s="22">
        <f t="shared" si="79"/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s="1">
        <v>0</v>
      </c>
      <c r="V181" s="1">
        <v>0</v>
      </c>
      <c r="W181">
        <v>0</v>
      </c>
      <c r="X181">
        <v>1</v>
      </c>
      <c r="Y181">
        <v>0</v>
      </c>
      <c r="Z181">
        <v>0</v>
      </c>
      <c r="AA181" s="1">
        <v>0</v>
      </c>
      <c r="AB181" s="1">
        <v>0</v>
      </c>
      <c r="AD181" s="16">
        <f>SUM(K181,O181,Q181,S181,U181,W181,Y181,AA181)+IF(H181=1,1,0)+AD180+I181</f>
        <v>0</v>
      </c>
      <c r="AE181" s="16">
        <f>SUM(L181,P181,R181,T181,V181,X181,Z181,AB181)+AE180</f>
        <v>5</v>
      </c>
      <c r="AM181" s="5">
        <v>8.6689814814814817E-2</v>
      </c>
      <c r="AN181" s="16">
        <v>0</v>
      </c>
      <c r="AO181" s="16">
        <v>5</v>
      </c>
    </row>
    <row r="182" spans="1:49" x14ac:dyDescent="0.35">
      <c r="A182" t="s">
        <v>58</v>
      </c>
      <c r="B182" t="s">
        <v>31</v>
      </c>
      <c r="C182" t="s">
        <v>59</v>
      </c>
      <c r="D182" s="5">
        <v>8.7245370370370376E-2</v>
      </c>
      <c r="E182">
        <v>3</v>
      </c>
      <c r="F182">
        <v>1</v>
      </c>
      <c r="I182">
        <v>-1</v>
      </c>
      <c r="J182">
        <v>1</v>
      </c>
      <c r="K182" s="22">
        <f t="shared" si="94"/>
        <v>1</v>
      </c>
      <c r="L182" s="22">
        <f t="shared" si="79"/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s="1">
        <v>0</v>
      </c>
      <c r="V182" s="1">
        <v>0</v>
      </c>
      <c r="W182">
        <v>0</v>
      </c>
      <c r="X182">
        <v>0</v>
      </c>
      <c r="Y182">
        <v>0</v>
      </c>
      <c r="Z182">
        <v>0</v>
      </c>
      <c r="AA182" s="1">
        <v>0</v>
      </c>
      <c r="AB182" s="1">
        <v>0</v>
      </c>
      <c r="AD182" s="16">
        <f t="shared" ref="AD182:AD185" si="95">SUM(K182,O182,Q182,S182,U182,W182,Y182,AA182)+IF(H182=1,1,0)+AD181+I182</f>
        <v>0</v>
      </c>
      <c r="AE182" s="16">
        <f>SUM(L182,P182,R182,T182,V182,X182,Z182,AB182)+AE181</f>
        <v>5</v>
      </c>
      <c r="AM182" s="5">
        <v>8.7245370370370376E-2</v>
      </c>
      <c r="AN182" s="16">
        <v>0</v>
      </c>
      <c r="AO182" s="16">
        <v>5</v>
      </c>
      <c r="AT182" s="2" t="s">
        <v>57</v>
      </c>
      <c r="AU182" s="21">
        <f>ABS(AU180-AT180)</f>
        <v>4.6801872074882997E-3</v>
      </c>
    </row>
    <row r="183" spans="1:49" x14ac:dyDescent="0.35">
      <c r="A183" t="s">
        <v>58</v>
      </c>
      <c r="B183" t="s">
        <v>31</v>
      </c>
      <c r="C183" t="s">
        <v>59</v>
      </c>
      <c r="D183" s="5">
        <v>8.773148148148148E-2</v>
      </c>
      <c r="E183">
        <v>3</v>
      </c>
      <c r="F183">
        <v>1</v>
      </c>
      <c r="I183">
        <v>-1</v>
      </c>
      <c r="J183">
        <v>2</v>
      </c>
      <c r="K183" s="22">
        <f t="shared" si="94"/>
        <v>0</v>
      </c>
      <c r="L183" s="22">
        <f t="shared" si="79"/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 s="1">
        <v>-1</v>
      </c>
      <c r="V183" s="1">
        <v>0</v>
      </c>
      <c r="W183">
        <v>0</v>
      </c>
      <c r="X183">
        <v>0</v>
      </c>
      <c r="Y183">
        <v>0</v>
      </c>
      <c r="Z183">
        <v>0</v>
      </c>
      <c r="AA183" s="1">
        <v>0</v>
      </c>
      <c r="AB183" s="1">
        <v>0</v>
      </c>
      <c r="AD183" s="16">
        <f t="shared" si="95"/>
        <v>-1</v>
      </c>
      <c r="AE183" s="16">
        <f t="shared" ref="AE182:AE185" si="96">SUM(L183,P183,R183,T183,V183,X183,Z183,AB183)+AE182</f>
        <v>6</v>
      </c>
      <c r="AM183" s="5">
        <v>8.773148148148148E-2</v>
      </c>
      <c r="AN183" s="16">
        <v>-1</v>
      </c>
      <c r="AO183" s="16">
        <v>6</v>
      </c>
    </row>
    <row r="184" spans="1:49" x14ac:dyDescent="0.35">
      <c r="A184" t="s">
        <v>58</v>
      </c>
      <c r="B184" t="s">
        <v>31</v>
      </c>
      <c r="C184" t="s">
        <v>59</v>
      </c>
      <c r="D184" s="5">
        <v>8.8217592592592597E-2</v>
      </c>
      <c r="E184">
        <v>3</v>
      </c>
      <c r="F184">
        <v>1</v>
      </c>
      <c r="I184">
        <v>1</v>
      </c>
      <c r="J184">
        <v>1</v>
      </c>
      <c r="K184" s="22">
        <f t="shared" si="94"/>
        <v>1</v>
      </c>
      <c r="L184" s="22">
        <f t="shared" si="79"/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s="1">
        <v>0</v>
      </c>
      <c r="V184" s="1">
        <v>0</v>
      </c>
      <c r="W184">
        <v>0</v>
      </c>
      <c r="X184">
        <v>0</v>
      </c>
      <c r="Y184">
        <v>0</v>
      </c>
      <c r="Z184">
        <v>0</v>
      </c>
      <c r="AA184" s="1">
        <v>0</v>
      </c>
      <c r="AB184" s="1">
        <v>0</v>
      </c>
      <c r="AD184" s="16">
        <f t="shared" si="95"/>
        <v>1</v>
      </c>
      <c r="AE184" s="16">
        <f t="shared" si="96"/>
        <v>6</v>
      </c>
      <c r="AM184" s="5">
        <v>8.8217592592592597E-2</v>
      </c>
      <c r="AN184" s="16">
        <v>1</v>
      </c>
      <c r="AO184" s="16">
        <v>6</v>
      </c>
    </row>
    <row r="185" spans="1:49" x14ac:dyDescent="0.35">
      <c r="A185" t="s">
        <v>58</v>
      </c>
      <c r="B185" t="s">
        <v>31</v>
      </c>
      <c r="C185" t="s">
        <v>59</v>
      </c>
      <c r="D185" s="5">
        <v>8.8506944444444444E-2</v>
      </c>
      <c r="E185">
        <v>3</v>
      </c>
      <c r="F185">
        <v>1</v>
      </c>
      <c r="I185">
        <v>1</v>
      </c>
      <c r="J185">
        <v>1</v>
      </c>
      <c r="K185" s="22">
        <f t="shared" si="94"/>
        <v>1</v>
      </c>
      <c r="L185" s="22">
        <f t="shared" si="79"/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s="1">
        <v>0</v>
      </c>
      <c r="V185" s="1">
        <v>0</v>
      </c>
      <c r="W185">
        <v>0</v>
      </c>
      <c r="X185">
        <v>0</v>
      </c>
      <c r="Y185">
        <v>0</v>
      </c>
      <c r="Z185">
        <v>0</v>
      </c>
      <c r="AA185" s="1">
        <v>0</v>
      </c>
      <c r="AB185" s="1">
        <v>0</v>
      </c>
      <c r="AD185" s="16">
        <f t="shared" si="95"/>
        <v>3</v>
      </c>
      <c r="AE185" s="16">
        <f>SUM(L185,P185,R185,T185,V185,X185,Z185,AB185)+AE184</f>
        <v>6</v>
      </c>
      <c r="AM185" s="5">
        <v>8.8506944444444444E-2</v>
      </c>
      <c r="AN185" s="16">
        <v>3</v>
      </c>
      <c r="AO185" s="16">
        <v>6</v>
      </c>
    </row>
    <row r="186" spans="1:49" s="22" customFormat="1" x14ac:dyDescent="0.35">
      <c r="A186" s="4" t="s">
        <v>0</v>
      </c>
      <c r="B186" s="4" t="s">
        <v>1</v>
      </c>
      <c r="C186" s="4" t="s">
        <v>2</v>
      </c>
      <c r="D186" s="4" t="s">
        <v>3</v>
      </c>
      <c r="E186" s="4" t="s">
        <v>4</v>
      </c>
      <c r="F186" s="4" t="s">
        <v>5</v>
      </c>
      <c r="G186" s="4"/>
      <c r="H186" s="4" t="s">
        <v>10</v>
      </c>
      <c r="I186" s="4" t="s">
        <v>11</v>
      </c>
      <c r="J186" s="4" t="s">
        <v>33</v>
      </c>
      <c r="K186" s="4" t="s">
        <v>36</v>
      </c>
      <c r="L186" s="4" t="s">
        <v>37</v>
      </c>
      <c r="M186" s="4" t="s">
        <v>12</v>
      </c>
      <c r="N186" s="4" t="s">
        <v>13</v>
      </c>
      <c r="O186" s="4" t="s">
        <v>14</v>
      </c>
      <c r="P186" s="4" t="s">
        <v>15</v>
      </c>
      <c r="Q186" s="4" t="s">
        <v>16</v>
      </c>
      <c r="R186" s="4" t="s">
        <v>17</v>
      </c>
      <c r="S186" s="4" t="s">
        <v>18</v>
      </c>
      <c r="T186" s="4" t="s">
        <v>19</v>
      </c>
      <c r="U186" s="4" t="s">
        <v>20</v>
      </c>
      <c r="V186" s="4" t="s">
        <v>21</v>
      </c>
      <c r="W186" s="4" t="s">
        <v>22</v>
      </c>
      <c r="X186" s="4" t="s">
        <v>23</v>
      </c>
      <c r="Y186" s="4" t="s">
        <v>24</v>
      </c>
      <c r="Z186" s="4" t="s">
        <v>25</v>
      </c>
      <c r="AA186" s="4" t="s">
        <v>26</v>
      </c>
      <c r="AB186" s="4" t="s">
        <v>27</v>
      </c>
      <c r="AC186" s="4">
        <v>-1</v>
      </c>
      <c r="AD186" s="15" t="s">
        <v>38</v>
      </c>
      <c r="AE186" s="15" t="s">
        <v>39</v>
      </c>
      <c r="AF186" s="4"/>
      <c r="AG186" s="4" t="s">
        <v>45</v>
      </c>
      <c r="AH186" s="4" t="s">
        <v>40</v>
      </c>
      <c r="AI186" s="4" t="s">
        <v>41</v>
      </c>
      <c r="AJ186" s="4" t="s">
        <v>46</v>
      </c>
      <c r="AM186" s="23">
        <v>8.9363425925925929E-2</v>
      </c>
      <c r="AN186" s="16">
        <v>3</v>
      </c>
      <c r="AO186" s="16">
        <v>8</v>
      </c>
    </row>
    <row r="187" spans="1:49" s="22" customFormat="1" x14ac:dyDescent="0.35">
      <c r="A187" s="22" t="s">
        <v>58</v>
      </c>
      <c r="B187" s="22" t="s">
        <v>31</v>
      </c>
      <c r="C187" s="22" t="s">
        <v>59</v>
      </c>
      <c r="D187" s="23">
        <v>8.9363425925925929E-2</v>
      </c>
      <c r="E187" s="22">
        <v>3</v>
      </c>
      <c r="F187" s="22">
        <v>2</v>
      </c>
      <c r="H187" s="22">
        <v>2</v>
      </c>
      <c r="I187" s="22">
        <v>1</v>
      </c>
      <c r="J187" s="22">
        <v>1</v>
      </c>
      <c r="K187" s="22">
        <f t="shared" si="94"/>
        <v>1</v>
      </c>
      <c r="L187" s="22">
        <f t="shared" ref="L187:L249" si="97">IF(J187=2,1,0)</f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5">
        <v>0</v>
      </c>
      <c r="V187" s="25">
        <v>0</v>
      </c>
      <c r="W187" s="22">
        <v>1</v>
      </c>
      <c r="X187" s="22">
        <v>0</v>
      </c>
      <c r="Y187" s="22">
        <v>0</v>
      </c>
      <c r="Z187" s="22">
        <v>0</v>
      </c>
      <c r="AA187" s="25">
        <v>0</v>
      </c>
      <c r="AB187" s="25">
        <v>0</v>
      </c>
      <c r="AD187" s="16">
        <f>SUM(K187,O187,Q187,S187,U187,W187,Y187,AA187)+IF(H187=1,1,0)+AD184</f>
        <v>3</v>
      </c>
      <c r="AE187" s="16">
        <f>SUM(L187,P187,R187,T187,V187,X187,Z187,AB187)+IF(H187=2,1,0)+I187+AE184</f>
        <v>8</v>
      </c>
      <c r="AG187" s="22">
        <v>452</v>
      </c>
      <c r="AH187" s="22">
        <f>(AD198-AD187)/$AG187</f>
        <v>4.4247787610619468E-3</v>
      </c>
      <c r="AI187" s="22">
        <f>(AE198-AE187)/$AG187</f>
        <v>3.7610619469026552E-2</v>
      </c>
      <c r="AJ187" s="22">
        <f>IF(AH187&gt;AI187,1,2)</f>
        <v>2</v>
      </c>
      <c r="AM187" s="5">
        <v>8.9907407407407394E-2</v>
      </c>
      <c r="AN187" s="16">
        <v>3</v>
      </c>
      <c r="AO187" s="16">
        <v>11</v>
      </c>
    </row>
    <row r="188" spans="1:49" x14ac:dyDescent="0.35">
      <c r="A188" t="s">
        <v>58</v>
      </c>
      <c r="B188" t="s">
        <v>31</v>
      </c>
      <c r="C188" t="s">
        <v>59</v>
      </c>
      <c r="D188" s="5">
        <v>8.9907407407407394E-2</v>
      </c>
      <c r="E188">
        <v>3</v>
      </c>
      <c r="F188">
        <v>2</v>
      </c>
      <c r="I188">
        <v>1</v>
      </c>
      <c r="J188">
        <v>2</v>
      </c>
      <c r="K188" s="22">
        <f t="shared" si="94"/>
        <v>0</v>
      </c>
      <c r="L188" s="22">
        <f t="shared" si="97"/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s="1">
        <v>0</v>
      </c>
      <c r="V188" s="1">
        <v>0</v>
      </c>
      <c r="W188">
        <v>0</v>
      </c>
      <c r="X188">
        <v>1</v>
      </c>
      <c r="Y188">
        <v>0</v>
      </c>
      <c r="Z188">
        <v>0</v>
      </c>
      <c r="AA188" s="1">
        <v>0</v>
      </c>
      <c r="AB188" s="1">
        <v>0</v>
      </c>
      <c r="AD188" s="16">
        <f>SUM(K188,O188,Q188,S188,U188,W188,Y188,AA188)+IF(H188=1,1,0)+AD187</f>
        <v>3</v>
      </c>
      <c r="AE188" s="16">
        <f>SUM(L188,P188,R188,T188,V188,X188,Z188,AB188)+AE187+I188</f>
        <v>11</v>
      </c>
      <c r="AM188" s="5">
        <v>9.0277777777777776E-2</v>
      </c>
      <c r="AN188" s="16">
        <v>3</v>
      </c>
      <c r="AO188" s="16">
        <v>12</v>
      </c>
    </row>
    <row r="189" spans="1:49" x14ac:dyDescent="0.35">
      <c r="A189" t="s">
        <v>58</v>
      </c>
      <c r="B189" t="s">
        <v>31</v>
      </c>
      <c r="C189" t="s">
        <v>59</v>
      </c>
      <c r="D189" s="5">
        <v>9.0277777777777776E-2</v>
      </c>
      <c r="E189">
        <v>3</v>
      </c>
      <c r="F189">
        <v>2</v>
      </c>
      <c r="I189">
        <v>-1</v>
      </c>
      <c r="J189">
        <v>2</v>
      </c>
      <c r="K189" s="22">
        <f t="shared" si="94"/>
        <v>0</v>
      </c>
      <c r="L189" s="22">
        <f t="shared" si="97"/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 s="1">
        <v>0</v>
      </c>
      <c r="V189" s="1">
        <v>0</v>
      </c>
      <c r="W189">
        <v>0</v>
      </c>
      <c r="X189">
        <v>0</v>
      </c>
      <c r="Y189">
        <v>0</v>
      </c>
      <c r="Z189">
        <v>0</v>
      </c>
      <c r="AA189" s="1">
        <v>0</v>
      </c>
      <c r="AB189" s="1">
        <v>0</v>
      </c>
      <c r="AD189" s="16">
        <f t="shared" ref="AD189:AD198" si="98">SUM(K189,O189,Q189,S189,U189,W189,Y189,AA189)+IF(H189=1,1,0)+AD188</f>
        <v>3</v>
      </c>
      <c r="AE189" s="16">
        <f t="shared" ref="AE189:AE198" si="99">SUM(L189,P189,R189,T189,V189,X189,Z189,AB189)+AE188+I189</f>
        <v>12</v>
      </c>
      <c r="AM189" s="5">
        <v>9.0914351851851857E-2</v>
      </c>
      <c r="AN189" s="16">
        <v>4</v>
      </c>
      <c r="AO189" s="16">
        <v>13</v>
      </c>
    </row>
    <row r="190" spans="1:49" x14ac:dyDescent="0.35">
      <c r="A190" t="s">
        <v>58</v>
      </c>
      <c r="B190" t="s">
        <v>31</v>
      </c>
      <c r="C190" t="s">
        <v>59</v>
      </c>
      <c r="D190" s="5">
        <v>9.0914351851851857E-2</v>
      </c>
      <c r="E190">
        <v>3</v>
      </c>
      <c r="F190">
        <v>2</v>
      </c>
      <c r="I190">
        <v>1</v>
      </c>
      <c r="J190">
        <v>1</v>
      </c>
      <c r="K190" s="22">
        <f t="shared" si="94"/>
        <v>1</v>
      </c>
      <c r="L190" s="22">
        <f t="shared" si="97"/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s="1">
        <v>0</v>
      </c>
      <c r="V190" s="1">
        <v>0</v>
      </c>
      <c r="W190">
        <v>0</v>
      </c>
      <c r="X190">
        <v>0</v>
      </c>
      <c r="Y190">
        <v>0</v>
      </c>
      <c r="Z190">
        <v>0</v>
      </c>
      <c r="AA190" s="1">
        <v>0</v>
      </c>
      <c r="AB190" s="1">
        <v>0</v>
      </c>
      <c r="AD190" s="16">
        <f t="shared" si="98"/>
        <v>4</v>
      </c>
      <c r="AE190" s="16">
        <f t="shared" si="99"/>
        <v>13</v>
      </c>
      <c r="AM190" s="5">
        <v>9.1377314814814814E-2</v>
      </c>
      <c r="AN190" s="16">
        <v>5</v>
      </c>
      <c r="AO190" s="16">
        <v>13</v>
      </c>
    </row>
    <row r="191" spans="1:49" x14ac:dyDescent="0.35">
      <c r="A191" t="s">
        <v>58</v>
      </c>
      <c r="B191" t="s">
        <v>31</v>
      </c>
      <c r="C191" t="s">
        <v>59</v>
      </c>
      <c r="D191" s="5">
        <v>9.1377314814814814E-2</v>
      </c>
      <c r="E191">
        <v>3</v>
      </c>
      <c r="F191">
        <v>2</v>
      </c>
      <c r="I191">
        <v>1</v>
      </c>
      <c r="J191">
        <v>1</v>
      </c>
      <c r="K191" s="22">
        <f t="shared" si="94"/>
        <v>1</v>
      </c>
      <c r="L191" s="22">
        <f t="shared" si="97"/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s="1">
        <v>0</v>
      </c>
      <c r="V191" s="1">
        <v>-1</v>
      </c>
      <c r="W191">
        <v>0</v>
      </c>
      <c r="X191">
        <v>0</v>
      </c>
      <c r="Y191">
        <v>0</v>
      </c>
      <c r="Z191">
        <v>0</v>
      </c>
      <c r="AA191" s="1">
        <v>0</v>
      </c>
      <c r="AB191" s="1">
        <v>0</v>
      </c>
      <c r="AD191" s="16">
        <f t="shared" si="98"/>
        <v>5</v>
      </c>
      <c r="AE191" s="16">
        <f t="shared" si="99"/>
        <v>13</v>
      </c>
      <c r="AM191" s="5">
        <v>9.1840277777777771E-2</v>
      </c>
      <c r="AN191" s="16">
        <v>4</v>
      </c>
      <c r="AO191" s="16">
        <v>17</v>
      </c>
    </row>
    <row r="192" spans="1:49" x14ac:dyDescent="0.35">
      <c r="A192" t="s">
        <v>58</v>
      </c>
      <c r="B192" t="s">
        <v>31</v>
      </c>
      <c r="C192" t="s">
        <v>59</v>
      </c>
      <c r="D192" s="5">
        <v>9.1840277777777771E-2</v>
      </c>
      <c r="E192">
        <v>3</v>
      </c>
      <c r="F192">
        <v>2</v>
      </c>
      <c r="I192">
        <v>1</v>
      </c>
      <c r="J192">
        <v>2</v>
      </c>
      <c r="K192" s="22">
        <f t="shared" si="94"/>
        <v>0</v>
      </c>
      <c r="L192" s="22">
        <f t="shared" si="97"/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 s="1">
        <v>0</v>
      </c>
      <c r="V192" s="1">
        <v>0</v>
      </c>
      <c r="W192">
        <v>0</v>
      </c>
      <c r="X192">
        <v>1</v>
      </c>
      <c r="Y192">
        <v>0</v>
      </c>
      <c r="Z192">
        <v>0</v>
      </c>
      <c r="AA192" s="1">
        <v>-1</v>
      </c>
      <c r="AB192" s="1">
        <v>0</v>
      </c>
      <c r="AD192" s="16">
        <f t="shared" si="98"/>
        <v>4</v>
      </c>
      <c r="AE192" s="16">
        <f t="shared" si="99"/>
        <v>17</v>
      </c>
      <c r="AM192" s="5">
        <v>9.228009259259258E-2</v>
      </c>
      <c r="AN192" s="16">
        <v>5</v>
      </c>
      <c r="AO192" s="16">
        <v>15</v>
      </c>
    </row>
    <row r="193" spans="1:41" x14ac:dyDescent="0.35">
      <c r="A193" t="s">
        <v>58</v>
      </c>
      <c r="B193" t="s">
        <v>31</v>
      </c>
      <c r="C193" t="s">
        <v>59</v>
      </c>
      <c r="D193" s="5">
        <v>9.228009259259258E-2</v>
      </c>
      <c r="E193">
        <v>3</v>
      </c>
      <c r="F193">
        <v>2</v>
      </c>
      <c r="I193" s="22">
        <v>-1</v>
      </c>
      <c r="J193">
        <v>1</v>
      </c>
      <c r="K193" s="22">
        <f t="shared" si="94"/>
        <v>1</v>
      </c>
      <c r="L193" s="22">
        <f t="shared" si="97"/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s="1">
        <v>0</v>
      </c>
      <c r="V193" s="1">
        <v>-1</v>
      </c>
      <c r="W193">
        <v>0</v>
      </c>
      <c r="X193">
        <v>0</v>
      </c>
      <c r="Y193">
        <v>0</v>
      </c>
      <c r="Z193">
        <v>0</v>
      </c>
      <c r="AA193" s="1">
        <v>0</v>
      </c>
      <c r="AB193" s="1">
        <v>0</v>
      </c>
      <c r="AD193" s="16">
        <f t="shared" si="98"/>
        <v>5</v>
      </c>
      <c r="AE193" s="16">
        <f t="shared" si="99"/>
        <v>15</v>
      </c>
      <c r="AM193" s="5">
        <v>9.2800925925925926E-2</v>
      </c>
      <c r="AN193" s="16">
        <v>4</v>
      </c>
      <c r="AO193" s="16">
        <v>17</v>
      </c>
    </row>
    <row r="194" spans="1:41" x14ac:dyDescent="0.35">
      <c r="A194" t="s">
        <v>58</v>
      </c>
      <c r="B194" t="s">
        <v>31</v>
      </c>
      <c r="C194" t="s">
        <v>59</v>
      </c>
      <c r="D194" s="5">
        <v>9.2800925925925926E-2</v>
      </c>
      <c r="E194">
        <v>3</v>
      </c>
      <c r="F194">
        <v>2</v>
      </c>
      <c r="I194">
        <v>1</v>
      </c>
      <c r="J194">
        <v>2</v>
      </c>
      <c r="K194" s="22">
        <f t="shared" si="94"/>
        <v>0</v>
      </c>
      <c r="L194" s="22">
        <f t="shared" si="97"/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s="1">
        <v>0</v>
      </c>
      <c r="V194" s="1">
        <v>0</v>
      </c>
      <c r="W194">
        <v>0</v>
      </c>
      <c r="X194">
        <v>0</v>
      </c>
      <c r="Y194">
        <v>0</v>
      </c>
      <c r="Z194">
        <v>0</v>
      </c>
      <c r="AA194" s="1">
        <v>-1</v>
      </c>
      <c r="AB194" s="1">
        <v>0</v>
      </c>
      <c r="AD194" s="16">
        <f t="shared" si="98"/>
        <v>4</v>
      </c>
      <c r="AE194" s="16">
        <f t="shared" si="99"/>
        <v>17</v>
      </c>
      <c r="AM194" s="5">
        <v>9.3148148148148147E-2</v>
      </c>
      <c r="AN194" s="16">
        <v>4</v>
      </c>
      <c r="AO194" s="16">
        <v>20</v>
      </c>
    </row>
    <row r="195" spans="1:41" x14ac:dyDescent="0.35">
      <c r="A195" t="s">
        <v>58</v>
      </c>
      <c r="B195" t="s">
        <v>31</v>
      </c>
      <c r="C195" t="s">
        <v>59</v>
      </c>
      <c r="D195" s="5">
        <v>9.3148148148148147E-2</v>
      </c>
      <c r="E195">
        <v>3</v>
      </c>
      <c r="F195">
        <v>2</v>
      </c>
      <c r="I195">
        <v>1</v>
      </c>
      <c r="J195">
        <v>2</v>
      </c>
      <c r="K195" s="22">
        <f t="shared" si="94"/>
        <v>0</v>
      </c>
      <c r="L195" s="22">
        <f t="shared" si="97"/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 s="1">
        <v>0</v>
      </c>
      <c r="V195" s="1">
        <v>0</v>
      </c>
      <c r="W195">
        <v>0</v>
      </c>
      <c r="X195">
        <v>0</v>
      </c>
      <c r="Y195">
        <v>0</v>
      </c>
      <c r="Z195">
        <v>0</v>
      </c>
      <c r="AA195" s="1">
        <v>0</v>
      </c>
      <c r="AB195" s="1">
        <v>0</v>
      </c>
      <c r="AD195" s="16">
        <f t="shared" si="98"/>
        <v>4</v>
      </c>
      <c r="AE195" s="16">
        <f t="shared" si="99"/>
        <v>20</v>
      </c>
      <c r="AM195" s="5">
        <v>9.3668981481481492E-2</v>
      </c>
      <c r="AN195" s="16">
        <v>5</v>
      </c>
      <c r="AO195" s="16">
        <v>19</v>
      </c>
    </row>
    <row r="196" spans="1:41" x14ac:dyDescent="0.35">
      <c r="A196" t="s">
        <v>58</v>
      </c>
      <c r="B196" t="s">
        <v>31</v>
      </c>
      <c r="C196" t="s">
        <v>59</v>
      </c>
      <c r="D196" s="5">
        <v>9.3668981481481492E-2</v>
      </c>
      <c r="E196">
        <v>3</v>
      </c>
      <c r="F196">
        <v>2</v>
      </c>
      <c r="I196">
        <v>-1</v>
      </c>
      <c r="J196">
        <v>1</v>
      </c>
      <c r="K196" s="22">
        <f t="shared" si="94"/>
        <v>1</v>
      </c>
      <c r="L196" s="22">
        <f t="shared" si="97"/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 s="1">
        <v>0</v>
      </c>
      <c r="V196" s="1">
        <v>-1</v>
      </c>
      <c r="W196">
        <v>0</v>
      </c>
      <c r="X196">
        <v>0</v>
      </c>
      <c r="Y196">
        <v>0</v>
      </c>
      <c r="Z196">
        <v>0</v>
      </c>
      <c r="AA196" s="1">
        <v>0</v>
      </c>
      <c r="AB196" s="1">
        <v>0</v>
      </c>
      <c r="AD196" s="16">
        <f t="shared" si="98"/>
        <v>5</v>
      </c>
      <c r="AE196" s="16">
        <f t="shared" si="99"/>
        <v>19</v>
      </c>
      <c r="AM196" s="5">
        <v>9.4305555555555545E-2</v>
      </c>
      <c r="AN196" s="16">
        <v>5</v>
      </c>
      <c r="AO196" s="16">
        <v>21</v>
      </c>
    </row>
    <row r="197" spans="1:41" x14ac:dyDescent="0.35">
      <c r="A197" t="s">
        <v>58</v>
      </c>
      <c r="B197" t="s">
        <v>31</v>
      </c>
      <c r="C197" t="s">
        <v>59</v>
      </c>
      <c r="D197" s="5">
        <v>9.4305555555555545E-2</v>
      </c>
      <c r="E197">
        <v>3</v>
      </c>
      <c r="F197">
        <v>2</v>
      </c>
      <c r="I197">
        <v>1</v>
      </c>
      <c r="J197">
        <v>2</v>
      </c>
      <c r="K197" s="22">
        <f t="shared" si="94"/>
        <v>0</v>
      </c>
      <c r="L197" s="22">
        <f t="shared" si="97"/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s="1">
        <v>0</v>
      </c>
      <c r="V197" s="1">
        <v>0</v>
      </c>
      <c r="W197">
        <v>0</v>
      </c>
      <c r="X197">
        <v>0</v>
      </c>
      <c r="Y197">
        <v>0</v>
      </c>
      <c r="Z197">
        <v>0</v>
      </c>
      <c r="AA197" s="1">
        <v>0</v>
      </c>
      <c r="AB197" s="1">
        <v>0</v>
      </c>
      <c r="AD197" s="16">
        <f t="shared" si="98"/>
        <v>5</v>
      </c>
      <c r="AE197" s="16">
        <f t="shared" si="99"/>
        <v>21</v>
      </c>
      <c r="AM197" s="5">
        <v>9.4618055555555566E-2</v>
      </c>
      <c r="AN197" s="16">
        <v>5</v>
      </c>
      <c r="AO197" s="16">
        <v>25</v>
      </c>
    </row>
    <row r="198" spans="1:41" x14ac:dyDescent="0.35">
      <c r="A198" t="s">
        <v>58</v>
      </c>
      <c r="B198" t="s">
        <v>31</v>
      </c>
      <c r="C198" t="s">
        <v>59</v>
      </c>
      <c r="D198" s="5">
        <v>9.4618055555555566E-2</v>
      </c>
      <c r="E198">
        <v>3</v>
      </c>
      <c r="F198">
        <v>2</v>
      </c>
      <c r="I198">
        <v>1</v>
      </c>
      <c r="J198">
        <v>2</v>
      </c>
      <c r="K198" s="22">
        <f t="shared" si="94"/>
        <v>0</v>
      </c>
      <c r="L198" s="22">
        <f t="shared" si="97"/>
        <v>1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 s="1">
        <v>0</v>
      </c>
      <c r="V198" s="1">
        <v>0</v>
      </c>
      <c r="W198">
        <v>0</v>
      </c>
      <c r="X198">
        <v>1</v>
      </c>
      <c r="Y198">
        <v>0</v>
      </c>
      <c r="Z198">
        <v>0</v>
      </c>
      <c r="AA198" s="1">
        <v>0</v>
      </c>
      <c r="AB198" s="1">
        <v>0</v>
      </c>
      <c r="AD198" s="16">
        <f t="shared" si="98"/>
        <v>5</v>
      </c>
      <c r="AE198" s="16">
        <f t="shared" si="99"/>
        <v>25</v>
      </c>
      <c r="AM198" s="23">
        <v>9.5115740740740737E-2</v>
      </c>
      <c r="AN198" s="16">
        <v>7</v>
      </c>
      <c r="AO198" s="16">
        <v>25</v>
      </c>
    </row>
    <row r="199" spans="1:41" s="22" customFormat="1" x14ac:dyDescent="0.35">
      <c r="A199" s="4" t="s">
        <v>0</v>
      </c>
      <c r="B199" s="4" t="s">
        <v>1</v>
      </c>
      <c r="C199" s="4" t="s">
        <v>2</v>
      </c>
      <c r="D199" s="4" t="s">
        <v>3</v>
      </c>
      <c r="E199" s="4" t="s">
        <v>4</v>
      </c>
      <c r="F199" s="4" t="s">
        <v>5</v>
      </c>
      <c r="G199" s="4"/>
      <c r="H199" s="4" t="s">
        <v>10</v>
      </c>
      <c r="I199" s="4" t="s">
        <v>11</v>
      </c>
      <c r="J199" s="4" t="s">
        <v>33</v>
      </c>
      <c r="K199" s="4" t="s">
        <v>36</v>
      </c>
      <c r="L199" s="4" t="s">
        <v>37</v>
      </c>
      <c r="M199" s="4" t="s">
        <v>12</v>
      </c>
      <c r="N199" s="4" t="s">
        <v>13</v>
      </c>
      <c r="O199" s="4" t="s">
        <v>14</v>
      </c>
      <c r="P199" s="4" t="s">
        <v>15</v>
      </c>
      <c r="Q199" s="4" t="s">
        <v>16</v>
      </c>
      <c r="R199" s="4" t="s">
        <v>17</v>
      </c>
      <c r="S199" s="4" t="s">
        <v>18</v>
      </c>
      <c r="T199" s="4" t="s">
        <v>19</v>
      </c>
      <c r="U199" s="4" t="s">
        <v>20</v>
      </c>
      <c r="V199" s="4" t="s">
        <v>21</v>
      </c>
      <c r="W199" s="4" t="s">
        <v>22</v>
      </c>
      <c r="X199" s="4" t="s">
        <v>23</v>
      </c>
      <c r="Y199" s="4" t="s">
        <v>24</v>
      </c>
      <c r="Z199" s="4" t="s">
        <v>25</v>
      </c>
      <c r="AA199" s="4" t="s">
        <v>26</v>
      </c>
      <c r="AB199" s="4" t="s">
        <v>27</v>
      </c>
      <c r="AC199" s="4">
        <v>-1</v>
      </c>
      <c r="AD199" s="15" t="s">
        <v>38</v>
      </c>
      <c r="AE199" s="15" t="s">
        <v>39</v>
      </c>
      <c r="AF199" s="4"/>
      <c r="AG199" s="4" t="s">
        <v>45</v>
      </c>
      <c r="AH199" s="4" t="s">
        <v>40</v>
      </c>
      <c r="AI199" s="4" t="s">
        <v>41</v>
      </c>
      <c r="AJ199" s="4" t="s">
        <v>46</v>
      </c>
      <c r="AM199" s="5">
        <v>9.5671296296296296E-2</v>
      </c>
      <c r="AN199" s="16">
        <v>10</v>
      </c>
      <c r="AO199" s="16">
        <v>25</v>
      </c>
    </row>
    <row r="200" spans="1:41" s="22" customFormat="1" x14ac:dyDescent="0.35">
      <c r="A200" s="22" t="s">
        <v>58</v>
      </c>
      <c r="B200" s="22" t="s">
        <v>31</v>
      </c>
      <c r="C200" s="22" t="s">
        <v>59</v>
      </c>
      <c r="D200" s="23">
        <v>9.5115740740740737E-2</v>
      </c>
      <c r="E200" s="22">
        <v>3</v>
      </c>
      <c r="F200" s="22">
        <v>3</v>
      </c>
      <c r="H200" s="22">
        <v>1</v>
      </c>
      <c r="I200" s="22">
        <v>-1</v>
      </c>
      <c r="J200" s="22">
        <v>1</v>
      </c>
      <c r="K200" s="22">
        <f t="shared" si="94"/>
        <v>1</v>
      </c>
      <c r="L200" s="22">
        <f t="shared" si="97"/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1</v>
      </c>
      <c r="R200" s="22">
        <v>0</v>
      </c>
      <c r="S200" s="22">
        <v>0</v>
      </c>
      <c r="T200" s="22">
        <v>0</v>
      </c>
      <c r="U200" s="25">
        <v>0</v>
      </c>
      <c r="V200" s="25">
        <v>0</v>
      </c>
      <c r="W200" s="22">
        <v>0</v>
      </c>
      <c r="X200" s="22">
        <v>0</v>
      </c>
      <c r="Y200" s="22">
        <v>0</v>
      </c>
      <c r="Z200" s="22">
        <v>0</v>
      </c>
      <c r="AA200" s="25">
        <v>0</v>
      </c>
      <c r="AB200" s="25">
        <v>0</v>
      </c>
      <c r="AD200" s="16">
        <f>SUM(K200,O200,Q200,S200,U200,W200,Y200,AA200)+IF(H200=1,1,0)+AD198+I200</f>
        <v>7</v>
      </c>
      <c r="AE200" s="16">
        <f>SUM(L200,P200,R200,T200,V200,X200,Z200,AB200)+IF(H200=2,1,0)+AE198</f>
        <v>25</v>
      </c>
      <c r="AG200" s="22">
        <v>209</v>
      </c>
      <c r="AH200" s="26">
        <f>(AD205-AD200)/$AG200</f>
        <v>2.8708133971291867E-2</v>
      </c>
      <c r="AI200" s="26">
        <f>(AE205-AE200)/$AG200</f>
        <v>9.5693779904306216E-3</v>
      </c>
      <c r="AJ200" s="22">
        <f>IF(AH200&gt;AI200,1,2)</f>
        <v>1</v>
      </c>
      <c r="AM200" s="5">
        <v>9.6018518518518517E-2</v>
      </c>
      <c r="AN200" s="16">
        <v>11</v>
      </c>
      <c r="AO200" s="16">
        <v>27</v>
      </c>
    </row>
    <row r="201" spans="1:41" x14ac:dyDescent="0.35">
      <c r="A201" t="s">
        <v>58</v>
      </c>
      <c r="B201" t="s">
        <v>31</v>
      </c>
      <c r="C201" t="s">
        <v>59</v>
      </c>
      <c r="D201" s="5">
        <v>9.5671296296296296E-2</v>
      </c>
      <c r="E201">
        <v>3</v>
      </c>
      <c r="F201">
        <v>3</v>
      </c>
      <c r="I201">
        <v>1</v>
      </c>
      <c r="J201">
        <v>1</v>
      </c>
      <c r="K201" s="22">
        <f t="shared" si="94"/>
        <v>1</v>
      </c>
      <c r="L201" s="22">
        <f t="shared" si="97"/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 s="1">
        <v>0</v>
      </c>
      <c r="V201" s="1">
        <v>0</v>
      </c>
      <c r="W201">
        <v>0</v>
      </c>
      <c r="X201">
        <v>0</v>
      </c>
      <c r="Y201">
        <v>0</v>
      </c>
      <c r="Z201">
        <v>0</v>
      </c>
      <c r="AA201" s="1">
        <v>0</v>
      </c>
      <c r="AB201" s="1">
        <v>0</v>
      </c>
      <c r="AD201" s="16">
        <f>SUM(K201,O201,Q201,S201,U201,W201,Y201,AA201)+IF(H201=1,1,0)+AD200+I201</f>
        <v>10</v>
      </c>
      <c r="AE201" s="16">
        <f>SUM(L201,P201,R201,T201,V201,X201,Z201,AB201)+AE200</f>
        <v>25</v>
      </c>
      <c r="AM201" s="5">
        <v>9.644675925925926E-2</v>
      </c>
      <c r="AN201" s="16">
        <v>9</v>
      </c>
      <c r="AO201" s="16">
        <v>28</v>
      </c>
    </row>
    <row r="202" spans="1:41" x14ac:dyDescent="0.35">
      <c r="A202" t="s">
        <v>58</v>
      </c>
      <c r="B202" t="s">
        <v>31</v>
      </c>
      <c r="C202" t="s">
        <v>59</v>
      </c>
      <c r="D202" s="5">
        <v>9.6018518518518517E-2</v>
      </c>
      <c r="E202">
        <v>3</v>
      </c>
      <c r="F202">
        <v>3</v>
      </c>
      <c r="I202">
        <v>1</v>
      </c>
      <c r="J202">
        <v>2</v>
      </c>
      <c r="K202" s="22">
        <f t="shared" si="94"/>
        <v>0</v>
      </c>
      <c r="L202" s="22">
        <f t="shared" si="97"/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 s="1">
        <v>0</v>
      </c>
      <c r="V202" s="1">
        <v>0</v>
      </c>
      <c r="W202">
        <v>0</v>
      </c>
      <c r="X202">
        <v>0</v>
      </c>
      <c r="Y202">
        <v>0</v>
      </c>
      <c r="Z202">
        <v>0</v>
      </c>
      <c r="AA202" s="1">
        <v>0</v>
      </c>
      <c r="AB202" s="1">
        <v>0</v>
      </c>
      <c r="AD202" s="16">
        <f t="shared" ref="AD202:AD205" si="100">SUM(K202,O202,Q202,S202,U202,W202,Y202,AA202)+IF(H202=1,1,0)+AD201+I202</f>
        <v>11</v>
      </c>
      <c r="AE202" s="16">
        <f t="shared" ref="AE202:AE205" si="101">SUM(L202,P202,R202,T202,V202,X202,Z202,AB202)+AE201</f>
        <v>27</v>
      </c>
      <c r="AM202" s="5">
        <v>9.6979166666666672E-2</v>
      </c>
      <c r="AN202" s="16">
        <v>9</v>
      </c>
      <c r="AO202" s="16">
        <v>27</v>
      </c>
    </row>
    <row r="203" spans="1:41" x14ac:dyDescent="0.35">
      <c r="A203" t="s">
        <v>58</v>
      </c>
      <c r="B203" t="s">
        <v>31</v>
      </c>
      <c r="C203" t="s">
        <v>59</v>
      </c>
      <c r="D203" s="5">
        <v>9.644675925925926E-2</v>
      </c>
      <c r="E203">
        <v>3</v>
      </c>
      <c r="F203">
        <v>3</v>
      </c>
      <c r="I203">
        <v>-1</v>
      </c>
      <c r="J203">
        <v>2</v>
      </c>
      <c r="K203" s="22">
        <f t="shared" si="94"/>
        <v>0</v>
      </c>
      <c r="L203" s="22">
        <f t="shared" si="97"/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s="1">
        <v>-1</v>
      </c>
      <c r="V203" s="1">
        <v>0</v>
      </c>
      <c r="W203">
        <v>0</v>
      </c>
      <c r="X203">
        <v>0</v>
      </c>
      <c r="Y203">
        <v>0</v>
      </c>
      <c r="Z203">
        <v>0</v>
      </c>
      <c r="AA203" s="1">
        <v>0</v>
      </c>
      <c r="AB203" s="1">
        <v>0</v>
      </c>
      <c r="AD203" s="16">
        <f t="shared" si="100"/>
        <v>9</v>
      </c>
      <c r="AE203" s="16">
        <f t="shared" si="101"/>
        <v>28</v>
      </c>
      <c r="AM203" s="5">
        <v>9.7534722222222217E-2</v>
      </c>
      <c r="AN203" s="16">
        <v>13</v>
      </c>
      <c r="AO203" s="16">
        <v>27</v>
      </c>
    </row>
    <row r="204" spans="1:41" x14ac:dyDescent="0.35">
      <c r="A204" t="s">
        <v>58</v>
      </c>
      <c r="B204" t="s">
        <v>31</v>
      </c>
      <c r="C204" t="s">
        <v>59</v>
      </c>
      <c r="D204" s="5">
        <v>9.6979166666666672E-2</v>
      </c>
      <c r="E204">
        <v>3</v>
      </c>
      <c r="F204">
        <v>3</v>
      </c>
      <c r="I204">
        <v>-1</v>
      </c>
      <c r="J204">
        <v>1</v>
      </c>
      <c r="K204" s="22">
        <f t="shared" si="94"/>
        <v>1</v>
      </c>
      <c r="L204" s="22">
        <f t="shared" si="97"/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s="1">
        <v>0</v>
      </c>
      <c r="V204" s="1">
        <v>-1</v>
      </c>
      <c r="W204">
        <v>0</v>
      </c>
      <c r="X204">
        <v>0</v>
      </c>
      <c r="Y204">
        <v>0</v>
      </c>
      <c r="Z204">
        <v>0</v>
      </c>
      <c r="AA204" s="1">
        <v>0</v>
      </c>
      <c r="AB204" s="1">
        <v>0</v>
      </c>
      <c r="AD204" s="16">
        <f t="shared" si="100"/>
        <v>9</v>
      </c>
      <c r="AE204" s="16">
        <f t="shared" si="101"/>
        <v>27</v>
      </c>
      <c r="AM204" s="23">
        <v>9.9143518518518506E-2</v>
      </c>
      <c r="AN204" s="16">
        <v>10</v>
      </c>
      <c r="AO204" s="16">
        <v>26</v>
      </c>
    </row>
    <row r="205" spans="1:41" x14ac:dyDescent="0.35">
      <c r="A205" t="s">
        <v>58</v>
      </c>
      <c r="B205" t="s">
        <v>31</v>
      </c>
      <c r="C205" t="s">
        <v>59</v>
      </c>
      <c r="D205" s="5">
        <v>9.7534722222222217E-2</v>
      </c>
      <c r="E205">
        <v>3</v>
      </c>
      <c r="F205">
        <v>3</v>
      </c>
      <c r="I205">
        <v>1</v>
      </c>
      <c r="J205">
        <v>1</v>
      </c>
      <c r="K205" s="22">
        <f t="shared" si="94"/>
        <v>1</v>
      </c>
      <c r="L205" s="22">
        <f t="shared" si="97"/>
        <v>0</v>
      </c>
      <c r="M205">
        <v>1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0</v>
      </c>
      <c r="U205" s="1">
        <v>0</v>
      </c>
      <c r="V205" s="1">
        <v>0</v>
      </c>
      <c r="W205">
        <v>0</v>
      </c>
      <c r="X205">
        <v>0</v>
      </c>
      <c r="Y205">
        <v>0</v>
      </c>
      <c r="Z205">
        <v>0</v>
      </c>
      <c r="AA205" s="1">
        <v>0</v>
      </c>
      <c r="AB205" s="1">
        <v>0</v>
      </c>
      <c r="AD205" s="16">
        <f t="shared" si="100"/>
        <v>13</v>
      </c>
      <c r="AE205" s="16">
        <f t="shared" si="101"/>
        <v>27</v>
      </c>
      <c r="AM205" s="5">
        <v>9.9722222222222226E-2</v>
      </c>
      <c r="AN205" s="16">
        <v>12</v>
      </c>
      <c r="AO205" s="16">
        <v>27</v>
      </c>
    </row>
    <row r="206" spans="1:41" s="22" customFormat="1" x14ac:dyDescent="0.35">
      <c r="A206" s="4" t="s">
        <v>0</v>
      </c>
      <c r="B206" s="4" t="s">
        <v>1</v>
      </c>
      <c r="C206" s="4" t="s">
        <v>2</v>
      </c>
      <c r="D206" s="4" t="s">
        <v>3</v>
      </c>
      <c r="E206" s="4" t="s">
        <v>4</v>
      </c>
      <c r="F206" s="4" t="s">
        <v>5</v>
      </c>
      <c r="G206" s="4"/>
      <c r="H206" s="4" t="s">
        <v>10</v>
      </c>
      <c r="I206" s="4" t="s">
        <v>11</v>
      </c>
      <c r="J206" s="4" t="s">
        <v>33</v>
      </c>
      <c r="K206" s="4" t="s">
        <v>36</v>
      </c>
      <c r="L206" s="4" t="s">
        <v>37</v>
      </c>
      <c r="M206" s="4" t="s">
        <v>12</v>
      </c>
      <c r="N206" s="4" t="s">
        <v>13</v>
      </c>
      <c r="O206" s="4" t="s">
        <v>14</v>
      </c>
      <c r="P206" s="4" t="s">
        <v>15</v>
      </c>
      <c r="Q206" s="4" t="s">
        <v>16</v>
      </c>
      <c r="R206" s="4" t="s">
        <v>17</v>
      </c>
      <c r="S206" s="4" t="s">
        <v>18</v>
      </c>
      <c r="T206" s="4" t="s">
        <v>19</v>
      </c>
      <c r="U206" s="4" t="s">
        <v>20</v>
      </c>
      <c r="V206" s="4" t="s">
        <v>21</v>
      </c>
      <c r="W206" s="4" t="s">
        <v>22</v>
      </c>
      <c r="X206" s="4" t="s">
        <v>23</v>
      </c>
      <c r="Y206" s="4" t="s">
        <v>24</v>
      </c>
      <c r="Z206" s="4" t="s">
        <v>25</v>
      </c>
      <c r="AA206" s="4" t="s">
        <v>26</v>
      </c>
      <c r="AB206" s="4" t="s">
        <v>27</v>
      </c>
      <c r="AC206" s="4">
        <v>-1</v>
      </c>
      <c r="AD206" s="15" t="s">
        <v>38</v>
      </c>
      <c r="AE206" s="15" t="s">
        <v>39</v>
      </c>
      <c r="AF206" s="4"/>
      <c r="AG206" s="4" t="s">
        <v>45</v>
      </c>
      <c r="AH206" s="4" t="s">
        <v>40</v>
      </c>
      <c r="AI206" s="4" t="s">
        <v>41</v>
      </c>
      <c r="AJ206" s="4" t="s">
        <v>46</v>
      </c>
      <c r="AM206" s="5">
        <v>0.10024305555555556</v>
      </c>
      <c r="AN206" s="16">
        <v>11</v>
      </c>
      <c r="AO206" s="16">
        <v>27</v>
      </c>
    </row>
    <row r="207" spans="1:41" s="22" customFormat="1" x14ac:dyDescent="0.35">
      <c r="A207" s="22" t="s">
        <v>58</v>
      </c>
      <c r="B207" s="22" t="s">
        <v>31</v>
      </c>
      <c r="C207" s="22" t="s">
        <v>59</v>
      </c>
      <c r="D207" s="23">
        <v>9.9143518518518506E-2</v>
      </c>
      <c r="E207" s="22">
        <v>3</v>
      </c>
      <c r="F207" s="22">
        <v>4</v>
      </c>
      <c r="H207" s="22">
        <v>2</v>
      </c>
      <c r="I207" s="22">
        <v>-1</v>
      </c>
      <c r="J207" s="22">
        <v>1</v>
      </c>
      <c r="K207" s="22">
        <f t="shared" si="94"/>
        <v>1</v>
      </c>
      <c r="L207" s="22">
        <f t="shared" si="97"/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5">
        <v>0</v>
      </c>
      <c r="V207" s="25">
        <v>-1</v>
      </c>
      <c r="W207" s="22">
        <v>0</v>
      </c>
      <c r="X207" s="22">
        <v>0</v>
      </c>
      <c r="Y207" s="22">
        <v>0</v>
      </c>
      <c r="Z207" s="22">
        <v>0</v>
      </c>
      <c r="AA207" s="25">
        <v>0</v>
      </c>
      <c r="AB207" s="25">
        <v>0</v>
      </c>
      <c r="AD207" s="16">
        <f>SUM(K207,O207,Q207,S207,U207,W207,Y207,AA207)+IF(H207=1,1,0)+AD204</f>
        <v>10</v>
      </c>
      <c r="AE207" s="16">
        <f>SUM(L207,P207,R207,T207,V207,X207,Z207,AB207)+IF(H207=2,1,0)+I207+AE205</f>
        <v>26</v>
      </c>
      <c r="AG207" s="22">
        <v>193</v>
      </c>
      <c r="AH207" s="26">
        <f>(AD211-AD207)/$AG207</f>
        <v>2.072538860103627E-2</v>
      </c>
      <c r="AI207" s="26">
        <f>(AE211-AE207)/$AG207</f>
        <v>1.0362694300518135E-2</v>
      </c>
      <c r="AJ207" s="22">
        <f>IF(AH207&gt;AI207,1,2)</f>
        <v>1</v>
      </c>
      <c r="AM207" s="5">
        <v>0.10104166666666665</v>
      </c>
      <c r="AN207" s="16">
        <v>12</v>
      </c>
      <c r="AO207" s="16">
        <v>27</v>
      </c>
    </row>
    <row r="208" spans="1:41" x14ac:dyDescent="0.35">
      <c r="A208" t="s">
        <v>58</v>
      </c>
      <c r="B208" t="s">
        <v>31</v>
      </c>
      <c r="C208" t="s">
        <v>59</v>
      </c>
      <c r="D208" s="5">
        <v>9.9722222222222226E-2</v>
      </c>
      <c r="E208">
        <v>3</v>
      </c>
      <c r="F208">
        <v>4</v>
      </c>
      <c r="I208">
        <v>1</v>
      </c>
      <c r="J208">
        <v>1</v>
      </c>
      <c r="K208" s="22">
        <f t="shared" si="94"/>
        <v>1</v>
      </c>
      <c r="L208" s="22">
        <f t="shared" si="97"/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 s="1">
        <v>0</v>
      </c>
      <c r="V208" s="1">
        <v>0</v>
      </c>
      <c r="W208">
        <v>0</v>
      </c>
      <c r="X208">
        <v>0</v>
      </c>
      <c r="Y208">
        <v>0</v>
      </c>
      <c r="Z208">
        <v>0</v>
      </c>
      <c r="AA208" s="1">
        <v>0</v>
      </c>
      <c r="AB208" s="1">
        <v>0</v>
      </c>
      <c r="AD208" s="16">
        <f>SUM(K208,O208,Q208,S208,U208,W208,Y208,AA208)+IF(H208=1,1,0)+AD207</f>
        <v>12</v>
      </c>
      <c r="AE208" s="16">
        <f>SUM(L208,P208,R208,T208,V208,X208,Z208,AB208)+AE207+I208</f>
        <v>27</v>
      </c>
      <c r="AM208" s="5">
        <v>0.10137731481481482</v>
      </c>
      <c r="AN208" s="16">
        <v>14</v>
      </c>
      <c r="AO208" s="16">
        <v>28</v>
      </c>
    </row>
    <row r="209" spans="1:41" x14ac:dyDescent="0.35">
      <c r="A209" t="s">
        <v>58</v>
      </c>
      <c r="B209" t="s">
        <v>31</v>
      </c>
      <c r="C209" t="s">
        <v>59</v>
      </c>
      <c r="D209" s="5">
        <v>0.10024305555555556</v>
      </c>
      <c r="E209">
        <v>3</v>
      </c>
      <c r="F209">
        <v>4</v>
      </c>
      <c r="I209">
        <v>-1</v>
      </c>
      <c r="J209">
        <v>2</v>
      </c>
      <c r="K209" s="22">
        <f t="shared" si="94"/>
        <v>0</v>
      </c>
      <c r="L209" s="22">
        <f t="shared" si="97"/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s="1">
        <v>-1</v>
      </c>
      <c r="V209" s="1">
        <v>0</v>
      </c>
      <c r="W209">
        <v>0</v>
      </c>
      <c r="X209">
        <v>0</v>
      </c>
      <c r="Y209">
        <v>0</v>
      </c>
      <c r="Z209">
        <v>0</v>
      </c>
      <c r="AA209" s="1">
        <v>0</v>
      </c>
      <c r="AB209" s="1">
        <v>0</v>
      </c>
      <c r="AD209" s="16">
        <f t="shared" ref="AD209:AD211" si="102">SUM(K209,O209,Q209,S209,U209,W209,Y209,AA209)+IF(H209=1,1,0)+AD208</f>
        <v>11</v>
      </c>
      <c r="AE209" s="16">
        <f>SUM(L209,P209,R209,T209,V209,X209,Z209,AB209)+AE208+I209</f>
        <v>27</v>
      </c>
      <c r="AM209" s="23">
        <v>0.10190972222222222</v>
      </c>
      <c r="AN209" s="16">
        <v>19</v>
      </c>
      <c r="AO209" s="16">
        <v>28</v>
      </c>
    </row>
    <row r="210" spans="1:41" x14ac:dyDescent="0.35">
      <c r="A210" t="s">
        <v>58</v>
      </c>
      <c r="B210" t="s">
        <v>31</v>
      </c>
      <c r="C210" t="s">
        <v>59</v>
      </c>
      <c r="D210" s="5">
        <v>0.10104166666666665</v>
      </c>
      <c r="E210">
        <v>3</v>
      </c>
      <c r="F210">
        <v>4</v>
      </c>
      <c r="I210">
        <v>1</v>
      </c>
      <c r="J210">
        <v>1</v>
      </c>
      <c r="K210" s="22">
        <f t="shared" si="94"/>
        <v>1</v>
      </c>
      <c r="L210" s="22">
        <f t="shared" si="97"/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s="1">
        <v>0</v>
      </c>
      <c r="V210" s="1">
        <v>-1</v>
      </c>
      <c r="W210">
        <v>0</v>
      </c>
      <c r="X210">
        <v>0</v>
      </c>
      <c r="Y210">
        <v>0</v>
      </c>
      <c r="Z210">
        <v>0</v>
      </c>
      <c r="AA210" s="1">
        <v>0</v>
      </c>
      <c r="AB210" s="1">
        <v>0</v>
      </c>
      <c r="AD210" s="16">
        <f t="shared" si="102"/>
        <v>12</v>
      </c>
      <c r="AE210" s="16">
        <f t="shared" ref="AE209:AE211" si="103">SUM(L210,P210,R210,T210,V210,X210,Z210,AB210)+AE209+I210</f>
        <v>27</v>
      </c>
      <c r="AM210" s="5">
        <v>0.1021875</v>
      </c>
      <c r="AN210" s="16">
        <v>22</v>
      </c>
      <c r="AO210" s="16">
        <v>28</v>
      </c>
    </row>
    <row r="211" spans="1:41" x14ac:dyDescent="0.35">
      <c r="A211" t="s">
        <v>58</v>
      </c>
      <c r="B211" t="s">
        <v>31</v>
      </c>
      <c r="C211" t="s">
        <v>59</v>
      </c>
      <c r="D211" s="5">
        <v>0.10137731481481482</v>
      </c>
      <c r="E211">
        <v>3</v>
      </c>
      <c r="F211">
        <v>4</v>
      </c>
      <c r="I211">
        <v>1</v>
      </c>
      <c r="J211">
        <v>1</v>
      </c>
      <c r="K211" s="22">
        <f t="shared" si="94"/>
        <v>1</v>
      </c>
      <c r="L211" s="22">
        <f t="shared" si="97"/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s="1">
        <v>0</v>
      </c>
      <c r="V211" s="1">
        <v>0</v>
      </c>
      <c r="W211">
        <v>0</v>
      </c>
      <c r="X211">
        <v>0</v>
      </c>
      <c r="Y211">
        <v>1</v>
      </c>
      <c r="Z211">
        <v>0</v>
      </c>
      <c r="AA211" s="1">
        <v>0</v>
      </c>
      <c r="AB211" s="1">
        <v>0</v>
      </c>
      <c r="AD211" s="16">
        <f t="shared" si="102"/>
        <v>14</v>
      </c>
      <c r="AE211" s="16">
        <f t="shared" si="103"/>
        <v>28</v>
      </c>
      <c r="AM211" s="5">
        <v>0.10248842592592593</v>
      </c>
      <c r="AN211" s="16">
        <v>22</v>
      </c>
      <c r="AO211" s="16">
        <v>27</v>
      </c>
    </row>
    <row r="212" spans="1:41" s="22" customFormat="1" x14ac:dyDescent="0.35">
      <c r="A212" s="4" t="s">
        <v>0</v>
      </c>
      <c r="B212" s="4" t="s">
        <v>1</v>
      </c>
      <c r="C212" s="4" t="s">
        <v>2</v>
      </c>
      <c r="D212" s="4" t="s">
        <v>3</v>
      </c>
      <c r="E212" s="4" t="s">
        <v>4</v>
      </c>
      <c r="F212" s="4" t="s">
        <v>5</v>
      </c>
      <c r="G212" s="4"/>
      <c r="H212" s="4" t="s">
        <v>10</v>
      </c>
      <c r="I212" s="4" t="s">
        <v>11</v>
      </c>
      <c r="J212" s="4" t="s">
        <v>33</v>
      </c>
      <c r="K212" s="4" t="s">
        <v>36</v>
      </c>
      <c r="L212" s="4" t="s">
        <v>37</v>
      </c>
      <c r="M212" s="4" t="s">
        <v>12</v>
      </c>
      <c r="N212" s="4" t="s">
        <v>13</v>
      </c>
      <c r="O212" s="4" t="s">
        <v>14</v>
      </c>
      <c r="P212" s="4" t="s">
        <v>15</v>
      </c>
      <c r="Q212" s="4" t="s">
        <v>16</v>
      </c>
      <c r="R212" s="4" t="s">
        <v>17</v>
      </c>
      <c r="S212" s="4" t="s">
        <v>18</v>
      </c>
      <c r="T212" s="4" t="s">
        <v>19</v>
      </c>
      <c r="U212" s="4" t="s">
        <v>20</v>
      </c>
      <c r="V212" s="4" t="s">
        <v>21</v>
      </c>
      <c r="W212" s="4" t="s">
        <v>22</v>
      </c>
      <c r="X212" s="4" t="s">
        <v>23</v>
      </c>
      <c r="Y212" s="4" t="s">
        <v>24</v>
      </c>
      <c r="Z212" s="4" t="s">
        <v>25</v>
      </c>
      <c r="AA212" s="4" t="s">
        <v>26</v>
      </c>
      <c r="AB212" s="4" t="s">
        <v>27</v>
      </c>
      <c r="AC212" s="4">
        <v>-1</v>
      </c>
      <c r="AD212" s="15" t="s">
        <v>38</v>
      </c>
      <c r="AE212" s="15" t="s">
        <v>39</v>
      </c>
      <c r="AF212" s="4"/>
      <c r="AG212" s="4" t="s">
        <v>45</v>
      </c>
      <c r="AH212" s="4" t="s">
        <v>40</v>
      </c>
      <c r="AI212" s="4" t="s">
        <v>41</v>
      </c>
      <c r="AJ212" s="4" t="s">
        <v>46</v>
      </c>
      <c r="AM212" s="5">
        <v>0.10302083333333334</v>
      </c>
      <c r="AN212" s="16">
        <v>21</v>
      </c>
      <c r="AO212" s="16">
        <v>28</v>
      </c>
    </row>
    <row r="213" spans="1:41" s="22" customFormat="1" x14ac:dyDescent="0.35">
      <c r="A213" s="22" t="s">
        <v>58</v>
      </c>
      <c r="B213" s="22" t="s">
        <v>31</v>
      </c>
      <c r="C213" s="22" t="s">
        <v>59</v>
      </c>
      <c r="D213" s="23">
        <v>0.10190972222222222</v>
      </c>
      <c r="E213" s="22">
        <v>3</v>
      </c>
      <c r="F213" s="22">
        <v>5</v>
      </c>
      <c r="H213" s="22">
        <v>1</v>
      </c>
      <c r="I213" s="22">
        <v>1</v>
      </c>
      <c r="J213" s="22">
        <v>1</v>
      </c>
      <c r="K213" s="22">
        <f t="shared" si="94"/>
        <v>1</v>
      </c>
      <c r="L213" s="22">
        <f t="shared" si="97"/>
        <v>0</v>
      </c>
      <c r="M213" s="22">
        <v>0</v>
      </c>
      <c r="N213" s="22">
        <v>0</v>
      </c>
      <c r="O213" s="22">
        <v>1</v>
      </c>
      <c r="P213" s="22">
        <v>0</v>
      </c>
      <c r="Q213" s="22">
        <v>1</v>
      </c>
      <c r="R213" s="22">
        <v>0</v>
      </c>
      <c r="S213" s="22">
        <v>0</v>
      </c>
      <c r="T213" s="22">
        <v>0</v>
      </c>
      <c r="U213" s="25">
        <v>0</v>
      </c>
      <c r="V213" s="25">
        <v>0</v>
      </c>
      <c r="W213" s="22">
        <v>0</v>
      </c>
      <c r="X213" s="22">
        <v>0</v>
      </c>
      <c r="Y213" s="22">
        <v>0</v>
      </c>
      <c r="Z213" s="22">
        <v>0</v>
      </c>
      <c r="AA213" s="25">
        <v>0</v>
      </c>
      <c r="AB213" s="25">
        <v>0</v>
      </c>
      <c r="AD213" s="16">
        <f>SUM(K213,O213,Q213,S213,U213,W213,Y213,AA213)+IF(H213=1,1,0)+AD211+I213</f>
        <v>19</v>
      </c>
      <c r="AE213" s="16">
        <f>SUM(L213,P213,R213,T213,V213,X213,Z213,AB213)+IF(H213=2,1,0)+IAE211+AE211</f>
        <v>28</v>
      </c>
      <c r="AG213" s="22">
        <v>134</v>
      </c>
      <c r="AH213" s="26">
        <f>(AD217-AD213)/$AG213</f>
        <v>4.4776119402985072E-2</v>
      </c>
      <c r="AI213" s="26">
        <f>(AE217-AE213)/$AG213</f>
        <v>0</v>
      </c>
      <c r="AJ213" s="22">
        <f>IF(AH213&gt;AI213,1,2)</f>
        <v>1</v>
      </c>
      <c r="AM213" s="5">
        <v>0.10346064814814815</v>
      </c>
      <c r="AN213" s="16">
        <v>25</v>
      </c>
      <c r="AO213" s="16">
        <v>28</v>
      </c>
    </row>
    <row r="214" spans="1:41" x14ac:dyDescent="0.35">
      <c r="A214" t="s">
        <v>58</v>
      </c>
      <c r="B214" t="s">
        <v>31</v>
      </c>
      <c r="C214" t="s">
        <v>59</v>
      </c>
      <c r="D214" s="5">
        <v>0.1021875</v>
      </c>
      <c r="E214">
        <v>3</v>
      </c>
      <c r="F214">
        <v>5</v>
      </c>
      <c r="I214">
        <v>1</v>
      </c>
      <c r="J214">
        <v>1</v>
      </c>
      <c r="K214" s="22">
        <f t="shared" si="94"/>
        <v>1</v>
      </c>
      <c r="L214" s="22">
        <f t="shared" si="97"/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 s="1">
        <v>0</v>
      </c>
      <c r="V214" s="1">
        <v>0</v>
      </c>
      <c r="W214">
        <v>0</v>
      </c>
      <c r="X214">
        <v>0</v>
      </c>
      <c r="Y214">
        <v>0</v>
      </c>
      <c r="Z214">
        <v>0</v>
      </c>
      <c r="AA214" s="1">
        <v>0</v>
      </c>
      <c r="AB214" s="1">
        <v>0</v>
      </c>
      <c r="AD214" s="16">
        <f>SUM(K214,O214,Q214,S214,U214,W214,Y214,AA214)+IF(H214=1,1,0)+AD213+I214</f>
        <v>22</v>
      </c>
      <c r="AE214" s="16">
        <f>SUM(L214,P214,R214,T214,V214,X214,Z214,AB214)+AE213</f>
        <v>28</v>
      </c>
      <c r="AM214" s="23">
        <v>0.10489583333333334</v>
      </c>
      <c r="AN214" s="16">
        <v>22</v>
      </c>
      <c r="AO214" s="16">
        <v>27</v>
      </c>
    </row>
    <row r="215" spans="1:41" x14ac:dyDescent="0.35">
      <c r="A215" t="s">
        <v>58</v>
      </c>
      <c r="B215" t="s">
        <v>31</v>
      </c>
      <c r="C215" t="s">
        <v>59</v>
      </c>
      <c r="D215" s="5">
        <v>0.10248842592592593</v>
      </c>
      <c r="E215">
        <v>3</v>
      </c>
      <c r="F215">
        <v>5</v>
      </c>
      <c r="I215">
        <v>-1</v>
      </c>
      <c r="J215">
        <v>1</v>
      </c>
      <c r="K215" s="22">
        <f t="shared" si="94"/>
        <v>1</v>
      </c>
      <c r="L215" s="22">
        <f t="shared" si="97"/>
        <v>0</v>
      </c>
      <c r="M215" s="22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s="1">
        <v>0</v>
      </c>
      <c r="V215" s="1">
        <v>-1</v>
      </c>
      <c r="W215">
        <v>0</v>
      </c>
      <c r="X215">
        <v>0</v>
      </c>
      <c r="Y215">
        <v>0</v>
      </c>
      <c r="Z215">
        <v>0</v>
      </c>
      <c r="AA215" s="1">
        <v>0</v>
      </c>
      <c r="AB215" s="1">
        <v>0</v>
      </c>
      <c r="AD215" s="16">
        <f t="shared" ref="AD215:AD217" si="104">SUM(K215,O215,Q215,S215,U215,W215,Y215,AA215)+IF(H215=1,1,0)+AD214+I215</f>
        <v>22</v>
      </c>
      <c r="AE215" s="16">
        <f t="shared" ref="AE215:AE217" si="105">SUM(L215,P215,R215,T215,V215,X215,Z215,AB215)+AE214</f>
        <v>27</v>
      </c>
      <c r="AM215" s="5">
        <v>0.10556712962962962</v>
      </c>
      <c r="AN215" s="16">
        <v>22</v>
      </c>
      <c r="AO215" s="16">
        <v>30</v>
      </c>
    </row>
    <row r="216" spans="1:41" x14ac:dyDescent="0.35">
      <c r="A216" t="s">
        <v>58</v>
      </c>
      <c r="B216" t="s">
        <v>31</v>
      </c>
      <c r="C216" t="s">
        <v>59</v>
      </c>
      <c r="D216" s="5">
        <v>0.10302083333333334</v>
      </c>
      <c r="E216">
        <v>3</v>
      </c>
      <c r="F216">
        <v>5</v>
      </c>
      <c r="I216">
        <v>-1</v>
      </c>
      <c r="J216">
        <v>2</v>
      </c>
      <c r="K216" s="22">
        <f t="shared" si="94"/>
        <v>0</v>
      </c>
      <c r="L216" s="22">
        <f t="shared" si="97"/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 s="1">
        <v>-1</v>
      </c>
      <c r="V216" s="1">
        <v>0</v>
      </c>
      <c r="W216">
        <v>0</v>
      </c>
      <c r="X216">
        <v>0</v>
      </c>
      <c r="Y216">
        <v>0</v>
      </c>
      <c r="Z216">
        <v>0</v>
      </c>
      <c r="AA216" s="1">
        <v>0</v>
      </c>
      <c r="AB216" s="1">
        <v>0</v>
      </c>
      <c r="AD216" s="16">
        <f t="shared" si="104"/>
        <v>21</v>
      </c>
      <c r="AE216" s="16">
        <f t="shared" si="105"/>
        <v>28</v>
      </c>
      <c r="AM216" s="5">
        <v>0.10583333333333333</v>
      </c>
      <c r="AN216" s="16">
        <v>22</v>
      </c>
      <c r="AO216" s="16">
        <v>30</v>
      </c>
    </row>
    <row r="217" spans="1:41" x14ac:dyDescent="0.35">
      <c r="A217" t="s">
        <v>58</v>
      </c>
      <c r="B217" t="s">
        <v>31</v>
      </c>
      <c r="C217" t="s">
        <v>59</v>
      </c>
      <c r="D217" s="5">
        <v>0.10346064814814815</v>
      </c>
      <c r="E217">
        <v>3</v>
      </c>
      <c r="F217">
        <v>5</v>
      </c>
      <c r="I217">
        <v>1</v>
      </c>
      <c r="J217">
        <v>1</v>
      </c>
      <c r="K217" s="22">
        <f t="shared" si="94"/>
        <v>1</v>
      </c>
      <c r="L217" s="22">
        <f t="shared" si="97"/>
        <v>0</v>
      </c>
      <c r="M217">
        <v>1</v>
      </c>
      <c r="N217">
        <v>0</v>
      </c>
      <c r="O217">
        <v>1</v>
      </c>
      <c r="P217">
        <v>0</v>
      </c>
      <c r="Q217">
        <v>1</v>
      </c>
      <c r="R217">
        <v>0</v>
      </c>
      <c r="S217">
        <v>0</v>
      </c>
      <c r="T217">
        <v>0</v>
      </c>
      <c r="U217" s="1">
        <v>0</v>
      </c>
      <c r="V217" s="1">
        <v>0</v>
      </c>
      <c r="W217">
        <v>0</v>
      </c>
      <c r="X217">
        <v>0</v>
      </c>
      <c r="Y217">
        <v>0</v>
      </c>
      <c r="Z217">
        <v>0</v>
      </c>
      <c r="AA217" s="1">
        <v>0</v>
      </c>
      <c r="AB217" s="1">
        <v>0</v>
      </c>
      <c r="AD217" s="16">
        <f t="shared" si="104"/>
        <v>25</v>
      </c>
      <c r="AE217" s="16">
        <f t="shared" si="105"/>
        <v>28</v>
      </c>
      <c r="AM217" s="5">
        <v>0.10626157407407406</v>
      </c>
      <c r="AN217" s="16">
        <v>24</v>
      </c>
      <c r="AO217" s="16">
        <v>29</v>
      </c>
    </row>
    <row r="218" spans="1:41" x14ac:dyDescent="0.35">
      <c r="A218" s="4" t="s">
        <v>0</v>
      </c>
      <c r="B218" s="4" t="s">
        <v>1</v>
      </c>
      <c r="C218" s="4" t="s">
        <v>2</v>
      </c>
      <c r="D218" s="4" t="s">
        <v>3</v>
      </c>
      <c r="E218" s="4" t="s">
        <v>4</v>
      </c>
      <c r="F218" s="4" t="s">
        <v>5</v>
      </c>
      <c r="G218" s="4"/>
      <c r="H218" s="4" t="s">
        <v>10</v>
      </c>
      <c r="I218" s="4" t="s">
        <v>11</v>
      </c>
      <c r="J218" s="4" t="s">
        <v>33</v>
      </c>
      <c r="K218" s="4" t="s">
        <v>36</v>
      </c>
      <c r="L218" s="4" t="s">
        <v>37</v>
      </c>
      <c r="M218" s="4" t="s">
        <v>12</v>
      </c>
      <c r="N218" s="4" t="s">
        <v>13</v>
      </c>
      <c r="O218" s="4" t="s">
        <v>14</v>
      </c>
      <c r="P218" s="4" t="s">
        <v>15</v>
      </c>
      <c r="Q218" s="4" t="s">
        <v>16</v>
      </c>
      <c r="R218" s="4" t="s">
        <v>17</v>
      </c>
      <c r="S218" s="4" t="s">
        <v>18</v>
      </c>
      <c r="T218" s="4" t="s">
        <v>19</v>
      </c>
      <c r="U218" s="4" t="s">
        <v>20</v>
      </c>
      <c r="V218" s="4" t="s">
        <v>21</v>
      </c>
      <c r="W218" s="4" t="s">
        <v>22</v>
      </c>
      <c r="X218" s="4" t="s">
        <v>23</v>
      </c>
      <c r="Y218" s="4" t="s">
        <v>24</v>
      </c>
      <c r="Z218" s="4" t="s">
        <v>25</v>
      </c>
      <c r="AA218" s="4" t="s">
        <v>26</v>
      </c>
      <c r="AB218" s="4" t="s">
        <v>27</v>
      </c>
      <c r="AC218" s="4">
        <v>-1</v>
      </c>
      <c r="AD218" s="15" t="s">
        <v>38</v>
      </c>
      <c r="AE218" s="15" t="s">
        <v>39</v>
      </c>
      <c r="AF218" s="4"/>
      <c r="AG218" s="4" t="s">
        <v>45</v>
      </c>
      <c r="AH218" s="4" t="s">
        <v>40</v>
      </c>
      <c r="AI218" s="4" t="s">
        <v>41</v>
      </c>
      <c r="AJ218" s="4" t="s">
        <v>46</v>
      </c>
      <c r="AM218" s="5">
        <v>0.10699074074074073</v>
      </c>
      <c r="AN218" s="16">
        <v>24</v>
      </c>
      <c r="AO218" s="16">
        <v>30</v>
      </c>
    </row>
    <row r="219" spans="1:41" s="22" customFormat="1" x14ac:dyDescent="0.35">
      <c r="A219" s="22" t="s">
        <v>58</v>
      </c>
      <c r="B219" s="22" t="s">
        <v>31</v>
      </c>
      <c r="C219" s="22" t="s">
        <v>59</v>
      </c>
      <c r="D219" s="23">
        <v>0.10489583333333334</v>
      </c>
      <c r="E219" s="22">
        <v>3</v>
      </c>
      <c r="F219" s="22">
        <v>6</v>
      </c>
      <c r="H219" s="22">
        <v>2</v>
      </c>
      <c r="I219" s="22">
        <v>-1</v>
      </c>
      <c r="J219" s="22">
        <v>1</v>
      </c>
      <c r="K219" s="22">
        <f t="shared" si="94"/>
        <v>1</v>
      </c>
      <c r="L219" s="22">
        <f t="shared" si="97"/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5">
        <v>0</v>
      </c>
      <c r="V219" s="25">
        <v>-1</v>
      </c>
      <c r="W219" s="22">
        <v>0</v>
      </c>
      <c r="X219" s="22">
        <v>0</v>
      </c>
      <c r="Y219" s="22">
        <v>0</v>
      </c>
      <c r="Z219" s="22">
        <v>0</v>
      </c>
      <c r="AA219" s="25">
        <v>0</v>
      </c>
      <c r="AB219" s="25">
        <v>0</v>
      </c>
      <c r="AD219" s="16">
        <f>SUM(K219,O219,Q219,S219,U219,W219,Y219,AA219)+IF(H219=1,1,0)+AD216</f>
        <v>22</v>
      </c>
      <c r="AE219" s="16">
        <f>SUM(L219,P219,R219,T219,V219,X219,Z219,AB219)+IF(H219=2,1,0)+I219+AE217</f>
        <v>27</v>
      </c>
      <c r="AG219" s="22">
        <v>223</v>
      </c>
      <c r="AH219" s="26">
        <f>(AD224-AD219)/$AG219</f>
        <v>8.9686098654708519E-3</v>
      </c>
      <c r="AI219" s="26">
        <f>(AE224-AE219)/$AG219</f>
        <v>2.6905829596412557E-2</v>
      </c>
      <c r="AJ219" s="22">
        <f>IF(AH219&gt;AI219,1,2)</f>
        <v>2</v>
      </c>
      <c r="AM219" s="5">
        <v>0.10747685185185185</v>
      </c>
      <c r="AN219" s="16">
        <v>24</v>
      </c>
      <c r="AO219" s="16">
        <v>33</v>
      </c>
    </row>
    <row r="220" spans="1:41" x14ac:dyDescent="0.35">
      <c r="A220" t="s">
        <v>58</v>
      </c>
      <c r="B220" t="s">
        <v>31</v>
      </c>
      <c r="C220" t="s">
        <v>59</v>
      </c>
      <c r="D220" s="5">
        <v>0.10556712962962962</v>
      </c>
      <c r="E220">
        <v>3</v>
      </c>
      <c r="F220">
        <v>6</v>
      </c>
      <c r="I220">
        <v>1</v>
      </c>
      <c r="J220">
        <v>2</v>
      </c>
      <c r="K220" s="22">
        <f t="shared" si="94"/>
        <v>0</v>
      </c>
      <c r="L220" s="22">
        <f t="shared" si="97"/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 s="1">
        <v>0</v>
      </c>
      <c r="V220" s="1">
        <v>0</v>
      </c>
      <c r="W220">
        <v>0</v>
      </c>
      <c r="X220">
        <v>0</v>
      </c>
      <c r="Y220">
        <v>0</v>
      </c>
      <c r="Z220">
        <v>0</v>
      </c>
      <c r="AA220" s="1">
        <v>0</v>
      </c>
      <c r="AB220" s="1">
        <v>0</v>
      </c>
      <c r="AD220" s="16">
        <f>SUM(K220,O220,Q220,S220,U220,W220,Y220,AA220)+IF(H220=1,1,0)+AD219</f>
        <v>22</v>
      </c>
      <c r="AE220" s="16">
        <f>SUM(L220,P220,R220,T220,V220,X220,Z220,AB220)+AE219+I220</f>
        <v>30</v>
      </c>
      <c r="AM220" s="23">
        <v>0.10789351851851851</v>
      </c>
      <c r="AN220" s="16">
        <v>28</v>
      </c>
      <c r="AO220" s="16">
        <v>33</v>
      </c>
    </row>
    <row r="221" spans="1:41" x14ac:dyDescent="0.35">
      <c r="A221" t="s">
        <v>58</v>
      </c>
      <c r="B221" t="s">
        <v>31</v>
      </c>
      <c r="C221" t="s">
        <v>59</v>
      </c>
      <c r="D221" s="5">
        <v>0.10583333333333333</v>
      </c>
      <c r="E221">
        <v>3</v>
      </c>
      <c r="F221">
        <v>6</v>
      </c>
      <c r="I221">
        <v>-1</v>
      </c>
      <c r="J221">
        <v>2</v>
      </c>
      <c r="K221" s="22">
        <f t="shared" si="94"/>
        <v>0</v>
      </c>
      <c r="L221" s="22">
        <f t="shared" si="97"/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s="1">
        <v>0</v>
      </c>
      <c r="V221" s="1">
        <v>0</v>
      </c>
      <c r="W221">
        <v>0</v>
      </c>
      <c r="X221">
        <v>0</v>
      </c>
      <c r="Y221">
        <v>0</v>
      </c>
      <c r="Z221">
        <v>0</v>
      </c>
      <c r="AA221" s="1">
        <v>0</v>
      </c>
      <c r="AB221" s="1">
        <v>0</v>
      </c>
      <c r="AD221" s="16">
        <f t="shared" ref="AD221:AD224" si="106">SUM(K221,O221,Q221,S221,U221,W221,Y221,AA221)+IF(H221=1,1,0)+AD220</f>
        <v>22</v>
      </c>
      <c r="AE221" s="16">
        <f t="shared" ref="AE221:AE224" si="107">SUM(L221,P221,R221,T221,V221,X221,Z221,AB221)+AE220+I221</f>
        <v>30</v>
      </c>
      <c r="AM221" s="5">
        <v>0.10817129629629629</v>
      </c>
      <c r="AN221" s="16">
        <v>30</v>
      </c>
      <c r="AO221" s="16">
        <v>33</v>
      </c>
    </row>
    <row r="222" spans="1:41" x14ac:dyDescent="0.35">
      <c r="A222" t="s">
        <v>58</v>
      </c>
      <c r="B222" t="s">
        <v>31</v>
      </c>
      <c r="C222" t="s">
        <v>59</v>
      </c>
      <c r="D222" s="5">
        <v>0.10626157407407406</v>
      </c>
      <c r="E222">
        <v>3</v>
      </c>
      <c r="F222">
        <v>6</v>
      </c>
      <c r="I222">
        <v>-1</v>
      </c>
      <c r="J222">
        <v>1</v>
      </c>
      <c r="K222" s="22">
        <f t="shared" si="94"/>
        <v>1</v>
      </c>
      <c r="L222" s="22">
        <f t="shared" si="97"/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s="1">
        <v>0</v>
      </c>
      <c r="V222" s="1">
        <v>0</v>
      </c>
      <c r="W222">
        <v>1</v>
      </c>
      <c r="X222">
        <v>0</v>
      </c>
      <c r="Y222">
        <v>0</v>
      </c>
      <c r="Z222">
        <v>0</v>
      </c>
      <c r="AA222" s="1">
        <v>0</v>
      </c>
      <c r="AB222" s="1">
        <v>0</v>
      </c>
      <c r="AD222" s="16">
        <f t="shared" si="106"/>
        <v>24</v>
      </c>
      <c r="AE222" s="16">
        <f t="shared" si="107"/>
        <v>29</v>
      </c>
      <c r="AM222" s="5">
        <v>0.10850694444444443</v>
      </c>
      <c r="AN222" s="16">
        <v>30</v>
      </c>
      <c r="AO222" s="16">
        <v>32</v>
      </c>
    </row>
    <row r="223" spans="1:41" x14ac:dyDescent="0.35">
      <c r="A223" t="s">
        <v>58</v>
      </c>
      <c r="B223" t="s">
        <v>31</v>
      </c>
      <c r="C223" t="s">
        <v>59</v>
      </c>
      <c r="D223" s="5">
        <v>0.10699074074074073</v>
      </c>
      <c r="E223">
        <v>3</v>
      </c>
      <c r="F223">
        <v>6</v>
      </c>
      <c r="I223">
        <v>-1</v>
      </c>
      <c r="J223">
        <v>2</v>
      </c>
      <c r="K223" s="22">
        <f t="shared" si="94"/>
        <v>0</v>
      </c>
      <c r="L223" s="22">
        <f t="shared" si="97"/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 s="1">
        <v>0</v>
      </c>
      <c r="V223" s="1">
        <v>0</v>
      </c>
      <c r="W223">
        <v>0</v>
      </c>
      <c r="X223">
        <v>0</v>
      </c>
      <c r="Y223">
        <v>0</v>
      </c>
      <c r="Z223">
        <v>0</v>
      </c>
      <c r="AA223" s="1">
        <v>0</v>
      </c>
      <c r="AB223" s="1">
        <v>0</v>
      </c>
      <c r="AD223" s="16">
        <f t="shared" si="106"/>
        <v>24</v>
      </c>
      <c r="AE223" s="16">
        <f t="shared" si="107"/>
        <v>30</v>
      </c>
      <c r="AM223" s="5">
        <v>0.10895833333333334</v>
      </c>
      <c r="AN223" s="16">
        <v>34</v>
      </c>
      <c r="AO223" s="16">
        <v>32</v>
      </c>
    </row>
    <row r="224" spans="1:41" x14ac:dyDescent="0.35">
      <c r="A224" t="s">
        <v>58</v>
      </c>
      <c r="B224" t="s">
        <v>31</v>
      </c>
      <c r="C224" t="s">
        <v>59</v>
      </c>
      <c r="D224" s="5">
        <v>0.10747685185185185</v>
      </c>
      <c r="E224">
        <v>3</v>
      </c>
      <c r="F224">
        <v>6</v>
      </c>
      <c r="I224">
        <v>1</v>
      </c>
      <c r="J224">
        <v>2</v>
      </c>
      <c r="K224" s="22">
        <f t="shared" si="94"/>
        <v>0</v>
      </c>
      <c r="L224" s="22">
        <f t="shared" si="97"/>
        <v>1</v>
      </c>
      <c r="M224">
        <v>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s="1">
        <v>0</v>
      </c>
      <c r="V224" s="1">
        <v>0</v>
      </c>
      <c r="W224">
        <v>0</v>
      </c>
      <c r="X224">
        <v>1</v>
      </c>
      <c r="Y224">
        <v>0</v>
      </c>
      <c r="Z224">
        <v>0</v>
      </c>
      <c r="AA224" s="1">
        <v>0</v>
      </c>
      <c r="AB224" s="1">
        <v>0</v>
      </c>
      <c r="AD224" s="16">
        <f t="shared" si="106"/>
        <v>24</v>
      </c>
      <c r="AE224" s="16">
        <f t="shared" si="107"/>
        <v>33</v>
      </c>
      <c r="AM224" s="23">
        <v>0.11028935185185185</v>
      </c>
      <c r="AN224" s="16">
        <v>30</v>
      </c>
      <c r="AO224" s="16">
        <v>35</v>
      </c>
    </row>
    <row r="225" spans="1:41" x14ac:dyDescent="0.35">
      <c r="A225" s="4" t="s">
        <v>0</v>
      </c>
      <c r="B225" s="4" t="s">
        <v>1</v>
      </c>
      <c r="C225" s="4" t="s">
        <v>2</v>
      </c>
      <c r="D225" s="4" t="s">
        <v>3</v>
      </c>
      <c r="E225" s="4" t="s">
        <v>4</v>
      </c>
      <c r="F225" s="4" t="s">
        <v>5</v>
      </c>
      <c r="G225" s="4"/>
      <c r="H225" s="4" t="s">
        <v>10</v>
      </c>
      <c r="I225" s="4" t="s">
        <v>11</v>
      </c>
      <c r="J225" s="4" t="s">
        <v>33</v>
      </c>
      <c r="K225" s="4" t="s">
        <v>36</v>
      </c>
      <c r="L225" s="4" t="s">
        <v>37</v>
      </c>
      <c r="M225" s="4" t="s">
        <v>12</v>
      </c>
      <c r="N225" s="4" t="s">
        <v>13</v>
      </c>
      <c r="O225" s="4" t="s">
        <v>14</v>
      </c>
      <c r="P225" s="4" t="s">
        <v>15</v>
      </c>
      <c r="Q225" s="4" t="s">
        <v>16</v>
      </c>
      <c r="R225" s="4" t="s">
        <v>17</v>
      </c>
      <c r="S225" s="4" t="s">
        <v>18</v>
      </c>
      <c r="T225" s="4" t="s">
        <v>19</v>
      </c>
      <c r="U225" s="4" t="s">
        <v>20</v>
      </c>
      <c r="V225" s="4" t="s">
        <v>21</v>
      </c>
      <c r="W225" s="4" t="s">
        <v>22</v>
      </c>
      <c r="X225" s="4" t="s">
        <v>23</v>
      </c>
      <c r="Y225" s="4" t="s">
        <v>24</v>
      </c>
      <c r="Z225" s="4" t="s">
        <v>25</v>
      </c>
      <c r="AA225" s="4" t="s">
        <v>26</v>
      </c>
      <c r="AB225" s="4" t="s">
        <v>27</v>
      </c>
      <c r="AC225" s="4">
        <v>-1</v>
      </c>
      <c r="AD225" s="15" t="s">
        <v>38</v>
      </c>
      <c r="AE225" s="15" t="s">
        <v>39</v>
      </c>
      <c r="AF225" s="4"/>
      <c r="AG225" s="4" t="s">
        <v>45</v>
      </c>
      <c r="AH225" s="4" t="s">
        <v>40</v>
      </c>
      <c r="AI225" s="4" t="s">
        <v>41</v>
      </c>
      <c r="AJ225" s="4" t="s">
        <v>46</v>
      </c>
      <c r="AM225" s="5">
        <v>0.11052083333333333</v>
      </c>
      <c r="AN225" s="16">
        <v>31</v>
      </c>
      <c r="AO225" s="16">
        <v>35</v>
      </c>
    </row>
    <row r="226" spans="1:41" s="22" customFormat="1" x14ac:dyDescent="0.35">
      <c r="A226" s="22" t="s">
        <v>58</v>
      </c>
      <c r="B226" s="22" t="s">
        <v>31</v>
      </c>
      <c r="C226" s="22" t="s">
        <v>59</v>
      </c>
      <c r="D226" s="23">
        <v>0.10789351851851851</v>
      </c>
      <c r="E226" s="22">
        <v>3</v>
      </c>
      <c r="F226" s="22">
        <v>7</v>
      </c>
      <c r="H226" s="22">
        <v>1</v>
      </c>
      <c r="I226" s="22">
        <v>1</v>
      </c>
      <c r="J226" s="22">
        <v>1</v>
      </c>
      <c r="K226" s="22">
        <f t="shared" si="94"/>
        <v>1</v>
      </c>
      <c r="L226" s="22">
        <f t="shared" si="97"/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1</v>
      </c>
      <c r="R226" s="22">
        <v>0</v>
      </c>
      <c r="S226" s="22">
        <v>0</v>
      </c>
      <c r="T226" s="22">
        <v>0</v>
      </c>
      <c r="U226" s="25">
        <v>0</v>
      </c>
      <c r="V226" s="25">
        <v>0</v>
      </c>
      <c r="W226" s="22">
        <v>0</v>
      </c>
      <c r="X226" s="22">
        <v>0</v>
      </c>
      <c r="Y226" s="22">
        <v>0</v>
      </c>
      <c r="Z226" s="22">
        <v>0</v>
      </c>
      <c r="AA226" s="25">
        <v>0</v>
      </c>
      <c r="AB226" s="25">
        <v>0</v>
      </c>
      <c r="AD226" s="16">
        <f>SUM(K226,O226,Q226,S226,U226,W226,Y226,AA226)+IF(H226=1,1,0)+AD224+I226</f>
        <v>28</v>
      </c>
      <c r="AE226" s="16">
        <f>SUM(L226,P226,R226,T226,V226,X226,Z226,AB226)+IF(H226=2,1,0)+IAE224+AE224</f>
        <v>33</v>
      </c>
      <c r="AG226" s="22">
        <v>92</v>
      </c>
      <c r="AH226" s="27">
        <f>(AD229-AD226)/$AG226</f>
        <v>6.5217391304347824E-2</v>
      </c>
      <c r="AI226" s="27">
        <f>(AE229-AE226)/$AG226</f>
        <v>-1.0869565217391304E-2</v>
      </c>
      <c r="AJ226" s="22">
        <f>IF(AH226&gt;AI226,1,2)</f>
        <v>1</v>
      </c>
      <c r="AM226" s="5">
        <v>0.11086805555555555</v>
      </c>
      <c r="AN226" s="16">
        <v>31</v>
      </c>
      <c r="AO226" s="16">
        <v>38</v>
      </c>
    </row>
    <row r="227" spans="1:41" x14ac:dyDescent="0.35">
      <c r="A227" t="s">
        <v>58</v>
      </c>
      <c r="B227" t="s">
        <v>31</v>
      </c>
      <c r="C227" t="s">
        <v>59</v>
      </c>
      <c r="D227" s="5">
        <v>0.10817129629629629</v>
      </c>
      <c r="E227">
        <v>3</v>
      </c>
      <c r="F227">
        <v>7</v>
      </c>
      <c r="I227">
        <v>1</v>
      </c>
      <c r="J227">
        <v>1</v>
      </c>
      <c r="K227" s="22">
        <f t="shared" si="94"/>
        <v>1</v>
      </c>
      <c r="L227" s="22">
        <f t="shared" si="97"/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s="1">
        <v>0</v>
      </c>
      <c r="V227" s="1">
        <v>0</v>
      </c>
      <c r="W227">
        <v>0</v>
      </c>
      <c r="X227">
        <v>0</v>
      </c>
      <c r="Y227">
        <v>0</v>
      </c>
      <c r="Z227">
        <v>0</v>
      </c>
      <c r="AA227" s="1">
        <v>0</v>
      </c>
      <c r="AB227" s="1">
        <v>0</v>
      </c>
      <c r="AD227" s="16">
        <f>SUM(K227,O227,Q227,S227,U227,W227,Y227,AA227)+IF(H227=1,1,0)+AD226+I227</f>
        <v>30</v>
      </c>
      <c r="AE227" s="16">
        <f>SUM(L227,P227,R227,T227,V227,X227,Z227,AB227)+AE226</f>
        <v>33</v>
      </c>
      <c r="AM227" s="5">
        <v>0.11150462962962963</v>
      </c>
      <c r="AN227" s="16">
        <v>33</v>
      </c>
      <c r="AO227" s="16">
        <v>39</v>
      </c>
    </row>
    <row r="228" spans="1:41" x14ac:dyDescent="0.35">
      <c r="A228" t="s">
        <v>58</v>
      </c>
      <c r="B228" t="s">
        <v>31</v>
      </c>
      <c r="C228" t="s">
        <v>59</v>
      </c>
      <c r="D228" s="5">
        <v>0.10850694444444443</v>
      </c>
      <c r="E228">
        <v>3</v>
      </c>
      <c r="F228">
        <v>7</v>
      </c>
      <c r="I228">
        <v>-1</v>
      </c>
      <c r="J228">
        <v>1</v>
      </c>
      <c r="K228" s="22">
        <f t="shared" si="94"/>
        <v>1</v>
      </c>
      <c r="L228" s="22">
        <f t="shared" si="97"/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s="1">
        <v>0</v>
      </c>
      <c r="V228" s="1">
        <v>-1</v>
      </c>
      <c r="W228">
        <v>0</v>
      </c>
      <c r="X228">
        <v>0</v>
      </c>
      <c r="Y228">
        <v>0</v>
      </c>
      <c r="Z228">
        <v>0</v>
      </c>
      <c r="AA228" s="1">
        <v>0</v>
      </c>
      <c r="AB228" s="1">
        <v>0</v>
      </c>
      <c r="AD228" s="16">
        <f t="shared" ref="AD228:AD229" si="108">SUM(K228,O228,Q228,S228,U228,W228,Y228,AA228)+IF(H228=1,1,0)+AD227+I228</f>
        <v>30</v>
      </c>
      <c r="AE228" s="16">
        <f t="shared" ref="AE228:AE229" si="109">SUM(L228,P228,R228,T228,V228,X228,Z228,AB228)+AE227</f>
        <v>32</v>
      </c>
      <c r="AM228" s="5">
        <v>0.11212962962962963</v>
      </c>
      <c r="AN228" s="16">
        <v>34</v>
      </c>
      <c r="AO228" s="16">
        <v>39</v>
      </c>
    </row>
    <row r="229" spans="1:41" x14ac:dyDescent="0.35">
      <c r="A229" t="s">
        <v>58</v>
      </c>
      <c r="B229" t="s">
        <v>31</v>
      </c>
      <c r="C229" t="s">
        <v>59</v>
      </c>
      <c r="D229" s="5">
        <v>0.10895833333333334</v>
      </c>
      <c r="E229">
        <v>3</v>
      </c>
      <c r="F229">
        <v>7</v>
      </c>
      <c r="I229">
        <v>1</v>
      </c>
      <c r="J229">
        <v>1</v>
      </c>
      <c r="K229" s="22">
        <f t="shared" si="94"/>
        <v>1</v>
      </c>
      <c r="L229" s="22">
        <f t="shared" si="97"/>
        <v>0</v>
      </c>
      <c r="M229">
        <v>1</v>
      </c>
      <c r="N229">
        <v>0</v>
      </c>
      <c r="O229">
        <v>1</v>
      </c>
      <c r="P229">
        <v>0</v>
      </c>
      <c r="Q229">
        <v>1</v>
      </c>
      <c r="R229">
        <v>0</v>
      </c>
      <c r="S229">
        <v>0</v>
      </c>
      <c r="T229">
        <v>0</v>
      </c>
      <c r="U229" s="1">
        <v>0</v>
      </c>
      <c r="V229" s="1">
        <v>0</v>
      </c>
      <c r="W229">
        <v>0</v>
      </c>
      <c r="X229">
        <v>0</v>
      </c>
      <c r="Y229">
        <v>0</v>
      </c>
      <c r="Z229">
        <v>0</v>
      </c>
      <c r="AA229" s="1">
        <v>0</v>
      </c>
      <c r="AB229" s="1">
        <v>0</v>
      </c>
      <c r="AD229" s="16">
        <f t="shared" si="108"/>
        <v>34</v>
      </c>
      <c r="AE229" s="16">
        <f t="shared" si="109"/>
        <v>32</v>
      </c>
      <c r="AM229" s="5">
        <v>0.11258101851851852</v>
      </c>
      <c r="AN229" s="16">
        <v>33</v>
      </c>
      <c r="AO229" s="16">
        <v>43</v>
      </c>
    </row>
    <row r="230" spans="1:41" x14ac:dyDescent="0.35">
      <c r="A230" s="4" t="s">
        <v>0</v>
      </c>
      <c r="B230" s="4" t="s">
        <v>1</v>
      </c>
      <c r="C230" s="4" t="s">
        <v>2</v>
      </c>
      <c r="D230" s="4" t="s">
        <v>3</v>
      </c>
      <c r="E230" s="4" t="s">
        <v>4</v>
      </c>
      <c r="F230" s="4" t="s">
        <v>5</v>
      </c>
      <c r="G230" s="4"/>
      <c r="H230" s="4" t="s">
        <v>10</v>
      </c>
      <c r="I230" s="4" t="s">
        <v>11</v>
      </c>
      <c r="J230" s="4" t="s">
        <v>33</v>
      </c>
      <c r="K230" s="4" t="s">
        <v>36</v>
      </c>
      <c r="L230" s="4" t="s">
        <v>37</v>
      </c>
      <c r="M230" s="4" t="s">
        <v>12</v>
      </c>
      <c r="N230" s="4" t="s">
        <v>13</v>
      </c>
      <c r="O230" s="4" t="s">
        <v>14</v>
      </c>
      <c r="P230" s="4" t="s">
        <v>15</v>
      </c>
      <c r="Q230" s="4" t="s">
        <v>16</v>
      </c>
      <c r="R230" s="4" t="s">
        <v>17</v>
      </c>
      <c r="S230" s="4" t="s">
        <v>18</v>
      </c>
      <c r="T230" s="4" t="s">
        <v>19</v>
      </c>
      <c r="U230" s="4" t="s">
        <v>20</v>
      </c>
      <c r="V230" s="4" t="s">
        <v>21</v>
      </c>
      <c r="W230" s="4" t="s">
        <v>22</v>
      </c>
      <c r="X230" s="4" t="s">
        <v>23</v>
      </c>
      <c r="Y230" s="4" t="s">
        <v>24</v>
      </c>
      <c r="Z230" s="4" t="s">
        <v>25</v>
      </c>
      <c r="AA230" s="4" t="s">
        <v>26</v>
      </c>
      <c r="AB230" s="4" t="s">
        <v>27</v>
      </c>
      <c r="AC230" s="4">
        <v>-1</v>
      </c>
      <c r="AD230" s="15" t="s">
        <v>38</v>
      </c>
      <c r="AE230" s="15" t="s">
        <v>39</v>
      </c>
      <c r="AF230" s="4"/>
      <c r="AG230" s="4" t="s">
        <v>45</v>
      </c>
      <c r="AH230" s="4" t="s">
        <v>40</v>
      </c>
      <c r="AI230" s="4" t="s">
        <v>41</v>
      </c>
      <c r="AJ230" s="4" t="s">
        <v>46</v>
      </c>
      <c r="AM230" s="5">
        <v>0.11290509259259258</v>
      </c>
      <c r="AN230" s="16">
        <v>33</v>
      </c>
      <c r="AO230" s="16">
        <v>47</v>
      </c>
    </row>
    <row r="231" spans="1:41" s="22" customFormat="1" x14ac:dyDescent="0.35">
      <c r="A231" s="22" t="s">
        <v>58</v>
      </c>
      <c r="B231" s="22" t="s">
        <v>31</v>
      </c>
      <c r="C231" s="22" t="s">
        <v>59</v>
      </c>
      <c r="D231" s="23">
        <v>0.11028935185185185</v>
      </c>
      <c r="E231" s="22">
        <v>3</v>
      </c>
      <c r="F231" s="22">
        <v>8</v>
      </c>
      <c r="H231" s="22">
        <v>2</v>
      </c>
      <c r="I231" s="22">
        <v>1</v>
      </c>
      <c r="J231" s="22">
        <v>2</v>
      </c>
      <c r="K231" s="22">
        <f t="shared" si="94"/>
        <v>0</v>
      </c>
      <c r="L231" s="22">
        <f t="shared" si="97"/>
        <v>1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5">
        <v>0</v>
      </c>
      <c r="V231" s="25">
        <v>0</v>
      </c>
      <c r="W231" s="22">
        <v>0</v>
      </c>
      <c r="X231" s="22">
        <v>0</v>
      </c>
      <c r="Y231" s="22">
        <v>0</v>
      </c>
      <c r="Z231" s="22">
        <v>0</v>
      </c>
      <c r="AA231" s="25">
        <v>0</v>
      </c>
      <c r="AB231" s="25">
        <v>0</v>
      </c>
      <c r="AD231" s="16">
        <f>SUM(K231,O231,Q231,S231,U231,W231,Y231,AA231)+IF(H231=1,1,0)+AD228</f>
        <v>30</v>
      </c>
      <c r="AE231" s="16">
        <f>SUM(L231,P231,R231,T231,V231,X231,Z231,AB231)+IF(H231=2,1,0)+I231+AE229</f>
        <v>35</v>
      </c>
      <c r="AG231" s="22">
        <v>253</v>
      </c>
      <c r="AH231" s="26">
        <f>(AD238-AD231)/$AG231</f>
        <v>1.1857707509881422E-2</v>
      </c>
      <c r="AI231" s="26">
        <f>(AE238-AE231)/$AG231</f>
        <v>6.3241106719367585E-2</v>
      </c>
      <c r="AJ231" s="22">
        <f>IF(AH231&gt;AI231,1,2)</f>
        <v>2</v>
      </c>
      <c r="AM231" s="5">
        <v>0.11321759259259261</v>
      </c>
      <c r="AN231" s="16">
        <v>33</v>
      </c>
      <c r="AO231" s="16">
        <v>51</v>
      </c>
    </row>
    <row r="232" spans="1:41" x14ac:dyDescent="0.35">
      <c r="A232" t="s">
        <v>58</v>
      </c>
      <c r="B232" t="s">
        <v>31</v>
      </c>
      <c r="C232" t="s">
        <v>59</v>
      </c>
      <c r="D232" s="5">
        <v>0.11052083333333333</v>
      </c>
      <c r="E232">
        <v>3</v>
      </c>
      <c r="F232">
        <v>8</v>
      </c>
      <c r="I232">
        <v>1</v>
      </c>
      <c r="J232">
        <v>1</v>
      </c>
      <c r="K232" s="22">
        <f t="shared" si="94"/>
        <v>1</v>
      </c>
      <c r="L232" s="22">
        <f t="shared" si="97"/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s="1">
        <v>0</v>
      </c>
      <c r="V232" s="1">
        <v>-1</v>
      </c>
      <c r="W232">
        <v>0</v>
      </c>
      <c r="X232">
        <v>0</v>
      </c>
      <c r="Y232">
        <v>0</v>
      </c>
      <c r="Z232">
        <v>0</v>
      </c>
      <c r="AA232" s="1">
        <v>0</v>
      </c>
      <c r="AB232" s="1">
        <v>0</v>
      </c>
      <c r="AD232" s="16">
        <f>SUM(K232,O232,Q232,S232,U232,W232,Y232,AA232)+IF(H232=1,1,0)+AD231</f>
        <v>31</v>
      </c>
      <c r="AE232" s="16">
        <f>SUM(L232,P232,R232,T232,V232,X232,Z232,AB232)+AE231+I232</f>
        <v>35</v>
      </c>
      <c r="AM232" s="23">
        <v>0.11373842592592592</v>
      </c>
      <c r="AN232" s="16">
        <v>34</v>
      </c>
      <c r="AO232" s="16">
        <v>51</v>
      </c>
    </row>
    <row r="233" spans="1:41" x14ac:dyDescent="0.35">
      <c r="A233" t="s">
        <v>58</v>
      </c>
      <c r="B233" t="s">
        <v>31</v>
      </c>
      <c r="C233" t="s">
        <v>59</v>
      </c>
      <c r="D233" s="5">
        <v>0.11086805555555555</v>
      </c>
      <c r="E233">
        <v>3</v>
      </c>
      <c r="F233">
        <v>8</v>
      </c>
      <c r="I233">
        <v>1</v>
      </c>
      <c r="J233">
        <v>2</v>
      </c>
      <c r="K233" s="22">
        <f t="shared" si="94"/>
        <v>0</v>
      </c>
      <c r="L233" s="22">
        <f t="shared" si="97"/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s="1">
        <v>0</v>
      </c>
      <c r="V233" s="1">
        <v>0</v>
      </c>
      <c r="W233">
        <v>0</v>
      </c>
      <c r="X233">
        <v>1</v>
      </c>
      <c r="Y233">
        <v>0</v>
      </c>
      <c r="Z233">
        <v>0</v>
      </c>
      <c r="AA233" s="1">
        <v>0</v>
      </c>
      <c r="AB233" s="1">
        <v>0</v>
      </c>
      <c r="AD233" s="16">
        <f t="shared" ref="AD233:AD238" si="110">SUM(K233,O233,Q233,S233,U233,W233,Y233,AA233)+IF(H233=1,1,0)+AD232</f>
        <v>31</v>
      </c>
      <c r="AE233" s="16">
        <f t="shared" ref="AE233:AE238" si="111">SUM(L233,P233,R233,T233,V233,X233,Z233,AB233)+AE232+I233</f>
        <v>38</v>
      </c>
      <c r="AM233" s="5">
        <v>0.11423611111111111</v>
      </c>
      <c r="AN233" s="16">
        <v>38</v>
      </c>
      <c r="AO233" s="16">
        <v>51</v>
      </c>
    </row>
    <row r="234" spans="1:41" x14ac:dyDescent="0.35">
      <c r="A234" t="s">
        <v>58</v>
      </c>
      <c r="B234" t="s">
        <v>31</v>
      </c>
      <c r="C234" t="s">
        <v>59</v>
      </c>
      <c r="D234" s="5">
        <v>0.11150462962962963</v>
      </c>
      <c r="E234">
        <v>3</v>
      </c>
      <c r="F234">
        <v>8</v>
      </c>
      <c r="I234">
        <v>1</v>
      </c>
      <c r="J234">
        <v>1</v>
      </c>
      <c r="K234" s="22">
        <f t="shared" si="94"/>
        <v>1</v>
      </c>
      <c r="L234" s="22">
        <f t="shared" si="97"/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 s="1">
        <v>0</v>
      </c>
      <c r="V234" s="1">
        <v>0</v>
      </c>
      <c r="W234">
        <v>0</v>
      </c>
      <c r="X234">
        <v>0</v>
      </c>
      <c r="Y234">
        <v>0</v>
      </c>
      <c r="Z234">
        <v>0</v>
      </c>
      <c r="AA234" s="1">
        <v>0</v>
      </c>
      <c r="AB234" s="1">
        <v>0</v>
      </c>
      <c r="AD234" s="16">
        <f t="shared" si="110"/>
        <v>33</v>
      </c>
      <c r="AE234" s="16">
        <f t="shared" si="111"/>
        <v>39</v>
      </c>
      <c r="AM234" s="5">
        <v>0.11464120370370372</v>
      </c>
      <c r="AN234" s="16">
        <v>38</v>
      </c>
      <c r="AO234" s="16">
        <v>50</v>
      </c>
    </row>
    <row r="235" spans="1:41" x14ac:dyDescent="0.35">
      <c r="A235" t="s">
        <v>58</v>
      </c>
      <c r="B235" t="s">
        <v>31</v>
      </c>
      <c r="C235" t="s">
        <v>59</v>
      </c>
      <c r="D235" s="5">
        <v>0.11212962962962963</v>
      </c>
      <c r="E235">
        <v>3</v>
      </c>
      <c r="F235">
        <v>8</v>
      </c>
      <c r="I235">
        <v>1</v>
      </c>
      <c r="J235">
        <v>1</v>
      </c>
      <c r="K235" s="22">
        <f t="shared" si="94"/>
        <v>1</v>
      </c>
      <c r="L235" s="22">
        <f t="shared" si="97"/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s="1">
        <v>0</v>
      </c>
      <c r="V235" s="1">
        <v>-1</v>
      </c>
      <c r="W235">
        <v>0</v>
      </c>
      <c r="X235">
        <v>0</v>
      </c>
      <c r="Y235">
        <v>0</v>
      </c>
      <c r="Z235">
        <v>0</v>
      </c>
      <c r="AA235" s="1">
        <v>0</v>
      </c>
      <c r="AB235" s="1">
        <v>0</v>
      </c>
      <c r="AD235" s="16">
        <f t="shared" si="110"/>
        <v>34</v>
      </c>
      <c r="AE235" s="16">
        <f t="shared" si="111"/>
        <v>39</v>
      </c>
      <c r="AM235" s="5">
        <v>0.11525462962962962</v>
      </c>
      <c r="AN235" s="16">
        <v>38</v>
      </c>
      <c r="AO235" s="16">
        <v>51</v>
      </c>
    </row>
    <row r="236" spans="1:41" x14ac:dyDescent="0.35">
      <c r="A236" t="s">
        <v>58</v>
      </c>
      <c r="B236" t="s">
        <v>31</v>
      </c>
      <c r="C236" t="s">
        <v>59</v>
      </c>
      <c r="D236" s="5">
        <v>0.11258101851851852</v>
      </c>
      <c r="E236">
        <v>3</v>
      </c>
      <c r="F236">
        <v>8</v>
      </c>
      <c r="I236">
        <v>1</v>
      </c>
      <c r="J236">
        <v>2</v>
      </c>
      <c r="K236" s="22">
        <f t="shared" si="94"/>
        <v>0</v>
      </c>
      <c r="L236" s="22">
        <f t="shared" si="97"/>
        <v>1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1</v>
      </c>
      <c r="S236">
        <v>0</v>
      </c>
      <c r="T236">
        <v>0</v>
      </c>
      <c r="U236" s="1">
        <v>0</v>
      </c>
      <c r="V236" s="1">
        <v>0</v>
      </c>
      <c r="W236">
        <v>0</v>
      </c>
      <c r="X236">
        <v>0</v>
      </c>
      <c r="Y236">
        <v>0</v>
      </c>
      <c r="Z236">
        <v>0</v>
      </c>
      <c r="AA236" s="1">
        <v>-1</v>
      </c>
      <c r="AB236" s="1">
        <v>0</v>
      </c>
      <c r="AD236" s="16">
        <f t="shared" si="110"/>
        <v>33</v>
      </c>
      <c r="AE236" s="16">
        <f t="shared" si="111"/>
        <v>43</v>
      </c>
      <c r="AM236" s="5">
        <v>0.11561342592592593</v>
      </c>
      <c r="AN236" s="16">
        <v>40</v>
      </c>
      <c r="AO236" s="16">
        <v>51</v>
      </c>
    </row>
    <row r="237" spans="1:41" x14ac:dyDescent="0.35">
      <c r="A237" t="s">
        <v>58</v>
      </c>
      <c r="B237" t="s">
        <v>31</v>
      </c>
      <c r="C237" t="s">
        <v>59</v>
      </c>
      <c r="D237" s="5">
        <v>0.11290509259259258</v>
      </c>
      <c r="E237">
        <v>3</v>
      </c>
      <c r="F237">
        <v>8</v>
      </c>
      <c r="I237">
        <v>1</v>
      </c>
      <c r="J237">
        <v>2</v>
      </c>
      <c r="K237" s="22">
        <f t="shared" si="94"/>
        <v>0</v>
      </c>
      <c r="L237" s="22">
        <f t="shared" si="97"/>
        <v>1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 s="1">
        <v>0</v>
      </c>
      <c r="V237" s="1">
        <v>0</v>
      </c>
      <c r="W237">
        <v>0</v>
      </c>
      <c r="X237">
        <v>0</v>
      </c>
      <c r="Y237">
        <v>0</v>
      </c>
      <c r="Z237">
        <v>0</v>
      </c>
      <c r="AA237" s="1">
        <v>0</v>
      </c>
      <c r="AB237" s="1">
        <v>0</v>
      </c>
      <c r="AD237" s="16">
        <f t="shared" si="110"/>
        <v>33</v>
      </c>
      <c r="AE237" s="16">
        <f t="shared" si="111"/>
        <v>47</v>
      </c>
    </row>
    <row r="238" spans="1:41" x14ac:dyDescent="0.35">
      <c r="A238" t="s">
        <v>58</v>
      </c>
      <c r="B238" t="s">
        <v>31</v>
      </c>
      <c r="C238" t="s">
        <v>59</v>
      </c>
      <c r="D238" s="5">
        <v>0.11321759259259261</v>
      </c>
      <c r="E238">
        <v>3</v>
      </c>
      <c r="F238">
        <v>8</v>
      </c>
      <c r="I238">
        <v>1</v>
      </c>
      <c r="J238">
        <v>2</v>
      </c>
      <c r="K238" s="22">
        <f t="shared" si="94"/>
        <v>0</v>
      </c>
      <c r="L238" s="22">
        <f t="shared" si="97"/>
        <v>1</v>
      </c>
      <c r="M238">
        <v>2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0</v>
      </c>
      <c r="T238">
        <v>0</v>
      </c>
      <c r="U238" s="1">
        <v>0</v>
      </c>
      <c r="V238" s="1">
        <v>0</v>
      </c>
      <c r="W238">
        <v>0</v>
      </c>
      <c r="X238">
        <v>0</v>
      </c>
      <c r="Y238">
        <v>0</v>
      </c>
      <c r="Z238">
        <v>0</v>
      </c>
      <c r="AA238" s="1">
        <v>0</v>
      </c>
      <c r="AB238" s="1">
        <v>0</v>
      </c>
      <c r="AD238" s="16">
        <f t="shared" si="110"/>
        <v>33</v>
      </c>
      <c r="AE238" s="16">
        <f t="shared" si="111"/>
        <v>51</v>
      </c>
    </row>
    <row r="239" spans="1:41" x14ac:dyDescent="0.35">
      <c r="A239" s="4" t="s">
        <v>0</v>
      </c>
      <c r="B239" s="4" t="s">
        <v>1</v>
      </c>
      <c r="C239" s="4" t="s">
        <v>2</v>
      </c>
      <c r="D239" s="4" t="s">
        <v>3</v>
      </c>
      <c r="E239" s="4" t="s">
        <v>4</v>
      </c>
      <c r="F239" s="4" t="s">
        <v>5</v>
      </c>
      <c r="G239" s="4"/>
      <c r="H239" s="4" t="s">
        <v>10</v>
      </c>
      <c r="I239" s="4" t="s">
        <v>11</v>
      </c>
      <c r="J239" s="4" t="s">
        <v>33</v>
      </c>
      <c r="K239" s="4" t="s">
        <v>36</v>
      </c>
      <c r="L239" s="4" t="s">
        <v>37</v>
      </c>
      <c r="M239" s="4" t="s">
        <v>12</v>
      </c>
      <c r="N239" s="4" t="s">
        <v>13</v>
      </c>
      <c r="O239" s="4" t="s">
        <v>14</v>
      </c>
      <c r="P239" s="4" t="s">
        <v>15</v>
      </c>
      <c r="Q239" s="4" t="s">
        <v>16</v>
      </c>
      <c r="R239" s="4" t="s">
        <v>17</v>
      </c>
      <c r="S239" s="4" t="s">
        <v>18</v>
      </c>
      <c r="T239" s="4" t="s">
        <v>19</v>
      </c>
      <c r="U239" s="4" t="s">
        <v>20</v>
      </c>
      <c r="V239" s="4" t="s">
        <v>21</v>
      </c>
      <c r="W239" s="4" t="s">
        <v>22</v>
      </c>
      <c r="X239" s="4" t="s">
        <v>23</v>
      </c>
      <c r="Y239" s="4" t="s">
        <v>24</v>
      </c>
      <c r="Z239" s="4" t="s">
        <v>25</v>
      </c>
      <c r="AA239" s="4" t="s">
        <v>26</v>
      </c>
      <c r="AB239" s="4" t="s">
        <v>27</v>
      </c>
      <c r="AC239" s="4">
        <v>-1</v>
      </c>
      <c r="AD239" s="15" t="s">
        <v>38</v>
      </c>
      <c r="AE239" s="15" t="s">
        <v>39</v>
      </c>
      <c r="AF239" s="4"/>
      <c r="AG239" s="4" t="s">
        <v>45</v>
      </c>
      <c r="AH239" s="4" t="s">
        <v>40</v>
      </c>
      <c r="AI239" s="4" t="s">
        <v>41</v>
      </c>
      <c r="AJ239" s="4" t="s">
        <v>46</v>
      </c>
    </row>
    <row r="240" spans="1:41" s="22" customFormat="1" x14ac:dyDescent="0.35">
      <c r="A240" s="22" t="s">
        <v>58</v>
      </c>
      <c r="B240" s="22" t="s">
        <v>31</v>
      </c>
      <c r="C240" s="22" t="s">
        <v>59</v>
      </c>
      <c r="D240" s="23">
        <v>0.11373842592592592</v>
      </c>
      <c r="E240" s="22">
        <v>3</v>
      </c>
      <c r="F240" s="22">
        <v>9</v>
      </c>
      <c r="H240" s="22">
        <v>1</v>
      </c>
      <c r="I240" s="22">
        <v>-1</v>
      </c>
      <c r="J240" s="22">
        <v>1</v>
      </c>
      <c r="K240" s="22">
        <f t="shared" si="94"/>
        <v>1</v>
      </c>
      <c r="L240" s="22">
        <f t="shared" si="97"/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5">
        <v>0</v>
      </c>
      <c r="V240" s="25">
        <v>0</v>
      </c>
      <c r="W240" s="22">
        <v>0</v>
      </c>
      <c r="X240" s="22">
        <v>0</v>
      </c>
      <c r="Y240" s="22">
        <v>0</v>
      </c>
      <c r="Z240" s="22">
        <v>0</v>
      </c>
      <c r="AA240" s="25">
        <v>0</v>
      </c>
      <c r="AB240" s="25">
        <v>0</v>
      </c>
      <c r="AD240" s="16">
        <f>SUM(K240,O240,Q240,S240,U240,W240,Y240,AA240)+IF(H240=1,1,0)+AD238+I240</f>
        <v>34</v>
      </c>
      <c r="AE240" s="16">
        <f>SUM(L240,P240,R240,T240,V240,X240,Z240,AB240)+IF(H240=2,1,0)+IAE238+AE238</f>
        <v>51</v>
      </c>
      <c r="AG240" s="22">
        <v>162</v>
      </c>
      <c r="AH240" s="26">
        <f>(AD244-AD240)/$AG240</f>
        <v>3.7037037037037035E-2</v>
      </c>
      <c r="AI240" s="26">
        <f>(AE244-AE240)/$AG240</f>
        <v>0</v>
      </c>
      <c r="AJ240" s="22">
        <f>IF(AH240&gt;AI240,1,2)</f>
        <v>1</v>
      </c>
      <c r="AN240" s="16"/>
      <c r="AO240" s="16"/>
    </row>
    <row r="241" spans="1:49" x14ac:dyDescent="0.35">
      <c r="A241" t="s">
        <v>58</v>
      </c>
      <c r="B241" t="s">
        <v>31</v>
      </c>
      <c r="C241" t="s">
        <v>59</v>
      </c>
      <c r="D241" s="5">
        <v>0.11423611111111111</v>
      </c>
      <c r="E241">
        <v>3</v>
      </c>
      <c r="F241">
        <v>9</v>
      </c>
      <c r="I241">
        <v>1</v>
      </c>
      <c r="J241">
        <v>1</v>
      </c>
      <c r="K241" s="22">
        <f t="shared" si="94"/>
        <v>1</v>
      </c>
      <c r="L241" s="22">
        <f t="shared" si="97"/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 s="1">
        <v>0</v>
      </c>
      <c r="V241" s="1">
        <v>0</v>
      </c>
      <c r="W241">
        <v>1</v>
      </c>
      <c r="X241">
        <v>0</v>
      </c>
      <c r="Y241">
        <v>0</v>
      </c>
      <c r="Z241">
        <v>0</v>
      </c>
      <c r="AA241" s="1">
        <v>0</v>
      </c>
      <c r="AB241" s="1">
        <v>0</v>
      </c>
      <c r="AD241" s="16">
        <f>SUM(K241,O241,Q241,S241,U241,W241,Y241,AA241)+IF(H241=1,1,0)+AD240+I241</f>
        <v>38</v>
      </c>
      <c r="AE241" s="16">
        <f>SUM(L241,P241,R241,T241,V241,X241,Z241,AB241)+AE240</f>
        <v>51</v>
      </c>
    </row>
    <row r="242" spans="1:49" x14ac:dyDescent="0.35">
      <c r="A242" t="s">
        <v>58</v>
      </c>
      <c r="B242" t="s">
        <v>31</v>
      </c>
      <c r="C242" t="s">
        <v>59</v>
      </c>
      <c r="D242" s="5">
        <v>0.11464120370370372</v>
      </c>
      <c r="E242">
        <v>3</v>
      </c>
      <c r="F242">
        <v>9</v>
      </c>
      <c r="I242">
        <v>-1</v>
      </c>
      <c r="J242">
        <v>1</v>
      </c>
      <c r="K242" s="22">
        <f t="shared" ref="K242:K305" si="112">IF(J242=1,1,0)</f>
        <v>1</v>
      </c>
      <c r="L242" s="22">
        <f t="shared" si="97"/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s="1">
        <v>0</v>
      </c>
      <c r="V242" s="1">
        <v>-1</v>
      </c>
      <c r="W242">
        <v>0</v>
      </c>
      <c r="X242">
        <v>0</v>
      </c>
      <c r="Y242">
        <v>0</v>
      </c>
      <c r="Z242">
        <v>0</v>
      </c>
      <c r="AA242" s="1">
        <v>0</v>
      </c>
      <c r="AB242" s="1">
        <v>0</v>
      </c>
      <c r="AD242" s="16">
        <f t="shared" ref="AD242:AD244" si="113">SUM(K242,O242,Q242,S242,U242,W242,Y242,AA242)+IF(H242=1,1,0)+AD241+I242</f>
        <v>38</v>
      </c>
      <c r="AE242" s="16">
        <f t="shared" ref="AE242:AE244" si="114">SUM(L242,P242,R242,T242,V242,X242,Z242,AB242)+AE241</f>
        <v>50</v>
      </c>
    </row>
    <row r="243" spans="1:49" x14ac:dyDescent="0.35">
      <c r="A243" t="s">
        <v>58</v>
      </c>
      <c r="B243" t="s">
        <v>31</v>
      </c>
      <c r="C243" t="s">
        <v>59</v>
      </c>
      <c r="D243" s="5">
        <v>0.11525462962962962</v>
      </c>
      <c r="E243">
        <v>3</v>
      </c>
      <c r="F243">
        <v>9</v>
      </c>
      <c r="I243">
        <v>1</v>
      </c>
      <c r="J243">
        <v>2</v>
      </c>
      <c r="K243" s="22">
        <f t="shared" si="112"/>
        <v>0</v>
      </c>
      <c r="L243" s="22">
        <f t="shared" si="97"/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s="1">
        <v>-1</v>
      </c>
      <c r="V243" s="1">
        <v>0</v>
      </c>
      <c r="W243">
        <v>0</v>
      </c>
      <c r="X243">
        <v>0</v>
      </c>
      <c r="Y243">
        <v>0</v>
      </c>
      <c r="Z243">
        <v>0</v>
      </c>
      <c r="AA243" s="1">
        <v>0</v>
      </c>
      <c r="AB243" s="1">
        <v>0</v>
      </c>
      <c r="AD243" s="16">
        <f t="shared" si="113"/>
        <v>38</v>
      </c>
      <c r="AE243" s="16">
        <f t="shared" si="114"/>
        <v>51</v>
      </c>
    </row>
    <row r="244" spans="1:49" x14ac:dyDescent="0.35">
      <c r="A244" t="s">
        <v>58</v>
      </c>
      <c r="B244" t="s">
        <v>31</v>
      </c>
      <c r="C244" t="s">
        <v>59</v>
      </c>
      <c r="D244" s="5">
        <v>0.11561342592592593</v>
      </c>
      <c r="E244">
        <v>3</v>
      </c>
      <c r="F244">
        <v>9</v>
      </c>
      <c r="I244">
        <v>1</v>
      </c>
      <c r="J244">
        <v>1</v>
      </c>
      <c r="K244" s="22">
        <f t="shared" si="112"/>
        <v>1</v>
      </c>
      <c r="L244" s="22">
        <f t="shared" si="97"/>
        <v>0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s="1">
        <v>0</v>
      </c>
      <c r="V244" s="1">
        <v>0</v>
      </c>
      <c r="W244">
        <v>0</v>
      </c>
      <c r="X244">
        <v>0</v>
      </c>
      <c r="Y244">
        <v>0</v>
      </c>
      <c r="Z244">
        <v>0</v>
      </c>
      <c r="AA244" s="1">
        <v>0</v>
      </c>
      <c r="AB244" s="1">
        <v>0</v>
      </c>
      <c r="AD244" s="16">
        <f t="shared" si="113"/>
        <v>40</v>
      </c>
      <c r="AE244" s="16">
        <f>SUM(L244,P244,R244,T244,V244,X244,Z244,AB244)+AE243</f>
        <v>51</v>
      </c>
    </row>
    <row r="245" spans="1:49" x14ac:dyDescent="0.35">
      <c r="A245" s="4" t="s">
        <v>0</v>
      </c>
      <c r="B245" s="4" t="s">
        <v>1</v>
      </c>
      <c r="C245" s="4" t="s">
        <v>2</v>
      </c>
      <c r="D245" s="4" t="s">
        <v>3</v>
      </c>
      <c r="E245" s="4" t="s">
        <v>4</v>
      </c>
      <c r="F245" s="4" t="s">
        <v>5</v>
      </c>
      <c r="G245" s="4"/>
      <c r="H245" s="4" t="s">
        <v>10</v>
      </c>
      <c r="I245" s="4" t="s">
        <v>11</v>
      </c>
      <c r="J245" s="4" t="s">
        <v>33</v>
      </c>
      <c r="K245" s="4" t="s">
        <v>36</v>
      </c>
      <c r="L245" s="4" t="s">
        <v>37</v>
      </c>
      <c r="M245" s="4" t="s">
        <v>12</v>
      </c>
      <c r="N245" s="4" t="s">
        <v>13</v>
      </c>
      <c r="O245" s="4" t="s">
        <v>14</v>
      </c>
      <c r="P245" s="4" t="s">
        <v>15</v>
      </c>
      <c r="Q245" s="4" t="s">
        <v>16</v>
      </c>
      <c r="R245" s="4" t="s">
        <v>17</v>
      </c>
      <c r="S245" s="4" t="s">
        <v>18</v>
      </c>
      <c r="T245" s="4" t="s">
        <v>19</v>
      </c>
      <c r="U245" s="4" t="s">
        <v>20</v>
      </c>
      <c r="V245" s="4" t="s">
        <v>21</v>
      </c>
      <c r="W245" s="4" t="s">
        <v>22</v>
      </c>
      <c r="X245" s="4" t="s">
        <v>23</v>
      </c>
      <c r="Y245" s="4" t="s">
        <v>24</v>
      </c>
      <c r="Z245" s="4" t="s">
        <v>25</v>
      </c>
      <c r="AA245" s="4" t="s">
        <v>26</v>
      </c>
      <c r="AB245" s="4" t="s">
        <v>27</v>
      </c>
      <c r="AC245" s="4">
        <v>-1</v>
      </c>
      <c r="AD245" s="15" t="s">
        <v>38</v>
      </c>
      <c r="AE245" s="15" t="s">
        <v>39</v>
      </c>
      <c r="AF245" s="4"/>
      <c r="AG245" s="4" t="s">
        <v>45</v>
      </c>
      <c r="AH245" s="4" t="s">
        <v>40</v>
      </c>
      <c r="AI245" s="4" t="s">
        <v>41</v>
      </c>
      <c r="AJ245" s="4" t="s">
        <v>46</v>
      </c>
      <c r="AK245" s="4"/>
      <c r="AL245" s="4"/>
      <c r="AM245" s="4" t="s">
        <v>42</v>
      </c>
      <c r="AN245" s="15" t="s">
        <v>43</v>
      </c>
      <c r="AO245" s="15" t="s">
        <v>44</v>
      </c>
      <c r="AP245" s="4"/>
      <c r="AQ245" s="4" t="s">
        <v>52</v>
      </c>
      <c r="AR245" s="4" t="s">
        <v>50</v>
      </c>
      <c r="AS245" s="4" t="s">
        <v>51</v>
      </c>
      <c r="AT245" s="4" t="s">
        <v>53</v>
      </c>
      <c r="AU245" s="4" t="s">
        <v>54</v>
      </c>
      <c r="AV245" s="4" t="s">
        <v>55</v>
      </c>
      <c r="AW245" s="4" t="s">
        <v>56</v>
      </c>
    </row>
    <row r="246" spans="1:49" s="11" customFormat="1" x14ac:dyDescent="0.35">
      <c r="D246" s="12"/>
      <c r="U246" s="24"/>
      <c r="V246" s="24"/>
      <c r="AA246" s="24"/>
      <c r="AB246" s="24"/>
    </row>
    <row r="247" spans="1:49" s="22" customFormat="1" x14ac:dyDescent="0.35">
      <c r="A247" s="22" t="s">
        <v>58</v>
      </c>
      <c r="B247" s="22" t="s">
        <v>31</v>
      </c>
      <c r="C247" s="22" t="s">
        <v>59</v>
      </c>
      <c r="D247" s="23">
        <v>0.11755787037037037</v>
      </c>
      <c r="E247" s="22">
        <v>4</v>
      </c>
      <c r="F247" s="22">
        <v>1</v>
      </c>
      <c r="H247" s="22">
        <v>2</v>
      </c>
      <c r="I247" s="22">
        <v>-1</v>
      </c>
      <c r="J247" s="22">
        <v>1</v>
      </c>
      <c r="K247" s="22">
        <f t="shared" si="112"/>
        <v>1</v>
      </c>
      <c r="L247" s="22">
        <f t="shared" si="97"/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5">
        <v>0</v>
      </c>
      <c r="V247" s="25">
        <v>-1</v>
      </c>
      <c r="W247" s="22">
        <v>0</v>
      </c>
      <c r="X247" s="22">
        <v>0</v>
      </c>
      <c r="Y247" s="22">
        <v>0</v>
      </c>
      <c r="Z247" s="22">
        <v>0</v>
      </c>
      <c r="AA247" s="25">
        <v>0</v>
      </c>
      <c r="AB247" s="25">
        <v>0</v>
      </c>
      <c r="AD247" s="16">
        <f>SUM(K247,O247,Q247,S247,U247,W247,Y247,AA247)+IF(H247=1,1,0)</f>
        <v>1</v>
      </c>
      <c r="AE247" s="16">
        <f>SUM(L247,P247,R247,T247,V247,X247,Z247,AB247)+IF(H247=2,1,0)+I247+1</f>
        <v>0</v>
      </c>
      <c r="AG247" s="22">
        <v>143</v>
      </c>
      <c r="AH247" s="26">
        <f>(AD251-AD247)/$AG247</f>
        <v>0</v>
      </c>
      <c r="AI247" s="26">
        <f>(AE251-AE247)/$AG247</f>
        <v>5.5944055944055944E-2</v>
      </c>
      <c r="AJ247" s="22">
        <f>IF(AH247&gt;AI247,1,2)</f>
        <v>2</v>
      </c>
      <c r="AM247" s="23">
        <v>0.11755787037037037</v>
      </c>
      <c r="AN247" s="16">
        <v>1</v>
      </c>
      <c r="AO247" s="16">
        <v>0</v>
      </c>
      <c r="AQ247" s="22">
        <f>SUM(AG247,AG253,AG260,AG279,AG288,AG297,AG303,AG310,AG316,AG322,AG331,AG338)</f>
        <v>3059</v>
      </c>
      <c r="AR247" s="22">
        <f>(AD345-AD247)</f>
        <v>71</v>
      </c>
      <c r="AS247" s="22">
        <f>(AE345-AE247)</f>
        <v>86</v>
      </c>
      <c r="AT247" s="26">
        <f>(AR247/$AQ247)</f>
        <v>2.3210199411572409E-2</v>
      </c>
      <c r="AU247" s="26">
        <f>(AS247/$AQ247)</f>
        <v>2.811376266753841E-2</v>
      </c>
      <c r="AV247" s="22">
        <f>IF(AT247&gt;AU247,1,2)</f>
        <v>2</v>
      </c>
      <c r="AW247" s="22">
        <f>N345</f>
        <v>1</v>
      </c>
    </row>
    <row r="248" spans="1:49" x14ac:dyDescent="0.35">
      <c r="A248" t="s">
        <v>58</v>
      </c>
      <c r="B248" t="s">
        <v>31</v>
      </c>
      <c r="C248" t="s">
        <v>59</v>
      </c>
      <c r="D248" s="5">
        <v>0.11809027777777777</v>
      </c>
      <c r="E248">
        <v>4</v>
      </c>
      <c r="F248">
        <v>1</v>
      </c>
      <c r="I248">
        <v>-1</v>
      </c>
      <c r="J248">
        <v>2</v>
      </c>
      <c r="K248" s="22">
        <f t="shared" si="112"/>
        <v>0</v>
      </c>
      <c r="L248" s="22">
        <f t="shared" si="97"/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s="1">
        <v>0</v>
      </c>
      <c r="V248" s="1">
        <v>0</v>
      </c>
      <c r="W248">
        <v>0</v>
      </c>
      <c r="X248">
        <v>0</v>
      </c>
      <c r="Y248">
        <v>0</v>
      </c>
      <c r="Z248">
        <v>0</v>
      </c>
      <c r="AA248" s="1">
        <v>0</v>
      </c>
      <c r="AB248" s="1">
        <v>0</v>
      </c>
      <c r="AD248" s="16">
        <f>SUM(K248,O248,Q248,S248,U248,W248,Y248,AA248)+IF(H248=1,1,0)+AD247</f>
        <v>1</v>
      </c>
      <c r="AE248" s="16">
        <f>SUM(L248,P248,R248,T248,V248,X248,Z248,AB248)+AE247+I248</f>
        <v>0</v>
      </c>
      <c r="AM248" s="5">
        <v>0.11809027777777777</v>
      </c>
      <c r="AN248" s="16">
        <v>1</v>
      </c>
      <c r="AO248" s="16">
        <v>0</v>
      </c>
    </row>
    <row r="249" spans="1:49" x14ac:dyDescent="0.35">
      <c r="A249" t="s">
        <v>58</v>
      </c>
      <c r="B249" t="s">
        <v>31</v>
      </c>
      <c r="C249" t="s">
        <v>59</v>
      </c>
      <c r="D249" s="5">
        <v>0.11861111111111111</v>
      </c>
      <c r="E249">
        <v>4</v>
      </c>
      <c r="F249">
        <v>1</v>
      </c>
      <c r="I249">
        <v>1</v>
      </c>
      <c r="J249">
        <v>2</v>
      </c>
      <c r="K249" s="22">
        <f t="shared" si="112"/>
        <v>0</v>
      </c>
      <c r="L249" s="22">
        <f t="shared" si="97"/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s="1">
        <v>0</v>
      </c>
      <c r="V249" s="1">
        <v>0</v>
      </c>
      <c r="W249">
        <v>0</v>
      </c>
      <c r="X249">
        <v>0</v>
      </c>
      <c r="Y249">
        <v>0</v>
      </c>
      <c r="Z249">
        <v>0</v>
      </c>
      <c r="AA249" s="1">
        <v>0</v>
      </c>
      <c r="AB249" s="1">
        <v>0</v>
      </c>
      <c r="AD249" s="16">
        <f t="shared" ref="AD249:AD251" si="115">SUM(K249,O249,Q249,S249,U249,W249,Y249,AA249)+IF(H249=1,1,0)+AD248</f>
        <v>1</v>
      </c>
      <c r="AE249" s="16">
        <f t="shared" ref="AE249:AE251" si="116">SUM(L249,P249,R249,T249,V249,X249,Z249,AB249)+AE248+I249</f>
        <v>2</v>
      </c>
      <c r="AM249" s="5">
        <v>0.11861111111111111</v>
      </c>
      <c r="AN249" s="16">
        <v>1</v>
      </c>
      <c r="AO249" s="16">
        <v>2</v>
      </c>
      <c r="AT249" s="2" t="s">
        <v>57</v>
      </c>
      <c r="AU249" s="21">
        <f>ABS(AU247-AT247)</f>
        <v>4.9035632559660015E-3</v>
      </c>
    </row>
    <row r="250" spans="1:49" x14ac:dyDescent="0.35">
      <c r="A250" t="s">
        <v>58</v>
      </c>
      <c r="B250" t="s">
        <v>31</v>
      </c>
      <c r="C250" t="s">
        <v>59</v>
      </c>
      <c r="D250" s="5">
        <v>0.11888888888888889</v>
      </c>
      <c r="E250">
        <v>4</v>
      </c>
      <c r="F250">
        <v>1</v>
      </c>
      <c r="I250">
        <v>1</v>
      </c>
      <c r="J250">
        <v>2</v>
      </c>
      <c r="K250" s="22">
        <f t="shared" si="112"/>
        <v>0</v>
      </c>
      <c r="L250" s="22">
        <f t="shared" ref="L250:L313" si="117">IF(J250=2,1,0)</f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s="1">
        <v>0</v>
      </c>
      <c r="V250" s="1">
        <v>0</v>
      </c>
      <c r="W250">
        <v>0</v>
      </c>
      <c r="X250">
        <v>1</v>
      </c>
      <c r="Y250">
        <v>0</v>
      </c>
      <c r="Z250">
        <v>0</v>
      </c>
      <c r="AA250" s="1">
        <v>0</v>
      </c>
      <c r="AB250" s="1">
        <v>0</v>
      </c>
      <c r="AD250" s="16">
        <f t="shared" si="115"/>
        <v>1</v>
      </c>
      <c r="AE250" s="16">
        <f t="shared" si="116"/>
        <v>5</v>
      </c>
      <c r="AM250" s="5">
        <v>0.11888888888888889</v>
      </c>
      <c r="AN250" s="16">
        <v>1</v>
      </c>
      <c r="AO250" s="16">
        <v>5</v>
      </c>
    </row>
    <row r="251" spans="1:49" x14ac:dyDescent="0.35">
      <c r="A251" t="s">
        <v>58</v>
      </c>
      <c r="B251" t="s">
        <v>31</v>
      </c>
      <c r="C251" t="s">
        <v>59</v>
      </c>
      <c r="D251" s="5">
        <v>0.11921296296296297</v>
      </c>
      <c r="E251">
        <v>4</v>
      </c>
      <c r="F251">
        <v>1</v>
      </c>
      <c r="I251">
        <v>1</v>
      </c>
      <c r="J251">
        <v>2</v>
      </c>
      <c r="K251" s="22">
        <f t="shared" si="112"/>
        <v>0</v>
      </c>
      <c r="L251" s="22">
        <f t="shared" si="117"/>
        <v>1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 s="1">
        <v>0</v>
      </c>
      <c r="V251" s="1">
        <v>0</v>
      </c>
      <c r="W251">
        <v>0</v>
      </c>
      <c r="X251">
        <v>0</v>
      </c>
      <c r="Y251">
        <v>0</v>
      </c>
      <c r="Z251">
        <v>0</v>
      </c>
      <c r="AA251" s="1">
        <v>0</v>
      </c>
      <c r="AB251" s="1">
        <v>0</v>
      </c>
      <c r="AD251" s="16">
        <f t="shared" si="115"/>
        <v>1</v>
      </c>
      <c r="AE251" s="16">
        <f t="shared" si="116"/>
        <v>8</v>
      </c>
      <c r="AM251" s="5">
        <v>0.11921296296296297</v>
      </c>
      <c r="AN251" s="16">
        <v>1</v>
      </c>
      <c r="AO251" s="16">
        <v>8</v>
      </c>
    </row>
    <row r="252" spans="1:49" x14ac:dyDescent="0.35">
      <c r="A252" s="4" t="s">
        <v>0</v>
      </c>
      <c r="B252" s="4" t="s">
        <v>1</v>
      </c>
      <c r="C252" s="4" t="s">
        <v>2</v>
      </c>
      <c r="D252" s="4" t="s">
        <v>3</v>
      </c>
      <c r="E252" s="4" t="s">
        <v>4</v>
      </c>
      <c r="F252" s="4" t="s">
        <v>5</v>
      </c>
      <c r="G252" s="4"/>
      <c r="H252" s="4" t="s">
        <v>10</v>
      </c>
      <c r="I252" s="4" t="s">
        <v>11</v>
      </c>
      <c r="J252" s="4" t="s">
        <v>33</v>
      </c>
      <c r="K252" s="4" t="s">
        <v>36</v>
      </c>
      <c r="L252" s="4" t="s">
        <v>37</v>
      </c>
      <c r="M252" s="4" t="s">
        <v>12</v>
      </c>
      <c r="N252" s="4" t="s">
        <v>13</v>
      </c>
      <c r="O252" s="4" t="s">
        <v>14</v>
      </c>
      <c r="P252" s="4" t="s">
        <v>15</v>
      </c>
      <c r="Q252" s="4" t="s">
        <v>16</v>
      </c>
      <c r="R252" s="4" t="s">
        <v>17</v>
      </c>
      <c r="S252" s="4" t="s">
        <v>18</v>
      </c>
      <c r="T252" s="4" t="s">
        <v>19</v>
      </c>
      <c r="U252" s="4" t="s">
        <v>20</v>
      </c>
      <c r="V252" s="4" t="s">
        <v>21</v>
      </c>
      <c r="W252" s="4" t="s">
        <v>22</v>
      </c>
      <c r="X252" s="4" t="s">
        <v>23</v>
      </c>
      <c r="Y252" s="4" t="s">
        <v>24</v>
      </c>
      <c r="Z252" s="4" t="s">
        <v>25</v>
      </c>
      <c r="AA252" s="4" t="s">
        <v>26</v>
      </c>
      <c r="AB252" s="4" t="s">
        <v>27</v>
      </c>
      <c r="AC252" s="4">
        <v>-1</v>
      </c>
      <c r="AD252" s="15" t="s">
        <v>38</v>
      </c>
      <c r="AE252" s="15" t="s">
        <v>39</v>
      </c>
      <c r="AF252" s="4"/>
      <c r="AG252" s="4" t="s">
        <v>45</v>
      </c>
      <c r="AH252" s="4" t="s">
        <v>40</v>
      </c>
      <c r="AI252" s="4" t="s">
        <v>41</v>
      </c>
      <c r="AJ252" s="4" t="s">
        <v>46</v>
      </c>
      <c r="AM252" s="23">
        <v>0.11984953703703705</v>
      </c>
      <c r="AN252" s="16">
        <v>4</v>
      </c>
      <c r="AO252" s="16">
        <v>8</v>
      </c>
    </row>
    <row r="253" spans="1:49" s="22" customFormat="1" x14ac:dyDescent="0.35">
      <c r="A253" s="22" t="s">
        <v>58</v>
      </c>
      <c r="B253" s="22" t="s">
        <v>31</v>
      </c>
      <c r="C253" s="22" t="s">
        <v>59</v>
      </c>
      <c r="D253" s="23">
        <v>0.11984953703703705</v>
      </c>
      <c r="E253" s="22">
        <v>4</v>
      </c>
      <c r="F253" s="22">
        <v>2</v>
      </c>
      <c r="H253" s="22">
        <v>1</v>
      </c>
      <c r="I253" s="22">
        <v>1</v>
      </c>
      <c r="J253" s="22">
        <v>1</v>
      </c>
      <c r="K253" s="22">
        <f t="shared" si="112"/>
        <v>1</v>
      </c>
      <c r="L253" s="22">
        <f t="shared" si="117"/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5">
        <v>0</v>
      </c>
      <c r="V253" s="25">
        <v>0</v>
      </c>
      <c r="W253" s="22">
        <v>0</v>
      </c>
      <c r="X253" s="22">
        <v>0</v>
      </c>
      <c r="Y253" s="22">
        <v>0</v>
      </c>
      <c r="Z253" s="22">
        <v>0</v>
      </c>
      <c r="AA253" s="25">
        <v>0</v>
      </c>
      <c r="AB253" s="25">
        <v>0</v>
      </c>
      <c r="AD253" s="16">
        <f>SUM(K253,O253,Q253,S253,U253,W253,Y253,AA253)+IF(H253=1,1,0)+AD251+I253</f>
        <v>4</v>
      </c>
      <c r="AE253" s="16">
        <f>SUM(L253,P253,R253,T253,V253,X253,Z253,AB253)+IF(H253=2,1,0)+AE251</f>
        <v>8</v>
      </c>
      <c r="AG253" s="22">
        <v>198</v>
      </c>
      <c r="AH253" s="26">
        <f>(AD258-AD253)/$AG253</f>
        <v>-5.0505050505050509E-3</v>
      </c>
      <c r="AI253" s="26">
        <f>(AE258-AE253)/$AG253</f>
        <v>2.5252525252525252E-2</v>
      </c>
      <c r="AJ253" s="22">
        <f>IF(AH253&gt;AI253,1,2)</f>
        <v>2</v>
      </c>
      <c r="AM253" s="5">
        <v>0.12025462962962963</v>
      </c>
      <c r="AN253" s="16">
        <v>3</v>
      </c>
      <c r="AO253" s="16">
        <v>9</v>
      </c>
    </row>
    <row r="254" spans="1:49" x14ac:dyDescent="0.35">
      <c r="A254" t="s">
        <v>58</v>
      </c>
      <c r="B254" t="s">
        <v>31</v>
      </c>
      <c r="C254" t="s">
        <v>59</v>
      </c>
      <c r="D254" s="5">
        <v>0.12025462962962963</v>
      </c>
      <c r="E254">
        <v>4</v>
      </c>
      <c r="F254">
        <v>2</v>
      </c>
      <c r="I254">
        <v>-1</v>
      </c>
      <c r="J254">
        <v>2</v>
      </c>
      <c r="K254" s="22">
        <f t="shared" si="112"/>
        <v>0</v>
      </c>
      <c r="L254" s="22">
        <f t="shared" si="117"/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 s="1">
        <v>-1</v>
      </c>
      <c r="V254" s="1">
        <v>0</v>
      </c>
      <c r="W254">
        <v>0</v>
      </c>
      <c r="X254">
        <v>0</v>
      </c>
      <c r="Y254">
        <v>0</v>
      </c>
      <c r="Z254">
        <v>0</v>
      </c>
      <c r="AA254" s="1">
        <v>0</v>
      </c>
      <c r="AB254" s="1">
        <v>0</v>
      </c>
      <c r="AD254" s="16">
        <f>SUM(K254,O254,Q254,S254,U254,W254,Y254,AA254)+IF(H254=1,1,0)+AD253+I254</f>
        <v>3</v>
      </c>
      <c r="AE254" s="16">
        <f>SUM(L254,P254,R254,T254,V254,X254,Z254,AB254)+AE253</f>
        <v>9</v>
      </c>
      <c r="AM254" s="5">
        <v>0.12086805555555556</v>
      </c>
      <c r="AN254" s="16">
        <v>3</v>
      </c>
      <c r="AO254" s="16">
        <v>10</v>
      </c>
    </row>
    <row r="255" spans="1:49" x14ac:dyDescent="0.35">
      <c r="A255" t="s">
        <v>58</v>
      </c>
      <c r="B255" t="s">
        <v>31</v>
      </c>
      <c r="C255" t="s">
        <v>59</v>
      </c>
      <c r="D255" s="5">
        <v>0.12086805555555556</v>
      </c>
      <c r="E255">
        <v>4</v>
      </c>
      <c r="F255">
        <v>2</v>
      </c>
      <c r="I255">
        <v>1</v>
      </c>
      <c r="J255">
        <v>2</v>
      </c>
      <c r="K255" s="22">
        <f t="shared" si="112"/>
        <v>0</v>
      </c>
      <c r="L255" s="22">
        <f t="shared" si="117"/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s="1">
        <v>-1</v>
      </c>
      <c r="V255" s="1">
        <v>0</v>
      </c>
      <c r="W255">
        <v>0</v>
      </c>
      <c r="X255">
        <v>0</v>
      </c>
      <c r="Y255">
        <v>0</v>
      </c>
      <c r="Z255">
        <v>0</v>
      </c>
      <c r="AA255" s="1">
        <v>0</v>
      </c>
      <c r="AB255" s="1">
        <v>0</v>
      </c>
      <c r="AD255" s="16">
        <f t="shared" ref="AD255:AD258" si="118">SUM(K255,O255,Q255,S255,U255,W255,Y255,AA255)+IF(H255=1,1,0)+AD254+I255</f>
        <v>3</v>
      </c>
      <c r="AE255" s="16">
        <f t="shared" ref="AE255:AE258" si="119">SUM(L255,P255,R255,T255,V255,X255,Z255,AB255)+AE254</f>
        <v>10</v>
      </c>
      <c r="AM255" s="5">
        <v>0.12133101851851852</v>
      </c>
      <c r="AN255" s="16">
        <v>5</v>
      </c>
      <c r="AO255" s="16">
        <v>10</v>
      </c>
    </row>
    <row r="256" spans="1:49" x14ac:dyDescent="0.35">
      <c r="A256" t="s">
        <v>58</v>
      </c>
      <c r="B256" t="s">
        <v>31</v>
      </c>
      <c r="C256" t="s">
        <v>59</v>
      </c>
      <c r="D256" s="5">
        <v>0.12133101851851852</v>
      </c>
      <c r="E256">
        <v>4</v>
      </c>
      <c r="F256">
        <v>2</v>
      </c>
      <c r="I256">
        <v>1</v>
      </c>
      <c r="J256">
        <v>1</v>
      </c>
      <c r="K256" s="22">
        <f t="shared" si="112"/>
        <v>1</v>
      </c>
      <c r="L256" s="22">
        <f t="shared" si="117"/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s="1">
        <v>0</v>
      </c>
      <c r="V256" s="1">
        <v>0</v>
      </c>
      <c r="W256">
        <v>0</v>
      </c>
      <c r="X256">
        <v>0</v>
      </c>
      <c r="Y256">
        <v>0</v>
      </c>
      <c r="Z256">
        <v>0</v>
      </c>
      <c r="AA256" s="1">
        <v>0</v>
      </c>
      <c r="AB256" s="1">
        <v>0</v>
      </c>
      <c r="AD256" s="16">
        <f t="shared" si="118"/>
        <v>5</v>
      </c>
      <c r="AE256" s="16">
        <f t="shared" si="119"/>
        <v>10</v>
      </c>
      <c r="AM256" s="5">
        <v>0.12164351851851851</v>
      </c>
      <c r="AN256" s="16">
        <v>4</v>
      </c>
      <c r="AO256" s="16">
        <v>11</v>
      </c>
    </row>
    <row r="257" spans="1:41" x14ac:dyDescent="0.35">
      <c r="A257" t="s">
        <v>58</v>
      </c>
      <c r="B257" t="s">
        <v>31</v>
      </c>
      <c r="C257" t="s">
        <v>59</v>
      </c>
      <c r="D257" s="5">
        <v>0.12164351851851851</v>
      </c>
      <c r="E257">
        <v>4</v>
      </c>
      <c r="F257">
        <v>2</v>
      </c>
      <c r="I257">
        <v>-1</v>
      </c>
      <c r="J257">
        <v>2</v>
      </c>
      <c r="K257" s="22">
        <f t="shared" si="112"/>
        <v>0</v>
      </c>
      <c r="L257" s="22">
        <f t="shared" si="117"/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 s="1">
        <v>-1</v>
      </c>
      <c r="V257" s="1">
        <v>0</v>
      </c>
      <c r="W257">
        <v>0</v>
      </c>
      <c r="X257">
        <v>0</v>
      </c>
      <c r="Y257">
        <v>0</v>
      </c>
      <c r="Z257">
        <v>0</v>
      </c>
      <c r="AA257" s="1">
        <v>0</v>
      </c>
      <c r="AB257" s="1">
        <v>0</v>
      </c>
      <c r="AD257" s="16">
        <f t="shared" si="118"/>
        <v>4</v>
      </c>
      <c r="AE257" s="16">
        <f t="shared" si="119"/>
        <v>11</v>
      </c>
      <c r="AM257" s="5">
        <v>0.1221412037037037</v>
      </c>
      <c r="AN257" s="16">
        <v>3</v>
      </c>
      <c r="AO257" s="16">
        <v>13</v>
      </c>
    </row>
    <row r="258" spans="1:41" x14ac:dyDescent="0.35">
      <c r="A258" t="s">
        <v>58</v>
      </c>
      <c r="B258" t="s">
        <v>31</v>
      </c>
      <c r="C258" t="s">
        <v>59</v>
      </c>
      <c r="D258" s="5">
        <v>0.1221412037037037</v>
      </c>
      <c r="E258">
        <v>4</v>
      </c>
      <c r="F258">
        <v>2</v>
      </c>
      <c r="I258">
        <v>-1</v>
      </c>
      <c r="J258">
        <v>2</v>
      </c>
      <c r="K258" s="22">
        <f t="shared" si="112"/>
        <v>0</v>
      </c>
      <c r="L258" s="22">
        <f t="shared" si="117"/>
        <v>1</v>
      </c>
      <c r="M258">
        <v>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s="1">
        <v>0</v>
      </c>
      <c r="V258" s="1">
        <v>0</v>
      </c>
      <c r="W258">
        <v>0</v>
      </c>
      <c r="X258">
        <v>0</v>
      </c>
      <c r="Y258">
        <v>0</v>
      </c>
      <c r="Z258">
        <v>1</v>
      </c>
      <c r="AA258" s="1">
        <v>0</v>
      </c>
      <c r="AB258" s="1">
        <v>0</v>
      </c>
      <c r="AD258" s="16">
        <f t="shared" si="118"/>
        <v>3</v>
      </c>
      <c r="AE258" s="16">
        <f t="shared" si="119"/>
        <v>13</v>
      </c>
      <c r="AM258" s="23">
        <v>0.12302083333333334</v>
      </c>
      <c r="AN258" s="16">
        <v>3</v>
      </c>
      <c r="AO258" s="16">
        <v>17</v>
      </c>
    </row>
    <row r="259" spans="1:41" x14ac:dyDescent="0.35">
      <c r="A259" s="4" t="s">
        <v>0</v>
      </c>
      <c r="B259" s="4" t="s">
        <v>1</v>
      </c>
      <c r="C259" s="4" t="s">
        <v>2</v>
      </c>
      <c r="D259" s="4" t="s">
        <v>3</v>
      </c>
      <c r="E259" s="4" t="s">
        <v>4</v>
      </c>
      <c r="F259" s="4" t="s">
        <v>5</v>
      </c>
      <c r="G259" s="4"/>
      <c r="H259" s="4" t="s">
        <v>10</v>
      </c>
      <c r="I259" s="4" t="s">
        <v>11</v>
      </c>
      <c r="J259" s="4" t="s">
        <v>33</v>
      </c>
      <c r="K259" s="4" t="s">
        <v>36</v>
      </c>
      <c r="L259" s="4" t="s">
        <v>37</v>
      </c>
      <c r="M259" s="4" t="s">
        <v>12</v>
      </c>
      <c r="N259" s="4" t="s">
        <v>13</v>
      </c>
      <c r="O259" s="4" t="s">
        <v>14</v>
      </c>
      <c r="P259" s="4" t="s">
        <v>15</v>
      </c>
      <c r="Q259" s="4" t="s">
        <v>16</v>
      </c>
      <c r="R259" s="4" t="s">
        <v>17</v>
      </c>
      <c r="S259" s="4" t="s">
        <v>18</v>
      </c>
      <c r="T259" s="4" t="s">
        <v>19</v>
      </c>
      <c r="U259" s="4" t="s">
        <v>20</v>
      </c>
      <c r="V259" s="4" t="s">
        <v>21</v>
      </c>
      <c r="W259" s="4" t="s">
        <v>22</v>
      </c>
      <c r="X259" s="4" t="s">
        <v>23</v>
      </c>
      <c r="Y259" s="4" t="s">
        <v>24</v>
      </c>
      <c r="Z259" s="4" t="s">
        <v>25</v>
      </c>
      <c r="AA259" s="4" t="s">
        <v>26</v>
      </c>
      <c r="AB259" s="4" t="s">
        <v>27</v>
      </c>
      <c r="AC259" s="4">
        <v>-1</v>
      </c>
      <c r="AD259" s="15" t="s">
        <v>38</v>
      </c>
      <c r="AE259" s="15" t="s">
        <v>39</v>
      </c>
      <c r="AF259" s="4"/>
      <c r="AG259" s="4" t="s">
        <v>45</v>
      </c>
      <c r="AH259" s="4" t="s">
        <v>40</v>
      </c>
      <c r="AI259" s="4" t="s">
        <v>41</v>
      </c>
      <c r="AJ259" s="4" t="s">
        <v>46</v>
      </c>
      <c r="AM259" s="5">
        <v>0.12344907407407407</v>
      </c>
      <c r="AN259" s="16">
        <v>4</v>
      </c>
      <c r="AO259" s="16">
        <v>16</v>
      </c>
    </row>
    <row r="260" spans="1:41" s="22" customFormat="1" x14ac:dyDescent="0.35">
      <c r="A260" s="22" t="s">
        <v>58</v>
      </c>
      <c r="B260" s="22" t="s">
        <v>31</v>
      </c>
      <c r="C260" s="22" t="s">
        <v>59</v>
      </c>
      <c r="D260" s="23">
        <v>0.12302083333333334</v>
      </c>
      <c r="E260" s="22">
        <v>4</v>
      </c>
      <c r="F260" s="22">
        <v>3</v>
      </c>
      <c r="H260" s="22">
        <v>2</v>
      </c>
      <c r="I260" s="22">
        <v>1</v>
      </c>
      <c r="J260" s="22">
        <v>2</v>
      </c>
      <c r="K260" s="22">
        <f t="shared" si="112"/>
        <v>0</v>
      </c>
      <c r="L260" s="22">
        <f t="shared" si="117"/>
        <v>1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5">
        <v>0</v>
      </c>
      <c r="V260" s="25">
        <v>0</v>
      </c>
      <c r="W260" s="22">
        <v>0</v>
      </c>
      <c r="X260" s="22">
        <v>1</v>
      </c>
      <c r="Y260" s="22">
        <v>0</v>
      </c>
      <c r="Z260" s="22">
        <v>0</v>
      </c>
      <c r="AA260" s="25">
        <v>0</v>
      </c>
      <c r="AB260" s="25">
        <v>0</v>
      </c>
      <c r="AD260" s="16">
        <f>SUM(K260,O260,Q260,S260,U260,W260,Y260,AA260)+IF(H260=1,1,0)+AD258</f>
        <v>3</v>
      </c>
      <c r="AE260" s="16">
        <f>SUM(L260,P260,R260,T260,V260,X260,Z260,AB260)+IF(H260=2,1,0)+I260+AE258</f>
        <v>17</v>
      </c>
      <c r="AG260" s="22">
        <v>798</v>
      </c>
      <c r="AH260" s="22">
        <f>(AD277-AD260)/$AG260</f>
        <v>1.2531328320802004E-2</v>
      </c>
      <c r="AI260" s="22">
        <f>(AE277-AE260)/$AG260</f>
        <v>3.3834586466165412E-2</v>
      </c>
      <c r="AJ260" s="22">
        <f>IF(AH260&gt;AI260,1,2)</f>
        <v>2</v>
      </c>
      <c r="AM260" s="5">
        <v>0.12398148148148147</v>
      </c>
      <c r="AN260" s="16">
        <v>4</v>
      </c>
      <c r="AO260" s="16">
        <v>19</v>
      </c>
    </row>
    <row r="261" spans="1:41" x14ac:dyDescent="0.35">
      <c r="A261" t="s">
        <v>58</v>
      </c>
      <c r="B261" t="s">
        <v>31</v>
      </c>
      <c r="C261" t="s">
        <v>59</v>
      </c>
      <c r="D261" s="5">
        <v>0.12344907407407407</v>
      </c>
      <c r="E261">
        <v>4</v>
      </c>
      <c r="F261">
        <v>3</v>
      </c>
      <c r="I261">
        <v>-1</v>
      </c>
      <c r="J261">
        <v>1</v>
      </c>
      <c r="K261" s="22">
        <f t="shared" si="112"/>
        <v>1</v>
      </c>
      <c r="L261" s="22">
        <f t="shared" si="117"/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s="1">
        <v>0</v>
      </c>
      <c r="V261" s="1">
        <v>0</v>
      </c>
      <c r="W261">
        <v>0</v>
      </c>
      <c r="X261">
        <v>0</v>
      </c>
      <c r="Y261">
        <v>0</v>
      </c>
      <c r="Z261">
        <v>0</v>
      </c>
      <c r="AA261" s="1">
        <v>0</v>
      </c>
      <c r="AB261" s="1">
        <v>0</v>
      </c>
      <c r="AD261" s="16">
        <f>SUM(K261,O261,Q261,S261,U261,W261,Y261,AA261)+IF(H261=1,1,0)+AD260</f>
        <v>4</v>
      </c>
      <c r="AE261" s="16">
        <f>SUM(L261,P261,R261,T261,V261,X261,Z261,AB261)+AE260+I261</f>
        <v>16</v>
      </c>
      <c r="AM261" s="5">
        <v>0.12447916666666665</v>
      </c>
      <c r="AN261" s="16">
        <v>4</v>
      </c>
      <c r="AO261" s="16">
        <v>23</v>
      </c>
    </row>
    <row r="262" spans="1:41" x14ac:dyDescent="0.35">
      <c r="A262" t="s">
        <v>58</v>
      </c>
      <c r="B262" t="s">
        <v>31</v>
      </c>
      <c r="C262" t="s">
        <v>59</v>
      </c>
      <c r="D262" s="5">
        <v>0.12398148148148147</v>
      </c>
      <c r="E262">
        <v>4</v>
      </c>
      <c r="F262">
        <v>3</v>
      </c>
      <c r="I262">
        <v>1</v>
      </c>
      <c r="J262">
        <v>2</v>
      </c>
      <c r="K262" s="22">
        <f t="shared" si="112"/>
        <v>0</v>
      </c>
      <c r="L262" s="22">
        <f t="shared" si="117"/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s="1">
        <v>0</v>
      </c>
      <c r="V262" s="1">
        <v>0</v>
      </c>
      <c r="W262">
        <v>0</v>
      </c>
      <c r="X262">
        <v>1</v>
      </c>
      <c r="Y262">
        <v>0</v>
      </c>
      <c r="Z262">
        <v>0</v>
      </c>
      <c r="AA262" s="1">
        <v>0</v>
      </c>
      <c r="AB262" s="1">
        <v>0</v>
      </c>
      <c r="AD262" s="16">
        <f t="shared" ref="AD262:AD277" si="120">SUM(K262,O262,Q262,S262,U262,W262,Y262,AA262)+IF(H262=1,1,0)+AD261</f>
        <v>4</v>
      </c>
      <c r="AE262" s="16">
        <f t="shared" ref="AE262:AE277" si="121">SUM(L262,P262,R262,T262,V262,X262,Z262,AB262)+AE261+I262</f>
        <v>19</v>
      </c>
      <c r="AM262" s="5">
        <v>0.1248611111111111</v>
      </c>
      <c r="AN262" s="16">
        <v>7</v>
      </c>
      <c r="AO262" s="16">
        <v>24</v>
      </c>
    </row>
    <row r="263" spans="1:41" x14ac:dyDescent="0.35">
      <c r="A263" t="s">
        <v>58</v>
      </c>
      <c r="B263" t="s">
        <v>31</v>
      </c>
      <c r="C263" t="s">
        <v>59</v>
      </c>
      <c r="D263" s="5">
        <v>0.12447916666666665</v>
      </c>
      <c r="E263">
        <v>4</v>
      </c>
      <c r="F263">
        <v>3</v>
      </c>
      <c r="I263">
        <v>1</v>
      </c>
      <c r="J263">
        <v>2</v>
      </c>
      <c r="K263" s="22">
        <f t="shared" si="112"/>
        <v>0</v>
      </c>
      <c r="L263" s="22">
        <f t="shared" si="117"/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 s="1">
        <v>0</v>
      </c>
      <c r="V263" s="1">
        <v>0</v>
      </c>
      <c r="W263">
        <v>0</v>
      </c>
      <c r="X263">
        <v>1</v>
      </c>
      <c r="Y263">
        <v>0</v>
      </c>
      <c r="Z263">
        <v>0</v>
      </c>
      <c r="AA263" s="1">
        <v>0</v>
      </c>
      <c r="AB263" s="1">
        <v>0</v>
      </c>
      <c r="AD263" s="16">
        <f t="shared" si="120"/>
        <v>4</v>
      </c>
      <c r="AE263" s="16">
        <f t="shared" si="121"/>
        <v>23</v>
      </c>
      <c r="AM263" s="5">
        <v>0.12546296296296297</v>
      </c>
      <c r="AN263" s="16">
        <v>8</v>
      </c>
      <c r="AO263" s="16">
        <v>22</v>
      </c>
    </row>
    <row r="264" spans="1:41" x14ac:dyDescent="0.35">
      <c r="A264" t="s">
        <v>58</v>
      </c>
      <c r="B264" t="s">
        <v>31</v>
      </c>
      <c r="C264" t="s">
        <v>59</v>
      </c>
      <c r="D264" s="5">
        <v>0.1248611111111111</v>
      </c>
      <c r="E264">
        <v>4</v>
      </c>
      <c r="F264">
        <v>3</v>
      </c>
      <c r="I264">
        <v>1</v>
      </c>
      <c r="J264">
        <v>1</v>
      </c>
      <c r="K264" s="22">
        <f t="shared" si="112"/>
        <v>1</v>
      </c>
      <c r="L264" s="22">
        <f t="shared" si="117"/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 s="1">
        <v>0</v>
      </c>
      <c r="V264" s="1">
        <v>0</v>
      </c>
      <c r="W264">
        <v>1</v>
      </c>
      <c r="X264">
        <v>0</v>
      </c>
      <c r="Y264">
        <v>0</v>
      </c>
      <c r="Z264">
        <v>0</v>
      </c>
      <c r="AA264" s="1">
        <v>0</v>
      </c>
      <c r="AB264" s="1">
        <v>0</v>
      </c>
      <c r="AD264" s="16">
        <f t="shared" si="120"/>
        <v>7</v>
      </c>
      <c r="AE264" s="16">
        <f t="shared" si="121"/>
        <v>24</v>
      </c>
      <c r="AM264" s="5">
        <v>0.12623842592592593</v>
      </c>
      <c r="AN264" s="16">
        <v>9</v>
      </c>
      <c r="AO264" s="16">
        <v>23</v>
      </c>
    </row>
    <row r="265" spans="1:41" x14ac:dyDescent="0.35">
      <c r="A265" t="s">
        <v>58</v>
      </c>
      <c r="B265" t="s">
        <v>31</v>
      </c>
      <c r="C265" t="s">
        <v>59</v>
      </c>
      <c r="D265" s="5">
        <v>0.12546296296296297</v>
      </c>
      <c r="E265">
        <v>4</v>
      </c>
      <c r="F265">
        <v>3</v>
      </c>
      <c r="I265">
        <v>-1</v>
      </c>
      <c r="J265">
        <v>1</v>
      </c>
      <c r="K265" s="22">
        <f t="shared" si="112"/>
        <v>1</v>
      </c>
      <c r="L265" s="22">
        <f t="shared" si="117"/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s="1">
        <v>0</v>
      </c>
      <c r="V265" s="1">
        <v>-1</v>
      </c>
      <c r="W265">
        <v>0</v>
      </c>
      <c r="X265">
        <v>0</v>
      </c>
      <c r="Y265">
        <v>0</v>
      </c>
      <c r="Z265">
        <v>0</v>
      </c>
      <c r="AA265" s="1">
        <v>0</v>
      </c>
      <c r="AB265" s="1">
        <v>0</v>
      </c>
      <c r="AD265" s="16">
        <f t="shared" si="120"/>
        <v>8</v>
      </c>
      <c r="AE265" s="16">
        <f t="shared" si="121"/>
        <v>22</v>
      </c>
      <c r="AM265" s="5">
        <v>0.12667824074074074</v>
      </c>
      <c r="AN265" s="16">
        <v>8</v>
      </c>
      <c r="AO265" s="16">
        <v>27</v>
      </c>
    </row>
    <row r="266" spans="1:41" x14ac:dyDescent="0.35">
      <c r="A266" t="s">
        <v>58</v>
      </c>
      <c r="B266" t="s">
        <v>31</v>
      </c>
      <c r="C266" t="s">
        <v>59</v>
      </c>
      <c r="D266" s="5">
        <v>0.12623842592592593</v>
      </c>
      <c r="E266">
        <v>4</v>
      </c>
      <c r="F266">
        <v>3</v>
      </c>
      <c r="I266">
        <v>1</v>
      </c>
      <c r="J266">
        <v>1</v>
      </c>
      <c r="K266" s="22">
        <f t="shared" si="112"/>
        <v>1</v>
      </c>
      <c r="L266" s="22">
        <f t="shared" si="117"/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s="1">
        <v>0</v>
      </c>
      <c r="V266" s="1">
        <v>0</v>
      </c>
      <c r="W266">
        <v>0</v>
      </c>
      <c r="X266">
        <v>0</v>
      </c>
      <c r="Y266">
        <v>0</v>
      </c>
      <c r="Z266">
        <v>0</v>
      </c>
      <c r="AA266" s="1">
        <v>0</v>
      </c>
      <c r="AB266" s="1">
        <v>0</v>
      </c>
      <c r="AD266" s="16">
        <f t="shared" si="120"/>
        <v>9</v>
      </c>
      <c r="AE266" s="16">
        <f t="shared" si="121"/>
        <v>23</v>
      </c>
      <c r="AM266" s="5">
        <v>0.12739583333333335</v>
      </c>
      <c r="AN266" s="16">
        <v>8</v>
      </c>
      <c r="AO266" s="16">
        <v>30</v>
      </c>
    </row>
    <row r="267" spans="1:41" x14ac:dyDescent="0.35">
      <c r="A267" t="s">
        <v>58</v>
      </c>
      <c r="B267" t="s">
        <v>31</v>
      </c>
      <c r="C267" t="s">
        <v>59</v>
      </c>
      <c r="D267" s="5">
        <v>0.12667824074074074</v>
      </c>
      <c r="E267">
        <v>4</v>
      </c>
      <c r="F267">
        <v>3</v>
      </c>
      <c r="I267">
        <v>1</v>
      </c>
      <c r="J267">
        <v>2</v>
      </c>
      <c r="K267" s="22">
        <f t="shared" si="112"/>
        <v>0</v>
      </c>
      <c r="L267" s="22">
        <f t="shared" si="117"/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 s="1">
        <v>0</v>
      </c>
      <c r="V267" s="1">
        <v>0</v>
      </c>
      <c r="W267">
        <v>0</v>
      </c>
      <c r="X267">
        <v>1</v>
      </c>
      <c r="Y267">
        <v>0</v>
      </c>
      <c r="Z267">
        <v>0</v>
      </c>
      <c r="AA267" s="1">
        <v>-1</v>
      </c>
      <c r="AB267" s="1">
        <v>0</v>
      </c>
      <c r="AD267" s="16">
        <f t="shared" si="120"/>
        <v>8</v>
      </c>
      <c r="AE267" s="16">
        <f t="shared" si="121"/>
        <v>27</v>
      </c>
      <c r="AM267" s="5">
        <v>0.12784722222222222</v>
      </c>
      <c r="AN267" s="16">
        <v>10</v>
      </c>
      <c r="AO267" s="16">
        <v>31</v>
      </c>
    </row>
    <row r="268" spans="1:41" x14ac:dyDescent="0.35">
      <c r="A268" t="s">
        <v>58</v>
      </c>
      <c r="B268" t="s">
        <v>31</v>
      </c>
      <c r="C268" t="s">
        <v>59</v>
      </c>
      <c r="D268" s="5">
        <v>0.12739583333333335</v>
      </c>
      <c r="E268">
        <v>4</v>
      </c>
      <c r="F268">
        <v>3</v>
      </c>
      <c r="I268">
        <v>1</v>
      </c>
      <c r="J268">
        <v>2</v>
      </c>
      <c r="K268" s="22">
        <f t="shared" si="112"/>
        <v>0</v>
      </c>
      <c r="L268" s="22">
        <f t="shared" si="117"/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s="1">
        <v>0</v>
      </c>
      <c r="V268" s="1">
        <v>0</v>
      </c>
      <c r="W268">
        <v>0</v>
      </c>
      <c r="X268">
        <v>1</v>
      </c>
      <c r="Y268">
        <v>0</v>
      </c>
      <c r="Z268">
        <v>0</v>
      </c>
      <c r="AA268" s="1">
        <v>0</v>
      </c>
      <c r="AB268" s="1">
        <v>0</v>
      </c>
      <c r="AD268" s="16">
        <f t="shared" si="120"/>
        <v>8</v>
      </c>
      <c r="AE268" s="16">
        <f t="shared" si="121"/>
        <v>30</v>
      </c>
      <c r="AM268" s="5">
        <v>0.1285185185185185</v>
      </c>
      <c r="AN268" s="16">
        <v>10</v>
      </c>
      <c r="AO268" s="16">
        <v>34</v>
      </c>
    </row>
    <row r="269" spans="1:41" x14ac:dyDescent="0.35">
      <c r="A269" t="s">
        <v>58</v>
      </c>
      <c r="B269" t="s">
        <v>31</v>
      </c>
      <c r="C269" t="s">
        <v>59</v>
      </c>
      <c r="D269" s="5">
        <v>0.12784722222222222</v>
      </c>
      <c r="E269">
        <v>4</v>
      </c>
      <c r="F269">
        <v>3</v>
      </c>
      <c r="I269">
        <v>1</v>
      </c>
      <c r="J269">
        <v>1</v>
      </c>
      <c r="K269" s="22">
        <f t="shared" si="112"/>
        <v>1</v>
      </c>
      <c r="L269" s="22">
        <f t="shared" si="117"/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 s="1">
        <v>0</v>
      </c>
      <c r="V269" s="1">
        <v>0</v>
      </c>
      <c r="W269">
        <v>0</v>
      </c>
      <c r="X269">
        <v>0</v>
      </c>
      <c r="Y269">
        <v>0</v>
      </c>
      <c r="Z269">
        <v>0</v>
      </c>
      <c r="AA269" s="1">
        <v>0</v>
      </c>
      <c r="AB269" s="1">
        <v>0</v>
      </c>
      <c r="AD269" s="16">
        <f t="shared" si="120"/>
        <v>10</v>
      </c>
      <c r="AE269" s="16">
        <f t="shared" si="121"/>
        <v>31</v>
      </c>
      <c r="AM269" s="5">
        <v>0.12888888888888889</v>
      </c>
      <c r="AN269" s="16">
        <v>12</v>
      </c>
      <c r="AO269" s="16">
        <v>35</v>
      </c>
    </row>
    <row r="270" spans="1:41" x14ac:dyDescent="0.35">
      <c r="A270" t="s">
        <v>58</v>
      </c>
      <c r="B270" t="s">
        <v>31</v>
      </c>
      <c r="C270" t="s">
        <v>59</v>
      </c>
      <c r="D270" s="5">
        <v>0.1285185185185185</v>
      </c>
      <c r="E270">
        <v>4</v>
      </c>
      <c r="F270">
        <v>3</v>
      </c>
      <c r="I270">
        <v>1</v>
      </c>
      <c r="J270">
        <v>2</v>
      </c>
      <c r="K270" s="22">
        <f t="shared" si="112"/>
        <v>0</v>
      </c>
      <c r="L270" s="22">
        <f t="shared" si="117"/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 s="1">
        <v>0</v>
      </c>
      <c r="V270" s="1">
        <v>0</v>
      </c>
      <c r="W270">
        <v>0</v>
      </c>
      <c r="X270">
        <v>0</v>
      </c>
      <c r="Y270">
        <v>0</v>
      </c>
      <c r="Z270">
        <v>0</v>
      </c>
      <c r="AA270" s="1">
        <v>0</v>
      </c>
      <c r="AB270" s="1">
        <v>0</v>
      </c>
      <c r="AD270" s="16">
        <f t="shared" si="120"/>
        <v>10</v>
      </c>
      <c r="AE270" s="16">
        <f t="shared" si="121"/>
        <v>34</v>
      </c>
      <c r="AM270" s="5">
        <v>0.12935185185185186</v>
      </c>
      <c r="AN270" s="16">
        <v>13</v>
      </c>
      <c r="AO270" s="16">
        <v>33</v>
      </c>
    </row>
    <row r="271" spans="1:41" x14ac:dyDescent="0.35">
      <c r="A271" t="s">
        <v>58</v>
      </c>
      <c r="B271" t="s">
        <v>31</v>
      </c>
      <c r="C271" t="s">
        <v>59</v>
      </c>
      <c r="D271" s="5">
        <v>0.12888888888888889</v>
      </c>
      <c r="E271">
        <v>4</v>
      </c>
      <c r="F271">
        <v>3</v>
      </c>
      <c r="I271">
        <v>1</v>
      </c>
      <c r="J271">
        <v>1</v>
      </c>
      <c r="K271" s="22">
        <f t="shared" si="112"/>
        <v>1</v>
      </c>
      <c r="L271" s="22">
        <f t="shared" si="117"/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 s="1">
        <v>0</v>
      </c>
      <c r="V271" s="1">
        <v>0</v>
      </c>
      <c r="W271">
        <v>0</v>
      </c>
      <c r="X271">
        <v>0</v>
      </c>
      <c r="Y271">
        <v>0</v>
      </c>
      <c r="Z271">
        <v>0</v>
      </c>
      <c r="AA271" s="1">
        <v>0</v>
      </c>
      <c r="AB271" s="1">
        <v>0</v>
      </c>
      <c r="AD271" s="16">
        <f t="shared" si="120"/>
        <v>12</v>
      </c>
      <c r="AE271" s="16">
        <f t="shared" si="121"/>
        <v>35</v>
      </c>
      <c r="AM271" s="5">
        <v>0.12996527777777778</v>
      </c>
      <c r="AN271" s="16">
        <v>12</v>
      </c>
      <c r="AO271" s="16">
        <v>37</v>
      </c>
    </row>
    <row r="272" spans="1:41" x14ac:dyDescent="0.35">
      <c r="A272" t="s">
        <v>58</v>
      </c>
      <c r="B272" t="s">
        <v>31</v>
      </c>
      <c r="C272" t="s">
        <v>59</v>
      </c>
      <c r="D272" s="5">
        <v>0.12935185185185186</v>
      </c>
      <c r="E272">
        <v>4</v>
      </c>
      <c r="F272">
        <v>3</v>
      </c>
      <c r="I272">
        <v>-1</v>
      </c>
      <c r="J272">
        <v>1</v>
      </c>
      <c r="K272" s="22">
        <f t="shared" si="112"/>
        <v>1</v>
      </c>
      <c r="L272" s="22">
        <f t="shared" si="117"/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s="1">
        <v>0</v>
      </c>
      <c r="V272" s="1">
        <v>-1</v>
      </c>
      <c r="W272">
        <v>0</v>
      </c>
      <c r="X272">
        <v>0</v>
      </c>
      <c r="Y272">
        <v>0</v>
      </c>
      <c r="Z272">
        <v>0</v>
      </c>
      <c r="AA272" s="1">
        <v>0</v>
      </c>
      <c r="AB272" s="1">
        <v>0</v>
      </c>
      <c r="AD272" s="16">
        <f t="shared" si="120"/>
        <v>13</v>
      </c>
      <c r="AE272" s="16">
        <f t="shared" si="121"/>
        <v>33</v>
      </c>
      <c r="AM272" s="5">
        <v>0.13030092592592593</v>
      </c>
      <c r="AN272" s="16">
        <v>12</v>
      </c>
      <c r="AO272" s="16">
        <v>39</v>
      </c>
    </row>
    <row r="273" spans="1:41" x14ac:dyDescent="0.35">
      <c r="A273" t="s">
        <v>58</v>
      </c>
      <c r="B273" t="s">
        <v>31</v>
      </c>
      <c r="C273" t="s">
        <v>59</v>
      </c>
      <c r="D273" s="5">
        <v>0.12996527777777778</v>
      </c>
      <c r="E273">
        <v>4</v>
      </c>
      <c r="F273">
        <v>3</v>
      </c>
      <c r="I273">
        <v>1</v>
      </c>
      <c r="J273">
        <v>2</v>
      </c>
      <c r="K273" s="22">
        <f t="shared" si="112"/>
        <v>0</v>
      </c>
      <c r="L273" s="22">
        <f t="shared" si="117"/>
        <v>1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0</v>
      </c>
      <c r="U273" s="1">
        <v>0</v>
      </c>
      <c r="V273" s="1">
        <v>0</v>
      </c>
      <c r="W273">
        <v>0</v>
      </c>
      <c r="X273">
        <v>0</v>
      </c>
      <c r="Y273">
        <v>0</v>
      </c>
      <c r="Z273">
        <v>0</v>
      </c>
      <c r="AA273" s="1">
        <v>-1</v>
      </c>
      <c r="AB273" s="1">
        <v>0</v>
      </c>
      <c r="AD273" s="16">
        <f t="shared" si="120"/>
        <v>12</v>
      </c>
      <c r="AE273" s="16">
        <f t="shared" si="121"/>
        <v>37</v>
      </c>
      <c r="AM273" s="5">
        <v>0.13127314814814814</v>
      </c>
      <c r="AN273" s="16">
        <v>13</v>
      </c>
      <c r="AO273" s="16">
        <v>40</v>
      </c>
    </row>
    <row r="274" spans="1:41" x14ac:dyDescent="0.35">
      <c r="A274" t="s">
        <v>58</v>
      </c>
      <c r="B274" t="s">
        <v>31</v>
      </c>
      <c r="C274" t="s">
        <v>59</v>
      </c>
      <c r="D274" s="5">
        <v>0.13030092592592593</v>
      </c>
      <c r="E274">
        <v>4</v>
      </c>
      <c r="F274">
        <v>3</v>
      </c>
      <c r="I274">
        <v>-1</v>
      </c>
      <c r="J274">
        <v>2</v>
      </c>
      <c r="K274" s="22">
        <f t="shared" si="112"/>
        <v>0</v>
      </c>
      <c r="L274" s="22">
        <f t="shared" si="117"/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 s="1">
        <v>0</v>
      </c>
      <c r="V274" s="1">
        <v>0</v>
      </c>
      <c r="W274">
        <v>0</v>
      </c>
      <c r="X274">
        <v>1</v>
      </c>
      <c r="Y274">
        <v>0</v>
      </c>
      <c r="Z274">
        <v>0</v>
      </c>
      <c r="AA274" s="1">
        <v>0</v>
      </c>
      <c r="AB274" s="1">
        <v>0</v>
      </c>
      <c r="AD274" s="16">
        <f t="shared" si="120"/>
        <v>12</v>
      </c>
      <c r="AE274" s="16">
        <f t="shared" si="121"/>
        <v>39</v>
      </c>
      <c r="AM274" s="5">
        <v>0.13188657407407409</v>
      </c>
      <c r="AN274" s="16">
        <v>13</v>
      </c>
      <c r="AO274" s="16">
        <v>42</v>
      </c>
    </row>
    <row r="275" spans="1:41" x14ac:dyDescent="0.35">
      <c r="A275" t="s">
        <v>58</v>
      </c>
      <c r="B275" t="s">
        <v>31</v>
      </c>
      <c r="C275" t="s">
        <v>59</v>
      </c>
      <c r="D275" s="5">
        <v>0.13127314814814814</v>
      </c>
      <c r="E275">
        <v>4</v>
      </c>
      <c r="F275">
        <v>3</v>
      </c>
      <c r="I275">
        <v>1</v>
      </c>
      <c r="J275">
        <v>1</v>
      </c>
      <c r="K275" s="22">
        <f t="shared" si="112"/>
        <v>1</v>
      </c>
      <c r="L275" s="22">
        <f t="shared" si="117"/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s="1">
        <v>0</v>
      </c>
      <c r="V275" s="1">
        <v>0</v>
      </c>
      <c r="W275">
        <v>0</v>
      </c>
      <c r="X275">
        <v>0</v>
      </c>
      <c r="Y275">
        <v>0</v>
      </c>
      <c r="Z275">
        <v>0</v>
      </c>
      <c r="AA275" s="1">
        <v>0</v>
      </c>
      <c r="AB275" s="1">
        <v>0</v>
      </c>
      <c r="AD275" s="16">
        <f t="shared" si="120"/>
        <v>13</v>
      </c>
      <c r="AE275" s="16">
        <f t="shared" si="121"/>
        <v>40</v>
      </c>
      <c r="AM275" s="5">
        <v>0.13225694444444444</v>
      </c>
      <c r="AN275" s="16">
        <v>13</v>
      </c>
      <c r="AO275" s="16">
        <v>44</v>
      </c>
    </row>
    <row r="276" spans="1:41" x14ac:dyDescent="0.35">
      <c r="A276" t="s">
        <v>58</v>
      </c>
      <c r="B276" t="s">
        <v>31</v>
      </c>
      <c r="C276" t="s">
        <v>59</v>
      </c>
      <c r="D276" s="5">
        <v>0.13188657407407409</v>
      </c>
      <c r="E276">
        <v>4</v>
      </c>
      <c r="F276">
        <v>3</v>
      </c>
      <c r="I276">
        <v>1</v>
      </c>
      <c r="J276">
        <v>2</v>
      </c>
      <c r="K276" s="22">
        <f t="shared" si="112"/>
        <v>0</v>
      </c>
      <c r="L276" s="22">
        <f t="shared" si="117"/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s="1">
        <v>0</v>
      </c>
      <c r="V276" s="1">
        <v>0</v>
      </c>
      <c r="W276">
        <v>0</v>
      </c>
      <c r="X276">
        <v>0</v>
      </c>
      <c r="Y276">
        <v>0</v>
      </c>
      <c r="Z276">
        <v>0</v>
      </c>
      <c r="AA276" s="1">
        <v>0</v>
      </c>
      <c r="AB276" s="1">
        <v>0</v>
      </c>
      <c r="AD276" s="16">
        <f t="shared" si="120"/>
        <v>13</v>
      </c>
      <c r="AE276" s="16">
        <f t="shared" si="121"/>
        <v>42</v>
      </c>
      <c r="AM276" s="23">
        <v>0.13372685185185185</v>
      </c>
      <c r="AN276" s="16">
        <v>16</v>
      </c>
      <c r="AO276" s="16">
        <v>44</v>
      </c>
    </row>
    <row r="277" spans="1:41" x14ac:dyDescent="0.35">
      <c r="A277" t="s">
        <v>58</v>
      </c>
      <c r="B277" t="s">
        <v>31</v>
      </c>
      <c r="C277" t="s">
        <v>59</v>
      </c>
      <c r="D277" s="5">
        <v>0.13225694444444444</v>
      </c>
      <c r="E277">
        <v>4</v>
      </c>
      <c r="F277">
        <v>3</v>
      </c>
      <c r="I277">
        <v>1</v>
      </c>
      <c r="J277">
        <v>2</v>
      </c>
      <c r="K277" s="22">
        <f t="shared" si="112"/>
        <v>0</v>
      </c>
      <c r="L277" s="22">
        <f t="shared" si="117"/>
        <v>1</v>
      </c>
      <c r="M277">
        <v>2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s="1">
        <v>0</v>
      </c>
      <c r="V277" s="1">
        <v>0</v>
      </c>
      <c r="W277">
        <v>0</v>
      </c>
      <c r="X277">
        <v>0</v>
      </c>
      <c r="Y277">
        <v>0</v>
      </c>
      <c r="Z277">
        <v>0</v>
      </c>
      <c r="AA277" s="1">
        <v>0</v>
      </c>
      <c r="AB277" s="1">
        <v>0</v>
      </c>
      <c r="AD277" s="16">
        <f t="shared" si="120"/>
        <v>13</v>
      </c>
      <c r="AE277" s="16">
        <f t="shared" si="121"/>
        <v>44</v>
      </c>
      <c r="AM277" s="5">
        <v>0.13392361111111112</v>
      </c>
      <c r="AN277" s="16">
        <v>16</v>
      </c>
      <c r="AO277" s="16">
        <v>45</v>
      </c>
    </row>
    <row r="278" spans="1:41" x14ac:dyDescent="0.35">
      <c r="A278" s="4" t="s">
        <v>0</v>
      </c>
      <c r="B278" s="4" t="s">
        <v>1</v>
      </c>
      <c r="C278" s="4" t="s">
        <v>2</v>
      </c>
      <c r="D278" s="4" t="s">
        <v>3</v>
      </c>
      <c r="E278" s="4" t="s">
        <v>4</v>
      </c>
      <c r="F278" s="4" t="s">
        <v>5</v>
      </c>
      <c r="G278" s="4"/>
      <c r="H278" s="4" t="s">
        <v>10</v>
      </c>
      <c r="I278" s="4" t="s">
        <v>11</v>
      </c>
      <c r="J278" s="4" t="s">
        <v>33</v>
      </c>
      <c r="K278" s="4" t="s">
        <v>36</v>
      </c>
      <c r="L278" s="4" t="s">
        <v>37</v>
      </c>
      <c r="M278" s="4" t="s">
        <v>12</v>
      </c>
      <c r="N278" s="4" t="s">
        <v>13</v>
      </c>
      <c r="O278" s="4" t="s">
        <v>14</v>
      </c>
      <c r="P278" s="4" t="s">
        <v>15</v>
      </c>
      <c r="Q278" s="4" t="s">
        <v>16</v>
      </c>
      <c r="R278" s="4" t="s">
        <v>17</v>
      </c>
      <c r="S278" s="4" t="s">
        <v>18</v>
      </c>
      <c r="T278" s="4" t="s">
        <v>19</v>
      </c>
      <c r="U278" s="4" t="s">
        <v>20</v>
      </c>
      <c r="V278" s="4" t="s">
        <v>21</v>
      </c>
      <c r="W278" s="4" t="s">
        <v>22</v>
      </c>
      <c r="X278" s="4" t="s">
        <v>23</v>
      </c>
      <c r="Y278" s="4" t="s">
        <v>24</v>
      </c>
      <c r="Z278" s="4" t="s">
        <v>25</v>
      </c>
      <c r="AA278" s="4" t="s">
        <v>26</v>
      </c>
      <c r="AB278" s="4" t="s">
        <v>27</v>
      </c>
      <c r="AC278" s="4">
        <v>-1</v>
      </c>
      <c r="AD278" s="15" t="s">
        <v>38</v>
      </c>
      <c r="AE278" s="15" t="s">
        <v>39</v>
      </c>
      <c r="AF278" s="4"/>
      <c r="AG278" s="4" t="s">
        <v>45</v>
      </c>
      <c r="AH278" s="4" t="s">
        <v>40</v>
      </c>
      <c r="AI278" s="4" t="s">
        <v>41</v>
      </c>
      <c r="AJ278" s="4" t="s">
        <v>46</v>
      </c>
      <c r="AM278" s="5">
        <v>0.13416666666666668</v>
      </c>
      <c r="AN278" s="16">
        <v>15</v>
      </c>
      <c r="AO278" s="16">
        <v>46</v>
      </c>
    </row>
    <row r="279" spans="1:41" s="22" customFormat="1" x14ac:dyDescent="0.35">
      <c r="A279" s="22" t="s">
        <v>58</v>
      </c>
      <c r="B279" s="22" t="s">
        <v>31</v>
      </c>
      <c r="C279" s="22" t="s">
        <v>59</v>
      </c>
      <c r="D279" s="23">
        <v>0.13372685185185185</v>
      </c>
      <c r="E279" s="22">
        <v>4</v>
      </c>
      <c r="F279" s="22">
        <v>4</v>
      </c>
      <c r="H279" s="22">
        <v>1</v>
      </c>
      <c r="I279" s="22">
        <v>1</v>
      </c>
      <c r="J279" s="22">
        <v>1</v>
      </c>
      <c r="K279" s="22">
        <f t="shared" si="112"/>
        <v>1</v>
      </c>
      <c r="L279" s="22">
        <f t="shared" si="117"/>
        <v>0</v>
      </c>
      <c r="M279" s="22">
        <v>0</v>
      </c>
      <c r="N279" s="22">
        <v>0</v>
      </c>
      <c r="O279" s="22">
        <v>0</v>
      </c>
      <c r="P279" s="22">
        <v>0</v>
      </c>
      <c r="Q279" s="22">
        <v>0</v>
      </c>
      <c r="R279" s="22">
        <v>0</v>
      </c>
      <c r="S279" s="22">
        <v>0</v>
      </c>
      <c r="T279" s="22">
        <v>0</v>
      </c>
      <c r="U279" s="25">
        <v>0</v>
      </c>
      <c r="V279" s="25">
        <v>0</v>
      </c>
      <c r="W279" s="22">
        <v>0</v>
      </c>
      <c r="X279" s="22">
        <v>0</v>
      </c>
      <c r="Y279" s="22">
        <v>0</v>
      </c>
      <c r="Z279" s="22">
        <v>0</v>
      </c>
      <c r="AA279" s="25">
        <v>0</v>
      </c>
      <c r="AB279" s="25">
        <v>0</v>
      </c>
      <c r="AD279" s="16">
        <f>SUM(K279,O279,Q279,S279,U279,W279,Y279,AA279)+IF(H279=1,1,0)+AD277+I279</f>
        <v>16</v>
      </c>
      <c r="AE279" s="16">
        <f>SUM(L279,P279,R279,T279,V279,X279,Z279,AB279)+IF(H279=2,1,0)+AE277</f>
        <v>44</v>
      </c>
      <c r="AG279" s="22">
        <v>199</v>
      </c>
      <c r="AH279" s="22">
        <f>(AD286-AD279)/$AG279</f>
        <v>2.5125628140703519E-2</v>
      </c>
      <c r="AI279" s="22">
        <f>(AE286-AE279)/$AG279</f>
        <v>0</v>
      </c>
      <c r="AJ279" s="22">
        <f>IF(AH279&gt;AI279,1,2)</f>
        <v>1</v>
      </c>
      <c r="AM279" s="5">
        <v>0.13457175925925927</v>
      </c>
      <c r="AN279" s="16">
        <v>16</v>
      </c>
      <c r="AO279" s="16">
        <v>47</v>
      </c>
    </row>
    <row r="280" spans="1:41" x14ac:dyDescent="0.35">
      <c r="A280" t="s">
        <v>58</v>
      </c>
      <c r="B280" t="s">
        <v>31</v>
      </c>
      <c r="C280" t="s">
        <v>59</v>
      </c>
      <c r="D280" s="5">
        <v>0.13392361111111112</v>
      </c>
      <c r="E280">
        <v>4</v>
      </c>
      <c r="F280">
        <v>4</v>
      </c>
      <c r="I280">
        <v>1</v>
      </c>
      <c r="J280">
        <v>2</v>
      </c>
      <c r="K280" s="22">
        <f t="shared" si="112"/>
        <v>0</v>
      </c>
      <c r="L280" s="22">
        <f t="shared" si="117"/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s="1">
        <v>-1</v>
      </c>
      <c r="V280" s="1">
        <v>0</v>
      </c>
      <c r="W280">
        <v>0</v>
      </c>
      <c r="X280">
        <v>0</v>
      </c>
      <c r="Y280">
        <v>0</v>
      </c>
      <c r="Z280">
        <v>0</v>
      </c>
      <c r="AA280" s="1">
        <v>0</v>
      </c>
      <c r="AB280" s="1">
        <v>0</v>
      </c>
      <c r="AD280" s="16">
        <f>SUM(K280,O280,Q280,S280,U280,W280,Y280,AA280)+IF(H280=1,1,0)+AD279+I280</f>
        <v>16</v>
      </c>
      <c r="AE280" s="16">
        <f>SUM(L280,P280,R280,T280,V280,X280,Z280,AB280)+AE279</f>
        <v>45</v>
      </c>
      <c r="AM280" s="5">
        <v>0.13480324074074074</v>
      </c>
      <c r="AN280" s="16">
        <v>16</v>
      </c>
      <c r="AO280" s="16">
        <v>46</v>
      </c>
    </row>
    <row r="281" spans="1:41" x14ac:dyDescent="0.35">
      <c r="A281" t="s">
        <v>58</v>
      </c>
      <c r="B281" t="s">
        <v>31</v>
      </c>
      <c r="C281" t="s">
        <v>59</v>
      </c>
      <c r="D281" s="5">
        <v>0.13416666666666668</v>
      </c>
      <c r="E281">
        <v>4</v>
      </c>
      <c r="F281">
        <v>4</v>
      </c>
      <c r="I281">
        <v>-1</v>
      </c>
      <c r="J281">
        <v>2</v>
      </c>
      <c r="K281" s="22">
        <f t="shared" si="112"/>
        <v>0</v>
      </c>
      <c r="L281" s="22">
        <f t="shared" si="117"/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 s="1">
        <v>-1</v>
      </c>
      <c r="V281" s="1">
        <v>0</v>
      </c>
      <c r="W281">
        <v>0</v>
      </c>
      <c r="X281">
        <v>0</v>
      </c>
      <c r="Y281">
        <v>0</v>
      </c>
      <c r="Z281">
        <v>0</v>
      </c>
      <c r="AA281" s="1">
        <v>0</v>
      </c>
      <c r="AB281" s="1">
        <v>0</v>
      </c>
      <c r="AD281" s="16">
        <f t="shared" ref="AD281:AD286" si="122">SUM(K281,O281,Q281,S281,U281,W281,Y281,AA281)+IF(H281=1,1,0)+AD280+I281</f>
        <v>15</v>
      </c>
      <c r="AE281" s="16">
        <f t="shared" ref="AE281:AE286" si="123">SUM(L281,P281,R281,T281,V281,X281,Z281,AB281)+AE280</f>
        <v>46</v>
      </c>
      <c r="AM281" s="5">
        <v>0.13523148148148148</v>
      </c>
      <c r="AN281" s="16">
        <v>19</v>
      </c>
      <c r="AO281" s="16">
        <v>45</v>
      </c>
    </row>
    <row r="282" spans="1:41" x14ac:dyDescent="0.35">
      <c r="A282" t="s">
        <v>58</v>
      </c>
      <c r="B282" t="s">
        <v>31</v>
      </c>
      <c r="C282" t="s">
        <v>59</v>
      </c>
      <c r="D282" s="5">
        <v>0.13457175925925927</v>
      </c>
      <c r="E282">
        <v>4</v>
      </c>
      <c r="F282">
        <v>4</v>
      </c>
      <c r="I282">
        <v>1</v>
      </c>
      <c r="J282">
        <v>2</v>
      </c>
      <c r="K282" s="22">
        <f t="shared" si="112"/>
        <v>0</v>
      </c>
      <c r="L282" s="22">
        <f t="shared" si="117"/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s="1">
        <v>0</v>
      </c>
      <c r="V282" s="1">
        <v>0</v>
      </c>
      <c r="W282">
        <v>0</v>
      </c>
      <c r="X282">
        <v>0</v>
      </c>
      <c r="Y282">
        <v>0</v>
      </c>
      <c r="Z282">
        <v>0</v>
      </c>
      <c r="AA282" s="1">
        <v>0</v>
      </c>
      <c r="AB282" s="1">
        <v>0</v>
      </c>
      <c r="AD282" s="16">
        <f t="shared" si="122"/>
        <v>16</v>
      </c>
      <c r="AE282" s="16">
        <f t="shared" si="123"/>
        <v>47</v>
      </c>
      <c r="AM282" s="5">
        <v>0.13555555555555557</v>
      </c>
      <c r="AN282" s="16">
        <v>21</v>
      </c>
      <c r="AO282" s="16">
        <v>45</v>
      </c>
    </row>
    <row r="283" spans="1:41" x14ac:dyDescent="0.35">
      <c r="A283" t="s">
        <v>58</v>
      </c>
      <c r="B283" t="s">
        <v>31</v>
      </c>
      <c r="C283" t="s">
        <v>59</v>
      </c>
      <c r="D283" s="5">
        <v>0.13480324074074074</v>
      </c>
      <c r="E283">
        <v>4</v>
      </c>
      <c r="F283">
        <v>4</v>
      </c>
      <c r="I283">
        <v>-1</v>
      </c>
      <c r="J283">
        <v>1</v>
      </c>
      <c r="K283" s="22">
        <f t="shared" si="112"/>
        <v>1</v>
      </c>
      <c r="L283" s="22">
        <f t="shared" si="117"/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s="1">
        <v>0</v>
      </c>
      <c r="V283" s="1">
        <v>0</v>
      </c>
      <c r="W283">
        <v>0</v>
      </c>
      <c r="X283">
        <v>0</v>
      </c>
      <c r="Y283">
        <v>0</v>
      </c>
      <c r="Z283">
        <v>0</v>
      </c>
      <c r="AA283" s="1">
        <v>0</v>
      </c>
      <c r="AB283" s="1">
        <v>-1</v>
      </c>
      <c r="AD283" s="16">
        <f t="shared" si="122"/>
        <v>16</v>
      </c>
      <c r="AE283" s="16">
        <f t="shared" si="123"/>
        <v>46</v>
      </c>
      <c r="AM283" s="5">
        <v>0.13603009259259261</v>
      </c>
      <c r="AN283" s="16">
        <v>21</v>
      </c>
      <c r="AO283" s="16">
        <v>44</v>
      </c>
    </row>
    <row r="284" spans="1:41" x14ac:dyDescent="0.35">
      <c r="A284" t="s">
        <v>58</v>
      </c>
      <c r="B284" t="s">
        <v>31</v>
      </c>
      <c r="C284" t="s">
        <v>59</v>
      </c>
      <c r="D284" s="5">
        <v>0.13523148148148148</v>
      </c>
      <c r="E284">
        <v>4</v>
      </c>
      <c r="F284">
        <v>4</v>
      </c>
      <c r="I284">
        <v>1</v>
      </c>
      <c r="J284">
        <v>1</v>
      </c>
      <c r="K284" s="22">
        <f t="shared" si="112"/>
        <v>1</v>
      </c>
      <c r="L284" s="22">
        <f t="shared" si="117"/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s="1">
        <v>0</v>
      </c>
      <c r="V284" s="1">
        <v>0</v>
      </c>
      <c r="W284">
        <v>1</v>
      </c>
      <c r="X284">
        <v>0</v>
      </c>
      <c r="Y284">
        <v>0</v>
      </c>
      <c r="Z284">
        <v>0</v>
      </c>
      <c r="AA284" s="1">
        <v>0</v>
      </c>
      <c r="AB284" s="1">
        <v>-1</v>
      </c>
      <c r="AD284" s="16">
        <f t="shared" si="122"/>
        <v>19</v>
      </c>
      <c r="AE284" s="16">
        <f t="shared" si="123"/>
        <v>45</v>
      </c>
      <c r="AM284" s="23">
        <v>0.13678240740740741</v>
      </c>
      <c r="AN284" s="16">
        <v>21</v>
      </c>
      <c r="AO284" s="16">
        <v>47</v>
      </c>
    </row>
    <row r="285" spans="1:41" x14ac:dyDescent="0.35">
      <c r="A285" t="s">
        <v>58</v>
      </c>
      <c r="B285" t="s">
        <v>31</v>
      </c>
      <c r="C285" t="s">
        <v>59</v>
      </c>
      <c r="D285" s="5">
        <v>0.13555555555555557</v>
      </c>
      <c r="E285">
        <v>4</v>
      </c>
      <c r="F285">
        <v>4</v>
      </c>
      <c r="I285">
        <v>-1</v>
      </c>
      <c r="J285">
        <v>1</v>
      </c>
      <c r="K285" s="22">
        <f t="shared" si="112"/>
        <v>1</v>
      </c>
      <c r="L285" s="22">
        <f t="shared" si="117"/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 s="1">
        <v>0</v>
      </c>
      <c r="V285" s="1">
        <v>0</v>
      </c>
      <c r="W285">
        <v>1</v>
      </c>
      <c r="X285">
        <v>0</v>
      </c>
      <c r="Y285">
        <v>0</v>
      </c>
      <c r="Z285">
        <v>0</v>
      </c>
      <c r="AA285" s="1">
        <v>0</v>
      </c>
      <c r="AB285" s="1">
        <v>0</v>
      </c>
      <c r="AD285" s="16">
        <f t="shared" si="122"/>
        <v>21</v>
      </c>
      <c r="AE285" s="16">
        <f t="shared" si="123"/>
        <v>45</v>
      </c>
      <c r="AM285" s="5">
        <v>0.13706018518518517</v>
      </c>
      <c r="AN285" s="16">
        <v>22</v>
      </c>
      <c r="AO285" s="16">
        <v>47</v>
      </c>
    </row>
    <row r="286" spans="1:41" x14ac:dyDescent="0.35">
      <c r="A286" t="s">
        <v>58</v>
      </c>
      <c r="B286" t="s">
        <v>31</v>
      </c>
      <c r="C286" t="s">
        <v>59</v>
      </c>
      <c r="D286" s="5">
        <v>0.13603009259259261</v>
      </c>
      <c r="E286">
        <v>4</v>
      </c>
      <c r="F286">
        <v>4</v>
      </c>
      <c r="I286">
        <v>-1</v>
      </c>
      <c r="J286">
        <v>1</v>
      </c>
      <c r="K286" s="22">
        <f t="shared" si="112"/>
        <v>1</v>
      </c>
      <c r="L286" s="22">
        <f t="shared" si="117"/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s="1">
        <v>0</v>
      </c>
      <c r="V286" s="1">
        <v>-1</v>
      </c>
      <c r="W286">
        <v>0</v>
      </c>
      <c r="X286">
        <v>0</v>
      </c>
      <c r="Y286">
        <v>0</v>
      </c>
      <c r="Z286">
        <v>0</v>
      </c>
      <c r="AA286" s="1">
        <v>0</v>
      </c>
      <c r="AB286" s="1">
        <v>0</v>
      </c>
      <c r="AD286" s="16">
        <f t="shared" si="122"/>
        <v>21</v>
      </c>
      <c r="AE286" s="16">
        <f t="shared" si="123"/>
        <v>44</v>
      </c>
      <c r="AM286" s="5">
        <v>0.13744212962962962</v>
      </c>
      <c r="AN286" s="16">
        <v>22</v>
      </c>
      <c r="AO286" s="16">
        <v>49</v>
      </c>
    </row>
    <row r="287" spans="1:41" x14ac:dyDescent="0.35">
      <c r="A287" s="4" t="s">
        <v>0</v>
      </c>
      <c r="B287" s="4" t="s">
        <v>1</v>
      </c>
      <c r="C287" s="4" t="s">
        <v>2</v>
      </c>
      <c r="D287" s="4" t="s">
        <v>3</v>
      </c>
      <c r="E287" s="4" t="s">
        <v>4</v>
      </c>
      <c r="F287" s="4" t="s">
        <v>5</v>
      </c>
      <c r="G287" s="4"/>
      <c r="H287" s="4" t="s">
        <v>10</v>
      </c>
      <c r="I287" s="4" t="s">
        <v>11</v>
      </c>
      <c r="J287" s="4" t="s">
        <v>33</v>
      </c>
      <c r="K287" s="4" t="s">
        <v>36</v>
      </c>
      <c r="L287" s="4" t="s">
        <v>37</v>
      </c>
      <c r="M287" s="4" t="s">
        <v>12</v>
      </c>
      <c r="N287" s="4" t="s">
        <v>13</v>
      </c>
      <c r="O287" s="4" t="s">
        <v>14</v>
      </c>
      <c r="P287" s="4" t="s">
        <v>15</v>
      </c>
      <c r="Q287" s="4" t="s">
        <v>16</v>
      </c>
      <c r="R287" s="4" t="s">
        <v>17</v>
      </c>
      <c r="S287" s="4" t="s">
        <v>18</v>
      </c>
      <c r="T287" s="4" t="s">
        <v>19</v>
      </c>
      <c r="U287" s="4" t="s">
        <v>20</v>
      </c>
      <c r="V287" s="4" t="s">
        <v>21</v>
      </c>
      <c r="W287" s="4" t="s">
        <v>22</v>
      </c>
      <c r="X287" s="4" t="s">
        <v>23</v>
      </c>
      <c r="Y287" s="4" t="s">
        <v>24</v>
      </c>
      <c r="Z287" s="4" t="s">
        <v>25</v>
      </c>
      <c r="AA287" s="4" t="s">
        <v>26</v>
      </c>
      <c r="AB287" s="4" t="s">
        <v>27</v>
      </c>
      <c r="AC287" s="4">
        <v>-1</v>
      </c>
      <c r="AD287" s="15" t="s">
        <v>38</v>
      </c>
      <c r="AE287" s="15" t="s">
        <v>39</v>
      </c>
      <c r="AF287" s="4"/>
      <c r="AG287" s="4" t="s">
        <v>45</v>
      </c>
      <c r="AH287" s="4" t="s">
        <v>40</v>
      </c>
      <c r="AI287" s="4" t="s">
        <v>41</v>
      </c>
      <c r="AJ287" s="4" t="s">
        <v>46</v>
      </c>
      <c r="AM287" s="5">
        <v>0.13800925925925925</v>
      </c>
      <c r="AN287" s="16">
        <v>22</v>
      </c>
      <c r="AO287" s="16">
        <v>52</v>
      </c>
    </row>
    <row r="288" spans="1:41" s="22" customFormat="1" x14ac:dyDescent="0.35">
      <c r="A288" s="22" t="s">
        <v>58</v>
      </c>
      <c r="B288" s="22" t="s">
        <v>31</v>
      </c>
      <c r="C288" s="22" t="s">
        <v>59</v>
      </c>
      <c r="D288" s="23">
        <v>0.13678240740740741</v>
      </c>
      <c r="E288" s="22">
        <v>4</v>
      </c>
      <c r="F288" s="22">
        <v>5</v>
      </c>
      <c r="H288" s="22">
        <v>2</v>
      </c>
      <c r="I288" s="22">
        <v>1</v>
      </c>
      <c r="J288" s="22">
        <v>2</v>
      </c>
      <c r="K288" s="22">
        <f t="shared" si="112"/>
        <v>0</v>
      </c>
      <c r="L288" s="22">
        <f t="shared" si="117"/>
        <v>1</v>
      </c>
      <c r="M288" s="22">
        <v>0</v>
      </c>
      <c r="N288" s="22">
        <v>0</v>
      </c>
      <c r="O288" s="22">
        <v>0</v>
      </c>
      <c r="P288" s="22">
        <v>0</v>
      </c>
      <c r="Q288" s="22">
        <v>0</v>
      </c>
      <c r="R288" s="22">
        <v>0</v>
      </c>
      <c r="S288" s="22">
        <v>0</v>
      </c>
      <c r="T288" s="22">
        <v>0</v>
      </c>
      <c r="U288" s="25">
        <v>0</v>
      </c>
      <c r="V288" s="25">
        <v>0</v>
      </c>
      <c r="W288" s="22">
        <v>0</v>
      </c>
      <c r="X288" s="22">
        <v>0</v>
      </c>
      <c r="Y288" s="22">
        <v>0</v>
      </c>
      <c r="Z288" s="22">
        <v>0</v>
      </c>
      <c r="AA288" s="25">
        <v>0</v>
      </c>
      <c r="AB288" s="25">
        <v>0</v>
      </c>
      <c r="AD288" s="16">
        <f>SUM(K288,O288,Q288,S288,U288,W288,Y288,AA288)+IF(H288=1,1,0)+AD286</f>
        <v>21</v>
      </c>
      <c r="AE288" s="16">
        <f>SUM(L288,P288,R288,T288,V288,X288,Z288,AB288)+IF(H288=2,1,0)+I288+AE286</f>
        <v>47</v>
      </c>
      <c r="AG288" s="22">
        <v>236</v>
      </c>
      <c r="AH288" s="22">
        <f>(AD295-AD288)/$AG288</f>
        <v>8.4745762711864406E-3</v>
      </c>
      <c r="AI288" s="22">
        <f>(AE295-AE288)/$AG288</f>
        <v>4.6610169491525424E-2</v>
      </c>
      <c r="AJ288" s="22">
        <f>IF(AH288&gt;AI288,1,2)</f>
        <v>2</v>
      </c>
      <c r="AM288" s="5">
        <v>0.1383449074074074</v>
      </c>
      <c r="AN288" s="16">
        <v>23</v>
      </c>
      <c r="AO288" s="16">
        <v>52</v>
      </c>
    </row>
    <row r="289" spans="1:41" x14ac:dyDescent="0.35">
      <c r="A289" t="s">
        <v>58</v>
      </c>
      <c r="B289" t="s">
        <v>31</v>
      </c>
      <c r="C289" t="s">
        <v>59</v>
      </c>
      <c r="D289" s="5">
        <v>0.13706018518518517</v>
      </c>
      <c r="E289">
        <v>4</v>
      </c>
      <c r="F289">
        <v>5</v>
      </c>
      <c r="I289">
        <v>1</v>
      </c>
      <c r="J289">
        <v>1</v>
      </c>
      <c r="K289" s="22">
        <f t="shared" si="112"/>
        <v>1</v>
      </c>
      <c r="L289" s="22">
        <f t="shared" si="117"/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s="1">
        <v>0</v>
      </c>
      <c r="V289" s="1">
        <v>-1</v>
      </c>
      <c r="W289">
        <v>0</v>
      </c>
      <c r="X289">
        <v>0</v>
      </c>
      <c r="Y289">
        <v>0</v>
      </c>
      <c r="Z289">
        <v>0</v>
      </c>
      <c r="AA289" s="1">
        <v>0</v>
      </c>
      <c r="AB289" s="1">
        <v>0</v>
      </c>
      <c r="AD289" s="16">
        <f>SUM(K289,O289,Q289,S289,U289,W289,Y289,AA289)+IF(H289=1,1,0)+AD288</f>
        <v>22</v>
      </c>
      <c r="AE289" s="16">
        <f>SUM(L289,P289,R289,T289,V289,X289,Z289,AB289)+AE288+I289</f>
        <v>47</v>
      </c>
      <c r="AM289" s="5">
        <v>0.13872685185185185</v>
      </c>
      <c r="AN289" s="16">
        <v>24</v>
      </c>
      <c r="AO289" s="16">
        <v>52</v>
      </c>
    </row>
    <row r="290" spans="1:41" x14ac:dyDescent="0.35">
      <c r="A290" t="s">
        <v>58</v>
      </c>
      <c r="B290" t="s">
        <v>31</v>
      </c>
      <c r="C290" t="s">
        <v>59</v>
      </c>
      <c r="D290" s="5">
        <v>0.13744212962962962</v>
      </c>
      <c r="E290">
        <v>4</v>
      </c>
      <c r="F290">
        <v>5</v>
      </c>
      <c r="I290">
        <v>-1</v>
      </c>
      <c r="J290">
        <v>2</v>
      </c>
      <c r="K290" s="22">
        <f t="shared" si="112"/>
        <v>0</v>
      </c>
      <c r="L290" s="22">
        <f t="shared" si="117"/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 s="1">
        <v>0</v>
      </c>
      <c r="V290" s="1">
        <v>0</v>
      </c>
      <c r="W290">
        <v>0</v>
      </c>
      <c r="X290">
        <v>1</v>
      </c>
      <c r="Y290">
        <v>0</v>
      </c>
      <c r="Z290">
        <v>0</v>
      </c>
      <c r="AA290" s="1">
        <v>0</v>
      </c>
      <c r="AB290" s="1">
        <v>0</v>
      </c>
      <c r="AD290" s="16">
        <f t="shared" ref="AD290:AD295" si="124">SUM(K290,O290,Q290,S290,U290,W290,Y290,AA290)+IF(H290=1,1,0)+AD289</f>
        <v>22</v>
      </c>
      <c r="AE290" s="16">
        <f t="shared" ref="AE290:AE295" si="125">SUM(L290,P290,R290,T290,V290,X290,Z290,AB290)+AE289+I290</f>
        <v>49</v>
      </c>
      <c r="AM290" s="5">
        <v>0.13913194444444446</v>
      </c>
      <c r="AN290" s="16">
        <v>23</v>
      </c>
      <c r="AO290" s="16">
        <v>54</v>
      </c>
    </row>
    <row r="291" spans="1:41" x14ac:dyDescent="0.35">
      <c r="A291" t="s">
        <v>58</v>
      </c>
      <c r="B291" t="s">
        <v>31</v>
      </c>
      <c r="C291" t="s">
        <v>59</v>
      </c>
      <c r="D291" s="5">
        <v>0.13800925925925925</v>
      </c>
      <c r="E291">
        <v>4</v>
      </c>
      <c r="F291">
        <v>5</v>
      </c>
      <c r="I291">
        <v>1</v>
      </c>
      <c r="J291">
        <v>2</v>
      </c>
      <c r="K291" s="22">
        <f t="shared" si="112"/>
        <v>0</v>
      </c>
      <c r="L291" s="22">
        <f t="shared" si="117"/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 s="1">
        <v>0</v>
      </c>
      <c r="V291" s="1">
        <v>0</v>
      </c>
      <c r="W291">
        <v>0</v>
      </c>
      <c r="X291">
        <v>0</v>
      </c>
      <c r="Y291">
        <v>0</v>
      </c>
      <c r="Z291">
        <v>0</v>
      </c>
      <c r="AA291" s="1">
        <v>0</v>
      </c>
      <c r="AB291" s="1">
        <v>0</v>
      </c>
      <c r="AD291" s="16">
        <f t="shared" si="124"/>
        <v>22</v>
      </c>
      <c r="AE291" s="16">
        <f t="shared" si="125"/>
        <v>52</v>
      </c>
      <c r="AM291" s="5">
        <v>0.13951388888888888</v>
      </c>
      <c r="AN291" s="16">
        <v>23</v>
      </c>
      <c r="AO291" s="16">
        <v>58</v>
      </c>
    </row>
    <row r="292" spans="1:41" x14ac:dyDescent="0.35">
      <c r="A292" t="s">
        <v>58</v>
      </c>
      <c r="B292" t="s">
        <v>31</v>
      </c>
      <c r="C292" t="s">
        <v>59</v>
      </c>
      <c r="D292" s="5">
        <v>0.1383449074074074</v>
      </c>
      <c r="E292">
        <v>4</v>
      </c>
      <c r="F292">
        <v>5</v>
      </c>
      <c r="I292">
        <v>1</v>
      </c>
      <c r="J292">
        <v>1</v>
      </c>
      <c r="K292" s="22">
        <f t="shared" si="112"/>
        <v>1</v>
      </c>
      <c r="L292" s="22">
        <f t="shared" si="117"/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s="1">
        <v>0</v>
      </c>
      <c r="V292" s="1">
        <v>-1</v>
      </c>
      <c r="W292">
        <v>0</v>
      </c>
      <c r="X292">
        <v>0</v>
      </c>
      <c r="Y292">
        <v>0</v>
      </c>
      <c r="Z292">
        <v>0</v>
      </c>
      <c r="AA292" s="1">
        <v>0</v>
      </c>
      <c r="AB292" s="1">
        <v>0</v>
      </c>
      <c r="AD292" s="16">
        <f t="shared" si="124"/>
        <v>23</v>
      </c>
      <c r="AE292" s="16">
        <f t="shared" si="125"/>
        <v>52</v>
      </c>
      <c r="AM292" s="23">
        <v>0.14094907407407406</v>
      </c>
      <c r="AN292" s="16">
        <v>23</v>
      </c>
      <c r="AO292" s="16">
        <v>59</v>
      </c>
    </row>
    <row r="293" spans="1:41" x14ac:dyDescent="0.35">
      <c r="A293" t="s">
        <v>58</v>
      </c>
      <c r="B293" t="s">
        <v>31</v>
      </c>
      <c r="C293" t="s">
        <v>59</v>
      </c>
      <c r="D293" s="5">
        <v>0.13872685185185185</v>
      </c>
      <c r="E293">
        <v>4</v>
      </c>
      <c r="F293">
        <v>5</v>
      </c>
      <c r="I293">
        <v>1</v>
      </c>
      <c r="J293">
        <v>1</v>
      </c>
      <c r="K293" s="22">
        <f t="shared" si="112"/>
        <v>1</v>
      </c>
      <c r="L293" s="22">
        <f t="shared" si="117"/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s="1">
        <v>0</v>
      </c>
      <c r="V293" s="1">
        <v>-1</v>
      </c>
      <c r="W293">
        <v>0</v>
      </c>
      <c r="X293">
        <v>0</v>
      </c>
      <c r="Y293">
        <v>0</v>
      </c>
      <c r="Z293">
        <v>0</v>
      </c>
      <c r="AA293" s="1">
        <v>0</v>
      </c>
      <c r="AB293" s="1">
        <v>0</v>
      </c>
      <c r="AD293" s="16">
        <f t="shared" si="124"/>
        <v>24</v>
      </c>
      <c r="AE293" s="16">
        <f t="shared" si="125"/>
        <v>52</v>
      </c>
      <c r="AM293" s="5">
        <v>0.1416087962962963</v>
      </c>
      <c r="AN293" s="16">
        <v>23</v>
      </c>
      <c r="AO293" s="16">
        <v>58</v>
      </c>
    </row>
    <row r="294" spans="1:41" x14ac:dyDescent="0.35">
      <c r="A294" t="s">
        <v>58</v>
      </c>
      <c r="B294" t="s">
        <v>31</v>
      </c>
      <c r="C294" t="s">
        <v>59</v>
      </c>
      <c r="D294" s="5">
        <v>0.13913194444444446</v>
      </c>
      <c r="E294">
        <v>4</v>
      </c>
      <c r="F294">
        <v>5</v>
      </c>
      <c r="I294">
        <v>1</v>
      </c>
      <c r="J294">
        <v>2</v>
      </c>
      <c r="K294" s="22">
        <f t="shared" si="112"/>
        <v>0</v>
      </c>
      <c r="L294" s="22">
        <f t="shared" si="117"/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s="1">
        <v>-1</v>
      </c>
      <c r="V294" s="1">
        <v>0</v>
      </c>
      <c r="W294">
        <v>0</v>
      </c>
      <c r="X294">
        <v>0</v>
      </c>
      <c r="Y294">
        <v>0</v>
      </c>
      <c r="Z294">
        <v>0</v>
      </c>
      <c r="AA294" s="1">
        <v>0</v>
      </c>
      <c r="AB294" s="1">
        <v>0</v>
      </c>
      <c r="AD294" s="16">
        <f t="shared" si="124"/>
        <v>23</v>
      </c>
      <c r="AE294" s="16">
        <f t="shared" si="125"/>
        <v>54</v>
      </c>
      <c r="AM294" s="5">
        <v>0.14239583333333333</v>
      </c>
      <c r="AN294" s="16">
        <v>25</v>
      </c>
      <c r="AO294" s="16">
        <v>58</v>
      </c>
    </row>
    <row r="295" spans="1:41" x14ac:dyDescent="0.35">
      <c r="A295" t="s">
        <v>58</v>
      </c>
      <c r="B295" t="s">
        <v>31</v>
      </c>
      <c r="C295" t="s">
        <v>59</v>
      </c>
      <c r="D295" s="5">
        <v>0.13951388888888888</v>
      </c>
      <c r="E295">
        <v>4</v>
      </c>
      <c r="F295">
        <v>5</v>
      </c>
      <c r="I295">
        <v>1</v>
      </c>
      <c r="J295">
        <v>2</v>
      </c>
      <c r="K295" s="22">
        <f t="shared" si="112"/>
        <v>0</v>
      </c>
      <c r="L295" s="22">
        <f t="shared" si="117"/>
        <v>1</v>
      </c>
      <c r="M295">
        <v>2</v>
      </c>
      <c r="N295">
        <v>0</v>
      </c>
      <c r="O295">
        <v>0</v>
      </c>
      <c r="P295">
        <v>1</v>
      </c>
      <c r="Q295">
        <v>0</v>
      </c>
      <c r="R295">
        <v>1</v>
      </c>
      <c r="S295">
        <v>0</v>
      </c>
      <c r="T295">
        <v>0</v>
      </c>
      <c r="U295" s="1">
        <v>0</v>
      </c>
      <c r="V295" s="1">
        <v>0</v>
      </c>
      <c r="W295">
        <v>0</v>
      </c>
      <c r="X295">
        <v>0</v>
      </c>
      <c r="Y295">
        <v>0</v>
      </c>
      <c r="Z295">
        <v>0</v>
      </c>
      <c r="AA295" s="1">
        <v>0</v>
      </c>
      <c r="AB295" s="1">
        <v>0</v>
      </c>
      <c r="AD295" s="16">
        <f t="shared" si="124"/>
        <v>23</v>
      </c>
      <c r="AE295" s="16">
        <f t="shared" si="125"/>
        <v>58</v>
      </c>
      <c r="AM295" s="5">
        <v>0.14268518518518516</v>
      </c>
      <c r="AN295" s="16">
        <v>28</v>
      </c>
      <c r="AO295" s="16">
        <v>58</v>
      </c>
    </row>
    <row r="296" spans="1:41" x14ac:dyDescent="0.35">
      <c r="A296" s="4" t="s">
        <v>0</v>
      </c>
      <c r="B296" s="4" t="s">
        <v>1</v>
      </c>
      <c r="C296" s="4" t="s">
        <v>2</v>
      </c>
      <c r="D296" s="4" t="s">
        <v>3</v>
      </c>
      <c r="E296" s="4" t="s">
        <v>4</v>
      </c>
      <c r="F296" s="4" t="s">
        <v>5</v>
      </c>
      <c r="G296" s="4"/>
      <c r="H296" s="4" t="s">
        <v>10</v>
      </c>
      <c r="I296" s="4" t="s">
        <v>11</v>
      </c>
      <c r="J296" s="4" t="s">
        <v>33</v>
      </c>
      <c r="K296" s="4" t="s">
        <v>36</v>
      </c>
      <c r="L296" s="4" t="s">
        <v>37</v>
      </c>
      <c r="M296" s="4" t="s">
        <v>12</v>
      </c>
      <c r="N296" s="4" t="s">
        <v>13</v>
      </c>
      <c r="O296" s="4" t="s">
        <v>14</v>
      </c>
      <c r="P296" s="4" t="s">
        <v>15</v>
      </c>
      <c r="Q296" s="4" t="s">
        <v>16</v>
      </c>
      <c r="R296" s="4" t="s">
        <v>17</v>
      </c>
      <c r="S296" s="4" t="s">
        <v>18</v>
      </c>
      <c r="T296" s="4" t="s">
        <v>19</v>
      </c>
      <c r="U296" s="4" t="s">
        <v>20</v>
      </c>
      <c r="V296" s="4" t="s">
        <v>21</v>
      </c>
      <c r="W296" s="4" t="s">
        <v>22</v>
      </c>
      <c r="X296" s="4" t="s">
        <v>23</v>
      </c>
      <c r="Y296" s="4" t="s">
        <v>24</v>
      </c>
      <c r="Z296" s="4" t="s">
        <v>25</v>
      </c>
      <c r="AA296" s="4" t="s">
        <v>26</v>
      </c>
      <c r="AB296" s="4" t="s">
        <v>27</v>
      </c>
      <c r="AC296" s="4">
        <v>-1</v>
      </c>
      <c r="AD296" s="15" t="s">
        <v>38</v>
      </c>
      <c r="AE296" s="15" t="s">
        <v>39</v>
      </c>
      <c r="AF296" s="4"/>
      <c r="AG296" s="4" t="s">
        <v>45</v>
      </c>
      <c r="AH296" s="4" t="s">
        <v>40</v>
      </c>
      <c r="AI296" s="4" t="s">
        <v>41</v>
      </c>
      <c r="AJ296" s="4" t="s">
        <v>46</v>
      </c>
      <c r="AM296" s="5">
        <v>0.14310185185185184</v>
      </c>
      <c r="AN296" s="16">
        <v>32</v>
      </c>
      <c r="AO296" s="16">
        <v>58</v>
      </c>
    </row>
    <row r="297" spans="1:41" s="22" customFormat="1" x14ac:dyDescent="0.35">
      <c r="A297" s="22" t="s">
        <v>58</v>
      </c>
      <c r="B297" s="22" t="s">
        <v>31</v>
      </c>
      <c r="C297" s="22" t="s">
        <v>59</v>
      </c>
      <c r="D297" s="23">
        <v>0.14094907407407406</v>
      </c>
      <c r="E297" s="22">
        <v>4</v>
      </c>
      <c r="F297" s="22">
        <v>6</v>
      </c>
      <c r="H297" s="22">
        <v>1</v>
      </c>
      <c r="I297" s="22">
        <v>-1</v>
      </c>
      <c r="J297" s="22">
        <v>2</v>
      </c>
      <c r="K297" s="22">
        <f t="shared" si="112"/>
        <v>0</v>
      </c>
      <c r="L297" s="22">
        <f t="shared" si="117"/>
        <v>1</v>
      </c>
      <c r="M297" s="22">
        <v>0</v>
      </c>
      <c r="N297" s="22">
        <v>0</v>
      </c>
      <c r="O297" s="22">
        <v>0</v>
      </c>
      <c r="P297" s="22">
        <v>0</v>
      </c>
      <c r="Q297" s="22">
        <v>0</v>
      </c>
      <c r="R297" s="22">
        <v>0</v>
      </c>
      <c r="S297" s="22">
        <v>1</v>
      </c>
      <c r="T297" s="22">
        <v>0</v>
      </c>
      <c r="U297" s="25">
        <v>-1</v>
      </c>
      <c r="V297" s="25">
        <v>0</v>
      </c>
      <c r="W297" s="22">
        <v>0</v>
      </c>
      <c r="X297" s="22">
        <v>0</v>
      </c>
      <c r="Y297" s="22">
        <v>0</v>
      </c>
      <c r="Z297" s="22">
        <v>0</v>
      </c>
      <c r="AA297" s="25">
        <v>0</v>
      </c>
      <c r="AB297" s="25">
        <v>0</v>
      </c>
      <c r="AD297" s="16">
        <f>SUM(K297,O297,Q297,S297,U297,W297,Y297,AA297)+IF(H297=1,1,0)+AD295+I297</f>
        <v>23</v>
      </c>
      <c r="AE297" s="16">
        <f>SUM(L297,P297,R297,T297,V297,X297,Z297,AB297)+IF(H297=2,1,0)+AE295</f>
        <v>59</v>
      </c>
      <c r="AG297" s="22">
        <v>186</v>
      </c>
      <c r="AH297" s="26">
        <f>(AD301-AD297)/$AG297</f>
        <v>4.8387096774193547E-2</v>
      </c>
      <c r="AI297" s="26">
        <f>(AE301-AE297)/$AG297</f>
        <v>-5.3763440860215058E-3</v>
      </c>
      <c r="AJ297" s="22">
        <f>IF(AH297&gt;AI297,1,2)</f>
        <v>1</v>
      </c>
      <c r="AM297" s="23">
        <v>0.14377314814814815</v>
      </c>
      <c r="AN297" s="16">
        <v>33</v>
      </c>
      <c r="AO297" s="16">
        <v>60</v>
      </c>
    </row>
    <row r="298" spans="1:41" x14ac:dyDescent="0.35">
      <c r="A298" t="s">
        <v>58</v>
      </c>
      <c r="B298" t="s">
        <v>31</v>
      </c>
      <c r="C298" t="s">
        <v>59</v>
      </c>
      <c r="D298" s="5">
        <v>0.1416087962962963</v>
      </c>
      <c r="E298">
        <v>4</v>
      </c>
      <c r="F298">
        <v>6</v>
      </c>
      <c r="I298">
        <v>-1</v>
      </c>
      <c r="J298">
        <v>1</v>
      </c>
      <c r="K298" s="22">
        <f t="shared" si="112"/>
        <v>1</v>
      </c>
      <c r="L298" s="22">
        <f t="shared" si="117"/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s="1">
        <v>0</v>
      </c>
      <c r="V298" s="1">
        <v>-1</v>
      </c>
      <c r="W298">
        <v>0</v>
      </c>
      <c r="X298">
        <v>0</v>
      </c>
      <c r="Y298">
        <v>0</v>
      </c>
      <c r="Z298">
        <v>0</v>
      </c>
      <c r="AA298" s="1">
        <v>0</v>
      </c>
      <c r="AB298" s="1">
        <v>0</v>
      </c>
      <c r="AD298" s="16">
        <f>SUM(K298,O298,Q298,S298,U298,W298,Y298,AA298)+IF(H298=1,1,0)+AD297+I298</f>
        <v>23</v>
      </c>
      <c r="AE298" s="16">
        <f>SUM(L298,P298,R298,T298,V298,X298,Z298,AB298)+AE297</f>
        <v>58</v>
      </c>
      <c r="AM298" s="5">
        <v>0.14453703703703705</v>
      </c>
      <c r="AN298" s="16">
        <v>34</v>
      </c>
      <c r="AO298" s="16">
        <v>59</v>
      </c>
    </row>
    <row r="299" spans="1:41" x14ac:dyDescent="0.35">
      <c r="A299" t="s">
        <v>58</v>
      </c>
      <c r="B299" t="s">
        <v>31</v>
      </c>
      <c r="C299" t="s">
        <v>59</v>
      </c>
      <c r="D299" s="5">
        <v>0.14239583333333333</v>
      </c>
      <c r="E299">
        <v>4</v>
      </c>
      <c r="F299">
        <v>6</v>
      </c>
      <c r="I299">
        <v>1</v>
      </c>
      <c r="J299">
        <v>1</v>
      </c>
      <c r="K299" s="22">
        <f t="shared" si="112"/>
        <v>1</v>
      </c>
      <c r="L299" s="22">
        <f t="shared" si="117"/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s="1">
        <v>0</v>
      </c>
      <c r="V299" s="1">
        <v>0</v>
      </c>
      <c r="W299">
        <v>0</v>
      </c>
      <c r="X299">
        <v>0</v>
      </c>
      <c r="Y299">
        <v>0</v>
      </c>
      <c r="Z299">
        <v>0</v>
      </c>
      <c r="AA299" s="1">
        <v>0</v>
      </c>
      <c r="AB299" s="1">
        <v>0</v>
      </c>
      <c r="AD299" s="16">
        <f t="shared" ref="AD299:AD301" si="126">SUM(K299,O299,Q299,S299,U299,W299,Y299,AA299)+IF(H299=1,1,0)+AD298+I299</f>
        <v>25</v>
      </c>
      <c r="AE299" s="16">
        <f t="shared" ref="AE299:AE301" si="127">SUM(L299,P299,R299,T299,V299,X299,Z299,AB299)+AE298</f>
        <v>58</v>
      </c>
      <c r="AM299" s="5">
        <v>0.14509259259259258</v>
      </c>
      <c r="AN299" s="16">
        <v>34</v>
      </c>
      <c r="AO299" s="16">
        <v>61</v>
      </c>
    </row>
    <row r="300" spans="1:41" x14ac:dyDescent="0.35">
      <c r="A300" t="s">
        <v>58</v>
      </c>
      <c r="B300" t="s">
        <v>31</v>
      </c>
      <c r="C300" t="s">
        <v>59</v>
      </c>
      <c r="D300" s="5">
        <v>0.14268518518518516</v>
      </c>
      <c r="E300">
        <v>4</v>
      </c>
      <c r="F300">
        <v>6</v>
      </c>
      <c r="I300">
        <v>1</v>
      </c>
      <c r="J300">
        <v>1</v>
      </c>
      <c r="K300" s="22">
        <f t="shared" si="112"/>
        <v>1</v>
      </c>
      <c r="L300" s="22">
        <f t="shared" si="117"/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s="1">
        <v>0</v>
      </c>
      <c r="V300" s="1">
        <v>0</v>
      </c>
      <c r="W300">
        <v>1</v>
      </c>
      <c r="X300">
        <v>0</v>
      </c>
      <c r="Y300">
        <v>0</v>
      </c>
      <c r="Z300">
        <v>0</v>
      </c>
      <c r="AA300" s="1">
        <v>0</v>
      </c>
      <c r="AB300" s="1">
        <v>0</v>
      </c>
      <c r="AD300" s="16">
        <f t="shared" si="126"/>
        <v>28</v>
      </c>
      <c r="AE300" s="16">
        <f t="shared" si="127"/>
        <v>58</v>
      </c>
      <c r="AM300" s="5">
        <v>0.14538194444444444</v>
      </c>
      <c r="AN300" s="16">
        <v>35</v>
      </c>
      <c r="AO300" s="16">
        <v>62</v>
      </c>
    </row>
    <row r="301" spans="1:41" x14ac:dyDescent="0.35">
      <c r="A301" t="s">
        <v>58</v>
      </c>
      <c r="B301" t="s">
        <v>31</v>
      </c>
      <c r="C301" t="s">
        <v>59</v>
      </c>
      <c r="D301" s="5">
        <v>0.14310185185185184</v>
      </c>
      <c r="E301">
        <v>4</v>
      </c>
      <c r="F301">
        <v>6</v>
      </c>
      <c r="I301">
        <v>1</v>
      </c>
      <c r="J301">
        <v>1</v>
      </c>
      <c r="K301" s="22">
        <f t="shared" si="112"/>
        <v>1</v>
      </c>
      <c r="L301" s="22">
        <f t="shared" si="117"/>
        <v>0</v>
      </c>
      <c r="M301">
        <v>1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0</v>
      </c>
      <c r="T301">
        <v>0</v>
      </c>
      <c r="U301" s="1">
        <v>0</v>
      </c>
      <c r="V301" s="1">
        <v>0</v>
      </c>
      <c r="W301">
        <v>0</v>
      </c>
      <c r="X301">
        <v>0</v>
      </c>
      <c r="Y301">
        <v>0</v>
      </c>
      <c r="Z301">
        <v>0</v>
      </c>
      <c r="AA301" s="1">
        <v>0</v>
      </c>
      <c r="AB301" s="1">
        <v>0</v>
      </c>
      <c r="AD301" s="16">
        <f t="shared" si="126"/>
        <v>32</v>
      </c>
      <c r="AE301" s="16">
        <f t="shared" si="127"/>
        <v>58</v>
      </c>
      <c r="AM301" s="5">
        <v>0.14576388888888889</v>
      </c>
      <c r="AN301" s="16">
        <v>34</v>
      </c>
      <c r="AO301" s="16">
        <v>65</v>
      </c>
    </row>
    <row r="302" spans="1:41" x14ac:dyDescent="0.35">
      <c r="A302" s="4" t="s">
        <v>0</v>
      </c>
      <c r="B302" s="4" t="s">
        <v>1</v>
      </c>
      <c r="C302" s="4" t="s">
        <v>2</v>
      </c>
      <c r="D302" s="4" t="s">
        <v>3</v>
      </c>
      <c r="E302" s="4" t="s">
        <v>4</v>
      </c>
      <c r="F302" s="4" t="s">
        <v>5</v>
      </c>
      <c r="G302" s="4"/>
      <c r="H302" s="4" t="s">
        <v>10</v>
      </c>
      <c r="I302" s="4" t="s">
        <v>11</v>
      </c>
      <c r="J302" s="4" t="s">
        <v>33</v>
      </c>
      <c r="K302" s="4" t="s">
        <v>36</v>
      </c>
      <c r="L302" s="4" t="s">
        <v>37</v>
      </c>
      <c r="M302" s="4" t="s">
        <v>12</v>
      </c>
      <c r="N302" s="4" t="s">
        <v>13</v>
      </c>
      <c r="O302" s="4" t="s">
        <v>14</v>
      </c>
      <c r="P302" s="4" t="s">
        <v>15</v>
      </c>
      <c r="Q302" s="4" t="s">
        <v>16</v>
      </c>
      <c r="R302" s="4" t="s">
        <v>17</v>
      </c>
      <c r="S302" s="4" t="s">
        <v>18</v>
      </c>
      <c r="T302" s="4" t="s">
        <v>19</v>
      </c>
      <c r="U302" s="4" t="s">
        <v>20</v>
      </c>
      <c r="V302" s="4" t="s">
        <v>21</v>
      </c>
      <c r="W302" s="4" t="s">
        <v>22</v>
      </c>
      <c r="X302" s="4" t="s">
        <v>23</v>
      </c>
      <c r="Y302" s="4" t="s">
        <v>24</v>
      </c>
      <c r="Z302" s="4" t="s">
        <v>25</v>
      </c>
      <c r="AA302" s="4" t="s">
        <v>26</v>
      </c>
      <c r="AB302" s="4" t="s">
        <v>27</v>
      </c>
      <c r="AC302" s="4">
        <v>-1</v>
      </c>
      <c r="AD302" s="15" t="s">
        <v>38</v>
      </c>
      <c r="AE302" s="15" t="s">
        <v>39</v>
      </c>
      <c r="AF302" s="4"/>
      <c r="AG302" s="4" t="s">
        <v>45</v>
      </c>
      <c r="AH302" s="4" t="s">
        <v>40</v>
      </c>
      <c r="AI302" s="4" t="s">
        <v>41</v>
      </c>
      <c r="AJ302" s="4" t="s">
        <v>46</v>
      </c>
      <c r="AM302" s="5">
        <v>0.14619212962962963</v>
      </c>
      <c r="AN302" s="16">
        <v>36</v>
      </c>
      <c r="AO302" s="16">
        <v>65</v>
      </c>
    </row>
    <row r="303" spans="1:41" s="22" customFormat="1" x14ac:dyDescent="0.35">
      <c r="A303" s="22" t="s">
        <v>58</v>
      </c>
      <c r="B303" s="22" t="s">
        <v>31</v>
      </c>
      <c r="C303" s="22" t="s">
        <v>59</v>
      </c>
      <c r="D303" s="23">
        <v>0.14377314814814815</v>
      </c>
      <c r="E303" s="22">
        <v>4</v>
      </c>
      <c r="F303" s="22">
        <v>7</v>
      </c>
      <c r="H303" s="22">
        <v>2</v>
      </c>
      <c r="I303" s="22">
        <v>1</v>
      </c>
      <c r="J303" s="22">
        <v>1</v>
      </c>
      <c r="K303" s="22">
        <f t="shared" si="112"/>
        <v>1</v>
      </c>
      <c r="L303" s="22">
        <f t="shared" si="117"/>
        <v>0</v>
      </c>
      <c r="M303" s="22">
        <v>0</v>
      </c>
      <c r="N303" s="22">
        <v>0</v>
      </c>
      <c r="O303" s="22">
        <v>0</v>
      </c>
      <c r="P303" s="22">
        <v>0</v>
      </c>
      <c r="Q303" s="22">
        <v>0</v>
      </c>
      <c r="R303" s="22">
        <v>0</v>
      </c>
      <c r="S303" s="22">
        <v>0</v>
      </c>
      <c r="T303" s="22">
        <v>0</v>
      </c>
      <c r="U303" s="25">
        <v>0</v>
      </c>
      <c r="V303" s="25">
        <v>0</v>
      </c>
      <c r="W303" s="22">
        <v>0</v>
      </c>
      <c r="X303" s="22">
        <v>0</v>
      </c>
      <c r="Y303" s="22">
        <v>0</v>
      </c>
      <c r="Z303" s="22">
        <v>0</v>
      </c>
      <c r="AA303" s="25">
        <v>0</v>
      </c>
      <c r="AB303" s="25">
        <v>0</v>
      </c>
      <c r="AD303" s="16">
        <f>SUM(K303,O303,Q303,S303,U303,W303,Y303,AA303)+IF(H303=1,1,0)+AD301</f>
        <v>33</v>
      </c>
      <c r="AE303" s="16">
        <f>SUM(L303,P303,R303,T303,V303,X303,Z303,AB303)+IF(H303=2,1,0)+I303+AE301</f>
        <v>60</v>
      </c>
      <c r="AG303" s="22">
        <v>209</v>
      </c>
      <c r="AH303" s="26">
        <f>(AD308-AD303)/$AG303</f>
        <v>1.4354066985645933E-2</v>
      </c>
      <c r="AI303" s="26">
        <f>(AE308-AE303)/$AG303</f>
        <v>2.3923444976076555E-2</v>
      </c>
      <c r="AJ303" s="22">
        <f>IF(AH303&gt;AI303,1,2)</f>
        <v>2</v>
      </c>
      <c r="AM303" s="23">
        <v>0.14753472222222222</v>
      </c>
      <c r="AN303" s="16">
        <v>39</v>
      </c>
      <c r="AO303" s="16">
        <v>65</v>
      </c>
    </row>
    <row r="304" spans="1:41" x14ac:dyDescent="0.35">
      <c r="A304" t="s">
        <v>58</v>
      </c>
      <c r="B304" t="s">
        <v>31</v>
      </c>
      <c r="C304" t="s">
        <v>59</v>
      </c>
      <c r="D304" s="5">
        <v>0.14453703703703705</v>
      </c>
      <c r="E304">
        <v>4</v>
      </c>
      <c r="F304">
        <v>7</v>
      </c>
      <c r="I304">
        <v>-1</v>
      </c>
      <c r="J304">
        <v>1</v>
      </c>
      <c r="K304" s="22">
        <f t="shared" si="112"/>
        <v>1</v>
      </c>
      <c r="L304" s="22">
        <f t="shared" si="117"/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 s="1">
        <v>0</v>
      </c>
      <c r="V304" s="1">
        <v>-1</v>
      </c>
      <c r="W304">
        <v>0</v>
      </c>
      <c r="X304">
        <v>0</v>
      </c>
      <c r="Y304">
        <v>0</v>
      </c>
      <c r="Z304">
        <v>0</v>
      </c>
      <c r="AA304" s="1">
        <v>0</v>
      </c>
      <c r="AB304" s="1">
        <v>0</v>
      </c>
      <c r="AD304" s="16">
        <f>SUM(K304,O304,Q304,S304,U304,W304,Y304,AA304)+IF(H304=1,1,0)+AD303</f>
        <v>34</v>
      </c>
      <c r="AE304" s="16">
        <f>SUM(L304,P304,R304,T304,V304,X304,Z304,AB304)+AE303+I304</f>
        <v>59</v>
      </c>
      <c r="AM304" s="5">
        <v>0.14792824074074074</v>
      </c>
      <c r="AN304" s="16">
        <v>40</v>
      </c>
      <c r="AO304" s="16">
        <v>65</v>
      </c>
    </row>
    <row r="305" spans="1:41" x14ac:dyDescent="0.35">
      <c r="A305" t="s">
        <v>58</v>
      </c>
      <c r="B305" t="s">
        <v>31</v>
      </c>
      <c r="C305" t="s">
        <v>59</v>
      </c>
      <c r="D305" s="5">
        <v>0.14509259259259258</v>
      </c>
      <c r="E305">
        <v>4</v>
      </c>
      <c r="F305">
        <v>7</v>
      </c>
      <c r="I305">
        <v>1</v>
      </c>
      <c r="J305">
        <v>2</v>
      </c>
      <c r="K305" s="22">
        <f t="shared" si="112"/>
        <v>0</v>
      </c>
      <c r="L305" s="22">
        <f t="shared" si="117"/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s="1">
        <v>0</v>
      </c>
      <c r="V305" s="1">
        <v>0</v>
      </c>
      <c r="W305">
        <v>0</v>
      </c>
      <c r="X305">
        <v>0</v>
      </c>
      <c r="Y305">
        <v>0</v>
      </c>
      <c r="Z305">
        <v>0</v>
      </c>
      <c r="AA305" s="1">
        <v>0</v>
      </c>
      <c r="AB305" s="1">
        <v>0</v>
      </c>
      <c r="AD305" s="16">
        <f t="shared" ref="AD305:AD308" si="128">SUM(K305,O305,Q305,S305,U305,W305,Y305,AA305)+IF(H305=1,1,0)+AD304</f>
        <v>34</v>
      </c>
      <c r="AE305" s="16">
        <f t="shared" ref="AE305:AE308" si="129">SUM(L305,P305,R305,T305,V305,X305,Z305,AB305)+AE304+I305</f>
        <v>61</v>
      </c>
      <c r="AM305" s="5">
        <v>0.1484375</v>
      </c>
      <c r="AN305" s="16">
        <v>39</v>
      </c>
      <c r="AO305" s="16">
        <v>66</v>
      </c>
    </row>
    <row r="306" spans="1:41" x14ac:dyDescent="0.35">
      <c r="A306" t="s">
        <v>58</v>
      </c>
      <c r="B306" t="s">
        <v>31</v>
      </c>
      <c r="C306" t="s">
        <v>59</v>
      </c>
      <c r="D306" s="5">
        <v>0.14538194444444444</v>
      </c>
      <c r="E306">
        <v>4</v>
      </c>
      <c r="F306">
        <v>7</v>
      </c>
      <c r="I306">
        <v>1</v>
      </c>
      <c r="J306">
        <v>1</v>
      </c>
      <c r="K306" s="22">
        <f t="shared" ref="K306:K345" si="130">IF(J306=1,1,0)</f>
        <v>1</v>
      </c>
      <c r="L306" s="22">
        <f t="shared" si="117"/>
        <v>0</v>
      </c>
      <c r="M306">
        <v>0</v>
      </c>
      <c r="N306">
        <v>0</v>
      </c>
      <c r="O306" s="22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s="1">
        <v>0</v>
      </c>
      <c r="V306" s="1">
        <v>0</v>
      </c>
      <c r="W306">
        <v>0</v>
      </c>
      <c r="X306">
        <v>0</v>
      </c>
      <c r="Y306">
        <v>0</v>
      </c>
      <c r="Z306">
        <v>0</v>
      </c>
      <c r="AA306" s="1">
        <v>0</v>
      </c>
      <c r="AB306" s="1">
        <v>0</v>
      </c>
      <c r="AD306" s="16">
        <f t="shared" si="128"/>
        <v>35</v>
      </c>
      <c r="AE306" s="16">
        <f t="shared" si="129"/>
        <v>62</v>
      </c>
      <c r="AM306" s="5">
        <v>0.14888888888888888</v>
      </c>
      <c r="AN306" s="16">
        <v>41</v>
      </c>
      <c r="AO306" s="16">
        <v>66</v>
      </c>
    </row>
    <row r="307" spans="1:41" x14ac:dyDescent="0.35">
      <c r="A307" t="s">
        <v>58</v>
      </c>
      <c r="B307" t="s">
        <v>31</v>
      </c>
      <c r="C307" t="s">
        <v>59</v>
      </c>
      <c r="D307" s="5">
        <v>0.14576388888888889</v>
      </c>
      <c r="E307">
        <v>4</v>
      </c>
      <c r="F307">
        <v>7</v>
      </c>
      <c r="I307">
        <v>1</v>
      </c>
      <c r="J307">
        <v>2</v>
      </c>
      <c r="K307" s="22">
        <f t="shared" si="130"/>
        <v>0</v>
      </c>
      <c r="L307" s="22">
        <f t="shared" si="117"/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 s="1">
        <v>0</v>
      </c>
      <c r="V307" s="1">
        <v>0</v>
      </c>
      <c r="W307">
        <v>0</v>
      </c>
      <c r="X307">
        <v>0</v>
      </c>
      <c r="Y307">
        <v>0</v>
      </c>
      <c r="Z307">
        <v>0</v>
      </c>
      <c r="AA307" s="1">
        <v>-1</v>
      </c>
      <c r="AB307" s="1">
        <v>0</v>
      </c>
      <c r="AD307" s="16">
        <f t="shared" si="128"/>
        <v>34</v>
      </c>
      <c r="AE307" s="16">
        <f t="shared" si="129"/>
        <v>65</v>
      </c>
      <c r="AM307" s="5">
        <v>0.14922453703703703</v>
      </c>
      <c r="AN307" s="16">
        <v>43</v>
      </c>
      <c r="AO307" s="16">
        <v>66</v>
      </c>
    </row>
    <row r="308" spans="1:41" x14ac:dyDescent="0.35">
      <c r="A308" t="s">
        <v>58</v>
      </c>
      <c r="B308" t="s">
        <v>31</v>
      </c>
      <c r="C308" t="s">
        <v>59</v>
      </c>
      <c r="D308" s="5">
        <v>0.14619212962962963</v>
      </c>
      <c r="E308">
        <v>4</v>
      </c>
      <c r="F308">
        <v>7</v>
      </c>
      <c r="I308">
        <v>1</v>
      </c>
      <c r="J308">
        <v>1</v>
      </c>
      <c r="K308" s="22">
        <f t="shared" si="130"/>
        <v>1</v>
      </c>
      <c r="L308" s="22">
        <f t="shared" si="117"/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s="1">
        <v>0</v>
      </c>
      <c r="V308" s="1">
        <v>-1</v>
      </c>
      <c r="W308">
        <v>0</v>
      </c>
      <c r="X308">
        <v>0</v>
      </c>
      <c r="Y308">
        <v>1</v>
      </c>
      <c r="Z308">
        <v>0</v>
      </c>
      <c r="AA308" s="1">
        <v>0</v>
      </c>
      <c r="AB308" s="1">
        <v>0</v>
      </c>
      <c r="AD308" s="16">
        <f t="shared" si="128"/>
        <v>36</v>
      </c>
      <c r="AE308" s="16">
        <f t="shared" si="129"/>
        <v>65</v>
      </c>
      <c r="AM308" s="23">
        <v>0.14967592592592593</v>
      </c>
      <c r="AN308" s="16">
        <v>43</v>
      </c>
      <c r="AO308" s="16">
        <v>69</v>
      </c>
    </row>
    <row r="309" spans="1:41" x14ac:dyDescent="0.35">
      <c r="A309" s="4" t="s">
        <v>0</v>
      </c>
      <c r="B309" s="4" t="s">
        <v>1</v>
      </c>
      <c r="C309" s="4" t="s">
        <v>2</v>
      </c>
      <c r="D309" s="4" t="s">
        <v>3</v>
      </c>
      <c r="E309" s="4" t="s">
        <v>4</v>
      </c>
      <c r="F309" s="4" t="s">
        <v>5</v>
      </c>
      <c r="G309" s="4"/>
      <c r="H309" s="4" t="s">
        <v>10</v>
      </c>
      <c r="I309" s="4" t="s">
        <v>11</v>
      </c>
      <c r="J309" s="4" t="s">
        <v>33</v>
      </c>
      <c r="K309" s="4" t="s">
        <v>36</v>
      </c>
      <c r="L309" s="4" t="s">
        <v>37</v>
      </c>
      <c r="M309" s="4" t="s">
        <v>12</v>
      </c>
      <c r="N309" s="4" t="s">
        <v>13</v>
      </c>
      <c r="O309" s="4" t="s">
        <v>14</v>
      </c>
      <c r="P309" s="4" t="s">
        <v>15</v>
      </c>
      <c r="Q309" s="4" t="s">
        <v>16</v>
      </c>
      <c r="R309" s="4" t="s">
        <v>17</v>
      </c>
      <c r="S309" s="4" t="s">
        <v>18</v>
      </c>
      <c r="T309" s="4" t="s">
        <v>19</v>
      </c>
      <c r="U309" s="4" t="s">
        <v>20</v>
      </c>
      <c r="V309" s="4" t="s">
        <v>21</v>
      </c>
      <c r="W309" s="4" t="s">
        <v>22</v>
      </c>
      <c r="X309" s="4" t="s">
        <v>23</v>
      </c>
      <c r="Y309" s="4" t="s">
        <v>24</v>
      </c>
      <c r="Z309" s="4" t="s">
        <v>25</v>
      </c>
      <c r="AA309" s="4" t="s">
        <v>26</v>
      </c>
      <c r="AB309" s="4" t="s">
        <v>27</v>
      </c>
      <c r="AC309" s="4">
        <v>-1</v>
      </c>
      <c r="AD309" s="15" t="s">
        <v>38</v>
      </c>
      <c r="AE309" s="15" t="s">
        <v>39</v>
      </c>
      <c r="AF309" s="4"/>
      <c r="AG309" s="4" t="s">
        <v>45</v>
      </c>
      <c r="AH309" s="4" t="s">
        <v>40</v>
      </c>
      <c r="AI309" s="4" t="s">
        <v>41</v>
      </c>
      <c r="AJ309" s="4" t="s">
        <v>46</v>
      </c>
      <c r="AM309" s="5">
        <v>0.14993055555555554</v>
      </c>
      <c r="AN309" s="16">
        <v>44</v>
      </c>
      <c r="AO309" s="16">
        <v>69</v>
      </c>
    </row>
    <row r="310" spans="1:41" s="22" customFormat="1" x14ac:dyDescent="0.35">
      <c r="A310" s="22" t="s">
        <v>58</v>
      </c>
      <c r="B310" s="22" t="s">
        <v>31</v>
      </c>
      <c r="C310" s="22" t="s">
        <v>59</v>
      </c>
      <c r="D310" s="23">
        <v>0.14753472222222222</v>
      </c>
      <c r="E310" s="22">
        <v>4</v>
      </c>
      <c r="F310" s="22">
        <v>8</v>
      </c>
      <c r="H310" s="22">
        <v>1</v>
      </c>
      <c r="I310" s="22">
        <v>1</v>
      </c>
      <c r="J310" s="22">
        <v>1</v>
      </c>
      <c r="K310" s="22">
        <f t="shared" si="130"/>
        <v>1</v>
      </c>
      <c r="L310" s="22">
        <f t="shared" si="117"/>
        <v>0</v>
      </c>
      <c r="M310" s="22">
        <v>0</v>
      </c>
      <c r="N310" s="22">
        <v>0</v>
      </c>
      <c r="O310" s="22">
        <v>0</v>
      </c>
      <c r="P310" s="22">
        <v>0</v>
      </c>
      <c r="Q310" s="22">
        <v>0</v>
      </c>
      <c r="R310" s="22">
        <v>0</v>
      </c>
      <c r="S310" s="22">
        <v>0</v>
      </c>
      <c r="T310" s="22">
        <v>0</v>
      </c>
      <c r="U310" s="25">
        <v>0</v>
      </c>
      <c r="V310" s="25">
        <v>0</v>
      </c>
      <c r="W310" s="22">
        <v>0</v>
      </c>
      <c r="X310" s="22">
        <v>0</v>
      </c>
      <c r="Y310" s="22">
        <v>0</v>
      </c>
      <c r="Z310" s="22">
        <v>0</v>
      </c>
      <c r="AA310" s="25">
        <v>0</v>
      </c>
      <c r="AB310" s="25">
        <v>0</v>
      </c>
      <c r="AD310" s="16">
        <f>SUM(K310,O310,Q310,S310,U310,W310,Y310,AA310)+IF(H310=1,1,0)+AD308+I310</f>
        <v>39</v>
      </c>
      <c r="AE310" s="16">
        <f>SUM(L310,P310,R310,T310,V310,X310,Z310,AB310)+IF(H310=2,1,0)+AE308</f>
        <v>65</v>
      </c>
      <c r="AG310" s="22">
        <v>146</v>
      </c>
      <c r="AH310" s="26">
        <f>(AD314-AD310)/$AG310</f>
        <v>2.7397260273972601E-2</v>
      </c>
      <c r="AI310" s="26">
        <f>(AE314-AE310)/$AG310</f>
        <v>6.8493150684931503E-3</v>
      </c>
      <c r="AJ310" s="22">
        <f>IF(AH310&gt;AI310,1,2)</f>
        <v>1</v>
      </c>
      <c r="AM310" s="5">
        <v>0.15030092592592592</v>
      </c>
      <c r="AN310" s="16">
        <v>44</v>
      </c>
      <c r="AO310" s="16">
        <v>73</v>
      </c>
    </row>
    <row r="311" spans="1:41" x14ac:dyDescent="0.35">
      <c r="A311" t="s">
        <v>58</v>
      </c>
      <c r="B311" t="s">
        <v>31</v>
      </c>
      <c r="C311" t="s">
        <v>59</v>
      </c>
      <c r="D311" s="5">
        <v>0.14792824074074074</v>
      </c>
      <c r="E311">
        <v>4</v>
      </c>
      <c r="F311">
        <v>8</v>
      </c>
      <c r="I311">
        <v>-1</v>
      </c>
      <c r="J311">
        <v>1</v>
      </c>
      <c r="K311" s="22">
        <f t="shared" si="130"/>
        <v>1</v>
      </c>
      <c r="L311" s="22">
        <f t="shared" si="117"/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 s="1">
        <v>0</v>
      </c>
      <c r="V311" s="1">
        <v>0</v>
      </c>
      <c r="W311">
        <v>0</v>
      </c>
      <c r="X311">
        <v>0</v>
      </c>
      <c r="Y311">
        <v>0</v>
      </c>
      <c r="Z311">
        <v>0</v>
      </c>
      <c r="AA311" s="1">
        <v>0</v>
      </c>
      <c r="AB311" s="1">
        <v>0</v>
      </c>
      <c r="AD311" s="16">
        <f>SUM(K311,O311,Q311,S311,U311,W311,Y311,AA311)+IF(H311=1,1,0)+AD310+I311</f>
        <v>40</v>
      </c>
      <c r="AE311" s="16">
        <f>SUM(L311,P311,R311,T311,V311,X311,Z311,AB311)+AE310</f>
        <v>65</v>
      </c>
      <c r="AM311" s="5">
        <v>0.15060185185185185</v>
      </c>
      <c r="AN311" s="16">
        <v>44</v>
      </c>
      <c r="AO311" s="16">
        <v>77</v>
      </c>
    </row>
    <row r="312" spans="1:41" x14ac:dyDescent="0.35">
      <c r="A312" t="s">
        <v>58</v>
      </c>
      <c r="B312" t="s">
        <v>31</v>
      </c>
      <c r="C312" t="s">
        <v>59</v>
      </c>
      <c r="D312" s="5">
        <v>0.1484375</v>
      </c>
      <c r="E312">
        <v>4</v>
      </c>
      <c r="F312">
        <v>8</v>
      </c>
      <c r="I312">
        <v>-1</v>
      </c>
      <c r="J312">
        <v>2</v>
      </c>
      <c r="K312" s="22">
        <f t="shared" si="130"/>
        <v>0</v>
      </c>
      <c r="L312" s="22">
        <f t="shared" si="117"/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 s="1">
        <v>-1</v>
      </c>
      <c r="V312" s="1">
        <v>0</v>
      </c>
      <c r="W312">
        <v>0</v>
      </c>
      <c r="X312">
        <v>0</v>
      </c>
      <c r="Y312">
        <v>0</v>
      </c>
      <c r="Z312">
        <v>0</v>
      </c>
      <c r="AA312" s="1">
        <v>0</v>
      </c>
      <c r="AB312" s="1">
        <v>0</v>
      </c>
      <c r="AD312" s="16">
        <f t="shared" ref="AD312:AD314" si="131">SUM(K312,O312,Q312,S312,U312,W312,Y312,AA312)+IF(H312=1,1,0)+AD311+I312</f>
        <v>39</v>
      </c>
      <c r="AE312" s="16">
        <f t="shared" ref="AE312:AE314" si="132">SUM(L312,P312,R312,T312,V312,X312,Z312,AB312)+AE311</f>
        <v>66</v>
      </c>
      <c r="AM312" s="5">
        <v>0.1509375</v>
      </c>
      <c r="AN312" s="16">
        <v>43</v>
      </c>
      <c r="AO312" s="16">
        <v>77</v>
      </c>
    </row>
    <row r="313" spans="1:41" x14ac:dyDescent="0.35">
      <c r="A313" t="s">
        <v>58</v>
      </c>
      <c r="B313" t="s">
        <v>31</v>
      </c>
      <c r="C313" t="s">
        <v>59</v>
      </c>
      <c r="D313" s="5">
        <v>0.14888888888888888</v>
      </c>
      <c r="E313">
        <v>4</v>
      </c>
      <c r="F313">
        <v>8</v>
      </c>
      <c r="I313">
        <v>1</v>
      </c>
      <c r="J313">
        <v>1</v>
      </c>
      <c r="K313" s="22">
        <f t="shared" si="130"/>
        <v>1</v>
      </c>
      <c r="L313" s="22">
        <f t="shared" si="117"/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s="1">
        <v>0</v>
      </c>
      <c r="V313" s="1">
        <v>0</v>
      </c>
      <c r="W313">
        <v>0</v>
      </c>
      <c r="X313">
        <v>0</v>
      </c>
      <c r="Y313">
        <v>0</v>
      </c>
      <c r="Z313">
        <v>0</v>
      </c>
      <c r="AA313" s="1">
        <v>0</v>
      </c>
      <c r="AB313" s="1">
        <v>0</v>
      </c>
      <c r="AD313" s="16">
        <f t="shared" si="131"/>
        <v>41</v>
      </c>
      <c r="AE313" s="16">
        <f t="shared" si="132"/>
        <v>66</v>
      </c>
      <c r="AM313" s="23">
        <v>0.1524537037037037</v>
      </c>
      <c r="AN313" s="16">
        <v>45</v>
      </c>
      <c r="AO313" s="16">
        <v>77</v>
      </c>
    </row>
    <row r="314" spans="1:41" x14ac:dyDescent="0.35">
      <c r="A314" t="s">
        <v>58</v>
      </c>
      <c r="B314" t="s">
        <v>31</v>
      </c>
      <c r="C314" t="s">
        <v>59</v>
      </c>
      <c r="D314" s="5">
        <v>0.14922453703703703</v>
      </c>
      <c r="E314">
        <v>4</v>
      </c>
      <c r="F314">
        <v>8</v>
      </c>
      <c r="I314">
        <v>1</v>
      </c>
      <c r="J314">
        <v>1</v>
      </c>
      <c r="K314" s="22">
        <f t="shared" si="130"/>
        <v>1</v>
      </c>
      <c r="L314" s="22">
        <f t="shared" ref="L314:L345" si="133">IF(J314=2,1,0)</f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s="1">
        <v>0</v>
      </c>
      <c r="V314" s="1">
        <v>0</v>
      </c>
      <c r="W314">
        <v>0</v>
      </c>
      <c r="X314">
        <v>0</v>
      </c>
      <c r="Y314">
        <v>0</v>
      </c>
      <c r="Z314">
        <v>0</v>
      </c>
      <c r="AA314" s="1">
        <v>0</v>
      </c>
      <c r="AB314" s="1">
        <v>0</v>
      </c>
      <c r="AD314" s="16">
        <f t="shared" si="131"/>
        <v>43</v>
      </c>
      <c r="AE314" s="16">
        <f t="shared" si="132"/>
        <v>66</v>
      </c>
      <c r="AM314" s="5">
        <v>0.15293981481481481</v>
      </c>
      <c r="AN314" s="16">
        <v>45</v>
      </c>
      <c r="AO314" s="16">
        <v>76</v>
      </c>
    </row>
    <row r="315" spans="1:41" x14ac:dyDescent="0.35">
      <c r="A315" s="4" t="s">
        <v>0</v>
      </c>
      <c r="B315" s="4" t="s">
        <v>1</v>
      </c>
      <c r="C315" s="4" t="s">
        <v>2</v>
      </c>
      <c r="D315" s="4" t="s">
        <v>3</v>
      </c>
      <c r="E315" s="4" t="s">
        <v>4</v>
      </c>
      <c r="F315" s="4" t="s">
        <v>5</v>
      </c>
      <c r="G315" s="4"/>
      <c r="H315" s="4" t="s">
        <v>10</v>
      </c>
      <c r="I315" s="4" t="s">
        <v>11</v>
      </c>
      <c r="J315" s="4" t="s">
        <v>33</v>
      </c>
      <c r="K315" s="4" t="s">
        <v>36</v>
      </c>
      <c r="L315" s="4" t="s">
        <v>37</v>
      </c>
      <c r="M315" s="4" t="s">
        <v>12</v>
      </c>
      <c r="N315" s="4" t="s">
        <v>13</v>
      </c>
      <c r="O315" s="4" t="s">
        <v>14</v>
      </c>
      <c r="P315" s="4" t="s">
        <v>15</v>
      </c>
      <c r="Q315" s="4" t="s">
        <v>16</v>
      </c>
      <c r="R315" s="4" t="s">
        <v>17</v>
      </c>
      <c r="S315" s="4" t="s">
        <v>18</v>
      </c>
      <c r="T315" s="4" t="s">
        <v>19</v>
      </c>
      <c r="U315" s="4" t="s">
        <v>20</v>
      </c>
      <c r="V315" s="4" t="s">
        <v>21</v>
      </c>
      <c r="W315" s="4" t="s">
        <v>22</v>
      </c>
      <c r="X315" s="4" t="s">
        <v>23</v>
      </c>
      <c r="Y315" s="4" t="s">
        <v>24</v>
      </c>
      <c r="Z315" s="4" t="s">
        <v>25</v>
      </c>
      <c r="AA315" s="4" t="s">
        <v>26</v>
      </c>
      <c r="AB315" s="4" t="s">
        <v>27</v>
      </c>
      <c r="AC315" s="4">
        <v>-1</v>
      </c>
      <c r="AD315" s="15" t="s">
        <v>38</v>
      </c>
      <c r="AE315" s="15" t="s">
        <v>39</v>
      </c>
      <c r="AF315" s="4"/>
      <c r="AG315" s="4" t="s">
        <v>45</v>
      </c>
      <c r="AH315" s="4" t="s">
        <v>40</v>
      </c>
      <c r="AI315" s="4" t="s">
        <v>41</v>
      </c>
      <c r="AJ315" s="4" t="s">
        <v>46</v>
      </c>
      <c r="AM315" s="5">
        <v>0.15347222222222223</v>
      </c>
      <c r="AN315" s="16">
        <v>45</v>
      </c>
      <c r="AO315" s="16">
        <v>77</v>
      </c>
    </row>
    <row r="316" spans="1:41" s="22" customFormat="1" x14ac:dyDescent="0.35">
      <c r="A316" s="22" t="s">
        <v>58</v>
      </c>
      <c r="B316" s="22" t="s">
        <v>31</v>
      </c>
      <c r="C316" s="22" t="s">
        <v>59</v>
      </c>
      <c r="D316" s="23">
        <v>0.14967592592592593</v>
      </c>
      <c r="E316" s="22">
        <v>4</v>
      </c>
      <c r="F316" s="22">
        <v>9</v>
      </c>
      <c r="H316" s="22">
        <v>2</v>
      </c>
      <c r="I316" s="22">
        <v>1</v>
      </c>
      <c r="J316" s="22">
        <v>2</v>
      </c>
      <c r="K316" s="22">
        <f t="shared" si="130"/>
        <v>0</v>
      </c>
      <c r="L316" s="22">
        <f t="shared" si="133"/>
        <v>1</v>
      </c>
      <c r="M316" s="22">
        <v>0</v>
      </c>
      <c r="N316" s="22">
        <v>0</v>
      </c>
      <c r="O316" s="22">
        <v>0</v>
      </c>
      <c r="P316" s="22">
        <v>0</v>
      </c>
      <c r="Q316" s="22">
        <v>0</v>
      </c>
      <c r="R316" s="22">
        <v>0</v>
      </c>
      <c r="S316" s="22">
        <v>0</v>
      </c>
      <c r="T316" s="22">
        <v>0</v>
      </c>
      <c r="U316" s="25">
        <v>0</v>
      </c>
      <c r="V316" s="25">
        <v>0</v>
      </c>
      <c r="W316" s="22">
        <v>0</v>
      </c>
      <c r="X316" s="22">
        <v>0</v>
      </c>
      <c r="Y316" s="22">
        <v>0</v>
      </c>
      <c r="Z316" s="22">
        <v>0</v>
      </c>
      <c r="AA316" s="25">
        <v>0</v>
      </c>
      <c r="AB316" s="25">
        <v>0</v>
      </c>
      <c r="AD316" s="16">
        <f>SUM(K316,O316,Q316,S316,U316,W316,Y316,AA316)+IF(H316=1,1,0)+AD314</f>
        <v>43</v>
      </c>
      <c r="AE316" s="16">
        <f>SUM(L316,P316,R316,T316,V316,X316,Z316,AB316)+IF(H316=2,1,0)+I316+AE314</f>
        <v>69</v>
      </c>
      <c r="AG316" s="22">
        <v>109</v>
      </c>
      <c r="AH316" s="26">
        <f>(AD320-AD316)/$AG316</f>
        <v>0</v>
      </c>
      <c r="AI316" s="26">
        <f>(AE320-AE316)/$AG316</f>
        <v>7.3394495412844041E-2</v>
      </c>
      <c r="AJ316" s="22">
        <f>IF(AH316&gt;AI316,1,2)</f>
        <v>2</v>
      </c>
      <c r="AM316" s="5">
        <v>0.15384259259259259</v>
      </c>
      <c r="AN316" s="16">
        <v>49</v>
      </c>
      <c r="AO316" s="16">
        <v>77</v>
      </c>
    </row>
    <row r="317" spans="1:41" x14ac:dyDescent="0.35">
      <c r="A317" t="s">
        <v>58</v>
      </c>
      <c r="B317" t="s">
        <v>31</v>
      </c>
      <c r="C317" t="s">
        <v>59</v>
      </c>
      <c r="D317" s="5">
        <v>0.14993055555555554</v>
      </c>
      <c r="E317">
        <v>4</v>
      </c>
      <c r="F317">
        <v>9</v>
      </c>
      <c r="I317">
        <v>1</v>
      </c>
      <c r="J317">
        <v>1</v>
      </c>
      <c r="K317" s="22">
        <f t="shared" si="130"/>
        <v>1</v>
      </c>
      <c r="L317" s="22">
        <f t="shared" si="133"/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s="1">
        <v>0</v>
      </c>
      <c r="V317" s="1">
        <v>-1</v>
      </c>
      <c r="W317">
        <v>0</v>
      </c>
      <c r="X317">
        <v>0</v>
      </c>
      <c r="Y317">
        <v>0</v>
      </c>
      <c r="Z317">
        <v>0</v>
      </c>
      <c r="AA317" s="1">
        <v>0</v>
      </c>
      <c r="AB317" s="1">
        <v>0</v>
      </c>
      <c r="AD317" s="16">
        <f>SUM(K317,O317,Q317,S317,U317,W317,Y317,AA317)+IF(H317=1,1,0)+AD316</f>
        <v>44</v>
      </c>
      <c r="AE317" s="16">
        <f>SUM(L317,P317,R317,T317,V317,X317,Z317,AB317)+AE316+I317</f>
        <v>69</v>
      </c>
      <c r="AM317" s="5">
        <v>0.15435185185185185</v>
      </c>
      <c r="AN317" s="16">
        <v>50</v>
      </c>
      <c r="AO317" s="16">
        <v>78</v>
      </c>
    </row>
    <row r="318" spans="1:41" x14ac:dyDescent="0.35">
      <c r="A318" t="s">
        <v>58</v>
      </c>
      <c r="B318" t="s">
        <v>31</v>
      </c>
      <c r="C318" t="s">
        <v>59</v>
      </c>
      <c r="D318" s="5">
        <v>0.15030092592592592</v>
      </c>
      <c r="E318">
        <v>4</v>
      </c>
      <c r="F318">
        <v>9</v>
      </c>
      <c r="I318">
        <v>1</v>
      </c>
      <c r="J318">
        <v>2</v>
      </c>
      <c r="K318" s="22">
        <f t="shared" si="130"/>
        <v>0</v>
      </c>
      <c r="L318" s="22">
        <f t="shared" si="133"/>
        <v>1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 s="1">
        <v>0</v>
      </c>
      <c r="V318" s="1">
        <v>0</v>
      </c>
      <c r="W318">
        <v>0</v>
      </c>
      <c r="X318">
        <v>0</v>
      </c>
      <c r="Y318">
        <v>0</v>
      </c>
      <c r="Z318">
        <v>0</v>
      </c>
      <c r="AA318" s="1">
        <v>0</v>
      </c>
      <c r="AB318" s="1">
        <v>0</v>
      </c>
      <c r="AD318" s="16">
        <f t="shared" ref="AD318:AD320" si="134">SUM(K318,O318,Q318,S318,U318,W318,Y318,AA318)+IF(H318=1,1,0)+AD317</f>
        <v>44</v>
      </c>
      <c r="AE318" s="16">
        <f t="shared" ref="AE318:AE320" si="135">SUM(L318,P318,R318,T318,V318,X318,Z318,AB318)+AE317+I318</f>
        <v>73</v>
      </c>
      <c r="AM318" s="5">
        <v>0.15472222222222223</v>
      </c>
      <c r="AN318" s="16">
        <v>49</v>
      </c>
      <c r="AO318" s="16">
        <v>79</v>
      </c>
    </row>
    <row r="319" spans="1:41" x14ac:dyDescent="0.35">
      <c r="A319" t="s">
        <v>58</v>
      </c>
      <c r="B319" t="s">
        <v>31</v>
      </c>
      <c r="C319" t="s">
        <v>59</v>
      </c>
      <c r="D319" s="5">
        <v>0.15060185185185185</v>
      </c>
      <c r="E319">
        <v>4</v>
      </c>
      <c r="F319">
        <v>9</v>
      </c>
      <c r="I319">
        <v>1</v>
      </c>
      <c r="J319">
        <v>2</v>
      </c>
      <c r="K319" s="22">
        <f t="shared" si="130"/>
        <v>0</v>
      </c>
      <c r="L319" s="22">
        <f t="shared" si="133"/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 s="1">
        <v>0</v>
      </c>
      <c r="V319" s="1">
        <v>0</v>
      </c>
      <c r="W319">
        <v>0</v>
      </c>
      <c r="X319">
        <v>1</v>
      </c>
      <c r="Y319">
        <v>0</v>
      </c>
      <c r="Z319">
        <v>0</v>
      </c>
      <c r="AA319" s="1">
        <v>0</v>
      </c>
      <c r="AB319" s="1">
        <v>0</v>
      </c>
      <c r="AD319" s="16">
        <f t="shared" si="134"/>
        <v>44</v>
      </c>
      <c r="AE319" s="16">
        <f t="shared" si="135"/>
        <v>77</v>
      </c>
      <c r="AM319" s="5">
        <v>0.15542824074074074</v>
      </c>
      <c r="AN319" s="16">
        <v>52</v>
      </c>
      <c r="AO319" s="16">
        <v>79</v>
      </c>
    </row>
    <row r="320" spans="1:41" x14ac:dyDescent="0.35">
      <c r="A320" t="s">
        <v>58</v>
      </c>
      <c r="B320" t="s">
        <v>31</v>
      </c>
      <c r="C320" t="s">
        <v>59</v>
      </c>
      <c r="D320" s="5">
        <v>0.1509375</v>
      </c>
      <c r="E320">
        <v>4</v>
      </c>
      <c r="F320">
        <v>9</v>
      </c>
      <c r="I320">
        <v>-1</v>
      </c>
      <c r="J320">
        <v>2</v>
      </c>
      <c r="K320" s="22">
        <f t="shared" si="130"/>
        <v>0</v>
      </c>
      <c r="L320" s="22">
        <f t="shared" si="133"/>
        <v>1</v>
      </c>
      <c r="M320">
        <v>2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s="1">
        <v>-1</v>
      </c>
      <c r="V320" s="1">
        <v>0</v>
      </c>
      <c r="W320">
        <v>0</v>
      </c>
      <c r="X320">
        <v>0</v>
      </c>
      <c r="Y320">
        <v>0</v>
      </c>
      <c r="Z320">
        <v>0</v>
      </c>
      <c r="AA320" s="1">
        <v>0</v>
      </c>
      <c r="AB320" s="1">
        <v>0</v>
      </c>
      <c r="AD320" s="16">
        <f t="shared" si="134"/>
        <v>43</v>
      </c>
      <c r="AE320" s="16">
        <f t="shared" si="135"/>
        <v>77</v>
      </c>
      <c r="AM320" s="5">
        <v>0.15582175925925926</v>
      </c>
      <c r="AN320" s="16">
        <v>54</v>
      </c>
      <c r="AO320" s="16">
        <v>79</v>
      </c>
    </row>
    <row r="321" spans="1:41" x14ac:dyDescent="0.35">
      <c r="A321" s="4" t="s">
        <v>0</v>
      </c>
      <c r="B321" s="4" t="s">
        <v>1</v>
      </c>
      <c r="C321" s="4" t="s">
        <v>2</v>
      </c>
      <c r="D321" s="4" t="s">
        <v>3</v>
      </c>
      <c r="E321" s="4" t="s">
        <v>4</v>
      </c>
      <c r="F321" s="4" t="s">
        <v>5</v>
      </c>
      <c r="G321" s="4"/>
      <c r="H321" s="4" t="s">
        <v>10</v>
      </c>
      <c r="I321" s="4" t="s">
        <v>11</v>
      </c>
      <c r="J321" s="4" t="s">
        <v>33</v>
      </c>
      <c r="K321" s="4" t="s">
        <v>36</v>
      </c>
      <c r="L321" s="4" t="s">
        <v>37</v>
      </c>
      <c r="M321" s="4" t="s">
        <v>12</v>
      </c>
      <c r="N321" s="4" t="s">
        <v>13</v>
      </c>
      <c r="O321" s="4" t="s">
        <v>14</v>
      </c>
      <c r="P321" s="4" t="s">
        <v>15</v>
      </c>
      <c r="Q321" s="4" t="s">
        <v>16</v>
      </c>
      <c r="R321" s="4" t="s">
        <v>17</v>
      </c>
      <c r="S321" s="4" t="s">
        <v>18</v>
      </c>
      <c r="T321" s="4" t="s">
        <v>19</v>
      </c>
      <c r="U321" s="4" t="s">
        <v>20</v>
      </c>
      <c r="V321" s="4" t="s">
        <v>21</v>
      </c>
      <c r="W321" s="4" t="s">
        <v>22</v>
      </c>
      <c r="X321" s="4" t="s">
        <v>23</v>
      </c>
      <c r="Y321" s="4" t="s">
        <v>24</v>
      </c>
      <c r="Z321" s="4" t="s">
        <v>25</v>
      </c>
      <c r="AA321" s="4" t="s">
        <v>26</v>
      </c>
      <c r="AB321" s="4" t="s">
        <v>27</v>
      </c>
      <c r="AC321" s="4">
        <v>-1</v>
      </c>
      <c r="AD321" s="15" t="s">
        <v>38</v>
      </c>
      <c r="AE321" s="15" t="s">
        <v>39</v>
      </c>
      <c r="AF321" s="4"/>
      <c r="AG321" s="4" t="s">
        <v>45</v>
      </c>
      <c r="AH321" s="4" t="s">
        <v>40</v>
      </c>
      <c r="AI321" s="4" t="s">
        <v>41</v>
      </c>
      <c r="AJ321" s="4" t="s">
        <v>46</v>
      </c>
      <c r="AM321" s="23">
        <v>0.15636574074074075</v>
      </c>
      <c r="AN321" s="16">
        <v>54</v>
      </c>
      <c r="AO321" s="16">
        <v>82</v>
      </c>
    </row>
    <row r="322" spans="1:41" s="22" customFormat="1" x14ac:dyDescent="0.35">
      <c r="A322" s="22" t="s">
        <v>58</v>
      </c>
      <c r="B322" s="22" t="s">
        <v>31</v>
      </c>
      <c r="C322" s="22" t="s">
        <v>59</v>
      </c>
      <c r="D322" s="23">
        <v>0.1524537037037037</v>
      </c>
      <c r="E322" s="22">
        <v>4</v>
      </c>
      <c r="F322" s="22">
        <v>10</v>
      </c>
      <c r="H322" s="22">
        <v>1</v>
      </c>
      <c r="I322" s="22">
        <v>-1</v>
      </c>
      <c r="J322" s="22">
        <v>1</v>
      </c>
      <c r="K322" s="22">
        <f t="shared" si="130"/>
        <v>1</v>
      </c>
      <c r="L322" s="22">
        <f t="shared" si="133"/>
        <v>0</v>
      </c>
      <c r="M322" s="22">
        <v>0</v>
      </c>
      <c r="N322" s="22">
        <v>0</v>
      </c>
      <c r="O322" s="22">
        <v>0</v>
      </c>
      <c r="P322" s="22">
        <v>0</v>
      </c>
      <c r="Q322" s="22">
        <v>1</v>
      </c>
      <c r="R322" s="22">
        <v>0</v>
      </c>
      <c r="S322" s="22">
        <v>0</v>
      </c>
      <c r="T322" s="22">
        <v>0</v>
      </c>
      <c r="U322" s="25">
        <v>0</v>
      </c>
      <c r="V322" s="25">
        <v>0</v>
      </c>
      <c r="W322" s="22">
        <v>0</v>
      </c>
      <c r="X322" s="22">
        <v>0</v>
      </c>
      <c r="Y322" s="22">
        <v>0</v>
      </c>
      <c r="Z322" s="22">
        <v>0</v>
      </c>
      <c r="AA322" s="25">
        <v>0</v>
      </c>
      <c r="AB322" s="25">
        <v>0</v>
      </c>
      <c r="AD322" s="16">
        <f>SUM(K322,O322,Q322,S322,U322,W322,Y322,AA322)+IF(H322=1,1,0)+AD320+I322</f>
        <v>45</v>
      </c>
      <c r="AE322" s="16">
        <f>SUM(L322,P322,R322,T322,V322,X322,Z322,AB322)+IF(H322=2,1,0)+AE320</f>
        <v>77</v>
      </c>
      <c r="AG322" s="22">
        <v>291</v>
      </c>
      <c r="AH322" s="22">
        <f>(AD329-AD322)/$AG322</f>
        <v>3.0927835051546393E-2</v>
      </c>
      <c r="AI322" s="22">
        <f>(AE329-AE322)/$AG322</f>
        <v>6.8728522336769758E-3</v>
      </c>
      <c r="AJ322" s="22">
        <f>IF(AH322&gt;AI322,1,2)</f>
        <v>1</v>
      </c>
      <c r="AM322" s="5">
        <v>0.15680555555555556</v>
      </c>
      <c r="AN322" s="16">
        <v>56</v>
      </c>
      <c r="AO322" s="16">
        <v>81</v>
      </c>
    </row>
    <row r="323" spans="1:41" x14ac:dyDescent="0.35">
      <c r="A323" t="s">
        <v>58</v>
      </c>
      <c r="B323" t="s">
        <v>31</v>
      </c>
      <c r="C323" t="s">
        <v>59</v>
      </c>
      <c r="D323" s="5">
        <v>0.15293981481481481</v>
      </c>
      <c r="E323">
        <v>4</v>
      </c>
      <c r="F323">
        <v>10</v>
      </c>
      <c r="I323">
        <v>-1</v>
      </c>
      <c r="J323">
        <v>1</v>
      </c>
      <c r="K323" s="22">
        <f t="shared" si="130"/>
        <v>1</v>
      </c>
      <c r="L323" s="22">
        <f t="shared" si="133"/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s="1">
        <v>0</v>
      </c>
      <c r="V323" s="1">
        <v>-1</v>
      </c>
      <c r="W323">
        <v>0</v>
      </c>
      <c r="X323">
        <v>0</v>
      </c>
      <c r="Y323">
        <v>0</v>
      </c>
      <c r="Z323">
        <v>0</v>
      </c>
      <c r="AA323" s="1">
        <v>0</v>
      </c>
      <c r="AB323" s="1">
        <v>0</v>
      </c>
      <c r="AD323" s="16">
        <f>SUM(K323,O323,Q323,S323,U323,W323,Y323,AA323)+IF(H323=1,1,0)+AD322+I323</f>
        <v>45</v>
      </c>
      <c r="AE323" s="16">
        <f>SUM(L323,P323,R323,T323,V323,X323,Z323,AB323)+AE322</f>
        <v>76</v>
      </c>
      <c r="AM323" s="5">
        <v>0.15726851851851853</v>
      </c>
      <c r="AN323" s="16">
        <v>56</v>
      </c>
      <c r="AO323" s="16">
        <v>85</v>
      </c>
    </row>
    <row r="324" spans="1:41" x14ac:dyDescent="0.35">
      <c r="A324" t="s">
        <v>58</v>
      </c>
      <c r="B324" t="s">
        <v>31</v>
      </c>
      <c r="C324" t="s">
        <v>59</v>
      </c>
      <c r="D324" s="5">
        <v>0.15347222222222223</v>
      </c>
      <c r="E324">
        <v>4</v>
      </c>
      <c r="F324">
        <v>10</v>
      </c>
      <c r="I324">
        <v>1</v>
      </c>
      <c r="J324">
        <v>2</v>
      </c>
      <c r="K324" s="22">
        <f t="shared" si="130"/>
        <v>0</v>
      </c>
      <c r="L324" s="22">
        <f t="shared" si="133"/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s="1">
        <v>-1</v>
      </c>
      <c r="V324" s="1">
        <v>0</v>
      </c>
      <c r="W324">
        <v>0</v>
      </c>
      <c r="X324">
        <v>0</v>
      </c>
      <c r="Y324">
        <v>0</v>
      </c>
      <c r="Z324">
        <v>0</v>
      </c>
      <c r="AA324" s="1">
        <v>0</v>
      </c>
      <c r="AB324" s="1">
        <v>0</v>
      </c>
      <c r="AD324" s="16">
        <f t="shared" ref="AD324:AD329" si="136">SUM(K324,O324,Q324,S324,U324,W324,Y324,AA324)+IF(H324=1,1,0)+AD323+I324</f>
        <v>45</v>
      </c>
      <c r="AE324" s="16">
        <f t="shared" ref="AE324:AE329" si="137">SUM(L324,P324,R324,T324,V324,X324,Z324,AB324)+AE323</f>
        <v>77</v>
      </c>
      <c r="AM324" s="5">
        <v>0.15781249999999999</v>
      </c>
      <c r="AN324" s="16">
        <v>57</v>
      </c>
      <c r="AO324" s="16">
        <v>86</v>
      </c>
    </row>
    <row r="325" spans="1:41" x14ac:dyDescent="0.35">
      <c r="A325" t="s">
        <v>58</v>
      </c>
      <c r="B325" t="s">
        <v>31</v>
      </c>
      <c r="C325" t="s">
        <v>59</v>
      </c>
      <c r="D325" s="5">
        <v>0.15384259259259259</v>
      </c>
      <c r="E325">
        <v>4</v>
      </c>
      <c r="F325">
        <v>10</v>
      </c>
      <c r="I325">
        <v>1</v>
      </c>
      <c r="J325">
        <v>1</v>
      </c>
      <c r="K325" s="22">
        <f t="shared" si="130"/>
        <v>1</v>
      </c>
      <c r="L325" s="22">
        <f t="shared" si="133"/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 s="1">
        <v>0</v>
      </c>
      <c r="V325" s="1">
        <v>0</v>
      </c>
      <c r="W325">
        <v>1</v>
      </c>
      <c r="X325">
        <v>0</v>
      </c>
      <c r="Y325">
        <v>0</v>
      </c>
      <c r="Z325">
        <v>0</v>
      </c>
      <c r="AA325" s="1">
        <v>0</v>
      </c>
      <c r="AB325" s="1">
        <v>0</v>
      </c>
      <c r="AD325" s="16">
        <f t="shared" si="136"/>
        <v>49</v>
      </c>
      <c r="AE325" s="16">
        <f t="shared" si="137"/>
        <v>77</v>
      </c>
      <c r="AM325" s="5">
        <v>0.15822916666666667</v>
      </c>
      <c r="AN325" s="16">
        <v>58</v>
      </c>
      <c r="AO325" s="16">
        <v>84</v>
      </c>
    </row>
    <row r="326" spans="1:41" x14ac:dyDescent="0.35">
      <c r="A326" t="s">
        <v>58</v>
      </c>
      <c r="B326" t="s">
        <v>31</v>
      </c>
      <c r="C326" t="s">
        <v>59</v>
      </c>
      <c r="D326" s="5">
        <v>0.15435185185185185</v>
      </c>
      <c r="E326">
        <v>4</v>
      </c>
      <c r="F326">
        <v>10</v>
      </c>
      <c r="I326">
        <v>1</v>
      </c>
      <c r="J326">
        <v>2</v>
      </c>
      <c r="K326" s="22">
        <f t="shared" si="130"/>
        <v>0</v>
      </c>
      <c r="L326" s="22">
        <f t="shared" si="133"/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s="1">
        <v>0</v>
      </c>
      <c r="V326" s="1">
        <v>0</v>
      </c>
      <c r="W326">
        <v>0</v>
      </c>
      <c r="X326">
        <v>0</v>
      </c>
      <c r="Y326">
        <v>0</v>
      </c>
      <c r="Z326">
        <v>0</v>
      </c>
      <c r="AA326" s="1">
        <v>0</v>
      </c>
      <c r="AB326" s="1">
        <v>0</v>
      </c>
      <c r="AD326" s="16">
        <f t="shared" si="136"/>
        <v>50</v>
      </c>
      <c r="AE326" s="16">
        <f t="shared" si="137"/>
        <v>78</v>
      </c>
      <c r="AM326" s="5">
        <v>0.15900462962962963</v>
      </c>
      <c r="AN326" s="16">
        <v>61</v>
      </c>
      <c r="AO326" s="16">
        <v>83</v>
      </c>
    </row>
    <row r="327" spans="1:41" x14ac:dyDescent="0.35">
      <c r="A327" t="s">
        <v>58</v>
      </c>
      <c r="B327" t="s">
        <v>31</v>
      </c>
      <c r="C327" t="s">
        <v>59</v>
      </c>
      <c r="D327" s="5">
        <v>0.15472222222222223</v>
      </c>
      <c r="E327">
        <v>4</v>
      </c>
      <c r="F327">
        <v>10</v>
      </c>
      <c r="I327">
        <v>-1</v>
      </c>
      <c r="J327">
        <v>2</v>
      </c>
      <c r="K327" s="22">
        <f t="shared" si="130"/>
        <v>0</v>
      </c>
      <c r="L327" s="22">
        <f t="shared" si="133"/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s="1">
        <v>0</v>
      </c>
      <c r="V327" s="1">
        <v>0</v>
      </c>
      <c r="W327">
        <v>0</v>
      </c>
      <c r="X327">
        <v>0</v>
      </c>
      <c r="Y327">
        <v>0</v>
      </c>
      <c r="Z327">
        <v>0</v>
      </c>
      <c r="AA327" s="1">
        <v>0</v>
      </c>
      <c r="AB327" s="1">
        <v>0</v>
      </c>
      <c r="AD327" s="16">
        <f t="shared" si="136"/>
        <v>49</v>
      </c>
      <c r="AE327" s="16">
        <f t="shared" si="137"/>
        <v>79</v>
      </c>
      <c r="AM327" s="23">
        <v>0.16035879629629629</v>
      </c>
      <c r="AN327" s="16">
        <v>60</v>
      </c>
      <c r="AO327" s="16">
        <v>84</v>
      </c>
    </row>
    <row r="328" spans="1:41" x14ac:dyDescent="0.35">
      <c r="A328" t="s">
        <v>58</v>
      </c>
      <c r="B328" t="s">
        <v>31</v>
      </c>
      <c r="C328" t="s">
        <v>59</v>
      </c>
      <c r="D328" s="5">
        <v>0.15542824074074074</v>
      </c>
      <c r="E328">
        <v>4</v>
      </c>
      <c r="F328">
        <v>10</v>
      </c>
      <c r="I328">
        <v>1</v>
      </c>
      <c r="J328">
        <v>1</v>
      </c>
      <c r="K328" s="22">
        <f t="shared" si="130"/>
        <v>1</v>
      </c>
      <c r="L328" s="22">
        <f t="shared" si="133"/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 s="1">
        <v>0</v>
      </c>
      <c r="V328" s="1">
        <v>0</v>
      </c>
      <c r="W328">
        <v>0</v>
      </c>
      <c r="X328">
        <v>0</v>
      </c>
      <c r="Y328">
        <v>0</v>
      </c>
      <c r="Z328">
        <v>0</v>
      </c>
      <c r="AA328" s="1">
        <v>0</v>
      </c>
      <c r="AB328" s="1">
        <v>0</v>
      </c>
      <c r="AD328" s="16">
        <f t="shared" si="136"/>
        <v>52</v>
      </c>
      <c r="AE328" s="16">
        <f t="shared" si="137"/>
        <v>79</v>
      </c>
      <c r="AM328" s="5">
        <v>0.16101851851851853</v>
      </c>
      <c r="AN328" s="16">
        <v>63</v>
      </c>
      <c r="AO328" s="16">
        <v>84</v>
      </c>
    </row>
    <row r="329" spans="1:41" x14ac:dyDescent="0.35">
      <c r="A329" t="s">
        <v>58</v>
      </c>
      <c r="B329" t="s">
        <v>31</v>
      </c>
      <c r="C329" t="s">
        <v>59</v>
      </c>
      <c r="D329" s="5">
        <v>0.15582175925925926</v>
      </c>
      <c r="E329">
        <v>4</v>
      </c>
      <c r="F329">
        <v>10</v>
      </c>
      <c r="I329">
        <v>1</v>
      </c>
      <c r="J329">
        <v>1</v>
      </c>
      <c r="K329" s="22">
        <f t="shared" si="130"/>
        <v>1</v>
      </c>
      <c r="L329" s="22">
        <f t="shared" si="133"/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s="1">
        <v>0</v>
      </c>
      <c r="V329" s="1">
        <v>0</v>
      </c>
      <c r="W329">
        <v>0</v>
      </c>
      <c r="X329">
        <v>0</v>
      </c>
      <c r="Y329">
        <v>0</v>
      </c>
      <c r="Z329">
        <v>0</v>
      </c>
      <c r="AA329" s="1">
        <v>0</v>
      </c>
      <c r="AB329" s="1">
        <v>0</v>
      </c>
      <c r="AD329" s="16">
        <f t="shared" si="136"/>
        <v>54</v>
      </c>
      <c r="AE329" s="16">
        <f t="shared" si="137"/>
        <v>79</v>
      </c>
      <c r="AM329" s="5">
        <v>0.16145833333333334</v>
      </c>
      <c r="AN329" s="16">
        <v>64</v>
      </c>
      <c r="AO329" s="16">
        <v>84</v>
      </c>
    </row>
    <row r="330" spans="1:41" x14ac:dyDescent="0.35">
      <c r="A330" s="4" t="s">
        <v>0</v>
      </c>
      <c r="B330" s="4" t="s">
        <v>1</v>
      </c>
      <c r="C330" s="4" t="s">
        <v>2</v>
      </c>
      <c r="D330" s="4" t="s">
        <v>3</v>
      </c>
      <c r="E330" s="4" t="s">
        <v>4</v>
      </c>
      <c r="F330" s="4" t="s">
        <v>5</v>
      </c>
      <c r="G330" s="4"/>
      <c r="H330" s="4" t="s">
        <v>10</v>
      </c>
      <c r="I330" s="4" t="s">
        <v>11</v>
      </c>
      <c r="J330" s="4" t="s">
        <v>33</v>
      </c>
      <c r="K330" s="4" t="s">
        <v>36</v>
      </c>
      <c r="L330" s="4" t="s">
        <v>37</v>
      </c>
      <c r="M330" s="4" t="s">
        <v>12</v>
      </c>
      <c r="N330" s="4" t="s">
        <v>13</v>
      </c>
      <c r="O330" s="4" t="s">
        <v>14</v>
      </c>
      <c r="P330" s="4" t="s">
        <v>15</v>
      </c>
      <c r="Q330" s="4" t="s">
        <v>16</v>
      </c>
      <c r="R330" s="4" t="s">
        <v>17</v>
      </c>
      <c r="S330" s="4" t="s">
        <v>18</v>
      </c>
      <c r="T330" s="4" t="s">
        <v>19</v>
      </c>
      <c r="U330" s="4" t="s">
        <v>20</v>
      </c>
      <c r="V330" s="4" t="s">
        <v>21</v>
      </c>
      <c r="W330" s="4" t="s">
        <v>22</v>
      </c>
      <c r="X330" s="4" t="s">
        <v>23</v>
      </c>
      <c r="Y330" s="4" t="s">
        <v>24</v>
      </c>
      <c r="Z330" s="4" t="s">
        <v>25</v>
      </c>
      <c r="AA330" s="4" t="s">
        <v>26</v>
      </c>
      <c r="AB330" s="4" t="s">
        <v>27</v>
      </c>
      <c r="AC330" s="4">
        <v>-1</v>
      </c>
      <c r="AD330" s="15" t="s">
        <v>38</v>
      </c>
      <c r="AE330" s="15" t="s">
        <v>39</v>
      </c>
      <c r="AF330" s="4"/>
      <c r="AG330" s="4" t="s">
        <v>45</v>
      </c>
      <c r="AH330" s="4" t="s">
        <v>40</v>
      </c>
      <c r="AI330" s="4" t="s">
        <v>41</v>
      </c>
      <c r="AJ330" s="4" t="s">
        <v>46</v>
      </c>
      <c r="AM330" s="5">
        <v>0.1620949074074074</v>
      </c>
      <c r="AN330" s="16">
        <v>65</v>
      </c>
      <c r="AO330" s="16">
        <v>85</v>
      </c>
    </row>
    <row r="331" spans="1:41" s="22" customFormat="1" x14ac:dyDescent="0.35">
      <c r="A331" s="22" t="s">
        <v>58</v>
      </c>
      <c r="B331" s="22" t="s">
        <v>31</v>
      </c>
      <c r="C331" s="22" t="s">
        <v>59</v>
      </c>
      <c r="D331" s="23">
        <v>0.15636574074074075</v>
      </c>
      <c r="E331" s="22">
        <v>4</v>
      </c>
      <c r="F331" s="22">
        <v>11</v>
      </c>
      <c r="H331" s="22">
        <v>2</v>
      </c>
      <c r="I331" s="22">
        <v>1</v>
      </c>
      <c r="J331" s="22">
        <v>2</v>
      </c>
      <c r="K331" s="22">
        <f t="shared" si="130"/>
        <v>0</v>
      </c>
      <c r="L331" s="22">
        <f t="shared" si="133"/>
        <v>1</v>
      </c>
      <c r="M331" s="22">
        <v>0</v>
      </c>
      <c r="N331" s="22">
        <v>0</v>
      </c>
      <c r="O331" s="22">
        <v>0</v>
      </c>
      <c r="P331" s="22">
        <v>0</v>
      </c>
      <c r="Q331" s="22">
        <v>0</v>
      </c>
      <c r="R331" s="22">
        <v>0</v>
      </c>
      <c r="S331" s="22">
        <v>0</v>
      </c>
      <c r="T331" s="22">
        <v>0</v>
      </c>
      <c r="U331" s="25">
        <v>0</v>
      </c>
      <c r="V331" s="25">
        <v>0</v>
      </c>
      <c r="W331" s="22">
        <v>0</v>
      </c>
      <c r="X331" s="22">
        <v>0</v>
      </c>
      <c r="Y331" s="22">
        <v>0</v>
      </c>
      <c r="Z331" s="22">
        <v>0</v>
      </c>
      <c r="AA331" s="25">
        <v>0</v>
      </c>
      <c r="AB331" s="25">
        <v>0</v>
      </c>
      <c r="AD331" s="16">
        <f>SUM(K331,O331,Q331,S331,U331,W331,Y331,AA331)+IF(H331=1,1,0)+AD329</f>
        <v>54</v>
      </c>
      <c r="AE331" s="16">
        <f>SUM(L331,P331,R331,T331,V331,X331,Z331,AB331)+IF(H331=2,1,0)+I331+AE329</f>
        <v>82</v>
      </c>
      <c r="AG331" s="22">
        <v>228</v>
      </c>
      <c r="AH331" s="26">
        <f>(AD336-AD331)/$AG331</f>
        <v>3.0701754385964911E-2</v>
      </c>
      <c r="AI331" s="26">
        <f>(AE336-AE331)/$AG331</f>
        <v>4.3859649122807015E-3</v>
      </c>
      <c r="AJ331" s="22">
        <f>IF(AH331&gt;AI331,1,2)</f>
        <v>1</v>
      </c>
      <c r="AM331" s="5">
        <v>0.16251157407407407</v>
      </c>
      <c r="AN331" s="16">
        <v>66</v>
      </c>
      <c r="AO331" s="16">
        <v>87</v>
      </c>
    </row>
    <row r="332" spans="1:41" x14ac:dyDescent="0.35">
      <c r="A332" t="s">
        <v>58</v>
      </c>
      <c r="B332" t="s">
        <v>31</v>
      </c>
      <c r="C332" t="s">
        <v>59</v>
      </c>
      <c r="D332" s="5">
        <v>0.15680555555555556</v>
      </c>
      <c r="E332">
        <v>4</v>
      </c>
      <c r="F332">
        <v>11</v>
      </c>
      <c r="I332">
        <v>-1</v>
      </c>
      <c r="J332">
        <v>1</v>
      </c>
      <c r="K332" s="22">
        <f t="shared" si="130"/>
        <v>1</v>
      </c>
      <c r="L332" s="22">
        <f t="shared" si="133"/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s="1">
        <v>0</v>
      </c>
      <c r="V332" s="1">
        <v>0</v>
      </c>
      <c r="W332">
        <v>1</v>
      </c>
      <c r="X332">
        <v>0</v>
      </c>
      <c r="Y332">
        <v>0</v>
      </c>
      <c r="Z332">
        <v>0</v>
      </c>
      <c r="AA332" s="1">
        <v>0</v>
      </c>
      <c r="AB332" s="1">
        <v>0</v>
      </c>
      <c r="AD332" s="16">
        <f>SUM(K332,O332,Q332,S332,U332,W332,Y332,AA332)+IF(H332=1,1,0)+AD331</f>
        <v>56</v>
      </c>
      <c r="AE332" s="16">
        <f>SUM(L332,P332,R332,T332,V332,X332,Z332,AB332)+AE331+I332</f>
        <v>81</v>
      </c>
      <c r="AM332" s="5">
        <v>0.16321759259259258</v>
      </c>
      <c r="AN332" s="16">
        <v>68</v>
      </c>
      <c r="AO332" s="16">
        <v>86</v>
      </c>
    </row>
    <row r="333" spans="1:41" x14ac:dyDescent="0.35">
      <c r="A333" t="s">
        <v>58</v>
      </c>
      <c r="B333" t="s">
        <v>31</v>
      </c>
      <c r="C333" t="s">
        <v>59</v>
      </c>
      <c r="D333" s="5">
        <v>0.15726851851851853</v>
      </c>
      <c r="E333">
        <v>4</v>
      </c>
      <c r="F333">
        <v>11</v>
      </c>
      <c r="I333">
        <v>1</v>
      </c>
      <c r="J333">
        <v>2</v>
      </c>
      <c r="K333" s="22">
        <f t="shared" si="130"/>
        <v>0</v>
      </c>
      <c r="L333" s="22">
        <f t="shared" si="133"/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 s="1">
        <v>0</v>
      </c>
      <c r="V333" s="1">
        <v>0</v>
      </c>
      <c r="W333">
        <v>0</v>
      </c>
      <c r="X333">
        <v>1</v>
      </c>
      <c r="Y333">
        <v>0</v>
      </c>
      <c r="Z333">
        <v>0</v>
      </c>
      <c r="AA333" s="1">
        <v>0</v>
      </c>
      <c r="AB333" s="1">
        <v>0</v>
      </c>
      <c r="AD333" s="16">
        <f t="shared" ref="AD333:AD336" si="138">SUM(K333,O333,Q333,S333,U333,W333,Y333,AA333)+IF(H333=1,1,0)+AD332</f>
        <v>56</v>
      </c>
      <c r="AE333" s="16">
        <f t="shared" ref="AE333:AE336" si="139">SUM(L333,P333,R333,T333,V333,X333,Z333,AB333)+AE332+I333</f>
        <v>85</v>
      </c>
      <c r="AM333" s="5">
        <v>0.16358796296296296</v>
      </c>
      <c r="AN333" s="16">
        <v>70</v>
      </c>
      <c r="AO333" s="16">
        <v>86</v>
      </c>
    </row>
    <row r="334" spans="1:41" x14ac:dyDescent="0.35">
      <c r="A334" t="s">
        <v>58</v>
      </c>
      <c r="B334" t="s">
        <v>31</v>
      </c>
      <c r="C334" t="s">
        <v>59</v>
      </c>
      <c r="D334" s="5">
        <v>0.15781249999999999</v>
      </c>
      <c r="E334">
        <v>4</v>
      </c>
      <c r="F334">
        <v>11</v>
      </c>
      <c r="I334">
        <v>1</v>
      </c>
      <c r="J334">
        <v>1</v>
      </c>
      <c r="K334" s="22">
        <f t="shared" si="130"/>
        <v>1</v>
      </c>
      <c r="L334" s="22">
        <f t="shared" si="133"/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s="1">
        <v>0</v>
      </c>
      <c r="V334" s="1">
        <v>0</v>
      </c>
      <c r="W334">
        <v>0</v>
      </c>
      <c r="X334">
        <v>0</v>
      </c>
      <c r="Y334">
        <v>0</v>
      </c>
      <c r="Z334">
        <v>0</v>
      </c>
      <c r="AA334" s="1">
        <v>0</v>
      </c>
      <c r="AB334" s="1">
        <v>0</v>
      </c>
      <c r="AD334" s="16">
        <f t="shared" si="138"/>
        <v>57</v>
      </c>
      <c r="AE334" s="16">
        <f t="shared" si="139"/>
        <v>86</v>
      </c>
      <c r="AM334" s="5">
        <v>0.16401620370370371</v>
      </c>
      <c r="AN334" s="16">
        <v>72</v>
      </c>
      <c r="AO334" s="16">
        <v>86</v>
      </c>
    </row>
    <row r="335" spans="1:41" x14ac:dyDescent="0.35">
      <c r="A335" t="s">
        <v>58</v>
      </c>
      <c r="B335" t="s">
        <v>31</v>
      </c>
      <c r="C335" t="s">
        <v>59</v>
      </c>
      <c r="D335" s="5">
        <v>0.15822916666666667</v>
      </c>
      <c r="E335">
        <v>4</v>
      </c>
      <c r="F335">
        <v>11</v>
      </c>
      <c r="I335">
        <v>-1</v>
      </c>
      <c r="J335">
        <v>1</v>
      </c>
      <c r="K335" s="22">
        <f t="shared" si="130"/>
        <v>1</v>
      </c>
      <c r="L335" s="22">
        <f t="shared" si="133"/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s="1">
        <v>0</v>
      </c>
      <c r="V335" s="1">
        <v>-1</v>
      </c>
      <c r="W335">
        <v>0</v>
      </c>
      <c r="X335">
        <v>0</v>
      </c>
      <c r="Y335">
        <v>0</v>
      </c>
      <c r="Z335">
        <v>0</v>
      </c>
      <c r="AA335" s="1">
        <v>0</v>
      </c>
      <c r="AB335" s="1">
        <v>0</v>
      </c>
      <c r="AD335" s="16">
        <f t="shared" si="138"/>
        <v>58</v>
      </c>
      <c r="AE335" s="16">
        <f t="shared" si="139"/>
        <v>84</v>
      </c>
    </row>
    <row r="336" spans="1:41" x14ac:dyDescent="0.35">
      <c r="A336" t="s">
        <v>58</v>
      </c>
      <c r="B336" t="s">
        <v>31</v>
      </c>
      <c r="C336" t="s">
        <v>59</v>
      </c>
      <c r="D336" s="5">
        <v>0.15900462962962963</v>
      </c>
      <c r="E336">
        <v>4</v>
      </c>
      <c r="F336">
        <v>11</v>
      </c>
      <c r="I336">
        <v>-1</v>
      </c>
      <c r="J336">
        <v>1</v>
      </c>
      <c r="K336" s="22">
        <f t="shared" si="130"/>
        <v>1</v>
      </c>
      <c r="L336" s="22">
        <f t="shared" si="133"/>
        <v>0</v>
      </c>
      <c r="M336">
        <v>1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 s="1">
        <v>0</v>
      </c>
      <c r="V336" s="1">
        <v>0</v>
      </c>
      <c r="W336">
        <v>0</v>
      </c>
      <c r="X336">
        <v>0</v>
      </c>
      <c r="Y336">
        <v>1</v>
      </c>
      <c r="Z336">
        <v>0</v>
      </c>
      <c r="AA336" s="1">
        <v>0</v>
      </c>
      <c r="AB336" s="1">
        <v>0</v>
      </c>
      <c r="AD336" s="16">
        <f t="shared" si="138"/>
        <v>61</v>
      </c>
      <c r="AE336" s="16">
        <f t="shared" si="139"/>
        <v>83</v>
      </c>
    </row>
    <row r="337" spans="1:41" x14ac:dyDescent="0.35">
      <c r="A337" s="4" t="s">
        <v>0</v>
      </c>
      <c r="B337" s="4" t="s">
        <v>1</v>
      </c>
      <c r="C337" s="4" t="s">
        <v>2</v>
      </c>
      <c r="D337" s="4" t="s">
        <v>3</v>
      </c>
      <c r="E337" s="4" t="s">
        <v>4</v>
      </c>
      <c r="F337" s="4" t="s">
        <v>5</v>
      </c>
      <c r="G337" s="4"/>
      <c r="H337" s="4" t="s">
        <v>10</v>
      </c>
      <c r="I337" s="4" t="s">
        <v>11</v>
      </c>
      <c r="J337" s="4" t="s">
        <v>33</v>
      </c>
      <c r="K337" s="4" t="s">
        <v>36</v>
      </c>
      <c r="L337" s="4" t="s">
        <v>37</v>
      </c>
      <c r="M337" s="4" t="s">
        <v>12</v>
      </c>
      <c r="N337" s="4" t="s">
        <v>13</v>
      </c>
      <c r="O337" s="4" t="s">
        <v>14</v>
      </c>
      <c r="P337" s="4" t="s">
        <v>15</v>
      </c>
      <c r="Q337" s="4" t="s">
        <v>16</v>
      </c>
      <c r="R337" s="4" t="s">
        <v>17</v>
      </c>
      <c r="S337" s="4" t="s">
        <v>18</v>
      </c>
      <c r="T337" s="4" t="s">
        <v>19</v>
      </c>
      <c r="U337" s="4" t="s">
        <v>20</v>
      </c>
      <c r="V337" s="4" t="s">
        <v>21</v>
      </c>
      <c r="W337" s="4" t="s">
        <v>22</v>
      </c>
      <c r="X337" s="4" t="s">
        <v>23</v>
      </c>
      <c r="Y337" s="4" t="s">
        <v>24</v>
      </c>
      <c r="Z337" s="4" t="s">
        <v>25</v>
      </c>
      <c r="AA337" s="4" t="s">
        <v>26</v>
      </c>
      <c r="AB337" s="4" t="s">
        <v>27</v>
      </c>
      <c r="AC337" s="4">
        <v>-1</v>
      </c>
      <c r="AD337" s="15" t="s">
        <v>38</v>
      </c>
      <c r="AE337" s="15" t="s">
        <v>39</v>
      </c>
      <c r="AF337" s="4"/>
      <c r="AG337" s="4" t="s">
        <v>45</v>
      </c>
      <c r="AH337" s="4" t="s">
        <v>40</v>
      </c>
      <c r="AI337" s="4" t="s">
        <v>41</v>
      </c>
      <c r="AJ337" s="4" t="s">
        <v>46</v>
      </c>
    </row>
    <row r="338" spans="1:41" s="22" customFormat="1" x14ac:dyDescent="0.35">
      <c r="A338" s="22" t="s">
        <v>58</v>
      </c>
      <c r="B338" s="22" t="s">
        <v>31</v>
      </c>
      <c r="C338" s="22" t="s">
        <v>59</v>
      </c>
      <c r="D338" s="23">
        <v>0.16035879629629629</v>
      </c>
      <c r="E338" s="22">
        <v>4</v>
      </c>
      <c r="F338" s="22">
        <v>12</v>
      </c>
      <c r="H338" s="22">
        <v>1</v>
      </c>
      <c r="I338" s="22">
        <v>-1</v>
      </c>
      <c r="J338" s="22">
        <v>2</v>
      </c>
      <c r="K338" s="22">
        <f t="shared" si="130"/>
        <v>0</v>
      </c>
      <c r="L338" s="22">
        <f t="shared" si="133"/>
        <v>1</v>
      </c>
      <c r="M338" s="22">
        <v>0</v>
      </c>
      <c r="N338" s="22">
        <v>0</v>
      </c>
      <c r="O338" s="22">
        <v>0</v>
      </c>
      <c r="P338" s="22">
        <v>0</v>
      </c>
      <c r="Q338" s="22">
        <v>0</v>
      </c>
      <c r="R338" s="22">
        <v>0</v>
      </c>
      <c r="S338" s="22">
        <v>0</v>
      </c>
      <c r="T338" s="22">
        <v>0</v>
      </c>
      <c r="U338" s="25">
        <v>-1</v>
      </c>
      <c r="V338" s="25">
        <v>0</v>
      </c>
      <c r="W338" s="22">
        <v>0</v>
      </c>
      <c r="X338" s="22">
        <v>0</v>
      </c>
      <c r="Y338" s="22">
        <v>0</v>
      </c>
      <c r="Z338" s="22">
        <v>0</v>
      </c>
      <c r="AA338" s="25">
        <v>0</v>
      </c>
      <c r="AB338" s="25">
        <v>0</v>
      </c>
      <c r="AD338" s="16">
        <f>SUM(K338,O338,Q338,S338,U338,W338,Y338,AA338)+IF(H338=1,1,0)+AD336+I338</f>
        <v>60</v>
      </c>
      <c r="AE338" s="16">
        <f>SUM(L338,P338,R338,T338,V338,X338,Z338,AB338)+IF(H338=2,1,0)+AE336</f>
        <v>84</v>
      </c>
      <c r="AG338" s="22">
        <v>316</v>
      </c>
      <c r="AH338" s="22">
        <f>(AD345-AD338)/$AG338</f>
        <v>3.7974683544303799E-2</v>
      </c>
      <c r="AI338" s="22">
        <f>(AE345-AE338)/$AG338</f>
        <v>6.3291139240506328E-3</v>
      </c>
      <c r="AJ338" s="22">
        <f>IF(AH338&gt;AI338,1,2)</f>
        <v>1</v>
      </c>
      <c r="AN338" s="16"/>
      <c r="AO338" s="16"/>
    </row>
    <row r="339" spans="1:41" x14ac:dyDescent="0.35">
      <c r="A339" t="s">
        <v>58</v>
      </c>
      <c r="B339" t="s">
        <v>31</v>
      </c>
      <c r="C339" t="s">
        <v>59</v>
      </c>
      <c r="D339" s="5">
        <v>0.16101851851851853</v>
      </c>
      <c r="E339">
        <v>4</v>
      </c>
      <c r="F339">
        <v>12</v>
      </c>
      <c r="I339">
        <v>1</v>
      </c>
      <c r="J339">
        <v>1</v>
      </c>
      <c r="K339" s="22">
        <f t="shared" si="130"/>
        <v>1</v>
      </c>
      <c r="L339" s="22">
        <f t="shared" si="133"/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s="1">
        <v>0</v>
      </c>
      <c r="V339" s="1">
        <v>0</v>
      </c>
      <c r="W339">
        <v>1</v>
      </c>
      <c r="X339">
        <v>0</v>
      </c>
      <c r="Y339">
        <v>0</v>
      </c>
      <c r="Z339">
        <v>0</v>
      </c>
      <c r="AA339" s="1">
        <v>0</v>
      </c>
      <c r="AB339" s="1">
        <v>0</v>
      </c>
      <c r="AD339" s="16">
        <f>SUM(K339,O339,Q339,S339,U339,W339,Y339,AA339)+IF(H339=1,1,0)+AD338+I339</f>
        <v>63</v>
      </c>
      <c r="AE339" s="16">
        <f>SUM(L339,P339,R339,T339,V339,X339,Z339,AB339)+AE338</f>
        <v>84</v>
      </c>
    </row>
    <row r="340" spans="1:41" x14ac:dyDescent="0.35">
      <c r="A340" t="s">
        <v>58</v>
      </c>
      <c r="B340" t="s">
        <v>31</v>
      </c>
      <c r="C340" t="s">
        <v>59</v>
      </c>
      <c r="D340" s="5">
        <v>0.16145833333333334</v>
      </c>
      <c r="E340">
        <v>4</v>
      </c>
      <c r="F340">
        <v>12</v>
      </c>
      <c r="I340">
        <v>-1</v>
      </c>
      <c r="J340">
        <v>1</v>
      </c>
      <c r="K340" s="22">
        <f t="shared" si="130"/>
        <v>1</v>
      </c>
      <c r="L340" s="22">
        <f t="shared" si="133"/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 s="1">
        <v>0</v>
      </c>
      <c r="V340" s="1">
        <v>0</v>
      </c>
      <c r="W340">
        <v>0</v>
      </c>
      <c r="X340">
        <v>0</v>
      </c>
      <c r="Y340">
        <v>0</v>
      </c>
      <c r="Z340">
        <v>0</v>
      </c>
      <c r="AA340" s="1">
        <v>0</v>
      </c>
      <c r="AB340" s="1">
        <v>0</v>
      </c>
      <c r="AD340" s="16">
        <f t="shared" ref="AD340:AD345" si="140">SUM(K340,O340,Q340,S340,U340,W340,Y340,AA340)+IF(H340=1,1,0)+AD339+I340</f>
        <v>64</v>
      </c>
      <c r="AE340" s="16">
        <f t="shared" ref="AE340:AE345" si="141">SUM(L340,P340,R340,T340,V340,X340,Z340,AB340)+AE339</f>
        <v>84</v>
      </c>
    </row>
    <row r="341" spans="1:41" x14ac:dyDescent="0.35">
      <c r="A341" t="s">
        <v>58</v>
      </c>
      <c r="B341" t="s">
        <v>31</v>
      </c>
      <c r="C341" t="s">
        <v>59</v>
      </c>
      <c r="D341" s="5">
        <v>0.1620949074074074</v>
      </c>
      <c r="E341">
        <v>4</v>
      </c>
      <c r="F341">
        <v>12</v>
      </c>
      <c r="I341">
        <v>1</v>
      </c>
      <c r="J341">
        <v>2</v>
      </c>
      <c r="K341" s="22">
        <f t="shared" si="130"/>
        <v>0</v>
      </c>
      <c r="L341" s="22">
        <f t="shared" si="133"/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s="1">
        <v>0</v>
      </c>
      <c r="V341" s="1">
        <v>0</v>
      </c>
      <c r="W341">
        <v>0</v>
      </c>
      <c r="X341">
        <v>0</v>
      </c>
      <c r="Y341">
        <v>0</v>
      </c>
      <c r="Z341">
        <v>0</v>
      </c>
      <c r="AA341" s="1">
        <v>0</v>
      </c>
      <c r="AB341" s="1">
        <v>0</v>
      </c>
      <c r="AD341" s="16">
        <f t="shared" si="140"/>
        <v>65</v>
      </c>
      <c r="AE341" s="16">
        <f t="shared" si="141"/>
        <v>85</v>
      </c>
    </row>
    <row r="342" spans="1:41" x14ac:dyDescent="0.35">
      <c r="A342" t="s">
        <v>58</v>
      </c>
      <c r="B342" t="s">
        <v>31</v>
      </c>
      <c r="C342" t="s">
        <v>59</v>
      </c>
      <c r="D342" s="5">
        <v>0.16251157407407407</v>
      </c>
      <c r="E342">
        <v>4</v>
      </c>
      <c r="F342">
        <v>12</v>
      </c>
      <c r="I342">
        <v>1</v>
      </c>
      <c r="J342">
        <v>2</v>
      </c>
      <c r="K342" s="22">
        <f t="shared" si="130"/>
        <v>0</v>
      </c>
      <c r="L342" s="22">
        <f t="shared" si="133"/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0</v>
      </c>
      <c r="U342" s="1">
        <v>0</v>
      </c>
      <c r="V342" s="1">
        <v>0</v>
      </c>
      <c r="W342">
        <v>0</v>
      </c>
      <c r="X342">
        <v>0</v>
      </c>
      <c r="Y342">
        <v>0</v>
      </c>
      <c r="Z342">
        <v>0</v>
      </c>
      <c r="AA342" s="1">
        <v>0</v>
      </c>
      <c r="AB342" s="1">
        <v>0</v>
      </c>
      <c r="AD342" s="16">
        <f t="shared" si="140"/>
        <v>66</v>
      </c>
      <c r="AE342" s="16">
        <f t="shared" si="141"/>
        <v>87</v>
      </c>
    </row>
    <row r="343" spans="1:41" x14ac:dyDescent="0.35">
      <c r="A343" t="s">
        <v>58</v>
      </c>
      <c r="B343" t="s">
        <v>31</v>
      </c>
      <c r="C343" t="s">
        <v>59</v>
      </c>
      <c r="D343" s="5">
        <v>0.16321759259259258</v>
      </c>
      <c r="E343">
        <v>4</v>
      </c>
      <c r="F343">
        <v>12</v>
      </c>
      <c r="I343">
        <v>1</v>
      </c>
      <c r="J343">
        <v>1</v>
      </c>
      <c r="K343" s="22">
        <f t="shared" si="130"/>
        <v>1</v>
      </c>
      <c r="L343" s="22">
        <f t="shared" si="133"/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s="1">
        <v>0</v>
      </c>
      <c r="V343" s="1">
        <v>0</v>
      </c>
      <c r="W343">
        <v>0</v>
      </c>
      <c r="X343">
        <v>0</v>
      </c>
      <c r="Y343">
        <v>0</v>
      </c>
      <c r="Z343">
        <v>0</v>
      </c>
      <c r="AA343" s="1">
        <v>0</v>
      </c>
      <c r="AB343" s="1">
        <v>-1</v>
      </c>
      <c r="AD343" s="16">
        <f t="shared" si="140"/>
        <v>68</v>
      </c>
      <c r="AE343" s="16">
        <f t="shared" si="141"/>
        <v>86</v>
      </c>
    </row>
    <row r="344" spans="1:41" x14ac:dyDescent="0.35">
      <c r="A344" t="s">
        <v>58</v>
      </c>
      <c r="B344" t="s">
        <v>31</v>
      </c>
      <c r="C344" t="s">
        <v>59</v>
      </c>
      <c r="D344" s="5">
        <v>0.16358796296296296</v>
      </c>
      <c r="E344">
        <v>4</v>
      </c>
      <c r="F344">
        <v>12</v>
      </c>
      <c r="I344">
        <v>1</v>
      </c>
      <c r="J344">
        <v>1</v>
      </c>
      <c r="K344" s="22">
        <f t="shared" si="130"/>
        <v>1</v>
      </c>
      <c r="L344" s="22">
        <f t="shared" si="133"/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s="1">
        <v>0</v>
      </c>
      <c r="V344" s="1">
        <v>0</v>
      </c>
      <c r="W344">
        <v>0</v>
      </c>
      <c r="X344">
        <v>0</v>
      </c>
      <c r="Y344">
        <v>0</v>
      </c>
      <c r="Z344">
        <v>0</v>
      </c>
      <c r="AA344" s="1">
        <v>0</v>
      </c>
      <c r="AB344" s="1">
        <v>0</v>
      </c>
      <c r="AD344" s="16">
        <f t="shared" si="140"/>
        <v>70</v>
      </c>
      <c r="AE344" s="16">
        <f t="shared" si="141"/>
        <v>86</v>
      </c>
    </row>
    <row r="345" spans="1:41" x14ac:dyDescent="0.35">
      <c r="A345" t="s">
        <v>58</v>
      </c>
      <c r="B345" t="s">
        <v>31</v>
      </c>
      <c r="C345" t="s">
        <v>59</v>
      </c>
      <c r="D345" s="5">
        <v>0.16401620370370371</v>
      </c>
      <c r="E345">
        <v>4</v>
      </c>
      <c r="F345">
        <v>12</v>
      </c>
      <c r="I345">
        <v>1</v>
      </c>
      <c r="J345">
        <v>1</v>
      </c>
      <c r="K345" s="22">
        <f t="shared" si="130"/>
        <v>1</v>
      </c>
      <c r="L345" s="22">
        <f t="shared" si="133"/>
        <v>0</v>
      </c>
      <c r="M345">
        <v>1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s="1">
        <v>0</v>
      </c>
      <c r="V345" s="1">
        <v>0</v>
      </c>
      <c r="W345">
        <v>0</v>
      </c>
      <c r="X345">
        <v>0</v>
      </c>
      <c r="Y345">
        <v>0</v>
      </c>
      <c r="Z345">
        <v>0</v>
      </c>
      <c r="AA345" s="1">
        <v>0</v>
      </c>
      <c r="AB345" s="1">
        <v>0</v>
      </c>
      <c r="AD345" s="16">
        <f t="shared" si="140"/>
        <v>72</v>
      </c>
      <c r="AE345" s="16">
        <f t="shared" si="141"/>
        <v>86</v>
      </c>
    </row>
    <row r="348" spans="1:41" x14ac:dyDescent="0.35">
      <c r="U348" s="1">
        <v>0</v>
      </c>
      <c r="V348" s="1">
        <v>0</v>
      </c>
      <c r="AA348" s="1"/>
      <c r="AB348" s="1"/>
    </row>
    <row r="350" spans="1:41" x14ac:dyDescent="0.35">
      <c r="B350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Data_set_1</vt:lpstr>
      <vt:lpstr>Data_set_2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Cunningham</dc:creator>
  <cp:lastModifiedBy>Kyle Cunningham</cp:lastModifiedBy>
  <dcterms:created xsi:type="dcterms:W3CDTF">2024-02-02T22:19:14Z</dcterms:created>
  <dcterms:modified xsi:type="dcterms:W3CDTF">2024-02-04T21:15:10Z</dcterms:modified>
</cp:coreProperties>
</file>