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F:\Materials\vcet\excel lab\"/>
    </mc:Choice>
  </mc:AlternateContent>
  <xr:revisionPtr revIDLastSave="0" documentId="11_74AC9EEF63F2A53A15C7A8378E4E0CAC49A29315" xr6:coauthVersionLast="47" xr6:coauthVersionMax="47" xr10:uidLastSave="{00000000-0000-0000-0000-000000000000}"/>
  <bookViews>
    <workbookView xWindow="0" yWindow="0" windowWidth="17256" windowHeight="5928" firstSheet="1" activeTab="1" xr2:uid="{00000000-000D-0000-FFFF-FFFF00000000}"/>
  </bookViews>
  <sheets>
    <sheet name="Sheet1" sheetId="1" r:id="rId1"/>
    <sheet name="Sheet2" sheetId="2" r:id="rId2"/>
  </sheet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O2" i="2"/>
  <c r="N3" i="2"/>
  <c r="N4" i="2"/>
  <c r="N2" i="2"/>
  <c r="M2" i="2"/>
  <c r="G23" i="2"/>
  <c r="F23" i="2"/>
  <c r="C24" i="2"/>
  <c r="C23" i="2"/>
  <c r="D16" i="2"/>
  <c r="D20" i="2"/>
  <c r="D19" i="2"/>
  <c r="E13" i="2"/>
  <c r="D13" i="2"/>
  <c r="C13" i="2"/>
  <c r="I19" i="1"/>
  <c r="I18" i="1"/>
  <c r="K18" i="1"/>
  <c r="N11" i="2"/>
  <c r="N10" i="2"/>
  <c r="N9" i="2"/>
  <c r="N12" i="2"/>
  <c r="N8" i="2"/>
  <c r="O7" i="2"/>
  <c r="N7" i="2"/>
  <c r="J9" i="2"/>
  <c r="J8" i="2"/>
  <c r="H9" i="2"/>
  <c r="G9" i="2"/>
  <c r="F9" i="2"/>
  <c r="H8" i="2"/>
  <c r="G8" i="2"/>
  <c r="D8" i="2"/>
  <c r="F8" i="2"/>
  <c r="E9" i="2"/>
  <c r="D9" i="2"/>
  <c r="C9" i="2"/>
  <c r="E8" i="2"/>
  <c r="C8" i="2"/>
  <c r="O3" i="2"/>
  <c r="O4" i="2"/>
  <c r="M3" i="2"/>
  <c r="M4" i="2"/>
  <c r="K3" i="2"/>
  <c r="K4" i="2"/>
  <c r="K2" i="2"/>
  <c r="J3" i="2"/>
  <c r="J4" i="2"/>
  <c r="J2" i="2"/>
  <c r="H3" i="2"/>
  <c r="H4" i="2"/>
  <c r="H2" i="2"/>
  <c r="G4" i="2"/>
  <c r="G3" i="2"/>
  <c r="G2" i="2"/>
  <c r="D4" i="2"/>
  <c r="D3" i="2"/>
  <c r="B23" i="1" l="1"/>
  <c r="B22" i="1"/>
  <c r="H15" i="1"/>
  <c r="H18" i="1"/>
  <c r="H11" i="1"/>
  <c r="I10" i="1"/>
  <c r="H10" i="1"/>
  <c r="H12" i="1" s="1"/>
  <c r="E18" i="1"/>
  <c r="E17" i="1"/>
  <c r="D18" i="1"/>
  <c r="D17" i="1"/>
  <c r="C18" i="1"/>
  <c r="C17" i="1"/>
  <c r="E12" i="1"/>
  <c r="D12" i="1"/>
  <c r="C12" i="1"/>
  <c r="E11" i="1"/>
  <c r="D11" i="1"/>
  <c r="C11" i="1"/>
  <c r="H4" i="1"/>
  <c r="H3" i="1"/>
  <c r="H2" i="1"/>
  <c r="D3" i="1"/>
  <c r="I3" i="1" s="1"/>
  <c r="D4" i="1"/>
  <c r="J4" i="1" s="1"/>
  <c r="D2" i="1"/>
  <c r="J2" i="1" s="1"/>
  <c r="J3" i="1" l="1"/>
  <c r="H14" i="1"/>
  <c r="H13" i="1"/>
  <c r="I4" i="1"/>
  <c r="I2" i="1"/>
</calcChain>
</file>

<file path=xl/sharedStrings.xml><?xml version="1.0" encoding="utf-8"?>
<sst xmlns="http://schemas.openxmlformats.org/spreadsheetml/2006/main" count="77" uniqueCount="49">
  <si>
    <t>Day</t>
  </si>
  <si>
    <t>Month</t>
  </si>
  <si>
    <t>Year</t>
  </si>
  <si>
    <t>DATE()</t>
  </si>
  <si>
    <t>Date Text</t>
  </si>
  <si>
    <t>DATEVALUE()</t>
  </si>
  <si>
    <t>DATEADD</t>
  </si>
  <si>
    <t>SUB</t>
  </si>
  <si>
    <t>Difference using DATEDIF()</t>
  </si>
  <si>
    <t>Start Date</t>
  </si>
  <si>
    <t>End Date</t>
  </si>
  <si>
    <t>Years</t>
  </si>
  <si>
    <t>Months</t>
  </si>
  <si>
    <t>Days</t>
  </si>
  <si>
    <t>TODAY() &amp; TODAY()+VALUE</t>
  </si>
  <si>
    <t>MONTH()</t>
  </si>
  <si>
    <t>DAY()</t>
  </si>
  <si>
    <t>YEAR()</t>
  </si>
  <si>
    <t>NOW()</t>
  </si>
  <si>
    <t>start date</t>
  </si>
  <si>
    <t>end date</t>
  </si>
  <si>
    <t>md</t>
  </si>
  <si>
    <t>ym</t>
  </si>
  <si>
    <t>yd</t>
  </si>
  <si>
    <t>dob</t>
  </si>
  <si>
    <t>today</t>
  </si>
  <si>
    <t>age</t>
  </si>
  <si>
    <t>integer age</t>
  </si>
  <si>
    <t>TIME</t>
  </si>
  <si>
    <t>TIMEVALUE()</t>
  </si>
  <si>
    <t>DATE AS TEXT</t>
  </si>
  <si>
    <t>combined</t>
  </si>
  <si>
    <t>DATEADD()</t>
  </si>
  <si>
    <t>ADD YEAR</t>
  </si>
  <si>
    <t>ADD MONTH</t>
  </si>
  <si>
    <t>ADDDAYS</t>
  </si>
  <si>
    <t>Jan 3, 2018</t>
  </si>
  <si>
    <t>Number of weeks</t>
  </si>
  <si>
    <t>DOB</t>
  </si>
  <si>
    <t>TODAY</t>
  </si>
  <si>
    <t>AGE</t>
  </si>
  <si>
    <t>INT AGE</t>
  </si>
  <si>
    <t>Startdate</t>
  </si>
  <si>
    <t>Date</t>
  </si>
  <si>
    <t>3 months</t>
  </si>
  <si>
    <t>As of</t>
  </si>
  <si>
    <t>Anniversarydate</t>
  </si>
  <si>
    <t>DATE</t>
  </si>
  <si>
    <t>01-03-2017  12:28:48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</si>
</sst>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14009]dd/mm/yy;@"/>
    <numFmt numFmtId="166" formatCode="[$-14009]dd/mm/yyyy;@"/>
    <numFmt numFmtId="167" formatCode="[$-10409]hh:mm:ss\ AM/PM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  <font>
      <b/>
      <sz val="12"/>
      <color rgb="FFFA7D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5" borderId="7" applyNumberFormat="0" applyAlignment="0" applyProtection="0"/>
    <xf numFmtId="0" fontId="1" fillId="16" borderId="0" applyNumberFormat="0" applyBorder="0" applyAlignment="0" applyProtection="0"/>
    <xf numFmtId="0" fontId="6" fillId="17" borderId="0" applyNumberFormat="0" applyBorder="0" applyAlignment="0" applyProtection="0"/>
  </cellStyleXfs>
  <cellXfs count="68">
    <xf numFmtId="0" fontId="0" fillId="0" borderId="0" xfId="0"/>
    <xf numFmtId="0" fontId="7" fillId="7" borderId="3" xfId="6" applyFont="1" applyBorder="1"/>
    <xf numFmtId="0" fontId="8" fillId="0" borderId="0" xfId="0" applyFont="1"/>
    <xf numFmtId="0" fontId="9" fillId="4" borderId="3" xfId="3" applyFont="1" applyBorder="1"/>
    <xf numFmtId="14" fontId="8" fillId="14" borderId="3" xfId="13" applyNumberFormat="1" applyFont="1" applyBorder="1"/>
    <xf numFmtId="14" fontId="8" fillId="0" borderId="0" xfId="0" applyNumberFormat="1" applyFont="1"/>
    <xf numFmtId="165" fontId="8" fillId="0" borderId="0" xfId="0" applyNumberFormat="1" applyFont="1"/>
    <xf numFmtId="0" fontId="8" fillId="0" borderId="3" xfId="0" applyFont="1" applyBorder="1"/>
    <xf numFmtId="0" fontId="7" fillId="8" borderId="3" xfId="7" applyFont="1" applyBorder="1"/>
    <xf numFmtId="164" fontId="7" fillId="8" borderId="3" xfId="7" applyNumberFormat="1" applyFont="1" applyBorder="1" applyAlignment="1">
      <alignment wrapText="1"/>
    </xf>
    <xf numFmtId="14" fontId="9" fillId="4" borderId="3" xfId="3" applyNumberFormat="1" applyFont="1" applyBorder="1"/>
    <xf numFmtId="0" fontId="10" fillId="3" borderId="3" xfId="2" applyFont="1" applyBorder="1"/>
    <xf numFmtId="165" fontId="7" fillId="8" borderId="3" xfId="7" applyNumberFormat="1" applyFont="1" applyBorder="1"/>
    <xf numFmtId="165" fontId="13" fillId="0" borderId="0" xfId="0" applyNumberFormat="1" applyFont="1"/>
    <xf numFmtId="18" fontId="7" fillId="6" borderId="3" xfId="5" applyNumberFormat="1" applyFont="1" applyBorder="1"/>
    <xf numFmtId="0" fontId="7" fillId="6" borderId="3" xfId="5" applyFont="1" applyBorder="1"/>
    <xf numFmtId="0" fontId="11" fillId="2" borderId="3" xfId="1" applyFont="1" applyBorder="1"/>
    <xf numFmtId="14" fontId="12" fillId="5" borderId="3" xfId="4" applyNumberFormat="1" applyFont="1" applyBorder="1"/>
    <xf numFmtId="0" fontId="7" fillId="12" borderId="3" xfId="11" applyFont="1" applyBorder="1"/>
    <xf numFmtId="0" fontId="9" fillId="4" borderId="4" xfId="3" applyFont="1" applyBorder="1"/>
    <xf numFmtId="22" fontId="9" fillId="4" borderId="4" xfId="3" applyNumberFormat="1" applyFont="1" applyBorder="1"/>
    <xf numFmtId="14" fontId="9" fillId="4" borderId="6" xfId="3" applyNumberFormat="1" applyFont="1" applyBorder="1"/>
    <xf numFmtId="165" fontId="7" fillId="7" borderId="3" xfId="6" applyNumberFormat="1" applyFont="1" applyBorder="1"/>
    <xf numFmtId="14" fontId="7" fillId="13" borderId="3" xfId="12" applyNumberFormat="1" applyFont="1" applyBorder="1"/>
    <xf numFmtId="0" fontId="7" fillId="13" borderId="3" xfId="12" applyFont="1" applyBorder="1"/>
    <xf numFmtId="165" fontId="10" fillId="3" borderId="3" xfId="2" applyNumberFormat="1" applyFont="1" applyBorder="1"/>
    <xf numFmtId="0" fontId="7" fillId="9" borderId="3" xfId="8" applyFont="1" applyBorder="1"/>
    <xf numFmtId="14" fontId="8" fillId="10" borderId="3" xfId="9" applyNumberFormat="1" applyFont="1" applyBorder="1"/>
    <xf numFmtId="14" fontId="8" fillId="11" borderId="3" xfId="10" applyNumberFormat="1" applyFont="1" applyBorder="1"/>
    <xf numFmtId="164" fontId="8" fillId="0" borderId="0" xfId="0" applyNumberFormat="1" applyFont="1"/>
    <xf numFmtId="0" fontId="15" fillId="0" borderId="0" xfId="0" applyFont="1"/>
    <xf numFmtId="0" fontId="16" fillId="0" borderId="3" xfId="0" applyFont="1" applyBorder="1"/>
    <xf numFmtId="0" fontId="17" fillId="8" borderId="3" xfId="7" applyFont="1" applyBorder="1"/>
    <xf numFmtId="164" fontId="17" fillId="8" borderId="3" xfId="7" applyNumberFormat="1" applyFont="1" applyBorder="1" applyAlignment="1">
      <alignment wrapText="1"/>
    </xf>
    <xf numFmtId="14" fontId="18" fillId="4" borderId="3" xfId="3" applyNumberFormat="1" applyFont="1" applyBorder="1"/>
    <xf numFmtId="14" fontId="18" fillId="4" borderId="6" xfId="3" applyNumberFormat="1" applyFont="1" applyBorder="1"/>
    <xf numFmtId="0" fontId="19" fillId="3" borderId="3" xfId="2" applyFont="1" applyBorder="1"/>
    <xf numFmtId="0" fontId="18" fillId="4" borderId="4" xfId="3" applyFont="1" applyBorder="1"/>
    <xf numFmtId="0" fontId="16" fillId="0" borderId="0" xfId="0" applyFont="1"/>
    <xf numFmtId="165" fontId="17" fillId="8" borderId="3" xfId="7" applyNumberFormat="1" applyFont="1" applyBorder="1"/>
    <xf numFmtId="22" fontId="18" fillId="4" borderId="4" xfId="3" applyNumberFormat="1" applyFont="1" applyBorder="1"/>
    <xf numFmtId="0" fontId="17" fillId="7" borderId="3" xfId="6" applyFont="1" applyBorder="1"/>
    <xf numFmtId="18" fontId="17" fillId="6" borderId="3" xfId="5" applyNumberFormat="1" applyFont="1" applyBorder="1"/>
    <xf numFmtId="0" fontId="17" fillId="6" borderId="3" xfId="5" applyFont="1" applyBorder="1"/>
    <xf numFmtId="0" fontId="16" fillId="7" borderId="3" xfId="6" applyFont="1" applyBorder="1"/>
    <xf numFmtId="165" fontId="17" fillId="7" borderId="3" xfId="6" applyNumberFormat="1" applyFont="1" applyBorder="1"/>
    <xf numFmtId="0" fontId="18" fillId="4" borderId="3" xfId="3" applyFont="1" applyBorder="1"/>
    <xf numFmtId="14" fontId="16" fillId="14" borderId="3" xfId="13" applyNumberFormat="1" applyFont="1" applyBorder="1"/>
    <xf numFmtId="14" fontId="16" fillId="0" borderId="0" xfId="0" applyNumberFormat="1" applyFont="1"/>
    <xf numFmtId="166" fontId="16" fillId="0" borderId="0" xfId="0" applyNumberFormat="1" applyFont="1"/>
    <xf numFmtId="0" fontId="20" fillId="2" borderId="3" xfId="1" applyFont="1" applyBorder="1"/>
    <xf numFmtId="14" fontId="16" fillId="16" borderId="3" xfId="15" applyNumberFormat="1" applyFont="1" applyBorder="1"/>
    <xf numFmtId="14" fontId="17" fillId="17" borderId="3" xfId="16" applyNumberFormat="1" applyFont="1" applyBorder="1"/>
    <xf numFmtId="15" fontId="18" fillId="4" borderId="3" xfId="3" applyNumberFormat="1" applyFont="1" applyBorder="1"/>
    <xf numFmtId="14" fontId="20" fillId="2" borderId="3" xfId="1" applyNumberFormat="1" applyFont="1" applyBorder="1"/>
    <xf numFmtId="14" fontId="19" fillId="3" borderId="3" xfId="2" applyNumberFormat="1" applyFont="1" applyBorder="1"/>
    <xf numFmtId="0" fontId="20" fillId="2" borderId="3" xfId="1" applyNumberFormat="1" applyFont="1" applyBorder="1"/>
    <xf numFmtId="166" fontId="20" fillId="2" borderId="3" xfId="1" applyNumberFormat="1" applyFont="1" applyBorder="1"/>
    <xf numFmtId="164" fontId="19" fillId="3" borderId="3" xfId="2" applyNumberFormat="1" applyFont="1" applyBorder="1"/>
    <xf numFmtId="22" fontId="18" fillId="4" borderId="3" xfId="3" applyNumberFormat="1" applyFont="1" applyBorder="1"/>
    <xf numFmtId="167" fontId="18" fillId="4" borderId="3" xfId="3" applyNumberFormat="1" applyFont="1" applyBorder="1"/>
    <xf numFmtId="0" fontId="7" fillId="7" borderId="4" xfId="6" applyFont="1" applyBorder="1" applyAlignment="1">
      <alignment horizontal="center"/>
    </xf>
    <xf numFmtId="0" fontId="7" fillId="7" borderId="2" xfId="6" applyFont="1" applyBorder="1" applyAlignment="1">
      <alignment horizontal="center"/>
    </xf>
    <xf numFmtId="0" fontId="7" fillId="7" borderId="5" xfId="6" applyFont="1" applyBorder="1" applyAlignment="1">
      <alignment horizontal="center"/>
    </xf>
    <xf numFmtId="0" fontId="17" fillId="7" borderId="4" xfId="6" applyFont="1" applyBorder="1" applyAlignment="1">
      <alignment horizontal="center"/>
    </xf>
    <xf numFmtId="0" fontId="17" fillId="7" borderId="2" xfId="6" applyFont="1" applyBorder="1" applyAlignment="1">
      <alignment horizontal="center"/>
    </xf>
    <xf numFmtId="0" fontId="17" fillId="7" borderId="5" xfId="6" applyFont="1" applyBorder="1" applyAlignment="1">
      <alignment horizontal="center"/>
    </xf>
    <xf numFmtId="0" fontId="17" fillId="15" borderId="3" xfId="14" applyFont="1" applyBorder="1" applyAlignment="1">
      <alignment horizontal="center"/>
    </xf>
  </cellXfs>
  <cellStyles count="17">
    <cellStyle name="20% - Accent4" xfId="9" builtinId="42"/>
    <cellStyle name="20% - Accent5" xfId="10" builtinId="46"/>
    <cellStyle name="40% - Accent1" xfId="15" builtinId="31"/>
    <cellStyle name="40% - Accent6" xfId="13" builtinId="51"/>
    <cellStyle name="60% - Accent1" xfId="5" builtinId="32"/>
    <cellStyle name="60% - Accent3" xfId="8" builtinId="40"/>
    <cellStyle name="60% - Accent5" xfId="11" builtinId="48"/>
    <cellStyle name="60% - Accent6" xfId="16" builtinId="52"/>
    <cellStyle name="Accent2" xfId="6" builtinId="33"/>
    <cellStyle name="Accent3" xfId="7" builtinId="37"/>
    <cellStyle name="Accent6" xfId="12" builtinId="49"/>
    <cellStyle name="Bad" xfId="2" builtinId="27"/>
    <cellStyle name="Calculation" xfId="4" builtinId="22"/>
    <cellStyle name="Check Cell" xfId="1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21" sqref="A21:B23"/>
    </sheetView>
  </sheetViews>
  <sheetFormatPr defaultColWidth="8.85546875" defaultRowHeight="15.6"/>
  <cols>
    <col min="1" max="2" width="15.5703125" style="2" bestFit="1" customWidth="1"/>
    <col min="3" max="3" width="9.28515625" style="2" bestFit="1" customWidth="1"/>
    <col min="4" max="4" width="24.140625" style="2" bestFit="1" customWidth="1"/>
    <col min="5" max="6" width="24" style="2" customWidth="1"/>
    <col min="7" max="7" width="26.85546875" style="6" customWidth="1"/>
    <col min="8" max="8" width="17.140625" style="2" customWidth="1"/>
    <col min="9" max="10" width="15.7109375" style="2" bestFit="1" customWidth="1"/>
    <col min="11" max="11" width="11.5703125" style="2" bestFit="1" customWidth="1"/>
    <col min="12" max="16384" width="8.85546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 s="22" t="s">
        <v>4</v>
      </c>
      <c r="H1" s="1" t="s">
        <v>5</v>
      </c>
      <c r="I1" s="1" t="s">
        <v>6</v>
      </c>
      <c r="J1" s="1" t="s">
        <v>7</v>
      </c>
    </row>
    <row r="2" spans="1:10">
      <c r="A2" s="3">
        <v>2</v>
      </c>
      <c r="B2" s="3">
        <v>11</v>
      </c>
      <c r="C2" s="3">
        <v>2000</v>
      </c>
      <c r="D2" s="4">
        <f>DATE(C2,B2,A2)</f>
        <v>36832</v>
      </c>
      <c r="E2" s="29"/>
      <c r="G2" s="25">
        <v>36832</v>
      </c>
      <c r="H2" s="26">
        <f>DATEVALUE("02-NOV-2000")</f>
        <v>36832</v>
      </c>
      <c r="I2" s="27">
        <f>D2+5</f>
        <v>36837</v>
      </c>
      <c r="J2" s="28">
        <f>D2-10</f>
        <v>36822</v>
      </c>
    </row>
    <row r="3" spans="1:10">
      <c r="A3" s="3">
        <v>4</v>
      </c>
      <c r="B3" s="3">
        <v>5</v>
      </c>
      <c r="C3" s="3">
        <v>1998</v>
      </c>
      <c r="D3" s="4">
        <f>DATE(C3,B3,A3)</f>
        <v>35919</v>
      </c>
      <c r="G3" s="25">
        <v>35919</v>
      </c>
      <c r="H3" s="26">
        <f>DATEVALUE("04-MAY-1998")</f>
        <v>35919</v>
      </c>
      <c r="I3" s="27">
        <f>D3+5</f>
        <v>35924</v>
      </c>
      <c r="J3" s="28">
        <f t="shared" ref="J3:J4" si="0">D3-10</f>
        <v>35909</v>
      </c>
    </row>
    <row r="4" spans="1:10">
      <c r="A4" s="3">
        <v>6</v>
      </c>
      <c r="B4" s="3">
        <v>4</v>
      </c>
      <c r="C4" s="3">
        <v>1990</v>
      </c>
      <c r="D4" s="4">
        <f>DATE(C4,B4,A4)</f>
        <v>32969</v>
      </c>
      <c r="G4" s="25">
        <v>32969</v>
      </c>
      <c r="H4" s="26">
        <f>DATEVALUE("06/04/1990")</f>
        <v>32969</v>
      </c>
      <c r="I4" s="27">
        <f>D4+5</f>
        <v>32974</v>
      </c>
      <c r="J4" s="28">
        <f t="shared" si="0"/>
        <v>32959</v>
      </c>
    </row>
    <row r="5" spans="1:10">
      <c r="A5"/>
      <c r="B5"/>
      <c r="C5"/>
      <c r="D5"/>
      <c r="G5"/>
      <c r="H5"/>
      <c r="I5"/>
      <c r="J5"/>
    </row>
    <row r="6" spans="1:10">
      <c r="A6"/>
      <c r="B6"/>
      <c r="C6"/>
      <c r="D6"/>
      <c r="G6"/>
      <c r="H6"/>
      <c r="I6"/>
      <c r="J6"/>
    </row>
    <row r="7" spans="1:10">
      <c r="A7"/>
      <c r="B7"/>
      <c r="C7"/>
      <c r="D7"/>
      <c r="G7"/>
      <c r="H7"/>
      <c r="I7"/>
      <c r="J7"/>
    </row>
    <row r="8" spans="1:10">
      <c r="D8" s="5"/>
      <c r="E8" s="5"/>
      <c r="F8" s="5"/>
    </row>
    <row r="9" spans="1:10">
      <c r="A9" s="7"/>
      <c r="B9" s="7"/>
      <c r="C9" s="61" t="s">
        <v>8</v>
      </c>
      <c r="D9" s="62"/>
      <c r="E9" s="63"/>
      <c r="G9" s="2"/>
    </row>
    <row r="10" spans="1:10">
      <c r="A10" s="8" t="s">
        <v>9</v>
      </c>
      <c r="B10" s="8" t="s">
        <v>10</v>
      </c>
      <c r="C10" s="8" t="s">
        <v>11</v>
      </c>
      <c r="D10" s="8" t="s">
        <v>12</v>
      </c>
      <c r="E10" s="9" t="s">
        <v>13</v>
      </c>
      <c r="G10" s="8" t="s">
        <v>14</v>
      </c>
      <c r="H10" s="10">
        <f ca="1">TODAY()</f>
        <v>45562</v>
      </c>
      <c r="I10" s="21">
        <f ca="1">TODAY()+7</f>
        <v>45569</v>
      </c>
    </row>
    <row r="11" spans="1:10">
      <c r="A11" s="10">
        <v>35186</v>
      </c>
      <c r="B11" s="10">
        <v>35551</v>
      </c>
      <c r="C11" s="11">
        <f>DATEDIF(A11,B11,"y")</f>
        <v>1</v>
      </c>
      <c r="D11" s="11">
        <f>DATEDIF(A11,B11,"m")</f>
        <v>12</v>
      </c>
      <c r="E11" s="11">
        <f>DATEDIF(A11,B11,"d")</f>
        <v>365</v>
      </c>
      <c r="G11" s="8" t="s">
        <v>15</v>
      </c>
      <c r="H11" s="19">
        <f ca="1">MONTH(TODAY())</f>
        <v>9</v>
      </c>
    </row>
    <row r="12" spans="1:10">
      <c r="A12" s="10">
        <v>39695</v>
      </c>
      <c r="B12" s="10">
        <v>41133</v>
      </c>
      <c r="C12" s="11">
        <f>DATEDIF(A12,B12,"y")</f>
        <v>3</v>
      </c>
      <c r="D12" s="11">
        <f>DATEDIF(A12,B12,"m")</f>
        <v>47</v>
      </c>
      <c r="E12" s="11">
        <f>DATEDIF(A12,B12,"d")</f>
        <v>1438</v>
      </c>
      <c r="G12" s="8" t="s">
        <v>16</v>
      </c>
      <c r="H12" s="19">
        <f ca="1">DAY(H10)</f>
        <v>27</v>
      </c>
    </row>
    <row r="13" spans="1:10">
      <c r="G13" s="12" t="s">
        <v>15</v>
      </c>
      <c r="H13" s="19">
        <f ca="1">MONTH(H10)</f>
        <v>9</v>
      </c>
    </row>
    <row r="14" spans="1:10">
      <c r="G14" s="12" t="s">
        <v>17</v>
      </c>
      <c r="H14" s="19">
        <f ca="1">YEAR(H10)</f>
        <v>2024</v>
      </c>
    </row>
    <row r="15" spans="1:10">
      <c r="G15" s="12" t="s">
        <v>18</v>
      </c>
      <c r="H15" s="20">
        <f ca="1">NOW()</f>
        <v>45562.446641203707</v>
      </c>
    </row>
    <row r="16" spans="1:10">
      <c r="A16" s="16" t="s">
        <v>19</v>
      </c>
      <c r="B16" s="16" t="s">
        <v>20</v>
      </c>
      <c r="C16" s="16" t="s">
        <v>21</v>
      </c>
      <c r="D16" s="16" t="s">
        <v>22</v>
      </c>
      <c r="E16" s="16" t="s">
        <v>23</v>
      </c>
    </row>
    <row r="17" spans="1:11">
      <c r="A17" s="17">
        <v>36043</v>
      </c>
      <c r="B17" s="17">
        <v>40177</v>
      </c>
      <c r="C17" s="18">
        <f>DATEDIF(A17,B17,"md")</f>
        <v>25</v>
      </c>
      <c r="D17" s="18">
        <f>DATEDIF(A17,B17,"ym")</f>
        <v>3</v>
      </c>
      <c r="E17" s="18">
        <f>DATEDIF(A17,B17,"yd")</f>
        <v>116</v>
      </c>
      <c r="G17" s="22" t="s">
        <v>24</v>
      </c>
      <c r="H17" s="1" t="s">
        <v>25</v>
      </c>
      <c r="I17" s="1" t="s">
        <v>26</v>
      </c>
      <c r="J17"/>
      <c r="K17" s="1" t="s">
        <v>27</v>
      </c>
    </row>
    <row r="18" spans="1:11">
      <c r="A18" s="17">
        <v>38181</v>
      </c>
      <c r="B18" s="17">
        <v>44001</v>
      </c>
      <c r="C18" s="18">
        <f>DATEDIF(A18,B18,"md")</f>
        <v>6</v>
      </c>
      <c r="D18" s="18">
        <f>DATEDIF(A18,B18,"ym")</f>
        <v>11</v>
      </c>
      <c r="E18" s="18">
        <f>DATEDIF(A18,B18,"yd")</f>
        <v>341</v>
      </c>
      <c r="G18" s="23">
        <v>36802</v>
      </c>
      <c r="H18" s="23">
        <f ca="1">TODAY()</f>
        <v>45562</v>
      </c>
      <c r="I18" s="24">
        <f ca="1">(TODAY()-G18)/365</f>
        <v>24</v>
      </c>
      <c r="J18"/>
      <c r="K18" s="23">
        <f ca="1">INT(TODAY()-G18)/365</f>
        <v>24</v>
      </c>
    </row>
    <row r="19" spans="1:11" ht="17.45">
      <c r="G19" s="13"/>
      <c r="I19" s="5">
        <f ca="1">(TODAY()-G18)/365</f>
        <v>24</v>
      </c>
    </row>
    <row r="21" spans="1:11">
      <c r="A21" s="1" t="s">
        <v>28</v>
      </c>
      <c r="B21" s="1" t="s">
        <v>29</v>
      </c>
      <c r="K21" s="5"/>
    </row>
    <row r="22" spans="1:11">
      <c r="A22" s="14">
        <v>2.0833333333333332E-2</v>
      </c>
      <c r="B22" s="15">
        <f>TIMEVALUE("12:30 AM")</f>
        <v>2.0833333333333332E-2</v>
      </c>
    </row>
    <row r="23" spans="1:11">
      <c r="A23" s="14">
        <v>0.88541666666666663</v>
      </c>
      <c r="B23" s="15">
        <f>TIMEVALUE("09:15 PM")</f>
        <v>0.88541666666666663</v>
      </c>
    </row>
  </sheetData>
  <mergeCells count="1">
    <mergeCell ref="C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"/>
  <sheetViews>
    <sheetView tabSelected="1" workbookViewId="0">
      <selection activeCell="E22" sqref="E22:G23"/>
    </sheetView>
  </sheetViews>
  <sheetFormatPr defaultRowHeight="21"/>
  <cols>
    <col min="1" max="1" width="22" style="30" bestFit="1" customWidth="1"/>
    <col min="2" max="2" width="11.28515625" style="30" customWidth="1"/>
    <col min="3" max="3" width="13.28515625" style="30" customWidth="1"/>
    <col min="4" max="4" width="18.42578125" style="30" customWidth="1"/>
    <col min="5" max="5" width="23.85546875" customWidth="1"/>
    <col min="6" max="6" width="11.28515625" customWidth="1"/>
    <col min="7" max="7" width="13.5703125" customWidth="1"/>
    <col min="8" max="8" width="10.28515625" bestFit="1" customWidth="1"/>
    <col min="10" max="10" width="11.5703125" bestFit="1" customWidth="1"/>
    <col min="11" max="11" width="11.28515625" bestFit="1" customWidth="1"/>
    <col min="13" max="13" width="27.140625" customWidth="1"/>
    <col min="14" max="14" width="17" customWidth="1"/>
    <col min="15" max="15" width="11.28515625" customWidth="1"/>
  </cols>
  <sheetData>
    <row r="1" spans="1:23" ht="15.6">
      <c r="A1" s="44" t="s">
        <v>30</v>
      </c>
      <c r="B1" s="41" t="s">
        <v>1</v>
      </c>
      <c r="C1" s="41" t="s">
        <v>2</v>
      </c>
      <c r="D1" s="41" t="s">
        <v>3</v>
      </c>
      <c r="E1" s="38"/>
      <c r="F1" s="45" t="s">
        <v>4</v>
      </c>
      <c r="G1" s="41" t="s">
        <v>5</v>
      </c>
      <c r="H1" s="41" t="s">
        <v>31</v>
      </c>
      <c r="I1" s="41"/>
      <c r="J1" s="41" t="s">
        <v>32</v>
      </c>
      <c r="K1" s="41" t="s">
        <v>7</v>
      </c>
      <c r="L1" s="38"/>
      <c r="M1" s="41" t="s">
        <v>33</v>
      </c>
      <c r="N1" s="41" t="s">
        <v>34</v>
      </c>
      <c r="O1" s="41" t="s">
        <v>35</v>
      </c>
      <c r="P1" s="38"/>
      <c r="Q1" s="38"/>
      <c r="R1" s="38"/>
      <c r="S1" s="38"/>
      <c r="T1" s="38"/>
      <c r="U1" s="38"/>
      <c r="V1" s="38"/>
      <c r="W1" s="38"/>
    </row>
    <row r="2" spans="1:23" ht="15.6">
      <c r="A2" s="46">
        <v>2</v>
      </c>
      <c r="B2" s="46">
        <v>11</v>
      </c>
      <c r="C2" s="46">
        <v>2000</v>
      </c>
      <c r="D2" s="47">
        <f>DATE(C2,B2,A2)</f>
        <v>36832</v>
      </c>
      <c r="E2" s="38"/>
      <c r="F2" s="46" t="s">
        <v>36</v>
      </c>
      <c r="G2" s="50">
        <f>DATEVALUE("03-jan-2018")</f>
        <v>43103</v>
      </c>
      <c r="H2" s="36">
        <f>DATEVALUE(A2 &amp; "/" &amp; B2 &amp; "/" &amp; C2)</f>
        <v>36832</v>
      </c>
      <c r="I2" s="31"/>
      <c r="J2" s="51">
        <f>D2+5</f>
        <v>36837</v>
      </c>
      <c r="K2" s="52">
        <f>D2-10</f>
        <v>36822</v>
      </c>
      <c r="L2" s="38"/>
      <c r="M2" s="34">
        <f>DATE(YEAR(D2) + 5, MONTH(D2), DAY(D2))</f>
        <v>38658</v>
      </c>
      <c r="N2" s="54">
        <f>DATE(YEAR(D2), MONTH(D2)+2, DAY(D2))</f>
        <v>36893</v>
      </c>
      <c r="O2" s="55">
        <f>DATE(YEAR(D2), MONTH(D2), DAY(D2)+20)</f>
        <v>36852</v>
      </c>
      <c r="P2" s="38"/>
      <c r="Q2" s="38"/>
      <c r="R2" s="38"/>
      <c r="S2" s="38"/>
      <c r="T2" s="38"/>
      <c r="U2" s="38"/>
      <c r="V2" s="38"/>
      <c r="W2" s="38"/>
    </row>
    <row r="3" spans="1:23" ht="15.6">
      <c r="A3" s="46">
        <v>4</v>
      </c>
      <c r="B3" s="46">
        <v>5</v>
      </c>
      <c r="C3" s="46">
        <v>1998</v>
      </c>
      <c r="D3" s="47">
        <f>DATE(C3,B3,A3)</f>
        <v>35919</v>
      </c>
      <c r="E3" s="38"/>
      <c r="F3" s="34">
        <v>43842</v>
      </c>
      <c r="G3" s="50">
        <f>DATEVALUE("12-01-2020")</f>
        <v>43842</v>
      </c>
      <c r="H3" s="36">
        <f t="shared" ref="H3:H4" si="0">DATEVALUE(A3 &amp; "/" &amp; B3 &amp; "/" &amp; C3)</f>
        <v>35919</v>
      </c>
      <c r="I3" s="31"/>
      <c r="J3" s="51">
        <f t="shared" ref="J3:J4" si="1">D3+5</f>
        <v>35924</v>
      </c>
      <c r="K3" s="52">
        <f t="shared" ref="K3:K4" si="2">D3-10</f>
        <v>35909</v>
      </c>
      <c r="L3" s="38"/>
      <c r="M3" s="34">
        <f t="shared" ref="M3:M4" si="3">DATE(YEAR(D3) + 5, MONTH(D3), DAY(D3))</f>
        <v>37745</v>
      </c>
      <c r="N3" s="54">
        <f t="shared" ref="N3:N4" si="4">DATE(YEAR(D3), MONTH(D3)+2, DAY(D3))</f>
        <v>35980</v>
      </c>
      <c r="O3" s="55">
        <f t="shared" ref="O3:O4" si="5">DATE(YEAR(D3), MONTH(D3), DAY(D3)+20)</f>
        <v>35939</v>
      </c>
      <c r="P3" s="38"/>
      <c r="Q3" s="38"/>
      <c r="R3" s="38"/>
      <c r="S3" s="38"/>
      <c r="T3" s="38"/>
      <c r="U3" s="38"/>
      <c r="V3" s="38"/>
      <c r="W3" s="38"/>
    </row>
    <row r="4" spans="1:23" ht="15.6">
      <c r="A4" s="46">
        <v>6</v>
      </c>
      <c r="B4" s="46">
        <v>4</v>
      </c>
      <c r="C4" s="46">
        <v>1990</v>
      </c>
      <c r="D4" s="47">
        <f>DATE(C4,B4,A4)</f>
        <v>32969</v>
      </c>
      <c r="E4" s="38"/>
      <c r="F4" s="53">
        <v>38994</v>
      </c>
      <c r="G4" s="50">
        <f>DATEVALUE("04-oct-2006")</f>
        <v>38994</v>
      </c>
      <c r="H4" s="36">
        <f t="shared" si="0"/>
        <v>32969</v>
      </c>
      <c r="I4" s="31"/>
      <c r="J4" s="51">
        <f t="shared" si="1"/>
        <v>32974</v>
      </c>
      <c r="K4" s="52">
        <f t="shared" si="2"/>
        <v>32959</v>
      </c>
      <c r="L4" s="38"/>
      <c r="M4" s="34">
        <f t="shared" si="3"/>
        <v>34795</v>
      </c>
      <c r="N4" s="54">
        <f t="shared" si="4"/>
        <v>33030</v>
      </c>
      <c r="O4" s="55">
        <f t="shared" si="5"/>
        <v>32989</v>
      </c>
      <c r="P4" s="38"/>
      <c r="Q4" s="38"/>
      <c r="R4" s="38"/>
      <c r="S4" s="38"/>
      <c r="T4" s="38"/>
      <c r="U4" s="38"/>
      <c r="V4" s="38"/>
      <c r="W4" s="38"/>
    </row>
    <row r="5" spans="1:23" ht="15.6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ht="15.6">
      <c r="A6" s="31"/>
      <c r="B6" s="31"/>
      <c r="C6" s="64" t="s">
        <v>8</v>
      </c>
      <c r="D6" s="65"/>
      <c r="E6" s="66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ht="15.6">
      <c r="A7" s="32" t="s">
        <v>9</v>
      </c>
      <c r="B7" s="32" t="s">
        <v>10</v>
      </c>
      <c r="C7" s="32" t="s">
        <v>11</v>
      </c>
      <c r="D7" s="32" t="s">
        <v>12</v>
      </c>
      <c r="E7" s="33" t="s">
        <v>13</v>
      </c>
      <c r="F7" s="32" t="s">
        <v>21</v>
      </c>
      <c r="G7" s="32" t="s">
        <v>22</v>
      </c>
      <c r="H7" s="32" t="s">
        <v>23</v>
      </c>
      <c r="I7" s="38"/>
      <c r="J7" s="67" t="s">
        <v>37</v>
      </c>
      <c r="K7" s="67"/>
      <c r="L7" s="38"/>
      <c r="M7" s="32" t="s">
        <v>14</v>
      </c>
      <c r="N7" s="34">
        <f ca="1">TODAY()</f>
        <v>45562</v>
      </c>
      <c r="O7" s="35">
        <f ca="1">TODAY()+7</f>
        <v>45569</v>
      </c>
      <c r="P7" s="38"/>
      <c r="Q7" s="38"/>
      <c r="R7" s="38"/>
      <c r="S7" s="38"/>
      <c r="T7" s="38"/>
      <c r="U7" s="38"/>
      <c r="V7" s="38"/>
      <c r="W7" s="38"/>
    </row>
    <row r="8" spans="1:23" ht="15.6">
      <c r="A8" s="34">
        <v>42390</v>
      </c>
      <c r="B8" s="34">
        <v>43675</v>
      </c>
      <c r="C8" s="36">
        <f>DATEDIF(A8,B8,"y")</f>
        <v>3</v>
      </c>
      <c r="D8" s="36">
        <f>DATEDIF(A8,B8,"m")</f>
        <v>42</v>
      </c>
      <c r="E8" s="36">
        <f>DATEDIF(A8,B8,"d")</f>
        <v>1285</v>
      </c>
      <c r="F8" s="36">
        <f>DATEDIF(A8, B8, "md")</f>
        <v>8</v>
      </c>
      <c r="G8" s="36">
        <f>DATEDIF(A8, B8, "ym")</f>
        <v>6</v>
      </c>
      <c r="H8" s="36">
        <f>DATEDIF(A8, B8, "yd")</f>
        <v>190</v>
      </c>
      <c r="I8" s="38"/>
      <c r="J8" s="50">
        <f>INT(DATEDIF(A8,B8,"d")/7)</f>
        <v>183</v>
      </c>
      <c r="K8" s="31"/>
      <c r="L8" s="38"/>
      <c r="M8" s="32" t="s">
        <v>15</v>
      </c>
      <c r="N8" s="37">
        <f ca="1">MONTH(TODAY())</f>
        <v>9</v>
      </c>
      <c r="O8" s="38"/>
      <c r="P8" s="38"/>
      <c r="Q8" s="38"/>
      <c r="R8" s="38"/>
      <c r="S8" s="38"/>
      <c r="T8" s="38"/>
      <c r="U8" s="38"/>
      <c r="V8" s="38"/>
      <c r="W8" s="38"/>
    </row>
    <row r="9" spans="1:23" ht="15.6">
      <c r="A9" s="34">
        <v>39725</v>
      </c>
      <c r="B9" s="34">
        <v>41269</v>
      </c>
      <c r="C9" s="36">
        <f>DATEDIF(A9,B9,"y")</f>
        <v>4</v>
      </c>
      <c r="D9" s="36">
        <f>DATEDIF(A9,B9,"m")</f>
        <v>50</v>
      </c>
      <c r="E9" s="36">
        <f>DATEDIF(A9,B9,"d")</f>
        <v>1544</v>
      </c>
      <c r="F9" s="36">
        <f>DATEDIF(A9, B9, "md")</f>
        <v>22</v>
      </c>
      <c r="G9" s="36">
        <f>DATEDIF(A9, B9, "ym")</f>
        <v>2</v>
      </c>
      <c r="H9" s="36">
        <f>DATEDIF(A9, B9, "yd")</f>
        <v>83</v>
      </c>
      <c r="I9" s="38"/>
      <c r="J9" s="50">
        <f>INT(DATEDIF(A9,B9,"d")/7)</f>
        <v>220</v>
      </c>
      <c r="K9" s="31"/>
      <c r="L9" s="38"/>
      <c r="M9" s="32" t="s">
        <v>16</v>
      </c>
      <c r="N9" s="37">
        <f ca="1">DAY(TODAY())</f>
        <v>27</v>
      </c>
      <c r="O9" s="38"/>
      <c r="P9" s="38"/>
      <c r="Q9" s="38"/>
      <c r="R9" s="38"/>
      <c r="S9" s="38"/>
      <c r="T9" s="38"/>
      <c r="U9" s="38"/>
      <c r="V9" s="38"/>
      <c r="W9" s="38"/>
    </row>
    <row r="10" spans="1:23" ht="15.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 t="s">
        <v>15</v>
      </c>
      <c r="N10" s="37">
        <f ca="1">MONTH(TODAY())</f>
        <v>9</v>
      </c>
      <c r="O10" s="38"/>
      <c r="P10" s="38"/>
      <c r="Q10" s="38"/>
      <c r="R10" s="38"/>
      <c r="S10" s="38"/>
      <c r="T10" s="38"/>
      <c r="U10" s="38"/>
      <c r="V10" s="38"/>
      <c r="W10" s="38"/>
    </row>
    <row r="11" spans="1:23" ht="15.6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 t="s">
        <v>17</v>
      </c>
      <c r="N11" s="37">
        <f ca="1">YEAR(TODAY())</f>
        <v>2024</v>
      </c>
      <c r="O11" s="38"/>
      <c r="P11" s="38"/>
      <c r="Q11" s="38"/>
      <c r="R11" s="38"/>
      <c r="S11" s="38"/>
      <c r="T11" s="38"/>
      <c r="U11" s="38"/>
      <c r="V11" s="38"/>
      <c r="W11" s="38"/>
    </row>
    <row r="12" spans="1:23" ht="15.6">
      <c r="A12" s="38"/>
      <c r="B12" s="41" t="s">
        <v>38</v>
      </c>
      <c r="C12" s="41" t="s">
        <v>39</v>
      </c>
      <c r="D12" s="41" t="s">
        <v>40</v>
      </c>
      <c r="E12" s="41" t="s">
        <v>41</v>
      </c>
      <c r="F12" s="38"/>
      <c r="G12" s="38"/>
      <c r="H12" s="38"/>
      <c r="I12" s="38"/>
      <c r="J12" s="38"/>
      <c r="K12" s="38"/>
      <c r="L12" s="38"/>
      <c r="M12" s="39" t="s">
        <v>18</v>
      </c>
      <c r="N12" s="40">
        <f ca="1">NOW()</f>
        <v>45562.446641203707</v>
      </c>
      <c r="O12" s="38"/>
      <c r="P12" s="38"/>
      <c r="Q12" s="38"/>
      <c r="R12" s="38"/>
      <c r="S12" s="38"/>
      <c r="T12" s="38"/>
      <c r="U12" s="38"/>
      <c r="V12" s="38"/>
      <c r="W12" s="38"/>
    </row>
    <row r="13" spans="1:23" ht="15.6">
      <c r="A13" s="38"/>
      <c r="B13" s="54">
        <v>38110</v>
      </c>
      <c r="C13" s="54">
        <f ca="1">TODAY()</f>
        <v>45562</v>
      </c>
      <c r="D13" s="50">
        <f ca="1">(TODAY()-B13)/365</f>
        <v>20.416438356164385</v>
      </c>
      <c r="E13" s="56">
        <f ca="1">INT((TODAY()-B13)/365)</f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1:23" ht="15.6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23" ht="15.6">
      <c r="A15" s="38"/>
      <c r="B15" s="41" t="s">
        <v>42</v>
      </c>
      <c r="C15" s="41" t="s">
        <v>12</v>
      </c>
      <c r="D15" s="41" t="s">
        <v>43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23" ht="15.6">
      <c r="A16" s="38"/>
      <c r="B16" s="54">
        <v>44926</v>
      </c>
      <c r="C16" s="50" t="s">
        <v>44</v>
      </c>
      <c r="D16" s="57">
        <f>EDATE(B16,3)</f>
        <v>45016</v>
      </c>
      <c r="E16" s="38"/>
      <c r="F16" s="38"/>
      <c r="G16" s="38"/>
      <c r="H16" s="38"/>
      <c r="I16" s="38"/>
      <c r="J16" s="38"/>
      <c r="K16" s="38"/>
      <c r="L16" s="38"/>
      <c r="M16" s="4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3" ht="15.6">
      <c r="A17" s="38"/>
      <c r="B17" s="48"/>
      <c r="C17" s="38"/>
      <c r="D17" s="49"/>
      <c r="E17" s="38"/>
      <c r="F17" s="38"/>
      <c r="G17" s="38"/>
      <c r="H17" s="38"/>
      <c r="I17" s="38"/>
      <c r="J17" s="38"/>
      <c r="K17" s="38"/>
      <c r="L17" s="38"/>
      <c r="M17" s="4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3" ht="15.6">
      <c r="A18" s="38"/>
      <c r="B18" s="41" t="s">
        <v>43</v>
      </c>
      <c r="C18" s="41" t="s">
        <v>45</v>
      </c>
      <c r="D18" s="41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3" ht="15.6">
      <c r="A19" s="38"/>
      <c r="B19" s="55">
        <v>36524</v>
      </c>
      <c r="C19" s="55">
        <v>45657</v>
      </c>
      <c r="D19" s="58">
        <f>EDATE(B19,(DATEDIF(B19,C19,"y")+1)*12)</f>
        <v>46021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</row>
    <row r="20" spans="1:23" ht="15.6">
      <c r="A20" s="38"/>
      <c r="B20" s="55">
        <v>35193</v>
      </c>
      <c r="C20" s="55">
        <v>45657</v>
      </c>
      <c r="D20" s="58">
        <f>EDATE(B20,(DATEDIF(B20,C20,"y")+1)*12)</f>
        <v>45785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</row>
    <row r="21" spans="1:23" ht="15.6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</row>
    <row r="22" spans="1:23" ht="15.6">
      <c r="A22" s="38"/>
      <c r="B22" s="41" t="s">
        <v>28</v>
      </c>
      <c r="C22" s="41" t="s">
        <v>29</v>
      </c>
      <c r="D22" s="38"/>
      <c r="E22" s="41" t="s">
        <v>30</v>
      </c>
      <c r="F22" s="41" t="s">
        <v>47</v>
      </c>
      <c r="G22" s="41" t="s">
        <v>28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</row>
    <row r="23" spans="1:23" ht="15.6">
      <c r="A23" s="38"/>
      <c r="B23" s="42">
        <v>2.0833333333333332E-2</v>
      </c>
      <c r="C23" s="43">
        <f>TIMEVALUE("12:30 AM")</f>
        <v>2.0833333333333332E-2</v>
      </c>
      <c r="D23" s="38"/>
      <c r="E23" s="59" t="s">
        <v>48</v>
      </c>
      <c r="F23" s="34">
        <f>DATEVALUE(LEFT(E23,10))</f>
        <v>42795</v>
      </c>
      <c r="G23" s="60">
        <f>TIMEVALUE(MID(E23,12,8))</f>
        <v>0.51949074074074075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</row>
    <row r="24" spans="1:23" ht="15.6">
      <c r="A24" s="38"/>
      <c r="B24" s="42">
        <v>0.88541666666666663</v>
      </c>
      <c r="C24" s="43">
        <f>TIMEVALUE("09:15 PM")</f>
        <v>0.88541666666666663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</row>
    <row r="25" spans="1:23">
      <c r="C25"/>
    </row>
  </sheetData>
  <mergeCells count="2">
    <mergeCell ref="C6:E6"/>
    <mergeCell ref="J7:K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CD52810D05841B4ED15C44FBDDD85" ma:contentTypeVersion="4" ma:contentTypeDescription="Create a new document." ma:contentTypeScope="" ma:versionID="43cd8f4370a6deca731845ed3c2b9b3a">
  <xsd:schema xmlns:xsd="http://www.w3.org/2001/XMLSchema" xmlns:xs="http://www.w3.org/2001/XMLSchema" xmlns:p="http://schemas.microsoft.com/office/2006/metadata/properties" xmlns:ns2="f13128fb-08e3-4b98-b5af-4468e4af5e81" targetNamespace="http://schemas.microsoft.com/office/2006/metadata/properties" ma:root="true" ma:fieldsID="72fafce6c9337d4b374ddc02e5191974" ns2:_="">
    <xsd:import namespace="f13128fb-08e3-4b98-b5af-4468e4af5e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128fb-08e3-4b98-b5af-4468e4af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0AA79F-2379-47D1-9EBF-768C32FC76A9}"/>
</file>

<file path=customXml/itemProps2.xml><?xml version="1.0" encoding="utf-8"?>
<ds:datastoreItem xmlns:ds="http://schemas.openxmlformats.org/officeDocument/2006/customXml" ds:itemID="{A8C591AA-7B25-4035-B29D-F85407BE23D4}"/>
</file>

<file path=customXml/itemProps3.xml><?xml version="1.0" encoding="utf-8"?>
<ds:datastoreItem xmlns:ds="http://schemas.openxmlformats.org/officeDocument/2006/customXml" ds:itemID="{6FF8A572-4EB4-4195-ABFE-DC145BAD6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cp:keywords/>
  <dc:description/>
  <cp:lastModifiedBy>PUSHANTH S B</cp:lastModifiedBy>
  <cp:revision/>
  <dcterms:created xsi:type="dcterms:W3CDTF">2024-09-26T14:55:09Z</dcterms:created>
  <dcterms:modified xsi:type="dcterms:W3CDTF">2024-12-01T18:29:35Z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0x010100A9FCD52810D05841B4ED15C44FBDDD85</vt:lpwstr>
  </property>
</Properties>
</file>