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user\Downloads\"/>
    </mc:Choice>
  </mc:AlternateContent>
  <bookViews>
    <workbookView xWindow="0" yWindow="0" windowWidth="28800" windowHeight="12480"/>
  </bookViews>
  <sheets>
    <sheet name="GF" sheetId="21" r:id="rId1"/>
    <sheet name="LDRRMF" sheetId="23" r:id="rId2"/>
    <sheet name="SEF2021" sheetId="22" r:id="rId3"/>
    <sheet name="20%PDF2021" sheetId="19" r:id="rId4"/>
    <sheet name="SAPP1" sheetId="16" r:id="rId5"/>
    <sheet name="SAPP2" sheetId="24" r:id="rId6"/>
    <sheet name="SAPP3" sheetId="25" r:id="rId7"/>
    <sheet name="SAPP4" sheetId="27" r:id="rId8"/>
    <sheet name="SAPP5" sheetId="29" r:id="rId9"/>
    <sheet name="SAPP6" sheetId="30" r:id="rId10"/>
    <sheet name="SAPP7" sheetId="31" r:id="rId11"/>
    <sheet name="SAPP8" sheetId="32" r:id="rId12"/>
    <sheet name="Sheet1" sheetId="28" r:id="rId13"/>
  </sheets>
  <definedNames>
    <definedName name="_xlnm.Print_Area" localSheetId="3">'20%PDF2021'!$A$2:$M$217</definedName>
    <definedName name="_xlnm.Print_Area" localSheetId="0">GF!$A$2:$O$36</definedName>
    <definedName name="_xlnm.Print_Area" localSheetId="1">LDRRMF!$A$2:$M$33</definedName>
    <definedName name="_xlnm.Print_Area" localSheetId="4">SAPP1!$A$1:$R$117</definedName>
    <definedName name="_xlnm.Print_Area" localSheetId="5">SAPP2!$A$1:$R$44</definedName>
    <definedName name="_xlnm.Print_Area" localSheetId="6">SAPP3!$A$1:$R$32</definedName>
    <definedName name="_xlnm.Print_Area" localSheetId="7">SAPP4!$A$1:$R$44</definedName>
    <definedName name="_xlnm.Print_Area" localSheetId="8">SAPP5!$A$1:$R$69</definedName>
    <definedName name="_xlnm.Print_Area" localSheetId="9">SAPP6!$A$1:$R$173</definedName>
    <definedName name="_xlnm.Print_Area" localSheetId="10">SAPP7!$A$1:$R$44</definedName>
    <definedName name="_xlnm.Print_Area" localSheetId="11">SAPP8!$A$1:$R$61</definedName>
    <definedName name="_xlnm.Print_Area" localSheetId="2">'SEF2021'!$A$2:$M$34</definedName>
    <definedName name="_xlnm.Print_Titles" localSheetId="3">'20%PDF2021'!$5:$10</definedName>
    <definedName name="_xlnm.Print_Titles" localSheetId="0">GF!$5:$10</definedName>
    <definedName name="_xlnm.Print_Titles" localSheetId="1">LDRRMF!$5:$10</definedName>
    <definedName name="_xlnm.Print_Titles" localSheetId="4">SAPP1!$4:$7</definedName>
    <definedName name="_xlnm.Print_Titles" localSheetId="5">SAPP2!$4:$7</definedName>
    <definedName name="_xlnm.Print_Titles" localSheetId="6">SAPP3!$4:$7</definedName>
    <definedName name="_xlnm.Print_Titles" localSheetId="7">SAPP4!$4:$7</definedName>
    <definedName name="_xlnm.Print_Titles" localSheetId="8">SAPP5!$4:$7</definedName>
    <definedName name="_xlnm.Print_Titles" localSheetId="9">SAPP6!$4:$7</definedName>
    <definedName name="_xlnm.Print_Titles" localSheetId="10">SAPP7!$4:$7</definedName>
    <definedName name="_xlnm.Print_Titles" localSheetId="11">SAPP8!$4:$7</definedName>
    <definedName name="_xlnm.Print_Titles" localSheetId="2">'SEF2021'!$5:$10</definedName>
  </definedNames>
  <calcPr calcId="162913"/>
</workbook>
</file>

<file path=xl/calcChain.xml><?xml version="1.0" encoding="utf-8"?>
<calcChain xmlns="http://schemas.openxmlformats.org/spreadsheetml/2006/main">
  <c r="L13" i="23" l="1"/>
  <c r="K13" i="23"/>
  <c r="J13" i="23"/>
  <c r="L16" i="21"/>
  <c r="K14" i="22" l="1"/>
  <c r="A71" i="32"/>
  <c r="O71" i="32"/>
  <c r="O15" i="32" l="1"/>
  <c r="O16" i="32"/>
  <c r="L19" i="32" l="1"/>
  <c r="L27" i="32"/>
  <c r="L32" i="32"/>
  <c r="L39" i="32"/>
  <c r="O23" i="32"/>
  <c r="H268" i="28" l="1"/>
  <c r="H275" i="28" s="1"/>
  <c r="O24" i="32"/>
  <c r="O11" i="32"/>
  <c r="O10" i="32"/>
  <c r="A22" i="32" l="1"/>
  <c r="A23" i="32" s="1"/>
  <c r="A24" i="32" s="1"/>
  <c r="A25" i="32" s="1"/>
  <c r="O9" i="32"/>
  <c r="G65" i="28" l="1"/>
  <c r="G66" i="28"/>
  <c r="A30" i="32" l="1"/>
  <c r="A36" i="32" s="1"/>
  <c r="A37" i="32" s="1"/>
  <c r="O13" i="32"/>
  <c r="O12" i="32"/>
  <c r="R12" i="32" s="1"/>
  <c r="O22" i="32" l="1"/>
  <c r="O14" i="32"/>
  <c r="O38" i="32"/>
  <c r="O37" i="32"/>
  <c r="O36" i="32"/>
  <c r="O39" i="32" l="1"/>
  <c r="L41" i="32"/>
  <c r="L21" i="31"/>
  <c r="L15" i="31"/>
  <c r="L24" i="31" s="1"/>
  <c r="L11" i="31"/>
  <c r="O31" i="32"/>
  <c r="O30" i="32"/>
  <c r="O25" i="32"/>
  <c r="O27" i="32" s="1"/>
  <c r="M19" i="32"/>
  <c r="O17" i="32"/>
  <c r="O19" i="32" s="1"/>
  <c r="O32" i="32" l="1"/>
  <c r="M21" i="32"/>
  <c r="M27" i="32" s="1"/>
  <c r="M32" i="32" s="1"/>
  <c r="M39" i="32" s="1"/>
  <c r="O41" i="32"/>
  <c r="P19" i="32"/>
  <c r="P27" i="32" l="1"/>
  <c r="M11" i="31" l="1"/>
  <c r="O9" i="31"/>
  <c r="O11" i="31" s="1"/>
  <c r="O20" i="31"/>
  <c r="O19" i="31"/>
  <c r="O18" i="31"/>
  <c r="F18" i="31"/>
  <c r="F19" i="31" s="1"/>
  <c r="O13" i="31"/>
  <c r="O15" i="31" s="1"/>
  <c r="P11" i="31" l="1"/>
  <c r="S11" i="31"/>
  <c r="O21" i="31"/>
  <c r="O24" i="31" s="1"/>
  <c r="O54" i="31"/>
  <c r="A54" i="31"/>
  <c r="M15" i="31" l="1"/>
  <c r="L146" i="30"/>
  <c r="O144" i="30"/>
  <c r="S21" i="31" l="1"/>
  <c r="S24" i="31"/>
  <c r="M21" i="31"/>
  <c r="P15" i="31"/>
  <c r="S15" i="31" s="1"/>
  <c r="L139" i="30"/>
  <c r="L123" i="30"/>
  <c r="O182" i="30" l="1"/>
  <c r="A10" i="30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42" i="30" s="1"/>
  <c r="A184" i="30" s="1"/>
  <c r="A143" i="30" s="1"/>
  <c r="O37" i="30" l="1"/>
  <c r="O36" i="30"/>
  <c r="O35" i="30"/>
  <c r="O34" i="30"/>
  <c r="O11" i="30"/>
  <c r="O33" i="30" l="1"/>
  <c r="O121" i="30"/>
  <c r="O120" i="30"/>
  <c r="O119" i="30"/>
  <c r="O118" i="30"/>
  <c r="O117" i="30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04" i="30"/>
  <c r="O103" i="30"/>
  <c r="O102" i="30"/>
  <c r="O101" i="30"/>
  <c r="O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87" i="30"/>
  <c r="O86" i="30"/>
  <c r="O85" i="30"/>
  <c r="O84" i="30"/>
  <c r="O83" i="30"/>
  <c r="O82" i="30"/>
  <c r="O81" i="30"/>
  <c r="O80" i="30"/>
  <c r="O79" i="30"/>
  <c r="O78" i="30"/>
  <c r="O77" i="30"/>
  <c r="O76" i="30"/>
  <c r="O75" i="30"/>
  <c r="O74" i="30"/>
  <c r="O73" i="30"/>
  <c r="O72" i="30"/>
  <c r="O71" i="30"/>
  <c r="O70" i="30"/>
  <c r="O69" i="30"/>
  <c r="O68" i="30"/>
  <c r="O67" i="30"/>
  <c r="O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2" i="30"/>
  <c r="O31" i="30"/>
  <c r="O30" i="30"/>
  <c r="O29" i="30"/>
  <c r="O28" i="30"/>
  <c r="O27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42" i="30"/>
  <c r="O13" i="30"/>
  <c r="O12" i="30"/>
  <c r="O10" i="30"/>
  <c r="O9" i="30"/>
  <c r="O137" i="30" l="1"/>
  <c r="O134" i="30"/>
  <c r="O133" i="30"/>
  <c r="O132" i="30"/>
  <c r="O131" i="30"/>
  <c r="O130" i="30"/>
  <c r="O129" i="30"/>
  <c r="O128" i="30"/>
  <c r="O127" i="30"/>
  <c r="F143" i="30"/>
  <c r="F144" i="30" s="1"/>
  <c r="A10" i="29" l="1"/>
  <c r="A11" i="29" s="1"/>
  <c r="A12" i="29" s="1"/>
  <c r="A13" i="29" s="1"/>
  <c r="A14" i="29" s="1"/>
  <c r="A15" i="29" s="1"/>
  <c r="A20" i="29" s="1"/>
  <c r="O26" i="29"/>
  <c r="O183" i="30"/>
  <c r="A183" i="30"/>
  <c r="M151" i="30"/>
  <c r="L151" i="30"/>
  <c r="L153" i="30" s="1"/>
  <c r="M146" i="30"/>
  <c r="O145" i="30"/>
  <c r="O143" i="30"/>
  <c r="O146" i="30" s="1"/>
  <c r="O184" i="30"/>
  <c r="M139" i="30"/>
  <c r="O135" i="30"/>
  <c r="O136" i="30"/>
  <c r="O126" i="30"/>
  <c r="M123" i="30"/>
  <c r="O53" i="30"/>
  <c r="O123" i="30" s="1"/>
  <c r="O139" i="30" l="1"/>
  <c r="P139" i="30" s="1"/>
  <c r="S139" i="30" s="1"/>
  <c r="P146" i="30"/>
  <c r="S146" i="30" s="1"/>
  <c r="P123" i="30"/>
  <c r="S123" i="30" s="1"/>
  <c r="O151" i="30"/>
  <c r="P151" i="30" s="1"/>
  <c r="S151" i="30" s="1"/>
  <c r="M153" i="30"/>
  <c r="L47" i="29"/>
  <c r="L37" i="29"/>
  <c r="L27" i="29"/>
  <c r="L17" i="29"/>
  <c r="O153" i="30" l="1"/>
  <c r="P153" i="30" s="1"/>
  <c r="L49" i="29"/>
  <c r="A21" i="29"/>
  <c r="A22" i="29" s="1"/>
  <c r="A23" i="29" s="1"/>
  <c r="A24" i="29" s="1"/>
  <c r="A25" i="29" s="1"/>
  <c r="A26" i="29" s="1"/>
  <c r="A30" i="29" s="1"/>
  <c r="O43" i="29"/>
  <c r="O42" i="29"/>
  <c r="O41" i="29"/>
  <c r="O40" i="29"/>
  <c r="O45" i="29"/>
  <c r="O44" i="29"/>
  <c r="O34" i="29"/>
  <c r="O35" i="29"/>
  <c r="O36" i="29"/>
  <c r="O33" i="29"/>
  <c r="O32" i="29"/>
  <c r="O31" i="29"/>
  <c r="O30" i="29"/>
  <c r="S153" i="30" l="1"/>
  <c r="O79" i="29"/>
  <c r="A79" i="29"/>
  <c r="M47" i="29"/>
  <c r="O47" i="29"/>
  <c r="S47" i="29" s="1"/>
  <c r="M37" i="29"/>
  <c r="O37" i="29"/>
  <c r="S37" i="29" s="1"/>
  <c r="M27" i="29"/>
  <c r="O25" i="29"/>
  <c r="O24" i="29"/>
  <c r="O23" i="29"/>
  <c r="O22" i="29"/>
  <c r="O21" i="29"/>
  <c r="O20" i="29"/>
  <c r="M17" i="29"/>
  <c r="O15" i="29"/>
  <c r="O14" i="29"/>
  <c r="O13" i="29"/>
  <c r="O12" i="29"/>
  <c r="O11" i="29"/>
  <c r="O10" i="29"/>
  <c r="O9" i="29"/>
  <c r="A31" i="29" l="1"/>
  <c r="A32" i="29" s="1"/>
  <c r="A33" i="29" s="1"/>
  <c r="A34" i="29" s="1"/>
  <c r="A35" i="29" s="1"/>
  <c r="O27" i="29"/>
  <c r="S27" i="29" s="1"/>
  <c r="O17" i="29"/>
  <c r="S17" i="29" s="1"/>
  <c r="M49" i="29"/>
  <c r="O9" i="27"/>
  <c r="O19" i="27"/>
  <c r="O14" i="27"/>
  <c r="A40" i="29" l="1"/>
  <c r="A41" i="29" s="1"/>
  <c r="A42" i="29" s="1"/>
  <c r="A43" i="29" s="1"/>
  <c r="A44" i="29" s="1"/>
  <c r="A45" i="29" s="1"/>
  <c r="O49" i="29"/>
  <c r="S49" i="29" s="1"/>
  <c r="L16" i="27"/>
  <c r="L11" i="27"/>
  <c r="O54" i="27" l="1"/>
  <c r="A54" i="27"/>
  <c r="L21" i="27"/>
  <c r="L24" i="27" s="1"/>
  <c r="M11" i="27"/>
  <c r="M16" i="27"/>
  <c r="M24" i="27" s="1"/>
  <c r="M21" i="27"/>
  <c r="O324" i="28"/>
  <c r="O21" i="27"/>
  <c r="P21" i="27" l="1"/>
  <c r="T21" i="27" s="1"/>
  <c r="E32" i="28" l="1"/>
  <c r="M12" i="25" l="1"/>
  <c r="L12" i="25"/>
  <c r="O9" i="25"/>
  <c r="O12" i="25" s="1"/>
  <c r="O10" i="25"/>
  <c r="O16" i="27" l="1"/>
  <c r="O11" i="27"/>
  <c r="O24" i="27" l="1"/>
  <c r="P11" i="27"/>
  <c r="T11" i="27" s="1"/>
  <c r="P24" i="27"/>
  <c r="T24" i="27" s="1"/>
  <c r="P16" i="27"/>
  <c r="T16" i="27" s="1"/>
  <c r="L22" i="24"/>
  <c r="L16" i="24"/>
  <c r="L24" i="24"/>
  <c r="M22" i="24"/>
  <c r="M16" i="24"/>
  <c r="M24" i="24" l="1"/>
  <c r="P12" i="25"/>
  <c r="T12" i="25" s="1"/>
  <c r="O15" i="24"/>
  <c r="O14" i="24"/>
  <c r="O13" i="24"/>
  <c r="O12" i="24"/>
  <c r="O21" i="24"/>
  <c r="O20" i="24"/>
  <c r="O19" i="24"/>
  <c r="O10" i="24"/>
  <c r="O9" i="24"/>
  <c r="O18" i="24"/>
  <c r="O11" i="24"/>
  <c r="O22" i="24" l="1"/>
  <c r="O16" i="24"/>
  <c r="P16" i="24" s="1"/>
  <c r="O53" i="24"/>
  <c r="O24" i="24" l="1"/>
  <c r="P24" i="24" s="1"/>
  <c r="P22" i="24"/>
  <c r="A53" i="24"/>
  <c r="M83" i="16"/>
  <c r="L83" i="16"/>
  <c r="L69" i="16"/>
  <c r="M45" i="16"/>
  <c r="L45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O72" i="16"/>
  <c r="O27" i="16" l="1"/>
  <c r="O26" i="16" l="1"/>
  <c r="O19" i="16" l="1"/>
  <c r="O18" i="16"/>
  <c r="O40" i="16"/>
  <c r="O60" i="16"/>
  <c r="O48" i="16"/>
  <c r="O81" i="16"/>
  <c r="O79" i="16"/>
  <c r="J195" i="19"/>
  <c r="K100" i="19"/>
  <c r="K65" i="19"/>
  <c r="K49" i="19"/>
  <c r="K54" i="19"/>
  <c r="K26" i="19"/>
  <c r="K15" i="19"/>
  <c r="O34" i="16" l="1"/>
  <c r="O33" i="16"/>
  <c r="O89" i="16"/>
  <c r="O17" i="16"/>
  <c r="O22" i="16"/>
  <c r="O82" i="16"/>
  <c r="O21" i="16"/>
  <c r="O23" i="16"/>
  <c r="O80" i="16"/>
  <c r="O37" i="16"/>
  <c r="M58" i="16"/>
  <c r="O58" i="16"/>
  <c r="A86" i="16" l="1"/>
  <c r="O10" i="16"/>
  <c r="M95" i="16" l="1"/>
  <c r="O56" i="16"/>
  <c r="O57" i="16"/>
  <c r="O92" i="16"/>
  <c r="O91" i="16"/>
  <c r="O66" i="16"/>
  <c r="O43" i="16"/>
  <c r="O42" i="16"/>
  <c r="O39" i="16"/>
  <c r="O38" i="16"/>
  <c r="O36" i="16"/>
  <c r="O35" i="16"/>
  <c r="O20" i="16"/>
  <c r="O64" i="16"/>
  <c r="M66" i="16" l="1"/>
  <c r="O94" i="16"/>
  <c r="O93" i="16"/>
  <c r="O78" i="16"/>
  <c r="O29" i="16"/>
  <c r="O28" i="16"/>
  <c r="O25" i="16"/>
  <c r="O24" i="16"/>
  <c r="O63" i="16"/>
  <c r="O126" i="16"/>
  <c r="O62" i="16"/>
  <c r="O61" i="16"/>
  <c r="O59" i="16"/>
  <c r="O65" i="16" l="1"/>
  <c r="O90" i="16"/>
  <c r="O88" i="16"/>
  <c r="O87" i="16"/>
  <c r="L86" i="16"/>
  <c r="L95" i="16" s="1"/>
  <c r="O77" i="16"/>
  <c r="O76" i="16"/>
  <c r="O75" i="16"/>
  <c r="O74" i="16"/>
  <c r="O73" i="16"/>
  <c r="O55" i="16"/>
  <c r="O54" i="16"/>
  <c r="O53" i="16"/>
  <c r="O52" i="16"/>
  <c r="O51" i="16"/>
  <c r="O50" i="16"/>
  <c r="O32" i="16"/>
  <c r="O31" i="16"/>
  <c r="O30" i="16"/>
  <c r="O16" i="16"/>
  <c r="O15" i="16"/>
  <c r="O13" i="16"/>
  <c r="O12" i="16"/>
  <c r="O11" i="16"/>
  <c r="O41" i="16"/>
  <c r="O9" i="16"/>
  <c r="O69" i="16" l="1"/>
  <c r="O83" i="16"/>
  <c r="O45" i="16"/>
  <c r="A126" i="16"/>
  <c r="A87" i="16" s="1"/>
  <c r="A88" i="16" s="1"/>
  <c r="A89" i="16" s="1"/>
  <c r="A90" i="16" s="1"/>
  <c r="A91" i="16" s="1"/>
  <c r="A92" i="16" s="1"/>
  <c r="A93" i="16" s="1"/>
  <c r="A94" i="16" s="1"/>
  <c r="M65" i="16"/>
  <c r="O86" i="16"/>
  <c r="O95" i="16" s="1"/>
  <c r="J14" i="22" l="1"/>
  <c r="L14" i="22" l="1"/>
  <c r="M16" i="21" l="1"/>
  <c r="N16" i="21"/>
  <c r="J100" i="19" l="1"/>
  <c r="J73" i="19"/>
  <c r="L65" i="19"/>
  <c r="J65" i="19"/>
  <c r="L58" i="19"/>
  <c r="K58" i="19"/>
  <c r="J58" i="19"/>
  <c r="L54" i="19"/>
  <c r="J54" i="19"/>
  <c r="L49" i="19"/>
  <c r="J49" i="19"/>
  <c r="J36" i="19"/>
  <c r="L15" i="19"/>
  <c r="J15" i="19"/>
  <c r="L26" i="19"/>
  <c r="J26" i="19"/>
  <c r="K31" i="19"/>
  <c r="L31" i="19"/>
  <c r="J31" i="19"/>
  <c r="A77" i="19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3" i="19" s="1"/>
  <c r="A62" i="19"/>
  <c r="A63" i="19" s="1"/>
  <c r="A64" i="19" s="1"/>
  <c r="A13" i="19"/>
  <c r="A14" i="19" s="1"/>
  <c r="A18" i="19" s="1"/>
  <c r="J197" i="19" l="1"/>
  <c r="J198" i="19" s="1"/>
  <c r="L119" i="19"/>
  <c r="L152" i="19" l="1"/>
  <c r="K152" i="19"/>
  <c r="K195" i="19" s="1"/>
  <c r="K197" i="19" s="1"/>
  <c r="L161" i="19"/>
  <c r="K161" i="19"/>
  <c r="K71" i="19"/>
  <c r="K73" i="19" s="1"/>
  <c r="L166" i="19"/>
  <c r="K166" i="19"/>
  <c r="L82" i="19"/>
  <c r="L100" i="19" s="1"/>
  <c r="L164" i="19"/>
  <c r="L35" i="19"/>
  <c r="L36" i="19" s="1"/>
  <c r="K35" i="19"/>
  <c r="K36" i="19" s="1"/>
  <c r="L195" i="19" l="1"/>
  <c r="L197" i="19" s="1"/>
  <c r="L198" i="19" s="1"/>
  <c r="L71" i="19"/>
  <c r="L73" i="19" s="1"/>
  <c r="K198" i="19" l="1"/>
  <c r="A68" i="19" l="1"/>
  <c r="A69" i="19" l="1"/>
  <c r="A70" i="19" s="1"/>
  <c r="A71" i="19" l="1"/>
  <c r="A72" i="19" s="1"/>
  <c r="A104" i="19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" i="19"/>
  <c r="A20" i="19" s="1"/>
  <c r="A21" i="19" s="1"/>
  <c r="A22" i="19" s="1"/>
  <c r="A23" i="19" s="1"/>
  <c r="A24" i="19" s="1"/>
  <c r="A25" i="19" l="1"/>
  <c r="A29" i="19" s="1"/>
  <c r="A30" i="19" s="1"/>
  <c r="A33" i="19" s="1"/>
  <c r="A34" i="19" s="1"/>
  <c r="A35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52" i="19" s="1"/>
  <c r="A53" i="19" s="1"/>
  <c r="A57" i="19" s="1"/>
  <c r="L97" i="16"/>
  <c r="O97" i="16"/>
  <c r="M69" i="16"/>
  <c r="M97" i="16" s="1"/>
</calcChain>
</file>

<file path=xl/sharedStrings.xml><?xml version="1.0" encoding="utf-8"?>
<sst xmlns="http://schemas.openxmlformats.org/spreadsheetml/2006/main" count="5037" uniqueCount="1310">
  <si>
    <t>Sector</t>
  </si>
  <si>
    <t>TOTAL</t>
  </si>
  <si>
    <t>Rehabilitation of Busan Barangay Road, Colalo, Mankayan</t>
  </si>
  <si>
    <t>Rehabilitation of Colalo Main Waterworks System, Colalo, Mankayan</t>
  </si>
  <si>
    <t>Rehabilitation along Peril-Obudan-Capdiaran Road, Pico, La Trinidad</t>
  </si>
  <si>
    <t>Rehabilitation of Mataliktik to Dalingoan FMR, Sinacbat, Bakun</t>
  </si>
  <si>
    <t>Improvement of Multi-Purpose Gym, Colalo, Mankayan</t>
  </si>
  <si>
    <t>Completion of Palpaltogan Day Care  (Phase II), Paco, Mankayan</t>
  </si>
  <si>
    <t>Improvement of Barangay Health Station (Phase II), Suyoc, Mankayan</t>
  </si>
  <si>
    <t>Construction of Water Works System, Lamut, Elementary School (Deepwell), Beckel, La Trinidad</t>
  </si>
  <si>
    <t>Improvement of Bineng Water Work System, Bineng, La Trinidad</t>
  </si>
  <si>
    <t>Construction of Water Work System at Bato (Aliona Goyek WWS) Tabio, Mankayan</t>
  </si>
  <si>
    <t>Construction of Water Works System at Caew, Bulalacao, Mankayan</t>
  </si>
  <si>
    <t>Improvement of Tokip-Lamagan-Payeo Water Works System, Bedbed, Mankayan</t>
  </si>
  <si>
    <t>Improvement along Baen to Cabototan FMR, Ampusongan, Bakun</t>
  </si>
  <si>
    <t>Improvement of Namagtey Access Road. Ampusongan, Bakun</t>
  </si>
  <si>
    <t>Improvement along Mabuhay-Cagam-is FMR, Gambang, Bakun</t>
  </si>
  <si>
    <t>Improvement of Embasay FMR, Daclan, Bokod</t>
  </si>
  <si>
    <t>Improvement of Ikip FMR, Ekip, Bokod</t>
  </si>
  <si>
    <t>Improvement of JFMR Dangpa-Guiwe-Daldal Road, Amgaleyguey, Buguias</t>
  </si>
  <si>
    <t>Improvement of Akikian-Daclan FMR, Amlimay, Buguias</t>
  </si>
  <si>
    <t>Improvement of Pugo FMR, Baculongan Norte, Buguias</t>
  </si>
  <si>
    <t>Improvement of Lamagan FMR Baculongan Norte, Buguias</t>
  </si>
  <si>
    <t>Improvement of Obanga Balintog-Deckay FMR  (Panegdigon Section), Baculongan Sur, Buguias</t>
  </si>
  <si>
    <t>Improvement of Ponopon FMR, Catlubong, Buguias</t>
  </si>
  <si>
    <t>Improvement of J204 Bekes-lusong FMR, Buyacaoan, Buguias</t>
  </si>
  <si>
    <t>Improvement of Potpotak to Beca FMR, Sebang, Buguias</t>
  </si>
  <si>
    <t>Improvement of Batengan-Paltingan FMR, Adaoay, Kabayan</t>
  </si>
  <si>
    <t>Improvement of Adaoay Proper-Pocngol-Abat FMR, Adaoay, Kabayan</t>
  </si>
  <si>
    <t>Improvement of Kibungan Village Community Road, Puguis, La Trinidad</t>
  </si>
  <si>
    <t>Improvement of Lamtang FMR, Puguis, La Trinidad</t>
  </si>
  <si>
    <t>Improvement of Cabatoan FMR, Colalo, Mankayan</t>
  </si>
  <si>
    <t>Construction of Drainage Open Canal, Colalo, Mankayan</t>
  </si>
  <si>
    <t>Improvement of Sapid Nursery to Pakda-Suyok FMR, Sapid,  Mankayan</t>
  </si>
  <si>
    <t>Improvement of Upper Sapid Barangay Road (Sese), Sapid, Mankayan</t>
  </si>
  <si>
    <t>Improvement and Opening of Talete Tongshol FMR, Bayabas, Sablan</t>
  </si>
  <si>
    <t>Improvement of Kaipilan-Dalabi FMR, Twin Peaks, Tuba</t>
  </si>
  <si>
    <t>Improvement of Twin Peaks-Dengsed Provincial Road, Twin Peaks Section, Tuba</t>
  </si>
  <si>
    <t>Improvement of Camp 30 to Catingel Farm to Market Road (Casa Section), Caliking, Atok</t>
  </si>
  <si>
    <t>Construction of Concrete Pavement Along Lang-ayan Timbac, Cattubo, Atok</t>
  </si>
  <si>
    <t>Improvement of Yabyaboan to Copcopit Farm to Market Road, Dalipey, Bakun</t>
  </si>
  <si>
    <t xml:space="preserve">Improvement of Bengbeng-Beyeng Farm to Market Road, Sinacbat, Bakun </t>
  </si>
  <si>
    <t>Improvement of JMFMR PNI-Pasbol Baney-Napuyasan JFMR OCDL (Lay-udan) Sebang, Buguias</t>
  </si>
  <si>
    <t>Improvement of Saclalan,-Sacyaban, Mabmabtic Farm to Market Road, Amgaleyguey, Buguias</t>
  </si>
  <si>
    <t>Construction of Pavement along  J204 Cotcot Bolinaca Patugong Walengwaleng Farm to Market Road, Calamagan, Buguias</t>
  </si>
  <si>
    <t>Improvement of Nagawa-Antopak Farm to Market Road, Buyacaoan,  Buguias</t>
  </si>
  <si>
    <t>Improvement of Wacalan to Madayag Farm to Market Road, Lusod, Kabayan</t>
  </si>
  <si>
    <t>Improvement of Masala-Sagangasang - Dalumpiit Farm to Market Road Madaymen, Kibungan</t>
  </si>
  <si>
    <t>Concreting and Completion of Brgy. Road Litopan Talinguroy, Wangal, La Trinidad</t>
  </si>
  <si>
    <t>Construction of Drainage Canal Along Lot. No. 3Y-42 Phase II, Block 7, Wangal , La Trinidad</t>
  </si>
  <si>
    <t>Improvement of Drainage Canal, Siadto Malinias Luspian Cores Area, Poblacion, La Trinidad</t>
  </si>
  <si>
    <t>Improvement of Buang to Maduto Farm to Market Road Cabiten, Mankayan</t>
  </si>
  <si>
    <t>Construction of Diversion Road at Taroy Ligay Farm To Market Road (Phase  II), Camp 1, Tuba</t>
  </si>
  <si>
    <t>Improvement along Bad-ayan - Manhuyuhoy Provincial Road, Buguias</t>
  </si>
  <si>
    <t>Improvement along Datakan-Labueg-Camp 66 Provincial Road, Kapangan</t>
  </si>
  <si>
    <t>Improvement along Buyagan-Wangal-Banengbeng Provincial Road, La Trinidad</t>
  </si>
  <si>
    <t>Improvement along Tulodan-Sayangan Provincial Road, Atok</t>
  </si>
  <si>
    <t>Improvement along Badiwan-City Limit Provincial Road, Tuba</t>
  </si>
  <si>
    <t>Improvement along Suyoc-Beckel Provincial Road, La Trinidad</t>
  </si>
  <si>
    <t>Improvement along Taloy-Bayacsan Provincial Road, Tuba</t>
  </si>
  <si>
    <t>Construction of Flood Control at Proper Lusod, Kabayan</t>
  </si>
  <si>
    <t>Improvement of Tuangan to Lanas Road, Bagu, Bakun</t>
  </si>
  <si>
    <t>Construction of Mayan Flood Control, Ampusongan, Bakun</t>
  </si>
  <si>
    <t>Improvement of Ay-ay Kabutotan FMR, Ampusongan, Bakun</t>
  </si>
  <si>
    <t>Opening of Ba-ay to Demeg FMR, Ampusongan, Bakun</t>
  </si>
  <si>
    <t>Construction of Longboy Flood Control, Dalipey, Bakun</t>
  </si>
  <si>
    <t>Improvement of Lanas-Pan-ayaoan FMR, Loo, Buguias</t>
  </si>
  <si>
    <t>Improvement of Pugo-Topinaw FMR, Baculongan Norte, Buguias</t>
  </si>
  <si>
    <t>Improvement of Bad-ayan-Pugo-Lam-ayan Sinto Road (Pugo Section), Baculongan Norte, Buguias</t>
  </si>
  <si>
    <t>Improvement of Bangelelaw FMR, Dalipey, Bakun</t>
  </si>
  <si>
    <t>Improvement of Dinamili to Dimipayas FMR, Ballay, Kabayan</t>
  </si>
  <si>
    <t>Construction of Multi-Purpose Building below Camp Lolita, Virac, Itogon</t>
  </si>
  <si>
    <t>Construction of canal at Daycong Balasigan, Dontogan, Dalicno, Itogon</t>
  </si>
  <si>
    <t>Improvement of Proper Lusod to Ba-ay Road, Lusod, Kabayan</t>
  </si>
  <si>
    <t>Improvement of Matal-og Kayapa FMR, Poblacion, Sablan</t>
  </si>
  <si>
    <t>Improvement of Junction to Alang FMR, Poblacion, Buguias</t>
  </si>
  <si>
    <t>Improvement of Talabing-Liang FMR, Ballay, Kabayan</t>
  </si>
  <si>
    <t>Improvement along Minac-Tuidan-Tongotong-Tabayo Ballay, Kabayan</t>
  </si>
  <si>
    <t>Improvement of Nagawaan-Tam-awan Barangay Road, Balili, Mankayan</t>
  </si>
  <si>
    <t>Improvement of Pusel Ampetang, Legleg Section FMR, Poblacion, Buguias</t>
  </si>
  <si>
    <t>Completion of Barangay Health Station, Pasbol, Sebang, Buguias</t>
  </si>
  <si>
    <t>Improvement of Lanas Taba-ao Nataeg FMR, Loo, Buguias</t>
  </si>
  <si>
    <t>Construction and rerouting of Pito Barangay Road, Pito, Bokod</t>
  </si>
  <si>
    <t>Construction of drainage canal and improvement of community road at Central Buyagan (Khayog to Ang area), Poblacion, La Trinidad</t>
  </si>
  <si>
    <t>Improvement of Bekes-Beka FMR, Catlubong, Buguias</t>
  </si>
  <si>
    <t>Construction of drainage canal at Lower Balili, Mankayan</t>
  </si>
  <si>
    <t>Improvement of Bekes Gudogodan FMR at Buyacaoan, Buguias</t>
  </si>
  <si>
    <t>Improvement of Inuman Palakad FMR, Poblacion, Buguias</t>
  </si>
  <si>
    <t>Construction of Retaining Wall and rehabilitation of canal along Upper Mangga Turning Point, Tuding, Itogon</t>
  </si>
  <si>
    <t>Improvement of Riprap along Pukitan Road, Paco, Mankayan</t>
  </si>
  <si>
    <t>Construction of Ambalideng Flood Control, Poblacion, Kibungan</t>
  </si>
  <si>
    <t>Construction of Drainage Canal at Central Balili, La Trinidad</t>
  </si>
  <si>
    <t>5-02-13-030</t>
  </si>
  <si>
    <t>1-07-03-990</t>
  </si>
  <si>
    <t>1-07-03-010</t>
  </si>
  <si>
    <t>1-07-03-020</t>
  </si>
  <si>
    <t>1-07-03-040</t>
  </si>
  <si>
    <t>1-07-04-990</t>
  </si>
  <si>
    <t>Construction of Multi-Purpose Gym for Topdac Elementary School, Topdac, Atok</t>
  </si>
  <si>
    <t>Improvement of Municipal Evacuation Center/ Municipal Gymnasium of Tublay at Caponga, Tublay</t>
  </si>
  <si>
    <t>Construction of Multi-Purpose Gym, Ambongdolan Elementary School, Ambongdolan, Tublay</t>
  </si>
  <si>
    <t>Electrical Rewiring at Itogon District Hospital</t>
  </si>
  <si>
    <t>Construction of Material Recovery Facility at Itogon District Hospital</t>
  </si>
  <si>
    <t>Upgrading of hospital water system at Itogon District Hospital</t>
  </si>
  <si>
    <t>Improvement of Road at Benguet Animal Learning Site and Farm Tourism, San Pascual, Tuba</t>
  </si>
  <si>
    <t>Construction of Oil Depot for the Province, La Trinidad</t>
  </si>
  <si>
    <t>Improvement of Pugo-Balangabang Provincial Road</t>
  </si>
  <si>
    <t>Improvement of Dalicno Waterworks, Ampucao, Itogon</t>
  </si>
  <si>
    <t>Improvement of Mankil-et Lebeng FMR, Catlubong, Buguias</t>
  </si>
  <si>
    <t>Construction of Drainage Canal, Bakong, Poblacion, Bakun</t>
  </si>
  <si>
    <t>Improvement of Canal along Proper Spring, Tawangan, Kabayan</t>
  </si>
  <si>
    <t>Improvement of Kinubkob to Bayabay FMR, Tawangan, Kabayan</t>
  </si>
  <si>
    <t>Construction of Flood Control along Lower Proper to Nanbangawan River, Tawangan, Kabayan</t>
  </si>
  <si>
    <t>1-07-03-050</t>
  </si>
  <si>
    <t>Construction of concrete retaining wall at 1300 level, Poblacion, Itogon</t>
  </si>
  <si>
    <t>Opening of Mankileb-Gamat Farm to Market Road, Dalipey, Bakun</t>
  </si>
  <si>
    <t>Improvement of Pagal Shilan Farm to Market Road, La Trinidad</t>
  </si>
  <si>
    <t>Construction of Concrete Pavement of Pokit FMR, Poblacion, Atok</t>
  </si>
  <si>
    <t>MELCHOR D. DICLAS</t>
  </si>
  <si>
    <t>Provincial Governor</t>
  </si>
  <si>
    <t>Construction of Payket Water Works System, Dalupirip, Itogon</t>
  </si>
  <si>
    <t>Republic of the Philippines</t>
  </si>
  <si>
    <t>BENGUET PROVINCE</t>
  </si>
  <si>
    <t>La Trinidad</t>
  </si>
  <si>
    <t>ANNUAL PROCUREMENT PLAN FOR CY 2021</t>
  </si>
  <si>
    <t>GENERAL FUND</t>
  </si>
  <si>
    <t>No.</t>
  </si>
  <si>
    <t>Mode of</t>
  </si>
  <si>
    <t>Procure</t>
  </si>
  <si>
    <t>ment</t>
  </si>
  <si>
    <t>SCHEDULE FOR EACH PROCUREMENT ACTIVITY</t>
  </si>
  <si>
    <t>ADS/POST</t>
  </si>
  <si>
    <t>OF IB/REI</t>
  </si>
  <si>
    <t>SUB/OPEN</t>
  </si>
  <si>
    <t>OF BIDS</t>
  </si>
  <si>
    <t>NOTICE OF</t>
  </si>
  <si>
    <t>AWARD</t>
  </si>
  <si>
    <t>CONTRACT</t>
  </si>
  <si>
    <t>SIGNING</t>
  </si>
  <si>
    <t>ESTIMATED BUDGET</t>
  </si>
  <si>
    <t>MOOE</t>
  </si>
  <si>
    <t>CO</t>
  </si>
  <si>
    <t>REMARKS</t>
  </si>
  <si>
    <t>SVP</t>
  </si>
  <si>
    <t>BIDDING</t>
  </si>
  <si>
    <t xml:space="preserve">PREPARED BY: </t>
  </si>
  <si>
    <t>APPROVED:</t>
  </si>
  <si>
    <t>BAC Secretariat</t>
  </si>
  <si>
    <t>MELCHOR D. DICLAS, M.D.</t>
  </si>
  <si>
    <t>RECOMMENDED BY:</t>
  </si>
  <si>
    <t>LYDIA K. TICDONEN</t>
  </si>
  <si>
    <t>FRANCIS N. DITAN</t>
  </si>
  <si>
    <t>ELEAZAR B. CARIAS</t>
  </si>
  <si>
    <t>BAC Member</t>
  </si>
  <si>
    <t>RICHARD ANTERO</t>
  </si>
  <si>
    <t>BRIAN A. CAMHIT</t>
  </si>
  <si>
    <t>SUNNY G. SACLA</t>
  </si>
  <si>
    <t>BAC Chairperson</t>
  </si>
  <si>
    <t>BAC-Vice Chairperson</t>
  </si>
  <si>
    <t>JERRY L. BOCANOG</t>
  </si>
  <si>
    <t>Boss change it to another project</t>
  </si>
  <si>
    <t>Construction of Slope Protection of Bana Pathway at Poblacion, Bakun</t>
  </si>
  <si>
    <t>Improvement of Inoman-Abbao FMR, Taneg, Mankayan</t>
  </si>
  <si>
    <t>Construction of Open Canal Bano-oy, Baculongan Norte, Buguias</t>
  </si>
  <si>
    <t>Opening/Improvement of Bay-o FMR, Gambang, Bakun</t>
  </si>
  <si>
    <t>Improvement of Lawiguen Domestic Water Works System, Dalupirip, Itogon</t>
  </si>
  <si>
    <t>Construction of Soysoyan-Gusaran Water Works System, Gusaran Kabayan</t>
  </si>
  <si>
    <t>Construction of Barangay Multi-Purpose Building, Taba-ao, Kapangan (phase II)</t>
  </si>
  <si>
    <t>Improvement of Multi-Purpose Gym at  Alno Kadorie Elementary School, Alno, La Trinidad</t>
  </si>
  <si>
    <t>Construction of Multi-Purpose Gym for Abatan Elementary School, Abatan, Buguias (phase II)</t>
  </si>
  <si>
    <t>Construction of Rural Health Unit, Poblacion, Tuba (phase II)</t>
  </si>
  <si>
    <t>Improvement  of Water Works System at Bobok Proper to Kawal, Bobok Bisal, Bokod</t>
  </si>
  <si>
    <t>Improvement of Paykek Child Development/Day Care Center, Paykek, Kapangan</t>
  </si>
  <si>
    <t>Construction of Beyeng Retaining Wall, Poblacion, Bakun</t>
  </si>
  <si>
    <t>Improvement  of Cobabeng FMR, Poblacion, Bokod</t>
  </si>
  <si>
    <t>Improvement of Obanga Balintag-Deckan FMR ( Ili Section), Baculongan Sur, Buguias</t>
  </si>
  <si>
    <t>Improvement of Obanga Balintag-Deckan FMR-(Pua Section), Baculongan Sur, Buguias</t>
  </si>
  <si>
    <t>Improvement  and concreting of JFNR-BTK-Toking-Lingadan-Naliskey-J207 Road, Sebang, Buguias</t>
  </si>
  <si>
    <t>Improvement of Gravel Pit/FMR, Sapid, Mankayan</t>
  </si>
  <si>
    <t>Construction of Slope Protection Mangga-Balayon FMR, Camp 3, Tuba</t>
  </si>
  <si>
    <t>Continuation of Flood Control at Lower Green Valley (phase II), Camp 6, Tuba</t>
  </si>
  <si>
    <t>Improvement of Pula, Poblacion Road, Poblacion, Tuba</t>
  </si>
  <si>
    <t>Improvement of Tawalan-Angdil FMR, Taloy Sur, Tuba</t>
  </si>
  <si>
    <t>Improvement of Modayan-Boca-eg-Kitongan Farm to Market Road, Loo, Buguias</t>
  </si>
  <si>
    <t>Improvement of Copcopit FMR, Dalipey, Bakun</t>
  </si>
  <si>
    <t>Construction of Tapogo to Galitaan FMR, Sinacbat, Bakun</t>
  </si>
  <si>
    <t>Improvement of Batangal to Toybongan Barangay Road, Tabaan Norte, Tuba</t>
  </si>
  <si>
    <t>Improvement of Access Road to Barangay Hall of Naguey, Atok</t>
  </si>
  <si>
    <t>Improvement of Guioeng-Taguinday FMR, Amlimay, Buguias</t>
  </si>
  <si>
    <t>Improvement and Extension of Bisel-Soyoc Farm to market Road, Amlimay, Buguias</t>
  </si>
  <si>
    <t>Construction of Multi-urpose Gym, Bagu, Bakun</t>
  </si>
  <si>
    <t>Improvement of FMR (riprap), Antopak, Buyacaoan, Buguias</t>
  </si>
  <si>
    <t>Improvement of Pey-as - Dam-ayan FMR, Poblacion, Atok</t>
  </si>
  <si>
    <t>Improvement of JNSR-BTK Bot-oan-Tamangan-Paneg-an FMR (Tacadang, Section) Sebang, Buguias</t>
  </si>
  <si>
    <t>Improvement of Aguyad-Lebbeng Barangay Road, Tadiangan, Tuba</t>
  </si>
  <si>
    <t>Improvement / Concreting of God-ang Mancawal Farm to Market Road Access Road Lubo-Sagpat, Lubo, Kibungan</t>
  </si>
  <si>
    <t>Restoration and Improvement of alternate road at Sitio Palpaltogan, Paco, Mankayan</t>
  </si>
  <si>
    <t>Construction of Drainage Canal (Wag-iyen Area), Betag, La Trinidad</t>
  </si>
  <si>
    <t>Construction of Flood Control at Bolo Creek, Puguis, La Trinidad</t>
  </si>
  <si>
    <t>Improvement of Panig-an Tammangan Section FMR, Annadong, Sebang, Buguias</t>
  </si>
  <si>
    <t>Improvement  of Todjacap-Bekes-Balangabang -Singapayew Access Road, Duacan, Kabayan</t>
  </si>
  <si>
    <t>Improvement of Road with Drainage Canal (near Alos Residence) , Western Poblacion, La Trinidad</t>
  </si>
  <si>
    <t>Improvement of Banyol-Lubas FMR, Ansagan, Tuba</t>
  </si>
  <si>
    <t>Improvement of Sookan-Gambang FMR, Gambang, Bakun</t>
  </si>
  <si>
    <t>Improvement of Obanga Balintag-Deckan FMR, Baculongan Sur, Buguias</t>
  </si>
  <si>
    <t>21002</t>
  </si>
  <si>
    <t>21012</t>
  </si>
  <si>
    <t>21001</t>
  </si>
  <si>
    <t>21003</t>
  </si>
  <si>
    <t>21013</t>
  </si>
  <si>
    <t>A. ITOGON DISTRICT HOSPITAL</t>
  </si>
  <si>
    <t>B. PROVINCIAL ROADS</t>
  </si>
  <si>
    <t>C. OIL DEPOT AND OTHER PROJECT</t>
  </si>
  <si>
    <t>D. RURAL HEALTH UNIT/BARANGAY HEALTH STATIONS/COMFORT ROOM</t>
  </si>
  <si>
    <t>E. WATERWORKS SYSTEM</t>
  </si>
  <si>
    <t>F. CHILD DEVELOPMENT CENTERS</t>
  </si>
  <si>
    <t>G. SCHOOL WATERWORKS SYSTEM</t>
  </si>
  <si>
    <t>H. SCHOOL SPORTS FACILITIES (GYM)</t>
  </si>
  <si>
    <t>I. MULTI-PURPOSE BUILDING/GYM/EVACUATION CENTER</t>
  </si>
  <si>
    <t>J. FLOOD CONTROL/DRAINAGE CANAL/SLOPE PROTECTION/RETAINING WALL</t>
  </si>
  <si>
    <t>K. LOCAL ACCESS ROAD (BARANGAY/FARM TO MARKET ROAD)</t>
  </si>
  <si>
    <t>SUB TOTAL</t>
  </si>
  <si>
    <t>BEATRICE S. SERRANO</t>
  </si>
  <si>
    <t>TOTAL PDF CY 2021</t>
  </si>
  <si>
    <t>20% PROVINCIAL DEVELOPMENT FUND (PDF)</t>
  </si>
  <si>
    <t>Program/Project
Activity</t>
  </si>
  <si>
    <t>Project
Number</t>
  </si>
  <si>
    <t>Account
Code</t>
  </si>
  <si>
    <t>Small Value Procurement</t>
  </si>
  <si>
    <t>FEB 2021</t>
  </si>
  <si>
    <t>JAN 2021</t>
  </si>
  <si>
    <t>MAR 2021</t>
  </si>
  <si>
    <t>POW
IN</t>
  </si>
  <si>
    <t>APR 2021</t>
  </si>
  <si>
    <t>MAY 2021</t>
  </si>
  <si>
    <t>RICHARD S. ANTERO</t>
  </si>
  <si>
    <t>MARIE JENNETTE G. BANGAO</t>
  </si>
  <si>
    <t>SOURCES</t>
  </si>
  <si>
    <t>FUNDS</t>
  </si>
  <si>
    <t>Construction of Daket-Oguban Footbridge, Eddet,  Kabayan (additional)</t>
  </si>
  <si>
    <t>JERRY BOCANOG</t>
  </si>
  <si>
    <t>Project No.</t>
  </si>
  <si>
    <t>GF 21031</t>
  </si>
  <si>
    <t>GF 21036</t>
  </si>
  <si>
    <t>GF 21050</t>
  </si>
  <si>
    <t>GF 21064</t>
  </si>
  <si>
    <t>GF 21093</t>
  </si>
  <si>
    <t>GF 21101</t>
  </si>
  <si>
    <t>JENNETTE MARIE G. BANGAO</t>
  </si>
  <si>
    <t>BAC Member-Alternate</t>
  </si>
  <si>
    <t>ok</t>
  </si>
  <si>
    <t>TOTAL GENERAL FUND</t>
  </si>
  <si>
    <t>A. MOOE</t>
  </si>
  <si>
    <t>Public Bidding</t>
  </si>
  <si>
    <t>B. CAPITAL OUTLAY</t>
  </si>
  <si>
    <t>SPECIAL EDUCATIONAL FUND (SEF)</t>
  </si>
  <si>
    <t>TOTAL SEF CY 2021</t>
  </si>
  <si>
    <t>LOCAL DISASTER RISK REDUCTION MANAGEMENT FUND</t>
  </si>
  <si>
    <t>TOTAL LDRRMF CY 2021</t>
  </si>
  <si>
    <t>BENGUET PROVINCIAL GOVERNMENT</t>
  </si>
  <si>
    <t>SUPPLEMENTAL ANNUAL PROCUREMENT PLAN FOR FY 2021</t>
  </si>
  <si>
    <t>SUPPLEMENTAL APP NO. 1</t>
  </si>
  <si>
    <t>NO.</t>
  </si>
  <si>
    <t>PROJ. NO.</t>
  </si>
  <si>
    <t>PMO/ END USER/ LOCATION</t>
  </si>
  <si>
    <t>MODE OF PROCUREMENT</t>
  </si>
  <si>
    <t>SOURCE OF FUNDS</t>
  </si>
  <si>
    <t>ESTIMATED BUDGET (PhP)</t>
  </si>
  <si>
    <t>ADS/POST OF IB/REI</t>
  </si>
  <si>
    <t>SUB/ OPEN OF BIDS</t>
  </si>
  <si>
    <t>NOTICE OF AWARD</t>
  </si>
  <si>
    <t>CONTRACT SIGNING</t>
  </si>
  <si>
    <t>A. 20 % PROVINCIAL DEVELOP FUND (PDF)</t>
  </si>
  <si>
    <t>Improvement of Les-eng Tacadang Waterworks, Tacadang, Kibungan</t>
  </si>
  <si>
    <t>Kibungan</t>
  </si>
  <si>
    <t>20% PDF CY 2020</t>
  </si>
  <si>
    <t>Construction of Multi-Purpose Stage at Keweng, Tinongdan, Itogon</t>
  </si>
  <si>
    <t>Itogon</t>
  </si>
  <si>
    <t>SUP AIP-5 CY 2020</t>
  </si>
  <si>
    <t>Construction of Drainage Canal with Cover at Lower Capjaran, KM4, Pico</t>
  </si>
  <si>
    <t>Opening of Yupo-an-Penas FMR, Dalipey</t>
  </si>
  <si>
    <t>Bakun</t>
  </si>
  <si>
    <t>Improvement of Proper Ekip FMR</t>
  </si>
  <si>
    <t>Bokod</t>
  </si>
  <si>
    <t>SB3 2019-08</t>
  </si>
  <si>
    <t>Improvement of Farm to Market Road, Ekip, Bokod</t>
  </si>
  <si>
    <t>Opening of Apanan -Dondontog-Lolotab FMR, Amlimay Buguias</t>
  </si>
  <si>
    <t>Buguias</t>
  </si>
  <si>
    <t>Concreting along Sapdaan-Amog-on FMR, Sagpat</t>
  </si>
  <si>
    <t>Opening of Macbas to Tenglawan FMR (Phase II) Bakun, Benguet</t>
  </si>
  <si>
    <t>Improvement of Alam-am-Gambang FMR, Gambang, Bakun, Benguet</t>
  </si>
  <si>
    <t>PDF CY 2020</t>
  </si>
  <si>
    <t>Improvement Along Sipitan -Palidan Provincial Road, Bakun, Benguet</t>
  </si>
  <si>
    <t>SB1 2019-37</t>
  </si>
  <si>
    <t>Completion of Beling-Belis Barrio School Multi-Purpose Cottage at Beling-Belis, Kapangan, Benguet (Phase II)</t>
  </si>
  <si>
    <t>Kapangan</t>
  </si>
  <si>
    <t>SB NO. 1 CY 2019 - 20 % PDF</t>
  </si>
  <si>
    <t>B. GENERAL FUND (GF)</t>
  </si>
  <si>
    <t>GF 2017</t>
  </si>
  <si>
    <t>Kabayan</t>
  </si>
  <si>
    <t>SB3 2019-41</t>
  </si>
  <si>
    <t>Slope Protection and Fencing at Balili National High School, Balili, Mankayan</t>
  </si>
  <si>
    <t>Mankayan</t>
  </si>
  <si>
    <t>GF SB NO. 3 CY 2019</t>
  </si>
  <si>
    <t>SB3 2019-45</t>
  </si>
  <si>
    <t>Construction of Multi-purpose Building at Banangan, Sablan, Benguet</t>
  </si>
  <si>
    <t>Sablan</t>
  </si>
  <si>
    <t>PGSO-2019-21001</t>
  </si>
  <si>
    <t>Construction of Sewage Treatment Plant at Capitol, Poblacion</t>
  </si>
  <si>
    <t>GF-2019 (PGSO)</t>
  </si>
  <si>
    <t>GF 20035</t>
  </si>
  <si>
    <t>Construction of Senior Citizens Multi-purpose Building, Keyang, Gadang, Kapangan</t>
  </si>
  <si>
    <t>GF CY 2020</t>
  </si>
  <si>
    <t>GF 20040</t>
  </si>
  <si>
    <t>Improvement of PEO Building, Wangal, La Trinidad</t>
  </si>
  <si>
    <t>GF 2017-005</t>
  </si>
  <si>
    <t>GF 2017-006</t>
  </si>
  <si>
    <t>Ground Development at Front Elevation of Capitol Building II (PWD Access, Landscaping &amp; Viewdeck)</t>
  </si>
  <si>
    <t>GF CY 2017</t>
  </si>
  <si>
    <t>C. LOCAL DISASTER RISK REDUCTION MANAGEMENT FUND (LDRRMF)</t>
  </si>
  <si>
    <t>LDRRMF 20002</t>
  </si>
  <si>
    <t>Improvement/Rehabilitation along Sagpat-Sapdaan Provincial Road, Kibungan</t>
  </si>
  <si>
    <t>LDRRMF CY 2020</t>
  </si>
  <si>
    <t>LDRRMF 20012</t>
  </si>
  <si>
    <t>Improvement of the Provincial DRRM Building, Wangal, La Trinidad, Benguet</t>
  </si>
  <si>
    <t>LDRRMF 1519-01</t>
  </si>
  <si>
    <t>Improvement along Baguio-Balatoc Provincial Road, Batuang Section</t>
  </si>
  <si>
    <t>LDRRM Trust Fund</t>
  </si>
  <si>
    <t>LDRRMF 2019-06</t>
  </si>
  <si>
    <t>Construction of Drainage System and Perimeter Fencing at Pond I, Buyagan, La Trinidad, Benguet</t>
  </si>
  <si>
    <t>SB NO. 3 CY 2019 LDRRMF</t>
  </si>
  <si>
    <t>LDRRMF 2019-08</t>
  </si>
  <si>
    <t>Construction of Drainage Canal System and Protection Wall at the Benguet SPED Center, Wangal, La Trinidad</t>
  </si>
  <si>
    <t>SB NO. 3 CY 2018 LDRRMF</t>
  </si>
  <si>
    <t>LDRRMF 2020-01</t>
  </si>
  <si>
    <t>Improvement of the Road Cut Section Along Dalicno Barangay Road, Ampucao, Itogon</t>
  </si>
  <si>
    <t>LDRRM TF</t>
  </si>
  <si>
    <t>D. SPECIAL EDUCATION FUND (SEF)</t>
  </si>
  <si>
    <t>Construction of Gymnasium at Nalseb Elementary School Ambassador, Tublay</t>
  </si>
  <si>
    <t>Tublay</t>
  </si>
  <si>
    <t>SEF CY 2020</t>
  </si>
  <si>
    <t>SEF 20013</t>
  </si>
  <si>
    <t>Improvement of Gymnasium at GBDAIS, Balakbak, Kapangan</t>
  </si>
  <si>
    <t>SEF 20014</t>
  </si>
  <si>
    <t>Construction of Canal at Kapangan National High School, Central, Kapangan</t>
  </si>
  <si>
    <t>SEF-2019-21003</t>
  </si>
  <si>
    <t>Construction of Water Works System with Water Pump of Madaymen National High School, Kibungan</t>
  </si>
  <si>
    <t>SEF CY 2019</t>
  </si>
  <si>
    <t>SEF-2019-21004</t>
  </si>
  <si>
    <t>Construction of Multi-purpose Building Madaymen National High School in Madaymen, Kibungan(additional)</t>
  </si>
  <si>
    <t>SEF-SB #2 2019</t>
  </si>
  <si>
    <t>SEF-2018-21001</t>
  </si>
  <si>
    <t>Construction of Multi-purpose Building Madaymen National High School in Madaymen, Kibungan</t>
  </si>
  <si>
    <t>SEF-SB #1 2018</t>
  </si>
  <si>
    <t>SEF-2018-21002</t>
  </si>
  <si>
    <t>Demolition and Reconstruction of the Alternative Learning School (ALS) in Puguis Elementary School in Puguis, La Trinidad</t>
  </si>
  <si>
    <t>SEF CY 2018</t>
  </si>
  <si>
    <t>GRAND TOTAL</t>
  </si>
  <si>
    <t>PREPARED BY:</t>
  </si>
  <si>
    <t>BAC CHAIRPERSON</t>
  </si>
  <si>
    <t>BAC VICE CHAIRPERSON</t>
  </si>
  <si>
    <t>BAC MEMBER</t>
  </si>
  <si>
    <t>BAC MEMBER-ALTERNATE</t>
  </si>
  <si>
    <t>POW
OUT</t>
  </si>
  <si>
    <t>Construction of School Building at Aduyonan Elementary School, Sitio Aduyonan, Abiagn, Atok, Benguet</t>
  </si>
  <si>
    <t>GF 2018</t>
  </si>
  <si>
    <t>Improvement /Completion of Composting Facility, Lengaoan, Buguias, Benguet</t>
  </si>
  <si>
    <t>GF SB #3 2019</t>
  </si>
  <si>
    <t>GF 2018-55</t>
  </si>
  <si>
    <t>SB3 2019-14</t>
  </si>
  <si>
    <t>GF 20058</t>
  </si>
  <si>
    <t>GF 20034</t>
  </si>
  <si>
    <t>GF 20010</t>
  </si>
  <si>
    <t>Construction of Retaining Wall, Northern Benguet District Hospital, Buguias, Benguet</t>
  </si>
  <si>
    <t>Improvement of Dampeg-Mankew Farm to Market Road (FMR), Pacso, Kabayan, Benguet</t>
  </si>
  <si>
    <t>Reconstruction of Datuan Footbridge, Eddet, Kabayan, Benguet</t>
  </si>
  <si>
    <t>Completion of Palansa Public Comfort Room, Bila, Bokod, Benguet</t>
  </si>
  <si>
    <t>20% PDF CY 2016</t>
  </si>
  <si>
    <t>SPPMP No. 2</t>
  </si>
  <si>
    <t>Improvement of J204 Bekes-Dontog-Sibungan-Lusong-Magmagaling J207 access road, Buyacaoan, Buguias, Benguet</t>
  </si>
  <si>
    <t>Construction of Retaining Wall along Tuidan FMR, Ballay Kabayan, Benguet</t>
  </si>
  <si>
    <t>Opening/Improvement of Upper Bayabas going to Pico Elementary School Access Road, Pico, La Trinidad, Benguet</t>
  </si>
  <si>
    <t>Budget Ordinance No. 20-12</t>
  </si>
  <si>
    <t>Atok</t>
  </si>
  <si>
    <t>SPPMP No. 3</t>
  </si>
  <si>
    <t>GF 2017-10-01</t>
  </si>
  <si>
    <t>Construction of a Two-Storey School Building, Tonguey-Nalusbo Barrio School, Madaymen, Kibungan, Benguet</t>
  </si>
  <si>
    <t>2020-10-02</t>
  </si>
  <si>
    <t>20020-383-Aa</t>
  </si>
  <si>
    <t>SEF 20006</t>
  </si>
  <si>
    <t>Construction of Abatan Elementary School Gymnasium, Abatan, Buguias, Benguet</t>
  </si>
  <si>
    <t>SPPMP No. 4</t>
  </si>
  <si>
    <t>GF 2018-20</t>
  </si>
  <si>
    <t>Construction of Provincial Fish Hatchery and Grow-out Pond, San Pascual, Tuba</t>
  </si>
  <si>
    <t>Tuba</t>
  </si>
  <si>
    <t>20% PDF CY 2018</t>
  </si>
  <si>
    <t>GF 2020-015</t>
  </si>
  <si>
    <t>Construction of Naubanan to Barangay Daclan Waterworks, Daclan, Bokod, Benguet</t>
  </si>
  <si>
    <t>Construction of Capitol Entrance Rotunda Sculpture (additional amount) La Trinidad, Benguet</t>
  </si>
  <si>
    <t>Construction of Flood Control Phase II, Bito, Bagong, Sablan, Benguet</t>
  </si>
  <si>
    <t>Opening/Improvement of Kiangan Village to Balding FMR, Camp 3, Tuba, Benguet</t>
  </si>
  <si>
    <t>GF 2018-53</t>
  </si>
  <si>
    <t>Slope Protection at the Back Portion of the Museum Building, Capitol, La Trinidad, Benguet</t>
  </si>
  <si>
    <t>GF 2019-30</t>
  </si>
  <si>
    <t>Road Improvement Going to the Compound of Ambiong Elementary School, Ambiong, La Trinidad, Benguet</t>
  </si>
  <si>
    <t>GF 2019</t>
  </si>
  <si>
    <t>JUL 2021</t>
  </si>
  <si>
    <t>AUG 2021</t>
  </si>
  <si>
    <t>SPPMP No. 1</t>
  </si>
  <si>
    <t>w/ pow</t>
  </si>
  <si>
    <t>no pow</t>
  </si>
  <si>
    <t>delete for reversion</t>
  </si>
  <si>
    <t>c/o ppdo</t>
  </si>
  <si>
    <t>GF 2020</t>
  </si>
  <si>
    <t>delete/defer</t>
  </si>
  <si>
    <t>pending</t>
  </si>
  <si>
    <t>GF 2015</t>
  </si>
  <si>
    <t>Construction of Multi-purpose Gym at Upper Bashoy, Kabayan  (Phase I)</t>
  </si>
  <si>
    <t>SB3 2019-21</t>
  </si>
  <si>
    <t>Completion of Multi-Purpose Hall, Dalipey, Bakun</t>
  </si>
  <si>
    <t>opened Feb.10, 2021</t>
  </si>
  <si>
    <t>Construction of Stage at Kibungan National High School</t>
  </si>
  <si>
    <t>opened Feb 10, 2021</t>
  </si>
  <si>
    <t>SB No. 1-2019 (GF)</t>
  </si>
  <si>
    <t>deferred BUT opened feb 10, 2021</t>
  </si>
  <si>
    <t>PREBID FEB 10, 2021</t>
  </si>
  <si>
    <t>Opening</t>
  </si>
  <si>
    <t>rebid</t>
  </si>
  <si>
    <t>Construction of Upper Tram CDC, Ucab, Itogon, Benguet</t>
  </si>
  <si>
    <t xml:space="preserve">Installation of Solar Powered Irrigation System and Additional Water Supply Distribution System at Kabayan Demo Farm </t>
  </si>
  <si>
    <t>REBID</t>
  </si>
  <si>
    <t>OK</t>
  </si>
  <si>
    <t>Rehabilitation of Pasbol-Belino Elementary School, Sebang Buguias, Benguet</t>
  </si>
  <si>
    <t>SB NO. 1 CY 2017 - 20 % PDF</t>
  </si>
  <si>
    <t>Improvement of Mataliktik FMR, Sinacbat, Bakun</t>
  </si>
  <si>
    <t>SB No. 3 PDF 2019</t>
  </si>
  <si>
    <t>Rehabilitation of Bedbed -Ambaokok, FMR, Bedbed Mankayan</t>
  </si>
  <si>
    <t>LDRRMF Trust Fund</t>
  </si>
  <si>
    <t>Improvement of Kayapa-Bulisay to Beyeng FMR Kayapa, Bakun, Benguet</t>
  </si>
  <si>
    <t>20% PDF CY 2019</t>
  </si>
  <si>
    <t>new</t>
  </si>
  <si>
    <t>Construction of Health Station, Suyoc-Palasaan, Suyoc, Mankayan (Phase I)</t>
  </si>
  <si>
    <t>Construction of an Open Gymnasium at Bokod Central School, Poblacion</t>
  </si>
  <si>
    <t>SEF, SB No. 2 2019</t>
  </si>
  <si>
    <t>Clustered with project no. 21098, item no. 98</t>
  </si>
  <si>
    <t>Clustered with project no. 21096, item no. 96</t>
  </si>
  <si>
    <t>Construction of Power House for the 100KVA Generator set donated by DOH &amp; the Reconfiguring of the Electrical Wiring-System of DMDH from A2-Phase to A3-Phase Power System</t>
  </si>
  <si>
    <t>present</t>
  </si>
  <si>
    <t>CHECK IF NANGE OR BANGELELAW</t>
  </si>
  <si>
    <t>K</t>
  </si>
  <si>
    <t>Construction of Retaining Wall Along Tuidan FMR, Ballay, Kabayan</t>
  </si>
  <si>
    <t>20 % PDF CY 2020</t>
  </si>
  <si>
    <t>A. Construction of Water Tank at Sitio Payacpac
B. Construction of Water Tank at Sitio Payacpac</t>
  </si>
  <si>
    <t>a. 20% PDF 2016
b. SB #2-2016</t>
  </si>
  <si>
    <t>a. 16207</t>
  </si>
  <si>
    <t>k</t>
  </si>
  <si>
    <t>with pow 2nd qtr</t>
  </si>
  <si>
    <t>pow onhand 2nd qtr</t>
  </si>
  <si>
    <t>with pow recheck</t>
  </si>
  <si>
    <t>opened jan. 21</t>
  </si>
  <si>
    <t>opened jan. 19</t>
  </si>
  <si>
    <t>SB No. 1 GF 2017</t>
  </si>
  <si>
    <t>awarded JAN. 22</t>
  </si>
  <si>
    <t>NO POW
c/o ppdo</t>
  </si>
  <si>
    <t>check origin
NEW</t>
  </si>
  <si>
    <t>FERDINAND P. CATORES</t>
  </si>
  <si>
    <t>BAC Secretariat Chairperson</t>
  </si>
  <si>
    <t xml:space="preserve">BAC Secretariat Chairperson </t>
  </si>
  <si>
    <t>20-15-12</t>
  </si>
  <si>
    <t>20-14-04</t>
  </si>
  <si>
    <t>20-14-05</t>
  </si>
  <si>
    <t>Construction of Flood Control Along the Asinan Creek to Betel, Poblacion, Buguias, Benguet</t>
  </si>
  <si>
    <t>Improvement of Tuding-Mangga Provincial Road, Tuding, Itogon, Benguet</t>
  </si>
  <si>
    <t>SB1 2019-31</t>
  </si>
  <si>
    <t>SB3 2019-3</t>
  </si>
  <si>
    <t>Improvement of Legislative Building,La Trinidad, Benguet</t>
  </si>
  <si>
    <t>Construction of 3 Storey Provincial Health Services Multi-Purpose Building</t>
  </si>
  <si>
    <t>Completion of Waterworks Project at Sitio Marlboro, Beckel, La Trinidad, Benguet</t>
  </si>
  <si>
    <t>Contruction of Child Development Center, Proper Gaswiling, Kapangan, Benguet</t>
  </si>
  <si>
    <t>Construction of Canal along Provincial Road (Infront of Mr. Sibayan to First Gate Checkpoint), Virac, Itogon, Benguet</t>
  </si>
  <si>
    <t>SPPMP No. 6</t>
  </si>
  <si>
    <t>Improvement of Atayan-Balili Provincial Road, Balili, Mankayan, Benguet</t>
  </si>
  <si>
    <t>SPPMP No. 5</t>
  </si>
  <si>
    <t>SPPMP No. 1/6</t>
  </si>
  <si>
    <t>SEF 2019 10E</t>
  </si>
  <si>
    <t>LDRRMF 2019-24</t>
  </si>
  <si>
    <t>LDRRMF 20010</t>
  </si>
  <si>
    <t>Improvement/Rehabilitation of Tublay Gate - Tublay Presidencia Provincial Road, Tubaly, Benguet</t>
  </si>
  <si>
    <t>Public Bidding/
Negotiated Procurement Under Two Failed Bidding</t>
  </si>
  <si>
    <t>Clustered to project no.SB3 2019-08 under GF</t>
  </si>
  <si>
    <t>Clustered with item no. 60 under GF 2021</t>
  </si>
  <si>
    <t>-Realigned from project: Construction of Palansa Public Comfort Room, Bila, Bokod, Benguet</t>
  </si>
  <si>
    <t>-Realigned from project: Construction of J204 Dontog-Sibungan-Lusong-Magmagaling J207 access road, Buyacaoan, Buguias, Benguet.</t>
  </si>
  <si>
    <t>-Realigned from project: Construction of Riprap along Tuidan, Ballay, Kabayan, Benguet</t>
  </si>
  <si>
    <t>-Realigned from project: Improvement of Upper Bayabas going to Pico Elementary School, Pico, La Trinidad, Benguet</t>
  </si>
  <si>
    <t>-Realigned from project: Establishment of Fishpond, San Pascual, Tuba, Benguet.
-Clustered project (No. 23 &amp;24)</t>
  </si>
  <si>
    <t>-Realigned from project: Construction of Sodkong Waterworks, Daclan, Bokod, Benguet.</t>
  </si>
  <si>
    <t>-Realigned from project: Improvement of Capitol Grounds.</t>
  </si>
  <si>
    <t>-Realigned from project: Enclosure of Multi-purpose Gym with stage at Keweng, Tinongdan, Itogon, Benguet.</t>
  </si>
  <si>
    <t>-Realigned from project: Opening of Yabyabuan-Sholshol FMR, Bagong, Sablang, Benguet.</t>
  </si>
  <si>
    <t>-Realigned from project: Construction of Farm-Market Vehicular Bridge from Bued River to Balding, Camp 3, Tuba.</t>
  </si>
  <si>
    <t>Clustered to project no.20067 under PDF.</t>
  </si>
  <si>
    <t>Refer to PDC Res. No. 2020-15 as to funding.
Clustered project nos. GF 2017-005 and GF 2017-006</t>
  </si>
  <si>
    <t>- Realigned from project: Construction of Child Development Center, Abiang, Atok, Benguet.</t>
  </si>
  <si>
    <t>- Realigned from project: Construction of Composting Facility, Lengaoan, Buguias, Benguet.</t>
  </si>
  <si>
    <t>- Realigned from project: Construction of Retention Wall, NBDH.</t>
  </si>
  <si>
    <t>- Realigned from project: Improvement of Datuan Footbridge, Eddet, Kabayan, Benguet.</t>
  </si>
  <si>
    <t>- Realigned from project: Improvement of Hospital Building &amp; Annexes, Bokod, Benguet DMMH.</t>
  </si>
  <si>
    <t>- Realigned from project: Construction of Shaded Walkway.</t>
  </si>
  <si>
    <t>- Realigned from project: Construction of Deepwell &amp; Installation of Water Tank at the Compounf og Ambiong National High School, La Trinidad, Benguet.</t>
  </si>
  <si>
    <t>Clustered project no. SEF-2019-21004 and SEF-2019-21001</t>
  </si>
  <si>
    <t>Realigned from the Project: Completion of Abatan E/S Gymnasium, Abatan, Buguias, Benguet</t>
  </si>
  <si>
    <t>- Realigned from project: Improvement of Pacso Multi-purpose Hall, Pacso, Kabayan, Benguet.</t>
  </si>
  <si>
    <t>PROCUREMENT PROGRAMS / PROJECTS</t>
  </si>
  <si>
    <t>SUPPLEMENTAL APP NO. 2</t>
  </si>
  <si>
    <t>Ground Improvement at the Front Elevation of Legislative Building (PWD Access, Landscaping &amp; Viewdeck) Additional</t>
  </si>
  <si>
    <t>Establishment of Water Distribution System at San Pascual, Tuba</t>
  </si>
  <si>
    <t>GF CY 2019</t>
  </si>
  <si>
    <t>B.) 20 % PROVINCIAL DEVELOPMENT FUND (PDF)</t>
  </si>
  <si>
    <t>A.) GENERAL FUND</t>
  </si>
  <si>
    <t>Clustered Project</t>
  </si>
  <si>
    <t>GF-PVET (2019)</t>
  </si>
  <si>
    <t>Road Opening/Improvement of Dumanegdeg-Sayangan-Guinabayan Farm-to-Market Road, Poblacion, Bakun, Benguet</t>
  </si>
  <si>
    <t>Road Opening/Improvement of Pagal-Talingting-Danas Farm-to-Market Road, Shilan, La Trinidad</t>
  </si>
  <si>
    <t>Road Opening/Improvement at Pipingew (Near Anthony Patinglag's Residence), Lubas, La Trinidad</t>
  </si>
  <si>
    <t>Realignment under Budget Ordinance No. 21-02</t>
  </si>
  <si>
    <t>GF CY 2021</t>
  </si>
  <si>
    <t>Improvement of Farm-to-Market Road at Sitio Lamew, Sinacbat, Bakun, Benguet</t>
  </si>
  <si>
    <t>Completion of Gymnasium at Upper, Camp, Ampucao, Itogon, Benguet</t>
  </si>
  <si>
    <t>Construction of Barangay Hall (Additional Fund), Taneg, Mankayan</t>
  </si>
  <si>
    <t>Construction of Multi-Purpose Shed at Karao Elementary School, Karao, Bokod</t>
  </si>
  <si>
    <t>BAC Vice Chairperson</t>
  </si>
  <si>
    <t>SUPPLEMENTAL APP NO. 3</t>
  </si>
  <si>
    <t>GF 20020</t>
  </si>
  <si>
    <t>Construction of Multi-purpose Shed at Karao Elementary School, Karao, Bokod, Benguet</t>
  </si>
  <si>
    <t>Improvement along J207 Bad-ayan - Pugo - Lam-ayan - Sinto - J204 at Bad-ayan Section, Baculongan Sur, Buguias, Benguet</t>
  </si>
  <si>
    <t>JUN 2021</t>
  </si>
  <si>
    <t>GF 21097-A</t>
  </si>
  <si>
    <t>GF 21097-B</t>
  </si>
  <si>
    <t>JULY 2021</t>
  </si>
  <si>
    <t>GF 21097-C</t>
  </si>
  <si>
    <t>GF 21097-D</t>
  </si>
  <si>
    <t>21-01-02</t>
  </si>
  <si>
    <t>Improvement of Halsema - Pasanan- Pactil Farm-to-Market Road, Ambassador, Tublay, Benguet</t>
  </si>
  <si>
    <t>Improvement along National Road Junction-Diboong-Bangao-Provincial Road, Gusaran, Kabayan, Benguet</t>
  </si>
  <si>
    <t>realigned see sapp3</t>
  </si>
  <si>
    <t>20% PDF CY 2021</t>
  </si>
  <si>
    <t>A.) GF 20048
B.) GF 20049</t>
  </si>
  <si>
    <t>a. 20% PDF 2016
b. GF SB #2-2016</t>
  </si>
  <si>
    <t>SUPPLEMENTAL APP NO. 4</t>
  </si>
  <si>
    <t xml:space="preserve">NEGOTIATED PROCUREMENT UNDER TWO FAILED BIDDING </t>
  </si>
  <si>
    <t>SAPP3</t>
  </si>
  <si>
    <t>20% PDF
CY 2021</t>
  </si>
  <si>
    <t>20% PDF
CY 2018</t>
  </si>
  <si>
    <t>PROVINCE OF BENGUET</t>
  </si>
  <si>
    <t>La Trinidad, Benguet</t>
  </si>
  <si>
    <t>OFFICE OF THE PROVINCIAL BUDGET OFFICER</t>
  </si>
  <si>
    <t>SUMMARY OF UNOBLIGATED CONTINUING CAPITAL OUTLAY FOR CY 2020</t>
  </si>
  <si>
    <t>INFRASTRACTURE PROJECTS</t>
  </si>
  <si>
    <t>(General Fund, 20% PDF and SEF)</t>
  </si>
  <si>
    <t>As of October 12,2020</t>
  </si>
  <si>
    <t>YEAR</t>
  </si>
  <si>
    <t>FUNCTION/ PROGRAMS/PROJECTS</t>
  </si>
  <si>
    <t>LOCATION</t>
  </si>
  <si>
    <t>AMOUNT</t>
  </si>
  <si>
    <t>A. GENERAL FUND</t>
  </si>
  <si>
    <t>Construction of Public Comfort Room at Bangho Junction</t>
  </si>
  <si>
    <t>Sub-Total (CY2015 -3 projects)</t>
  </si>
  <si>
    <t>Construction of Bridge at Stonehill, Balili (additional)</t>
  </si>
  <si>
    <t>Sub-Total (CY2016 -2 projects)</t>
  </si>
  <si>
    <t>Improvement along Bguio-Balatoc-Itogon Provincial Road  (sinkhole), Virac</t>
  </si>
  <si>
    <t>Construction of Sacyaban - Tigtiging-Kaong Footbridge, Baculongan Norte</t>
  </si>
  <si>
    <t>Perimeter Fencing of Maliclico Watershed Spring, Bakun</t>
  </si>
  <si>
    <t>Construction of two Storey Industrial Arts Building (phase I) at Adaoay National</t>
  </si>
  <si>
    <t>Improvement of Caucalan- Bekes Domestic Water System, Taloy Sur</t>
  </si>
  <si>
    <t>Construction of Upper Tram CDC, Ucab</t>
  </si>
  <si>
    <t>Constyruction of 3x3x10 watertank at Paswek, Puguis La Trinidad</t>
  </si>
  <si>
    <t>Construction of two-storey Industrial Arts Building (phase II), Adaoay NHS</t>
  </si>
  <si>
    <t>Completion of Barangay Health Station birthing facility, Napsong, Madaymen, Kibungan</t>
  </si>
  <si>
    <t>Completion of Yangyang comfort room, Ambuaclao</t>
  </si>
  <si>
    <t>Construction of Senior Citizen's Adibay Center Poblacion</t>
  </si>
  <si>
    <t>Construction of two-storey schiil building, Tongey,Nalusbo Bario School, Madaymen</t>
  </si>
  <si>
    <t>Improvement of Pokkong-Pasdong Proper Inuman FMR, Pasdong</t>
  </si>
  <si>
    <t>Upgrading of Provincial Jail Electric System Additional</t>
  </si>
  <si>
    <t>Sub-Total (CY2017 -18 projects)</t>
  </si>
  <si>
    <t>Improvement of Waterworks System at Capitol Main Building- Legislative Building and Annexes (Phase 1)</t>
  </si>
  <si>
    <t>Improvement of Legislative Building</t>
  </si>
  <si>
    <t>Construction of Septic Vault, Capitol</t>
  </si>
  <si>
    <t>Construction of Child Development Center, Abiang</t>
  </si>
  <si>
    <t>Construction of Drainage Canal System and Protection Wall at Benguet SPED Center Wangal</t>
  </si>
  <si>
    <t>Construction of Multi-Purpose Building,Cattubo</t>
  </si>
  <si>
    <t>Construction of Shed (gym) at Dalicno Elementary School, Ampucao</t>
  </si>
  <si>
    <t>Construction of Shaded Walkway connecting Registry of Deeds Building and Capitol Main Building</t>
  </si>
  <si>
    <t>Completion of PEOBuilding ( Office Extension &amp; Motorpool Vehicle and Heavy Equipment Garage &amp; Repair Shop)</t>
  </si>
  <si>
    <t xml:space="preserve">Improvement of Torre Elementary School Ground, Camp 3 </t>
  </si>
  <si>
    <t xml:space="preserve">Improvement of Ligay Elemetary School Ground, Camp 1 </t>
  </si>
  <si>
    <t>Installation of Cold Chain Main Power Line and Accessories, Benguet Cold</t>
  </si>
  <si>
    <t>Chain, Wangal</t>
  </si>
  <si>
    <t>Construction of Composting Facility, Bulala Agri-Eco Farm, Bayabas</t>
  </si>
  <si>
    <t>Improvement Hospital Building and Annexes, DMDH</t>
  </si>
  <si>
    <t>Sub-Total (CY 2018-15projects)</t>
  </si>
  <si>
    <t>Construction of Annex Building ( Capitol) Phase IV</t>
  </si>
  <si>
    <t>Construction of Sewage Treatment Plant, Capitol</t>
  </si>
  <si>
    <t xml:space="preserve">Improvement of Water Work System of Capitol Main Bulding, Legislative </t>
  </si>
  <si>
    <t>Building &amp; Annexes (additional)</t>
  </si>
  <si>
    <t>Construction of Drainage Canal at the Benguet Sports Center, Wangal</t>
  </si>
  <si>
    <t>Construction of Deepwell &amp; Installation of Water Tank, Ambiong NHS</t>
  </si>
  <si>
    <t>Fencing of Michael G. Andel E/S at Kamog</t>
  </si>
  <si>
    <t>Construction of Stage at Kibungan NHS, Poblacion</t>
  </si>
  <si>
    <t>Construction of Shed(gym) at Dalicno Elementary School, Ampucao,</t>
  </si>
  <si>
    <t>(additional)</t>
  </si>
  <si>
    <t>Extension of Bineng Waterworks System, Bineng (Additional)</t>
  </si>
  <si>
    <t>Slope Protection and Fencing at Balili National HighSchool, Balili</t>
  </si>
  <si>
    <t>Construction of Drainage Sytem and Perimeter Fencing at Pond I, Buyagan</t>
  </si>
  <si>
    <t>Improvement of Road along Block 7, Phase II of Provincial Housing Project,</t>
  </si>
  <si>
    <t>Wangal</t>
  </si>
  <si>
    <t xml:space="preserve">Improvement of Administrative Building Phase I, Located at the Northern </t>
  </si>
  <si>
    <t>Benguet District Hospitals Bekes, Buyacaoan</t>
  </si>
  <si>
    <t>Construction of PCL-LNB Mulit-Purpose Building (Phase III), Wangal</t>
  </si>
  <si>
    <t>Opening and Construction of Concrete Pavement ast Wangal Housing</t>
  </si>
  <si>
    <t>Improvement of Farm to Market Road, Ekip</t>
  </si>
  <si>
    <t>Construction of Muliti-Purpose Gym at Upper Bashoy (Phase I)</t>
  </si>
  <si>
    <t>Construction of Multi-Purpose Building, Banangan, Sablan</t>
  </si>
  <si>
    <t xml:space="preserve">Construction of Compsting Facility, Lengaoan </t>
  </si>
  <si>
    <t>Establishment oof Water Distribution System at San Pascual</t>
  </si>
  <si>
    <t>Establishment of Bagsakan Area, Benguet Cold Chain Porject Wangal</t>
  </si>
  <si>
    <t>Construction of a 4 storey Building, Phase II, ADH</t>
  </si>
  <si>
    <t>Sub-Total (CY 2019-22 projects)</t>
  </si>
  <si>
    <t>TOTAL (General Fund- 60 Projects)</t>
  </si>
  <si>
    <t>B. 20% PROVINCIAL DEVELOPMENT FUND</t>
  </si>
  <si>
    <t>Construction of Piggery Building</t>
  </si>
  <si>
    <t>c/o PVET</t>
  </si>
  <si>
    <t>Sub-Total (CY 2014-1 Project)</t>
  </si>
  <si>
    <t>Construction of a Multi-Purpose Building (Phase I)</t>
  </si>
  <si>
    <t>Sub-Total (CY 2015 - 1 Project)</t>
  </si>
  <si>
    <t>Construction of Two-Storey Industrial Arts Building (Phase I) at Adoay National</t>
  </si>
  <si>
    <t>Highschool, Located at Adaoay</t>
  </si>
  <si>
    <t>Sub-Total (CY 2016 - 2 Projects</t>
  </si>
  <si>
    <t>Construction of Palansa Public Comfort Rooms, Bila</t>
  </si>
  <si>
    <t>Construction of Gate and Guard House and Signage (San Pascual)</t>
  </si>
  <si>
    <t>PVET</t>
  </si>
  <si>
    <t>Construction of Gym at Poblacion, Kibungan Central School</t>
  </si>
  <si>
    <t xml:space="preserve">Kibungan </t>
  </si>
  <si>
    <t xml:space="preserve">Construction of Rain Water Tank for Bokod Natiional High School, Ambangeg, </t>
  </si>
  <si>
    <t>Daclan Campus, Daclan</t>
  </si>
  <si>
    <t>Perimeter Fencing and Ground Improvement of Nawal Day Care Center, Nawal</t>
  </si>
  <si>
    <t>Completion of Sagpat-Sablang foothpath Concreting, Sagpat</t>
  </si>
  <si>
    <t>Construction of Water System at Sitio Bocao, Cuba</t>
  </si>
  <si>
    <t>Construction of Water Reservior, at Sitio Bocao, Cuba</t>
  </si>
  <si>
    <t>Construction of Multi-Purpose Building, Pito</t>
  </si>
  <si>
    <t>Construction of Tirepath along Sawingan to Bua Barangay Road, Naguey</t>
  </si>
  <si>
    <t xml:space="preserve">Construction of Sawili-Boliweg FMR, Poblacion </t>
  </si>
  <si>
    <t xml:space="preserve">Opeining of Taroy- FMR and Construction of Waiting Shed at Taroy, Camp 1 </t>
  </si>
  <si>
    <t xml:space="preserve">Improvement of Torre-Mangga FMR Located at Camp 3 </t>
  </si>
  <si>
    <t>Construction of Daket-Oguban Footbridge, Eddet (additional)</t>
  </si>
  <si>
    <t>Opening/Construction of Ampusa-Nangalisan Road, Nangalisan, Tuba</t>
  </si>
  <si>
    <t>Sub-Total (CY 2017 - 16 Projects)</t>
  </si>
  <si>
    <t>Completion of Barangay Health Center, Eddet</t>
  </si>
  <si>
    <t>Completion of Barangay Abatan Health Station and Child Development Center</t>
  </si>
  <si>
    <t>Building, Abatan</t>
  </si>
  <si>
    <t>Construction of Water Works System, Caew, Bulalacao</t>
  </si>
  <si>
    <t>Installation of Solar Powered Irrigation System and Additional Water Supply</t>
  </si>
  <si>
    <t>distribution system at Kabayan demo Farm</t>
  </si>
  <si>
    <t xml:space="preserve">Establishment of Fishpond, San Pascual </t>
  </si>
  <si>
    <t>Construction of a 4 storey Hospital Building (Phase I), ADH</t>
  </si>
  <si>
    <t>Sub-Total (CY 2018 - 6 Projects)</t>
  </si>
  <si>
    <t>50.000.000.00</t>
  </si>
  <si>
    <t>Construction of Waterworks at Tawangan</t>
  </si>
  <si>
    <t>Completion of Gym, Ambassador</t>
  </si>
  <si>
    <t>Completion of Gym, Tinongdan Proper, Tinongdan</t>
  </si>
  <si>
    <t xml:space="preserve">Improvement along Bolo-Tocdo FMR, Poblacion </t>
  </si>
  <si>
    <t>Improvement of Gagahaw-Kimpit FMR, Alinmay</t>
  </si>
  <si>
    <t>Improvement of Kayapa-Bulisay to Beyeng FMR, Kayapa</t>
  </si>
  <si>
    <t>Construction of Beleng Belis Barrio School Multi-Purpose Cottage at Beleng-</t>
  </si>
  <si>
    <t>Belis</t>
  </si>
  <si>
    <t>Completion of Multi-Purpose Building with Water Tank and Ground</t>
  </si>
  <si>
    <t xml:space="preserve"> Improvement, Pasong</t>
  </si>
  <si>
    <t>Construciton of Kaling-Bashoy-Ranger Station FMR</t>
  </si>
  <si>
    <t>Improvement of Mataliktik FMR, Sinacbat</t>
  </si>
  <si>
    <t>Sub-Total (CY 2019-11 Projects)</t>
  </si>
  <si>
    <t>TOTAL (20% Provincial Development Fund - 37 Projects)</t>
  </si>
  <si>
    <t>C. SPECIAL EDUCATION FUND</t>
  </si>
  <si>
    <t>Improvement of Ambiong Elementary School Perimeter Fencing, Ambiong</t>
  </si>
  <si>
    <t>Demolition and Reconstruction of Alternative Learnind School (ALS) in Puguis</t>
  </si>
  <si>
    <t>Ground Improvement for Senior high School of Tabio National High School at</t>
  </si>
  <si>
    <t>Lepanto</t>
  </si>
  <si>
    <t xml:space="preserve">Construction of Multi-Purpose Building for Madaymen National Highs School </t>
  </si>
  <si>
    <t>in Madaymen</t>
  </si>
  <si>
    <t>Sub-Total (CY 2018- 4 Projects)</t>
  </si>
  <si>
    <t>Completino of 1 Storey Bulding for Asokong- Pacso E/S</t>
  </si>
  <si>
    <t xml:space="preserve">Kabayan </t>
  </si>
  <si>
    <t>Construction of School Building at Ampontoc Elementary School, Colalo</t>
  </si>
  <si>
    <t xml:space="preserve">Construction of a Four Seater Water Sealed Comfort Room for Saddle </t>
  </si>
  <si>
    <t xml:space="preserve">Elementary School in Sagpat </t>
  </si>
  <si>
    <t xml:space="preserve">Construction of School Building for Saguitlang E/S in Saguitlang </t>
  </si>
  <si>
    <t>Construction of Water Works System with Water Pump for Madaymen NHS</t>
  </si>
  <si>
    <t>Construction of additional Comfort Rooms Tabio NHS in Tabio</t>
  </si>
  <si>
    <t>Construction of Catwalk Shed at Emilio Javier Memorial NHS in Camp 4</t>
  </si>
  <si>
    <t xml:space="preserve">Construction of Open Gymnasium at Kayapa Elementary School </t>
  </si>
  <si>
    <t>Construction of an Open Gymnasium at Bangao Elementary School, Bangao</t>
  </si>
  <si>
    <t>Construction of Water Works System for Ampucao Elem.School in Ampucao</t>
  </si>
  <si>
    <t xml:space="preserve">Itogon </t>
  </si>
  <si>
    <t>Construction of an Open Gymnasium at Sagubo Elementary School</t>
  </si>
  <si>
    <t xml:space="preserve">Kapangan </t>
  </si>
  <si>
    <t xml:space="preserve">Construction of an Open Gymnasium at Bokod Central School, Poblacion </t>
  </si>
  <si>
    <t xml:space="preserve">Construction of Gymnasium of Loo National High School </t>
  </si>
  <si>
    <t xml:space="preserve">Construction of Multi-Purpose Building for Madaymen for Madaymen </t>
  </si>
  <si>
    <t>National High School (additional)</t>
  </si>
  <si>
    <t>Sub-Total (CY 2019-14 projects)</t>
  </si>
  <si>
    <t>TOTAL (Special Education Fund - 18 Projects)</t>
  </si>
  <si>
    <t>GRAND TOTAL (115 PROJECTS)</t>
  </si>
  <si>
    <t>Construction of Footbridge at Taytay, Cadian, Topdac</t>
  </si>
  <si>
    <t>Construction of Footbridge at Makidol to Dacaan, Topdac</t>
  </si>
  <si>
    <t>Construction of Decves to Afat Footbridge, Poblacion</t>
  </si>
  <si>
    <t>Improvement of Datuan Footbridge, Eddet</t>
  </si>
  <si>
    <t>Construction of Bolo Footbridge, Sitio Bolo, Poblacion</t>
  </si>
  <si>
    <t>Improvement of Road along Phase II, Block IV, Housing, Wangal</t>
  </si>
  <si>
    <t>Construction of Pathway Shed, Camp 6</t>
  </si>
  <si>
    <t>Construction of Waiting Shed along Sitio Coplo, Bayabas</t>
  </si>
  <si>
    <t>Construction of Barangay Hall for Brgy. Taneg</t>
  </si>
  <si>
    <t xml:space="preserve">Construction of Gym at Karao Elementary School, Karao </t>
  </si>
  <si>
    <t xml:space="preserve">Construciton of Multi-Purpose Gym at Palali Elementary School, Poblacion </t>
  </si>
  <si>
    <t>Fencing of Longlong Elementary School, Puguis</t>
  </si>
  <si>
    <t>Construction of Balili National High School Gymnasium Phase I, Balili</t>
  </si>
  <si>
    <t xml:space="preserve">Improvement of Classroom Building, Ayosep Elementary School, Balili </t>
  </si>
  <si>
    <t>Installation of Hand Railings along the Critical Sections of the Aloo-Eli Pathway,</t>
  </si>
  <si>
    <t>Sitio Bangao, Ambuklao</t>
  </si>
  <si>
    <t>Improvement of Ambangeg to Naybaliw Foot Trail, Daclan, Bokod</t>
  </si>
  <si>
    <t>Fencing and Improvement of Public Comfort Room at Acop, Caponga</t>
  </si>
  <si>
    <t xml:space="preserve">Tublay </t>
  </si>
  <si>
    <t xml:space="preserve">Improvement of Tourism Information Center, Poblacion </t>
  </si>
  <si>
    <t>Construction of CICL and VAWC Refugee Center, Duacan</t>
  </si>
  <si>
    <t>Improvement of Pacso Multi-Purpose Barangay Hall, Pacso</t>
  </si>
  <si>
    <t>Construction of Senior Citizens Multi-Purpose Building, Keyang, Gadang</t>
  </si>
  <si>
    <t>Concreting of Sink Hole at Zone 2, Des-ok, Provincial Housing, Wangal</t>
  </si>
  <si>
    <t xml:space="preserve">Enclosure of Multi-Purpose Gym, Poblacion </t>
  </si>
  <si>
    <t>Construction of two-storey Multi-Purpose Building/Women's Center, Madaymen</t>
  </si>
  <si>
    <t>Completion of the Buguias Public Market, Abatan</t>
  </si>
  <si>
    <t>Improvement of PEO Building, Wangal</t>
  </si>
  <si>
    <t>Drilling and Installation of Deep Well Water Source System at DMDH, Bokod</t>
  </si>
  <si>
    <t>Construction of Benguet Provincial Jail Kitchen with Dining Hall</t>
  </si>
  <si>
    <t>Repair of Ambangeg Waterworks System, Daclan</t>
  </si>
  <si>
    <t xml:space="preserve">Repair and Restoration (rehab) of Retaining Wall and Conrete Fence of La </t>
  </si>
  <si>
    <t xml:space="preserve">Trinidad Central School </t>
  </si>
  <si>
    <t>Repair of Records and Administrative Building NBDH</t>
  </si>
  <si>
    <t xml:space="preserve">Rehabilitation of Two Storey Waiting Shed at Junction of the National Road and </t>
  </si>
  <si>
    <t>Provincial Road, Antamok</t>
  </si>
  <si>
    <t>Painting and Lighting of the Legeslative Building</t>
  </si>
  <si>
    <t>Painting of Legislative Building(interior)</t>
  </si>
  <si>
    <t xml:space="preserve">Construction of Parking Area and Driveway with Slope Protection at the back of </t>
  </si>
  <si>
    <t>the Legislative (Phase I)</t>
  </si>
  <si>
    <t xml:space="preserve">Installation of the Waterworks System at the Legislative Building </t>
  </si>
  <si>
    <t xml:space="preserve">Improvement of the Capitol Open Gymnasium </t>
  </si>
  <si>
    <t xml:space="preserve">Construction of Storage Room </t>
  </si>
  <si>
    <t xml:space="preserve">Completion of the Barangay Hall with Tourism Information Center at Barangay </t>
  </si>
  <si>
    <t xml:space="preserve">Tacadang </t>
  </si>
  <si>
    <t>Installation of Hand Railings going to Mt. Kabunian</t>
  </si>
  <si>
    <t xml:space="preserve">Bakun </t>
  </si>
  <si>
    <t>Fencing within the Benguet-Kochi Sisterhood Park, Paoay (Phase III)</t>
  </si>
  <si>
    <t>Perimeter Fencing at Bahay PAGASA, Wangal</t>
  </si>
  <si>
    <t>Construction of Drainage Canal at Bahay PAGASA, Wangal</t>
  </si>
  <si>
    <t>Construction of Slope Protection (Various section) Eco Farm, Bulala</t>
  </si>
  <si>
    <t xml:space="preserve">Construction of a Waste Storage Facility at Kapangan District Hospital </t>
  </si>
  <si>
    <t xml:space="preserve">Upgrading of Electrical System to Three Phase at NBDH </t>
  </si>
  <si>
    <t xml:space="preserve">Construction of Retention Wall, NBDH </t>
  </si>
  <si>
    <t xml:space="preserve">Improvement of NBDH Building </t>
  </si>
  <si>
    <t xml:space="preserve">Improvement/ Rehabilitation along Jose Mencio Provincial Road </t>
  </si>
  <si>
    <t>Improvement/ Rehabilitation along Sagpat-Sapdaan Provincial Road</t>
  </si>
  <si>
    <t xml:space="preserve">Improvement/ Rehabilitation along Datakan-Labueg-Lomon Provincial Road </t>
  </si>
  <si>
    <t>Improvement/ Rehabilitation along Lomon-Sagubo- Provincial Road</t>
  </si>
  <si>
    <t>Improvement/ Rehabilitation along La Trinidad-Capitol-Bineng Prov'l Road</t>
  </si>
  <si>
    <t>Improvement/ Rehabilitation Tublay Gate-Tublay Presidencia Prov'l Road</t>
  </si>
  <si>
    <t xml:space="preserve">Improvement/ Rehabilitation along Halsema-Madaymen Provincial Road </t>
  </si>
  <si>
    <t>Electrical Connection of Evacuation Center to Main Line Power Supply</t>
  </si>
  <si>
    <t>TOTAL (General Fund- 56 Projects)</t>
  </si>
  <si>
    <t xml:space="preserve">Improvement along Sipitan-Palidan Provincial Road </t>
  </si>
  <si>
    <t xml:space="preserve">Improvement along Antamok Tram-Ucab Provincial Road </t>
  </si>
  <si>
    <t xml:space="preserve">Improvement along Lomon - Paykek Provincial Road </t>
  </si>
  <si>
    <t>Construction of Health Station, Suyoc-Palasana (phase 1)</t>
  </si>
  <si>
    <t>Palasaan</t>
  </si>
  <si>
    <t>Improvement of Bila Health Station-Coros-Salishet-Bajombong Waterworks</t>
  </si>
  <si>
    <t xml:space="preserve">Bokod </t>
  </si>
  <si>
    <t>Concstruction of Sodkong- Daklan Waterworks</t>
  </si>
  <si>
    <t xml:space="preserve">Daclan, Bokod </t>
  </si>
  <si>
    <t>Improvement of Togtogyon Waterworkks</t>
  </si>
  <si>
    <t>Loo, Buguias</t>
  </si>
  <si>
    <t>Construction of Waterworks System from Pikaw Springs Farm to Tumal</t>
  </si>
  <si>
    <t>Kabayan Barrio</t>
  </si>
  <si>
    <t>Construction of Kamanpantew to Lupog DWS</t>
  </si>
  <si>
    <t xml:space="preserve">Palina, </t>
  </si>
  <si>
    <t>Improvement of Les-eng Tacadang Waterworks</t>
  </si>
  <si>
    <t>Tacadang</t>
  </si>
  <si>
    <t>Completion of Waterworks Project at Sitio Marlboro</t>
  </si>
  <si>
    <t>Beckel, La</t>
  </si>
  <si>
    <t xml:space="preserve">Improvement if POSDO 1&amp;2 Domestic Waterworks </t>
  </si>
  <si>
    <t>Tabio</t>
  </si>
  <si>
    <t>Construction of Sacbitan- Bengkagan-Balluay Waterworks</t>
  </si>
  <si>
    <t>Construction of Lower Lasilas Waterworks System (pumping)</t>
  </si>
  <si>
    <t xml:space="preserve">Nangalisan </t>
  </si>
  <si>
    <t>Construciton of Dalabi Waterworks System</t>
  </si>
  <si>
    <t>Twin Peaks</t>
  </si>
  <si>
    <t>Construction of Child Development Center, Proper Gaswiling</t>
  </si>
  <si>
    <t xml:space="preserve">Gaswiling </t>
  </si>
  <si>
    <t>Completion of San Roque Child Development Center</t>
  </si>
  <si>
    <t xml:space="preserve">Paco </t>
  </si>
  <si>
    <t>Completion of Multi-Purpose Hall, Dalipey</t>
  </si>
  <si>
    <t>Enclosure of Multi-Purpose Gym with Stage at Keweng, Tinongdan</t>
  </si>
  <si>
    <t>Completion and Extension of Balili Multi-Purpose Building at Sayucong</t>
  </si>
  <si>
    <t>Central Balili</t>
  </si>
  <si>
    <t>Construction of Multi-Purpose Building at Powerhouse, Camp 6, Camp 4</t>
  </si>
  <si>
    <t xml:space="preserve">Tuiba </t>
  </si>
  <si>
    <t>Ground Improvement of Municipal Evacuation and Crisis Center,</t>
  </si>
  <si>
    <t>Keystone, Ucab</t>
  </si>
  <si>
    <t>Construction of Drainage Canal from the National Highway going up to the Cruz-</t>
  </si>
  <si>
    <t xml:space="preserve">Tawang Road at Sitio Atta, Cruz </t>
  </si>
  <si>
    <t>Construction of Drainage along Lubas Road at Sebseb</t>
  </si>
  <si>
    <t xml:space="preserve">Consttruction of Drainage Canal with Cover at Lower Capjaran, Km4, Pico </t>
  </si>
  <si>
    <t xml:space="preserve">Construction of Canal with riprap along Sitio Binanga Norte (Domingo Carpio to </t>
  </si>
  <si>
    <t>Peter Macayba area Down to Solineg Area), Tuding</t>
  </si>
  <si>
    <t>Construction of Box Culvert at Central Upper Ambiong (near Juanito's Residence,</t>
  </si>
  <si>
    <t>Ambiong</t>
  </si>
  <si>
    <t>Improvement of Box Culvert at Central Ambiong, Pitdawan</t>
  </si>
  <si>
    <t>Improvement of Eroded road Portion Besside Philex Mines Elementary School,</t>
  </si>
  <si>
    <t xml:space="preserve">Pacdal, Camp 3 </t>
  </si>
  <si>
    <t>Construction of Box Culvert at Punas Creek, Andolor</t>
  </si>
  <si>
    <t>Tabaan Sur</t>
  </si>
  <si>
    <t>Construciton of Municiapal Market (Phase II) Provincial Counterpart, Lomon,</t>
  </si>
  <si>
    <t xml:space="preserve">Paykek </t>
  </si>
  <si>
    <t>Improvement of Riverside Sawmill Access Road, Ampusongan</t>
  </si>
  <si>
    <t xml:space="preserve">Improvement of Alam-am - Gambang FMR, Gambang </t>
  </si>
  <si>
    <t>Improvement of Alam-am - Kilong FMR, Gambang</t>
  </si>
  <si>
    <t xml:space="preserve">Opening of Colog- Panakiyan-Bagtangan FMR, Gambang </t>
  </si>
  <si>
    <t xml:space="preserve">Opening of Bulisay Agay-ay to Tamangan FMR, Kayapa </t>
  </si>
  <si>
    <t xml:space="preserve">Road Opening of Dada-Beyeng-Guinabayan FMR, Poblacion </t>
  </si>
  <si>
    <t>Opening of Macbas to Tenglawan FMR (pahse II), Sinacbat</t>
  </si>
  <si>
    <t xml:space="preserve">Improvement of Proper Ekip FMR, Ekip </t>
  </si>
  <si>
    <t xml:space="preserve">Improvement of Geweng to Porspek FMR at Anoples, Pito </t>
  </si>
  <si>
    <t>Improvement of JFMR-NMS Baso Road, Amgalayguey</t>
  </si>
  <si>
    <t xml:space="preserve">Opening of Apanan-Dondontog - Lolotab FMR, Alinmay </t>
  </si>
  <si>
    <t>Imrpovement of Pugo FMR, Baculongan Norte</t>
  </si>
  <si>
    <t xml:space="preserve">Construction of Concrete Pavement along J204 Bekes-Dontog-Sibugan </t>
  </si>
  <si>
    <t>Improvement of Ambanglo-Masoyosoy-Catlubong FMR, Catlubong</t>
  </si>
  <si>
    <t>Improvement of CT5-73 Daldal-Akipan-Lengaoan JFMR (Akipan Section) Lengaoan</t>
  </si>
  <si>
    <t>Improvement of JFMR73 STP- Posel-Kayang-Ampetang Road, Poblacion</t>
  </si>
  <si>
    <t>Improvement of Paneg-an-Tamangan FMR (Camanlanga Section) Sebang</t>
  </si>
  <si>
    <t xml:space="preserve">Improvement of Simpa FMR, Ampucao </t>
  </si>
  <si>
    <t>Improvement of Doteng Loacan Municipal Road, Loacan</t>
  </si>
  <si>
    <t>Construction of Canal along Provincial Road (infront of Mr. Sibayan to First Gate</t>
  </si>
  <si>
    <t>Checkpoint), Virac</t>
  </si>
  <si>
    <t>Concreting of Pavement along Upper Adaoay FMR</t>
  </si>
  <si>
    <t xml:space="preserve">Improvement along Anchokey FMR (Otbong Portion), Anchokey </t>
  </si>
  <si>
    <t>Construction of Riprap along Tudian FMR, Ballay</t>
  </si>
  <si>
    <t>Improvement of Kaling to Sangal - Bashoy FMR</t>
  </si>
  <si>
    <t>Improvement along Proper Lusod to Awing Access Road, Lusod</t>
  </si>
  <si>
    <t>Road Opening at Bolo to Pudong Barangay Hall, Pudong</t>
  </si>
  <si>
    <t>Improvement (Pavement) of Ubod FMR, Taba-ao</t>
  </si>
  <si>
    <t xml:space="preserve">Improvement of the Raod Intersection at Upper Riverside, Ambiong </t>
  </si>
  <si>
    <t>Road Opening at Pipingew (near Anthony Patinfals residence) Lubas</t>
  </si>
  <si>
    <t>Improvement of Upper Bayabas going to Pico Elementary School</t>
  </si>
  <si>
    <t>Improvement of Pagal- Damas FMR, Shilan</t>
  </si>
  <si>
    <t>Improvement of Atayan-Balili Provincial Road, Balili</t>
  </si>
  <si>
    <t xml:space="preserve">Rehabilitation of Six (6) sources of Potable Water and Pipeplines, Poblacion </t>
  </si>
  <si>
    <t xml:space="preserve">Opening or Yabyabuan-Sholshol Farm to Market Road, Bagong </t>
  </si>
  <si>
    <t xml:space="preserve">Sablan </t>
  </si>
  <si>
    <t xml:space="preserve">Construction of Farm to Market Vehicular Bridge for Bued River to Balding, </t>
  </si>
  <si>
    <t>Camp 3</t>
  </si>
  <si>
    <t>Improvement of Malanac-Shekdan Road, Daclan</t>
  </si>
  <si>
    <t>TOTAL (20% Provincial Development Fund -70 Projects)</t>
  </si>
  <si>
    <t>Construction of Sidewalk with Railings along Tinaleb Elementary School, Ballay</t>
  </si>
  <si>
    <t>Constrution of Catwalk Shed at Dio-alan Elementary School, Bagu</t>
  </si>
  <si>
    <t xml:space="preserve">Construction of a Permanent Fence of Alicay-Segundo Elementary School at </t>
  </si>
  <si>
    <t>Dalingoan, Sinacbat</t>
  </si>
  <si>
    <t>Completion of Abatan Elementary School Gymnasium, Buguias</t>
  </si>
  <si>
    <t>Construction of Grouted Riprap Between Natubleng Elementary School and</t>
  </si>
  <si>
    <t xml:space="preserve">Sinipsip National High School, Natubleng Extension </t>
  </si>
  <si>
    <t xml:space="preserve">Improvement of Baguio Gold Elementary School, Tuding </t>
  </si>
  <si>
    <t>Construction of Gymnasium at Nalseb Elementary School, Ambassador</t>
  </si>
  <si>
    <t>TOTAL (Special Education Fund - 7 Projects)</t>
  </si>
  <si>
    <t>GRAND TOTAL (131 PROJECTS)</t>
  </si>
  <si>
    <t>Construction of Drainage Canal from the National Highway going up to the Cruz-Tawang Road at Sitio Atta, Cruz</t>
  </si>
  <si>
    <t>Construction of PDRRM Office and Emergency Operation Center</t>
  </si>
  <si>
    <t>May 2021</t>
  </si>
  <si>
    <t>June 2021</t>
  </si>
  <si>
    <t>LGSF-21001</t>
  </si>
  <si>
    <t>SB3-019</t>
  </si>
  <si>
    <t>SAPP4</t>
  </si>
  <si>
    <t>Construction of Canal with Riprap along Sitio Binanga Norte (Domingo Carpio to Peter Macayba area Down to Solineg Area), Tuding</t>
  </si>
  <si>
    <t>Road Opening/ Improvement at Pipingew (near Anthony Patinglag's Residence)</t>
  </si>
  <si>
    <t>s4</t>
  </si>
  <si>
    <t>LDRRMF1-2018</t>
  </si>
  <si>
    <t>Completion of Slope Protection &amp; Improvement of Ground at the Ewa-Bokes Elementary School, Sagpat, Kibungan, Benguet</t>
  </si>
  <si>
    <t>C.) LDRRMF TRUST FUND</t>
  </si>
  <si>
    <t>D.) LGSF-DRRAP</t>
  </si>
  <si>
    <t>S4</t>
  </si>
  <si>
    <t>SB No.3 GF 2019</t>
  </si>
  <si>
    <t>LGSF-DRRAP FY 2021</t>
  </si>
  <si>
    <t>SB No.1 GF CY 2021</t>
  </si>
  <si>
    <t>SB No.1 20% PDF CY 2021</t>
  </si>
  <si>
    <t>Deleted not funded in SB No.1</t>
  </si>
  <si>
    <t>Construction of Annex Building ( Capitol) PhaseIII</t>
  </si>
  <si>
    <t>Improvement along JPR BO - Obanga - Cayapas - Deckan - Linggew - JFMR NBLDB, Napeyasan Section, Baculongan Sur, Buguias, Benguet</t>
  </si>
  <si>
    <t>Improvement of Legislative Building and Completion of Elevator, Poblacion</t>
  </si>
  <si>
    <t>Improvement of Bagsakan Area, Cold Chain Project, Wangal, La Trinidad, Benguet</t>
  </si>
  <si>
    <t>Road Opening/Improvement of Dumanegdeg-Sayangan-Guinabayan FMR, Poblacion, Bakun, Benguet</t>
  </si>
  <si>
    <t>Road Opening/Improvement of Pagal-Talingting-Danas FMR Road, Shilan, La Trinidad, Benguet</t>
  </si>
  <si>
    <t>Construction of Dalicno Waterworks, Ampucao, Itogon, Benguet</t>
  </si>
  <si>
    <t>rebid under 2failed bidding sapp4</t>
  </si>
  <si>
    <t>sapp4</t>
  </si>
  <si>
    <t>Negotiated Procurement under Two Failed Bidding</t>
  </si>
  <si>
    <t>Improvement along JPR BO - Obanga - Paing - Nakagang - Kebasan - JFMR- BPLS at Amcagwas Section - Bad-ayan - Pugo - Lamayan - Sinto - J204 at Bad-ayan Section, Baculongan Sur, Buguias, Benguet</t>
  </si>
  <si>
    <t>Improvement along JPR BO - Obanga - Paing - Nakagang - Kebasan - JFMR- BPLS at Paing Section, Baculongan Sur, Buguias, Benguet</t>
  </si>
  <si>
    <t>Construction of a Two Storey School Building, Tonguey-Nalusbo Barrio School, Madaymen</t>
  </si>
  <si>
    <t>Contruction of Child Development Center, Proper Gaswiling, Kapangan</t>
  </si>
  <si>
    <t>SAPPA4</t>
  </si>
  <si>
    <t>with ppmp from ppdo</t>
  </si>
  <si>
    <t>w/ppmp from ppdo</t>
  </si>
  <si>
    <t>Public Bidding/Small Value Procurement</t>
  </si>
  <si>
    <t>SUPPLEMENTAL APP NO. 5</t>
  </si>
  <si>
    <t>sppmp7</t>
  </si>
  <si>
    <t>sapp2</t>
  </si>
  <si>
    <t>LDRRMF 21-04f</t>
  </si>
  <si>
    <t>Rehabilitation of Mogao Farm to Market Road, Balili, Mankayan</t>
  </si>
  <si>
    <t>Public Bidding/ Small Value Procurement</t>
  </si>
  <si>
    <t>Improvement of Ground at the Butterfly Sanctuary/Garden in Bulala, Sablan</t>
  </si>
  <si>
    <t>LDRRMF 21-04k</t>
  </si>
  <si>
    <t>Construction of Drainage Canal From Provincial Evacuation Center (TTMF#2) to Motorpool-Housing Road, Junction, Wangal, La Trinidad</t>
  </si>
  <si>
    <t>Rehabilitation of Mogao - Pasnaan Farm to Market Road, Balili, Mankayan</t>
  </si>
  <si>
    <t>LDRRMF 21-04e</t>
  </si>
  <si>
    <t>LDRRMF 21-04i</t>
  </si>
  <si>
    <t>LDRRMF 21-04l</t>
  </si>
  <si>
    <t>LDRRMF 21-04j</t>
  </si>
  <si>
    <t>Rehabilitation of Bucao-Abucot - Taltalpok FMR, Eddet, Kabayan</t>
  </si>
  <si>
    <t>Rehabilitation of Jappa-Conet Farm-to-Market Road, Shilan, La Trinidad, Benguet</t>
  </si>
  <si>
    <t>LGSF 21-04h</t>
  </si>
  <si>
    <t>LGSF 21-04g</t>
  </si>
  <si>
    <t>LGSF 21-04-01</t>
  </si>
  <si>
    <t>LGSF 21-04-03</t>
  </si>
  <si>
    <t>LGSF 21-04-04</t>
  </si>
  <si>
    <t>Rehabilitation of JFMR-Pakakayag-Tinongdol Road, Poblacion, Buguias</t>
  </si>
  <si>
    <t>Rehabilitation of Lubas-Lumandi FMR, Ansagan, Tuba</t>
  </si>
  <si>
    <t>Rehabilitation of Multi-purpose Building at Bulala, Bayabas, Sablan</t>
  </si>
  <si>
    <t>Rehabilitation of J204 Lengaoan-Cada-Bayoyo FMR, Lengaoan, Buguias</t>
  </si>
  <si>
    <t>Rehabilitation along Alapang - Alno - Tuel Provincial Road, Alapang, La Trinidad</t>
  </si>
  <si>
    <t>Improvement of Waterworks at Tangke, Tadiangan, Tuba, Benguet</t>
  </si>
  <si>
    <t>Construction of New Kapangan District Hospital (KDH) Building (Phase I) located at Central Kapangan</t>
  </si>
  <si>
    <t>20% PDF CY 2017</t>
  </si>
  <si>
    <t>Improvement along Yagyagan-Ampusa Provincial Road</t>
  </si>
  <si>
    <t>A. GF CY 2017; B. SB No.1 CY 2021 GF</t>
  </si>
  <si>
    <t>650,000.00
+650,000.00= 1,300,000.00</t>
  </si>
  <si>
    <t>sppmp10</t>
  </si>
  <si>
    <t>Improvement along Yagyagan-Ampusa Provincial Road, Tuba</t>
  </si>
  <si>
    <t>Rehabilitation along Besocol-Ballay FMR, Ballay, Kabayan</t>
  </si>
  <si>
    <t>DOH Fund</t>
  </si>
  <si>
    <t>Construction of Temporary Treatment and Monitoring Facility (TTMF)</t>
  </si>
  <si>
    <t>sppmp10/9
open June8</t>
  </si>
  <si>
    <t>sppmp7
no pow</t>
  </si>
  <si>
    <t>sppmp7
open May 18</t>
  </si>
  <si>
    <t>sppmp 9
no pow</t>
  </si>
  <si>
    <t>SUPPLEMENTAL APP NO. 6</t>
  </si>
  <si>
    <t>sppmp11</t>
  </si>
  <si>
    <t>sapp3</t>
  </si>
  <si>
    <t>SB No.1
GF CY 2021</t>
  </si>
  <si>
    <t>Negotiated Procurement-Emergency Cases</t>
  </si>
  <si>
    <t>SPPMP 10</t>
  </si>
  <si>
    <t>SB No.1 
20% PDF 2021</t>
  </si>
  <si>
    <t>SB1-2021-01</t>
  </si>
  <si>
    <t>SB1-2021-02</t>
  </si>
  <si>
    <t>Construction of Vehicular Bridge Balding Camp 3, Tuba, Benguet</t>
  </si>
  <si>
    <t>Oct 2021</t>
  </si>
  <si>
    <t>SB1-2021-03</t>
  </si>
  <si>
    <t>SB1-2021-04</t>
  </si>
  <si>
    <t>SB1-2021-05</t>
  </si>
  <si>
    <t>Improvement along National Road Junction-Diboong-Bangao Provincial Road, Gusaran, Kabayan, Benguet</t>
  </si>
  <si>
    <t>Improvement of Mankingaw - Sil-ak FMR at Balili, Mankayan</t>
  </si>
  <si>
    <t>Improvement/Construction of Naltet Water Works System and Sanitation, Maduto Cabiten, Mankayan</t>
  </si>
  <si>
    <t>SB1-2021-06</t>
  </si>
  <si>
    <t>SB1-2021-07</t>
  </si>
  <si>
    <t>SB1-2021-08</t>
  </si>
  <si>
    <t>SB1-2021-09</t>
  </si>
  <si>
    <t>Improvement of Domestic Water Works Tinekey to Lower Poblacion, Sablan</t>
  </si>
  <si>
    <t>Improvement of Palintaang - Balintag FMR, Baculongan Sur, Buguias</t>
  </si>
  <si>
    <t>Improvement of Existing Potato Seed Production Nursery, Wangal, La Trinidad</t>
  </si>
  <si>
    <t>Jul 2021</t>
  </si>
  <si>
    <t>SB2-2021-01</t>
  </si>
  <si>
    <t>Improvement of Lupog to Kamanpantew Farm to Market Road, Palina, Kibungan, Benguet</t>
  </si>
  <si>
    <t>SB No.2
20% PDF 2021</t>
  </si>
  <si>
    <t>Construction of New Kapangan District Hospital (KDH) Building (Phase I) Located at Central Kapangan</t>
  </si>
  <si>
    <t>SB2 2021-02</t>
  </si>
  <si>
    <t>SB2 2021-03</t>
  </si>
  <si>
    <t>Improvement of Capitol Open Gymnasium (Additional Fund)</t>
  </si>
  <si>
    <t>SB No. 2 GF 2021</t>
  </si>
  <si>
    <t>SPPMP10</t>
  </si>
  <si>
    <t>abc corrected at sapp6
SPPMP10</t>
  </si>
  <si>
    <t>sppmp7/8
no pow</t>
  </si>
  <si>
    <t>SB1-2021-11</t>
  </si>
  <si>
    <t>Construction of Police Compac (Sub-Station) at Sitio Poyopoy, Taloy Sur, Tuba, Benguet</t>
  </si>
  <si>
    <t>SB No. 1 GF 2021</t>
  </si>
  <si>
    <t>SPPMP 8</t>
  </si>
  <si>
    <t>LDRRMF SB1-2021-121</t>
  </si>
  <si>
    <t>Construction of Flood Control Dapiting, Alapang, La Trinidad, Benguet</t>
  </si>
  <si>
    <t>sppmp8</t>
  </si>
  <si>
    <t>sppmp 10</t>
  </si>
  <si>
    <t>SB1-2021-12</t>
  </si>
  <si>
    <t>SB1-2021-13</t>
  </si>
  <si>
    <t>SB1-2021-14</t>
  </si>
  <si>
    <t>SB1-2021-15</t>
  </si>
  <si>
    <t>SB1-2021-16</t>
  </si>
  <si>
    <t>SB1-2021-17</t>
  </si>
  <si>
    <t>SB1-2021-18</t>
  </si>
  <si>
    <t>SB1-2021-19</t>
  </si>
  <si>
    <t>SB1-2021-20</t>
  </si>
  <si>
    <t>SB1-2021-21</t>
  </si>
  <si>
    <t>SB1-2021-22</t>
  </si>
  <si>
    <t>SB1-2021-23</t>
  </si>
  <si>
    <t>SB1-2021-24</t>
  </si>
  <si>
    <t>SB1-2021-25</t>
  </si>
  <si>
    <t>SB1-2021-26</t>
  </si>
  <si>
    <t>SB1-2021-27</t>
  </si>
  <si>
    <t>SB1-2021-28</t>
  </si>
  <si>
    <t>SB1-2021-29</t>
  </si>
  <si>
    <t>SB1-2021-30</t>
  </si>
  <si>
    <t>SB1-2021-31</t>
  </si>
  <si>
    <t>SB1-2021-32</t>
  </si>
  <si>
    <t>SB1-2021-33</t>
  </si>
  <si>
    <t>SB1-2021-34</t>
  </si>
  <si>
    <t>SB1-2021-35</t>
  </si>
  <si>
    <t>SB1-2021-36</t>
  </si>
  <si>
    <t>SB1-2021-37</t>
  </si>
  <si>
    <t>SB1-2021-38</t>
  </si>
  <si>
    <t>SB1-2021-39</t>
  </si>
  <si>
    <t>SB1-2021-40</t>
  </si>
  <si>
    <t>SB1-2021-41</t>
  </si>
  <si>
    <t>SB1-2021-42</t>
  </si>
  <si>
    <t>SB1-2021-43</t>
  </si>
  <si>
    <t>SB1-2021-44</t>
  </si>
  <si>
    <t>SB1-2021-45</t>
  </si>
  <si>
    <t>SB1-2021-46</t>
  </si>
  <si>
    <t>SB1-2021-47</t>
  </si>
  <si>
    <t>SB1-2021-48</t>
  </si>
  <si>
    <t>SB1-2021-49</t>
  </si>
  <si>
    <t>SB1-2021-50</t>
  </si>
  <si>
    <t>SB1-2021-51</t>
  </si>
  <si>
    <t>SB1-2021-52</t>
  </si>
  <si>
    <t>SB1-2021-53</t>
  </si>
  <si>
    <t>SB1-2021-54</t>
  </si>
  <si>
    <t>SB1-2021-55</t>
  </si>
  <si>
    <t>SB1-2021-56</t>
  </si>
  <si>
    <t>SB1-2021-57</t>
  </si>
  <si>
    <t>SB1-2021-58</t>
  </si>
  <si>
    <t>SB1-2021-59</t>
  </si>
  <si>
    <t>SB1-2021-60</t>
  </si>
  <si>
    <t>SB1-2021-61</t>
  </si>
  <si>
    <t>SB1-2021-62</t>
  </si>
  <si>
    <t>SB1-2021-63</t>
  </si>
  <si>
    <t>SB1-2021-64</t>
  </si>
  <si>
    <t>SB1-2021-65</t>
  </si>
  <si>
    <t>SB1-2021-66</t>
  </si>
  <si>
    <t>SB1-2021-67</t>
  </si>
  <si>
    <t>SB1-2021-68</t>
  </si>
  <si>
    <t>SB1-2021-69</t>
  </si>
  <si>
    <t>SB1-2021-70</t>
  </si>
  <si>
    <t>SB1-2021-71</t>
  </si>
  <si>
    <t>SB1-2021-72</t>
  </si>
  <si>
    <t>SB1-2021-73</t>
  </si>
  <si>
    <t>SB1-2021-74</t>
  </si>
  <si>
    <t>SB1-2021-75</t>
  </si>
  <si>
    <t>SB1-2021-76</t>
  </si>
  <si>
    <t>SB1-2021-77</t>
  </si>
  <si>
    <t>SB1-2021-78</t>
  </si>
  <si>
    <t>SB1-2021-79</t>
  </si>
  <si>
    <t>SB1-2021-80</t>
  </si>
  <si>
    <t>SB1-2021-81</t>
  </si>
  <si>
    <t>SB1-2021-82</t>
  </si>
  <si>
    <t>SB1-2021-83</t>
  </si>
  <si>
    <t>SB1-2021-84</t>
  </si>
  <si>
    <t>SB1-2021-85</t>
  </si>
  <si>
    <t>SB1-2021-86</t>
  </si>
  <si>
    <t>SB1-2021-87</t>
  </si>
  <si>
    <t>SB1-2021-88</t>
  </si>
  <si>
    <t>SB1-2021-89</t>
  </si>
  <si>
    <t>SB1-2021-90</t>
  </si>
  <si>
    <t>SB1-2021-91</t>
  </si>
  <si>
    <t>SB1-2021-92</t>
  </si>
  <si>
    <t>SB1-2021-93</t>
  </si>
  <si>
    <t>SB1-2021-94</t>
  </si>
  <si>
    <t>SB1-2021-95</t>
  </si>
  <si>
    <t>SB1-2021-96</t>
  </si>
  <si>
    <t>SB1-2021-97</t>
  </si>
  <si>
    <t>SB1-2021-98</t>
  </si>
  <si>
    <t>SB1-2021-99</t>
  </si>
  <si>
    <t>SB1-2021-100</t>
  </si>
  <si>
    <t>SB1-2021-101</t>
  </si>
  <si>
    <t>SB1-2021-102</t>
  </si>
  <si>
    <t>SB1-2021-103</t>
  </si>
  <si>
    <t>SB1-2021-104</t>
  </si>
  <si>
    <t>SB1-2021-105</t>
  </si>
  <si>
    <t>SB1-2021-106</t>
  </si>
  <si>
    <t>SB1-2021-107</t>
  </si>
  <si>
    <t>SB1-2021-108</t>
  </si>
  <si>
    <t>SB1-2021-109</t>
  </si>
  <si>
    <t>SB1-2021-110</t>
  </si>
  <si>
    <t>SB1-2021-111</t>
  </si>
  <si>
    <t>SB1-2021-112</t>
  </si>
  <si>
    <t>SB1-2021-113</t>
  </si>
  <si>
    <t>SB1-2021-114</t>
  </si>
  <si>
    <t>SB1-2021-115</t>
  </si>
  <si>
    <t>SB1-2021-116</t>
  </si>
  <si>
    <t>SB1-2021-117</t>
  </si>
  <si>
    <t>SB1-2021-118</t>
  </si>
  <si>
    <t>SB1-2021-119</t>
  </si>
  <si>
    <t>SB1-2021-120</t>
  </si>
  <si>
    <t>Installation of Mainpower Lines of the Hospital and its Allied Buildings at Dennis Molintas District Hospital Bokod, Benguet</t>
  </si>
  <si>
    <t>Improvement of Bileng Painan FMR, Lengaoan, Buguias</t>
  </si>
  <si>
    <t>Improvement of Cada Mansingel FMR at Lengaoan, Buguias, Benguet</t>
  </si>
  <si>
    <t>Improvement of Km.24 to Salidet FMR, Caliking, Atok, Benguet</t>
  </si>
  <si>
    <t>Rehabilitation/Repair of Nasuyuan Footbridge, Magmagaling, Buyacaoan, Buguias, Benguet</t>
  </si>
  <si>
    <t>Improvement of Nagawaan-Tam-awan Barangay Road, Balili, Mankayan, Benguet</t>
  </si>
  <si>
    <t>Construction of Mayan Flood, Control, Ampusongan, Bakun, Benguet (Phase II)</t>
  </si>
  <si>
    <t>Construction/Improvement of Bad-ayan-Pugo-Lam-ayan, Sinto FMR and Crossing Section, Baculongan Norte, Buguias, Benguet</t>
  </si>
  <si>
    <t>Construction of Canal at Daycong Balasigan, Dontog, Dalicno, Ampucao, Benguet</t>
  </si>
  <si>
    <t>Improvement of Sokong-Telmud FMR, Eddet, Kabayan, Benguet</t>
  </si>
  <si>
    <t>Improvement/Construction of Waterwork System at Taloy Norte, Tuba, Benguet</t>
  </si>
  <si>
    <t>Improvement of Champeg-Besang Paco Road, Pacso, Kabayan, Benguet</t>
  </si>
  <si>
    <t>Improvement of Lamut to Toplak Farm to Market Road, Tawangan, Kabayan, Benguet</t>
  </si>
  <si>
    <t>Construction of Diversion Canal at Obo-o-Namet-a, Poblacion, Bakun, Benguet</t>
  </si>
  <si>
    <t>Improvement of Lanas-Pan-ayaoan Farm to Market Road, Loo, Buguias, Benguet</t>
  </si>
  <si>
    <t>Construction of Sacyaban-Tigtiging Kaong FB, Baculongan Norte, Buguias (additional fund)</t>
  </si>
  <si>
    <t>sppmp78
no pow</t>
  </si>
  <si>
    <t>Construction of Open Gym at Tapsan Elementary School, Ampucao, Itogon, Benguet</t>
  </si>
  <si>
    <t>Construction of Stage at Luneta Elementary School Loacan, Itogon, Benguet</t>
  </si>
  <si>
    <t>Construction of Comfort Room at Senior Citizen's Building, Km.46, Bonglo, Paoay, Atok, Benguet</t>
  </si>
  <si>
    <t>Improvement along Proper Balat FMR, Tawangan, Kabayan, Benguet</t>
  </si>
  <si>
    <t>Construction of Footpath along Kesbong to Pikao, Kabayan Barrio, Kabayan, Benguet</t>
  </si>
  <si>
    <t>Improvement of Bankey to Katikman FMR, Daclan, Bokod, Benguet</t>
  </si>
  <si>
    <t>Improvement along Tuangan-Bilig FMR, Bagu, Bakun, Benguet</t>
  </si>
  <si>
    <t>Improvement of Kalakay-Mabel Farm to Market Road, Tawangan, Kabayan, Benguet</t>
  </si>
  <si>
    <t>Construction of Footbirdge at Sitio Pacac, Tadiangan, Tuba, Benguet</t>
  </si>
  <si>
    <t>Improvement of Lusab Nakidol FMR Catlubong, Buguias, Benguet</t>
  </si>
  <si>
    <t>Improvement of Community Road at Upper Central Poblacion, La Trinidad, Benguet (Near Quintos Area)</t>
  </si>
  <si>
    <t>Construction of Storage Building with Comfort Room and Lavatories (Phase I) for Apiary at Techno Demo Farm in Adaoay, Kabayan, Benguet</t>
  </si>
  <si>
    <t>Opening of Ag-aggat to Lokot via Salidet FMR at Cayapes, Kapangan, Benguet</t>
  </si>
  <si>
    <t>Rehabilitation of Domestic Water System in Mamaga, Balili, La Trinidad, Benguet</t>
  </si>
  <si>
    <t>Improvement of Pacongan-Tabbor Road at Bulalacao, Mankayan, Benguet</t>
  </si>
  <si>
    <t>Completion of Liwang View Deck Dalipey, Bakun, Benguet</t>
  </si>
  <si>
    <t>Construction of Covered Concrete Canal in front of Madayag Shop to Pond 1 Area and Concreting of Unpaved Road, Poblacion, La Trinidad, Benguet</t>
  </si>
  <si>
    <t>Improvement of Pathway at Capdiaran, Pico, La Trinidad, Benguet</t>
  </si>
  <si>
    <t>Construction of Isolation Facility of Northern Benguet District Hospital (NBDH) at Abatan, Buguias, Benguet</t>
  </si>
  <si>
    <t>Construction of Slope Protection near Barangay Hall (Provincial Road) Virac, Itogon</t>
  </si>
  <si>
    <t>Reconstruction of Mangi Barangay Health Station, Bayabas, Sablan</t>
  </si>
  <si>
    <t>Improvement of Sinko-Topinao Road, Poblacion, Tuba</t>
  </si>
  <si>
    <t>Improvement, Widening, and Construction of Slope Protection, Antamok Norte, Camp 3, Tuba</t>
  </si>
  <si>
    <t>Road opening of Bineng to Kawa FMR at Bineng, La Trinidad, Benguet</t>
  </si>
  <si>
    <t>Opening of Tapugo to Ayong FMR Sinacbat, Bakun</t>
  </si>
  <si>
    <t>Ground Development of Kayapa Elementary School, Kayapa, Bakun</t>
  </si>
  <si>
    <t>Improvement of Lumecneng FMR, Nangalisan, Tuba</t>
  </si>
  <si>
    <t>Improvement of Payakpak Manking FMR San Pascual, Tuba</t>
  </si>
  <si>
    <t>Improvement of Municipal Cemetery Road, Poblacion, Bokod</t>
  </si>
  <si>
    <t>Improvement of Giwi- Alas Tiking Balayan FMR Camp 3, Tuba</t>
  </si>
  <si>
    <t>Improvement of Barangay Hall, Gumatdang, Itogon, Benguet</t>
  </si>
  <si>
    <t>Opening of Pungol FMR Adaoay, Kabayan</t>
  </si>
  <si>
    <t>Concreting of Sink Hole Phase II Des-ok at Upper Wangal, Housing, La Trinidad, Benguet</t>
  </si>
  <si>
    <t>Improvement of Domesic Waterworks GKNWE Ucab, Itogon</t>
  </si>
  <si>
    <t>Improvement/Construction of Barangay Hall at Ambiong, La Trinidad, Benguet</t>
  </si>
  <si>
    <t>Construction of Multi-purpose Gym at Sinacbat, Bakun (Phase II)</t>
  </si>
  <si>
    <t>Improvement of J204-Lengaoan-Cada-Bayoyo FMR, Lengaoan, Buguias</t>
  </si>
  <si>
    <t>Construction of Naubanan to Daclan waterworks Phase II, Daclan, Bokod</t>
  </si>
  <si>
    <t>Improvement of Balakbak Multi-Purpose Hall, Balakbak, Kapangan</t>
  </si>
  <si>
    <t>Construction of Upper Tomay Flood Control, Bahong, La Trinidad, Benguet</t>
  </si>
  <si>
    <t>Improvement of Loo Lanas Pan-ayaoan Balaon FMR Patang-o Section, Pan-ayaoan, Loo, Buguias</t>
  </si>
  <si>
    <t>Construction of Animal Quarantine Facility, San Pascual, Tuba</t>
  </si>
  <si>
    <t>Construction of Fire Station, Buguias, Benguet</t>
  </si>
  <si>
    <t>Improvement along Dinamili Tinaleb Ta-aw FMR, Ballay, Kabayan</t>
  </si>
  <si>
    <t>Construction of Foottrail at Tivang, Dalupirip, Itogon</t>
  </si>
  <si>
    <t>Leveling of Grounds Toybongan Elementary School, Tabaan Norte, Tuba, Benguet</t>
  </si>
  <si>
    <t>Improvement of Bekes-Abao FMR Taneg, Mankayan</t>
  </si>
  <si>
    <t>Improvement/Construction of Lower Coroz to Bacqueque FMR, Ambasador, Tublay, Benguet</t>
  </si>
  <si>
    <t>Improvement of Multi-purpose Building (Phase III) Panad West, Poblacion, Mankayan</t>
  </si>
  <si>
    <t>Construction of Pathway with Drainage Canal, Tabio, Mankayan</t>
  </si>
  <si>
    <t>Improvement of Existing Cold Chain Building (Phase 2)</t>
  </si>
  <si>
    <t>Improvement of Flooring at Capitol Main Building, Poblacion, La Trindad, Benguet</t>
  </si>
  <si>
    <t>Construction of Stage (Additional Fund) at Wangal, La Trinidad, Benguet</t>
  </si>
  <si>
    <t>Improvement of DILG Office Building, Poblacion, La Trinidad, Benguet</t>
  </si>
  <si>
    <t>Construction of Storage Room (Additional fund) Wangal Sports Center, Wangal, La Trinidad, Benguet</t>
  </si>
  <si>
    <t>SB1-2021-10</t>
  </si>
  <si>
    <t>Improvement along JPPR BO - Obanga - Cayapas - Deckan - Linggew - JFMR NBLDB, Napeyasan Section, Baculongan Sur, Buguias, Benguet</t>
  </si>
  <si>
    <t>Improvement of Mankaet - Beleng Motyocna to Naegawa Road, Sebang, Buguias, Benguet</t>
  </si>
  <si>
    <t>Improvement of Bakbakan - Akikian FMR, Gusaran, Kabayan, Benguet</t>
  </si>
  <si>
    <t>SPPMP 10 with note of defer from budget</t>
  </si>
  <si>
    <t>This amends item no. 2 of SAPP No. 5</t>
  </si>
  <si>
    <t>This amends item no. 3 of SAPP No. 5</t>
  </si>
  <si>
    <t>This amends item no. 4 of SAPP No. 5</t>
  </si>
  <si>
    <t>This amends item no. 5 of SAPP No. 5</t>
  </si>
  <si>
    <t>This amends item no. 6 of SAPP no. 5</t>
  </si>
  <si>
    <t>This amends item no. 8 of SAPP no. 5</t>
  </si>
  <si>
    <t>A. Construction of Sacyaban-Tigtiging Kaong Footbridge, Baculongan Norte, Buguias; B. Construction of Sacyaban-Tigtiging Kaong FB, Baculongan Norte, Buguias (additional fund)</t>
  </si>
  <si>
    <t>Contraction</t>
  </si>
  <si>
    <t>Construction of Slope Protection Leading to Bagtangan Elementary School, Mogao, Gambang, Bakun, Benguet</t>
  </si>
  <si>
    <t>Improvement and Construction of Concrete Pavement at Sadjap, Balili, La Trinidad, Benguet</t>
  </si>
  <si>
    <t>Construction of Multi Purpose Building of Sto. Nino, Tublay Benguet (Phase II)</t>
  </si>
  <si>
    <t>Improvement of Community Road at Gayasi, Wangal, La Trinidad, Benguet</t>
  </si>
  <si>
    <t>Opening of FMR at Sitio Taroy Camp 1 Tuba, Benguet</t>
  </si>
  <si>
    <t>Kayapa</t>
  </si>
  <si>
    <t>Improvement of Road Leading to Municipal Hall at Poblacion, Sablan, Benguet</t>
  </si>
  <si>
    <t>Improvement of Cotcot Barangay Road, Poblacion, Kabayan, Benguet</t>
  </si>
  <si>
    <t>Jun 2021</t>
  </si>
  <si>
    <t>Construction of Barangay Health Center, Tublay Central , Tublay</t>
  </si>
  <si>
    <t>Cental?</t>
  </si>
  <si>
    <t>Improvement of Bayabas Multi-purpose Building, Bayabas,Sablan</t>
  </si>
  <si>
    <t>Construction of Footbridge along Sitio Upper Tojacap-Barao Creek, Duacan, Kabayan</t>
  </si>
  <si>
    <t>amended in SAPP6, item no. 27</t>
  </si>
  <si>
    <t>amended in SAPP6, item no. 28</t>
  </si>
  <si>
    <t>amended in SAPP6, item no. 29</t>
  </si>
  <si>
    <t>amended in SAPP6, item no. 30</t>
  </si>
  <si>
    <t>amended in SAPP6, item no. 4</t>
  </si>
  <si>
    <t>amended in SAPP6, item no. 117</t>
  </si>
  <si>
    <t>Improvement of San Pascual, Elementary School Ground, San Pascual</t>
  </si>
  <si>
    <t>Rehabilitation/Repair of Gusadan Footbridge, Magmagaling, Buyacaoan, Buguias, Benguet</t>
  </si>
  <si>
    <t>Improvement along Pan-ayaoan-Balaan Farm to Market Road, Loo, Buguias</t>
  </si>
  <si>
    <t>Improvement along Nagawa and Dacap Road, Ampucao, Itogon, Benguet</t>
  </si>
  <si>
    <t>Improvement of Access Road from the National Road Going to Paoad Elementary School, Tublay, Benguet</t>
  </si>
  <si>
    <t>Construction of Curb and Gutter Canal along Amocao FMR Bayabas, Sablan, Benguet</t>
  </si>
  <si>
    <t>Construction of Footbridge at Makidot to Dacaan, Topdac, Atok, Benguet</t>
  </si>
  <si>
    <t>Rehabilitation of Domestic Water Supply in Camanggaan, Tikey, Bokod, Benguet</t>
  </si>
  <si>
    <t>Completion of Police Outpost in Mamaga Barangay Balili, La Trinidad, Benguet</t>
  </si>
  <si>
    <t>Extension (Upward) of Slope Protection (Grouted Riprap) Below the Residential House of Ms. Morieta C. Balageo Adjacent to Barangay Hall, Ucab, Itogon, Benguet</t>
  </si>
  <si>
    <t>Improvement/Construction of Namoakan Footbridge Badeo, Kibungan, Benguet</t>
  </si>
  <si>
    <t>Improvement of Beey- ata FMR, Bangao, Buguias</t>
  </si>
  <si>
    <t>Construction/Improvement of Pegguena-Magmagaling Domestic Water Works, Buyacaoan, Buguias</t>
  </si>
  <si>
    <t>Construction of Pulag Multi-purpose Building at Gambang, Bakun</t>
  </si>
  <si>
    <t>Construction of Retaining Wall along the Barangay Road going to Sitio Baayan (near Mismisen residence) Ucab, Itogon</t>
  </si>
  <si>
    <t>Improvement of Bawempeta Tongdow FMR, Nawal, Bokod</t>
  </si>
  <si>
    <t>Improvement along Tinaleb FMR, Ballay, Kabayan</t>
  </si>
  <si>
    <t>Construction/Improvement of Stage Poyopoy Elementary School, Taloy Sur, Tuba</t>
  </si>
  <si>
    <t>Opening of Baayan to Sabi-an FMR, Taneg, Mankayan</t>
  </si>
  <si>
    <t>Construction of Ud-udan Domestic Water Works Ampucao, Itogon</t>
  </si>
  <si>
    <t>LDRRMF General Fund</t>
  </si>
  <si>
    <t>C.) LDRRMF</t>
  </si>
  <si>
    <t>Construction of Sewage Treatment Facility (STP).</t>
  </si>
  <si>
    <t>Improvement of Nangkampil Farm to Market Road, Ballay, Kabayan, Benguet</t>
  </si>
  <si>
    <t>Construction of Farm to Market Footbridge &amp; Footpath at Dinubangan, Beckel, La Trinidad, Benguet</t>
  </si>
  <si>
    <t>Improvement of Pasnaan - Ayosep FMR Balili, Mankayan</t>
  </si>
  <si>
    <t>Opening/ Improvement of Upper Bayabas, going to Pico, Elementary School, Pico, La Trinidad, Benguet</t>
  </si>
  <si>
    <t>DOH-21-02;</t>
  </si>
  <si>
    <t>DOH-21-01;</t>
  </si>
  <si>
    <t>CLUSTERED</t>
  </si>
  <si>
    <t>SUPPLEMENTAL APP NO. 7</t>
  </si>
  <si>
    <t>amended in sapp7</t>
  </si>
  <si>
    <t>C.) DEPARTMENT OF HEALTH (DOH) FUND</t>
  </si>
  <si>
    <t>SEE SAPP1 item 21</t>
  </si>
  <si>
    <t>This amends item no. 50 in SAPP No. 6</t>
  </si>
  <si>
    <t>This amends item no. 123 in SAPP No. 6</t>
  </si>
  <si>
    <t>This amends item no. 128 in SAPP No. 6</t>
  </si>
  <si>
    <t>This amends item no. 129 in SAPP No. 6</t>
  </si>
  <si>
    <t>Construction of a Temporary Treatment and Monitoring Facility (TTMF)</t>
  </si>
  <si>
    <t>DOH-21-02</t>
  </si>
  <si>
    <t>DOH-21-01</t>
  </si>
  <si>
    <t>SUPPLEMENTAL APP NO. 8</t>
  </si>
  <si>
    <t>A.) GENERAL FUND (GF)</t>
  </si>
  <si>
    <t>Repair and Improvement of Northern Benguet District Hospital (NBDH) 
(Construction of Sewage Treatment Facility).</t>
  </si>
  <si>
    <t>Rehabilitation of JFMR-Pakakayang-Tinongdol Road, Poblacion, Buguias</t>
  </si>
  <si>
    <t>C.) LGSF-DRRAP</t>
  </si>
  <si>
    <t>GF 20055</t>
  </si>
  <si>
    <t>Extension of Motorpool Shed Support Unit, Wangal, La Trinidad</t>
  </si>
  <si>
    <t>D.) LDRRM-TF</t>
  </si>
  <si>
    <t>Rehabilitation of Mogao-Dimoyog Farm-to-Market Road, Balili, Mankayan</t>
  </si>
  <si>
    <t>Rehabilitation of Tublay School Home Industries (Annex) Ground, Tublay Central, Tublay, Benguet</t>
  </si>
  <si>
    <t>AMENDED IN SAPP8</t>
  </si>
  <si>
    <t>Concreting of Barangay Road, Camangaan to Balakbak, Tikey, Bokod</t>
  </si>
  <si>
    <t>This amends item no. 36 in APP GF 2021</t>
  </si>
  <si>
    <t>This amends item no. 50 in APP GF 2021</t>
  </si>
  <si>
    <t>Opening/Improvement of Bocaeg-Togtogyon FMR, Loo, Buguias</t>
  </si>
  <si>
    <t>withwith letter from mayor withholding the procurement of the project for more fund</t>
  </si>
  <si>
    <t>amended in sapp8</t>
  </si>
  <si>
    <t>This amends item no. 119 in APP 20%PDF 2021</t>
  </si>
  <si>
    <t>Opening/Improvement of Batengan-Paltingan FMR, Adaoay, Kabayan</t>
  </si>
  <si>
    <t>Construction of Retaining Wall along Pukitan Road, Paco, Mankayan</t>
  </si>
  <si>
    <t>LDRRMF-TF CY 2018</t>
  </si>
  <si>
    <t>This amends item no. 60 in APP 20%PDF 2021</t>
  </si>
  <si>
    <t>This amends item no. 101 in APP 20%PDF 2021</t>
  </si>
  <si>
    <t>amended in sapp8 (ambassador)</t>
  </si>
  <si>
    <t>This amends item no. 104 in SAPP No. 6</t>
  </si>
  <si>
    <t>Improvement/Construction of Lower Coroz to Bacqueque FMR, Ambassador, Tublay, Benguet</t>
  </si>
  <si>
    <t>JUNE 2021</t>
  </si>
  <si>
    <t>LDRRMF-TF</t>
  </si>
  <si>
    <t>ppmp ok</t>
  </si>
  <si>
    <t>This amends item no. 42 in SAPP No.1</t>
  </si>
  <si>
    <t>2021-22</t>
  </si>
  <si>
    <t>Completion of Senior Citizen's Multi-purpose Building, Keyang, Gadang, Kapangan</t>
  </si>
  <si>
    <t>ppmp12</t>
  </si>
  <si>
    <t>2021-21</t>
  </si>
  <si>
    <t>2021-20</t>
  </si>
  <si>
    <t>Construction of Gate and Improvement of Pathway Going to Towing Falls, Poblacion, Sablan</t>
  </si>
  <si>
    <t>2021-25</t>
  </si>
  <si>
    <t>Improvement of Various Roads (Cawa and Motorpool Extension) at Wangal, La Trinidad, Benguet</t>
  </si>
  <si>
    <t>Opening and Improvement along Colog to Takayan-Nagawa-Nabuo Farm to Market Road, Gambang, Bakun</t>
  </si>
  <si>
    <t>Construciton of Kaling-Bashoy-Ranger Station FMR, Kabayan, Benguet</t>
  </si>
  <si>
    <t>SB3-2019-29</t>
  </si>
  <si>
    <t>ppmp13</t>
  </si>
  <si>
    <t>LDRRMF 18-71221</t>
  </si>
  <si>
    <t>Construction of Covered Walk Way Shed at the Entrance of Swamp Road to Frontage of Valley Hotel, Betag, La Trinidad</t>
  </si>
  <si>
    <t>ppmp14</t>
  </si>
  <si>
    <t>sppmp9</t>
  </si>
  <si>
    <t>Sppmp12</t>
  </si>
  <si>
    <t>SPPMP12</t>
  </si>
  <si>
    <t>SPPMP14</t>
  </si>
  <si>
    <t>SPPMP13</t>
  </si>
  <si>
    <t>This amends item no. 21 in SAPP5/SPPMP9</t>
  </si>
  <si>
    <t>This amends item no. 15 in SAPP5/SPPMP9</t>
  </si>
  <si>
    <t>Mode of Procurement</t>
  </si>
  <si>
    <t>SUB/OPEN  OF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</si>
</sst>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₱&quot;* #,##0.00_-;\-&quot;₱&quot;* #,##0.00_-;_-&quot;₱&quot;* &quot;-&quot;??_-;_-@_-"/>
    <numFmt numFmtId="165" formatCode="_-* #,##0.00_-;\-* #,##0.00_-;_-* &quot;-&quot;??_-;_-@_-"/>
    <numFmt numFmtId="166" formatCode="[$-3409]dd\-mmm\-yy;@"/>
  </numFmts>
  <fonts count="37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Arial"/>
      <family val="2"/>
    </font>
    <font>
      <b/>
      <sz val="16"/>
      <name val="Arial Narrow"/>
      <family val="2"/>
    </font>
    <font>
      <sz val="16"/>
      <name val="Arial Narrow"/>
      <family val="2"/>
    </font>
    <font>
      <sz val="12"/>
      <color theme="3"/>
      <name val="Arial Narrow"/>
      <family val="2"/>
    </font>
    <font>
      <b/>
      <sz val="15"/>
      <name val="Arial Narrow"/>
      <family val="2"/>
    </font>
    <font>
      <sz val="12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6"/>
      <color rgb="FFFF0000"/>
      <name val="Arial Narrow"/>
      <family val="2"/>
    </font>
    <font>
      <sz val="16"/>
      <color rgb="FFC00000"/>
      <name val="Arial Narrow"/>
      <family val="2"/>
    </font>
    <font>
      <sz val="16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b/>
      <sz val="15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5"/>
      <color theme="1"/>
      <name val="Arial Narrow"/>
      <family val="2"/>
    </font>
    <font>
      <b/>
      <sz val="8"/>
      <color theme="1"/>
      <name val="Arial Narrow"/>
      <family val="2"/>
    </font>
    <font>
      <sz val="14"/>
      <color rgb="FFFF000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2"/>
      <color rgb="FFFF0000"/>
      <name val="Arial Narrow"/>
      <family val="2"/>
    </font>
    <font>
      <b/>
      <sz val="1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1151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66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39" fontId="10" fillId="2" borderId="8" xfId="0" quotePrefix="1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/>
    </xf>
    <xf numFmtId="49" fontId="10" fillId="2" borderId="8" xfId="0" applyNumberFormat="1" applyFont="1" applyFill="1" applyBorder="1" applyAlignment="1" applyProtection="1">
      <alignment horizontal="center" vertical="center"/>
    </xf>
    <xf numFmtId="39" fontId="10" fillId="2" borderId="8" xfId="0" applyNumberFormat="1" applyFont="1" applyFill="1" applyBorder="1" applyAlignment="1" applyProtection="1">
      <alignment horizontal="right" vertical="center"/>
    </xf>
    <xf numFmtId="43" fontId="10" fillId="2" borderId="8" xfId="1" applyFont="1" applyFill="1" applyBorder="1" applyAlignment="1">
      <alignment vertical="center"/>
    </xf>
    <xf numFmtId="39" fontId="9" fillId="2" borderId="8" xfId="0" quotePrefix="1" applyNumberFormat="1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49" fontId="9" fillId="2" borderId="8" xfId="0" applyNumberFormat="1" applyFont="1" applyFill="1" applyBorder="1" applyAlignment="1" applyProtection="1">
      <alignment horizontal="center" vertical="center"/>
    </xf>
    <xf numFmtId="43" fontId="10" fillId="2" borderId="8" xfId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left" vertical="center" wrapText="1"/>
    </xf>
    <xf numFmtId="39" fontId="10" fillId="2" borderId="8" xfId="0" applyNumberFormat="1" applyFont="1" applyFill="1" applyBorder="1" applyAlignment="1" applyProtection="1">
      <alignment horizontal="left" vertical="center" wrapText="1"/>
    </xf>
    <xf numFmtId="0" fontId="10" fillId="2" borderId="8" xfId="0" applyFont="1" applyFill="1" applyBorder="1" applyAlignment="1">
      <alignment vertical="center"/>
    </xf>
    <xf numFmtId="49" fontId="10" fillId="2" borderId="8" xfId="0" applyNumberFormat="1" applyFont="1" applyFill="1" applyBorder="1" applyAlignment="1">
      <alignment horizontal="center" vertical="center"/>
    </xf>
    <xf numFmtId="0" fontId="10" fillId="2" borderId="8" xfId="0" quotePrefix="1" applyFont="1" applyFill="1" applyBorder="1" applyAlignment="1">
      <alignment horizontal="left" vertical="center"/>
    </xf>
    <xf numFmtId="39" fontId="10" fillId="2" borderId="8" xfId="0" applyNumberFormat="1" applyFont="1" applyFill="1" applyBorder="1" applyAlignment="1" applyProtection="1">
      <alignment horizontal="left" vertical="center"/>
    </xf>
    <xf numFmtId="39" fontId="9" fillId="2" borderId="8" xfId="0" applyNumberFormat="1" applyFont="1" applyFill="1" applyBorder="1" applyAlignment="1" applyProtection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43" fontId="10" fillId="2" borderId="8" xfId="1" applyFont="1" applyFill="1" applyBorder="1" applyAlignment="1" applyProtection="1">
      <alignment horizontal="right" vertical="center" shrinkToFit="1"/>
    </xf>
    <xf numFmtId="43" fontId="10" fillId="2" borderId="8" xfId="1" applyFont="1" applyFill="1" applyBorder="1" applyAlignment="1">
      <alignment vertical="center" shrinkToFit="1"/>
    </xf>
    <xf numFmtId="43" fontId="9" fillId="2" borderId="8" xfId="1" applyFont="1" applyFill="1" applyBorder="1" applyAlignment="1">
      <alignment vertical="center" shrinkToFit="1"/>
    </xf>
    <xf numFmtId="43" fontId="10" fillId="2" borderId="8" xfId="1" applyFont="1" applyFill="1" applyBorder="1" applyAlignment="1" applyProtection="1">
      <alignment horizontal="center" vertical="center" shrinkToFit="1"/>
    </xf>
    <xf numFmtId="43" fontId="1" fillId="2" borderId="0" xfId="1" applyFont="1" applyFill="1" applyBorder="1" applyAlignment="1">
      <alignment vertical="center" shrinkToFit="1"/>
    </xf>
    <xf numFmtId="0" fontId="10" fillId="2" borderId="8" xfId="0" applyFont="1" applyFill="1" applyBorder="1" applyAlignment="1">
      <alignment horizontal="center" vertical="center" shrinkToFit="1"/>
    </xf>
    <xf numFmtId="49" fontId="10" fillId="2" borderId="8" xfId="0" applyNumberFormat="1" applyFont="1" applyFill="1" applyBorder="1" applyAlignment="1" applyProtection="1">
      <alignment horizontal="center" vertical="center" wrapText="1"/>
    </xf>
    <xf numFmtId="39" fontId="10" fillId="2" borderId="8" xfId="0" quotePrefix="1" applyNumberFormat="1" applyFont="1" applyFill="1" applyBorder="1" applyAlignment="1" applyProtection="1">
      <alignment horizontal="center" vertical="center" shrinkToFit="1"/>
    </xf>
    <xf numFmtId="0" fontId="7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center" wrapText="1"/>
    </xf>
    <xf numFmtId="43" fontId="12" fillId="2" borderId="8" xfId="1" applyFont="1" applyFill="1" applyBorder="1" applyAlignment="1">
      <alignment horizontal="right" vertical="center" wrapText="1" shrinkToFit="1"/>
    </xf>
    <xf numFmtId="165" fontId="12" fillId="2" borderId="8" xfId="2" applyNumberFormat="1" applyFont="1" applyFill="1" applyBorder="1" applyAlignment="1">
      <alignment horizontal="right" vertical="center" shrinkToFit="1"/>
    </xf>
    <xf numFmtId="43" fontId="13" fillId="2" borderId="8" xfId="1" applyFont="1" applyFill="1" applyBorder="1" applyAlignment="1">
      <alignment horizontal="right" vertical="center" wrapText="1" shrinkToFit="1"/>
    </xf>
    <xf numFmtId="0" fontId="13" fillId="2" borderId="0" xfId="0" applyFont="1" applyFill="1" applyAlignment="1">
      <alignment horizontal="left" vertical="center"/>
    </xf>
    <xf numFmtId="0" fontId="13" fillId="2" borderId="8" xfId="0" applyFont="1" applyFill="1" applyBorder="1" applyAlignment="1">
      <alignment vertical="center" wrapText="1" shrinkToFit="1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shrinkToFit="1"/>
    </xf>
    <xf numFmtId="43" fontId="13" fillId="2" borderId="8" xfId="1" applyFont="1" applyFill="1" applyBorder="1" applyAlignment="1">
      <alignment horizontal="left" vertical="center" wrapText="1" shrinkToFit="1"/>
    </xf>
    <xf numFmtId="0" fontId="12" fillId="2" borderId="5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2" fillId="2" borderId="1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center" vertical="center" shrinkToFit="1"/>
    </xf>
    <xf numFmtId="165" fontId="12" fillId="2" borderId="1" xfId="1" applyNumberFormat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left" vertical="center" shrinkToFit="1"/>
    </xf>
    <xf numFmtId="0" fontId="12" fillId="2" borderId="0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center" vertical="center" shrinkToFit="1"/>
    </xf>
    <xf numFmtId="165" fontId="12" fillId="2" borderId="0" xfId="1" applyNumberFormat="1" applyFont="1" applyFill="1" applyBorder="1" applyAlignment="1">
      <alignment horizontal="center" vertical="center" shrinkToFit="1"/>
    </xf>
    <xf numFmtId="0" fontId="13" fillId="2" borderId="15" xfId="0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horizontal="left" vertical="center" wrapText="1" shrinkToFit="1"/>
    </xf>
    <xf numFmtId="0" fontId="13" fillId="2" borderId="0" xfId="0" applyFont="1" applyFill="1" applyBorder="1" applyAlignment="1">
      <alignment horizontal="center" vertical="center" wrapText="1" shrinkToFit="1"/>
    </xf>
    <xf numFmtId="43" fontId="13" fillId="2" borderId="8" xfId="1" applyFont="1" applyFill="1" applyBorder="1" applyAlignment="1">
      <alignment horizontal="left" vertical="center" shrinkToFit="1"/>
    </xf>
    <xf numFmtId="0" fontId="12" fillId="2" borderId="8" xfId="0" applyFont="1" applyFill="1" applyBorder="1" applyAlignment="1">
      <alignment horizontal="left" vertical="center" shrinkToFit="1"/>
    </xf>
    <xf numFmtId="165" fontId="12" fillId="2" borderId="8" xfId="1" applyNumberFormat="1" applyFont="1" applyFill="1" applyBorder="1" applyAlignment="1">
      <alignment horizontal="center" vertical="center" wrapText="1" shrinkToFit="1"/>
    </xf>
    <xf numFmtId="165" fontId="12" fillId="2" borderId="8" xfId="2" applyNumberFormat="1" applyFont="1" applyFill="1" applyBorder="1" applyAlignment="1">
      <alignment horizontal="right" vertical="center" wrapText="1" shrinkToFit="1"/>
    </xf>
    <xf numFmtId="43" fontId="12" fillId="2" borderId="8" xfId="1" applyFont="1" applyFill="1" applyBorder="1" applyAlignment="1">
      <alignment horizontal="right" vertical="center" shrinkToFit="1"/>
    </xf>
    <xf numFmtId="0" fontId="13" fillId="2" borderId="8" xfId="0" applyFont="1" applyFill="1" applyBorder="1" applyAlignment="1">
      <alignment horizontal="left" vertical="center" shrinkToFit="1"/>
    </xf>
    <xf numFmtId="49" fontId="12" fillId="2" borderId="8" xfId="0" quotePrefix="1" applyNumberFormat="1" applyFont="1" applyFill="1" applyBorder="1" applyAlignment="1">
      <alignment horizontal="left" vertical="center" wrapText="1"/>
    </xf>
    <xf numFmtId="49" fontId="13" fillId="2" borderId="8" xfId="0" quotePrefix="1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left" vertical="center" shrinkToFit="1"/>
    </xf>
    <xf numFmtId="49" fontId="13" fillId="2" borderId="0" xfId="0" applyNumberFormat="1" applyFont="1" applyFill="1" applyBorder="1" applyAlignment="1">
      <alignment vertical="center" wrapText="1"/>
    </xf>
    <xf numFmtId="166" fontId="13" fillId="2" borderId="8" xfId="0" applyNumberFormat="1" applyFont="1" applyFill="1" applyBorder="1" applyAlignment="1">
      <alignment vertical="center" wrapText="1" shrinkToFit="1"/>
    </xf>
    <xf numFmtId="166" fontId="12" fillId="2" borderId="8" xfId="1" applyNumberFormat="1" applyFont="1" applyFill="1" applyBorder="1" applyAlignment="1">
      <alignment horizontal="center" vertical="center" wrapText="1" shrinkToFit="1"/>
    </xf>
    <xf numFmtId="166" fontId="13" fillId="2" borderId="8" xfId="0" applyNumberFormat="1" applyFont="1" applyFill="1" applyBorder="1" applyAlignment="1">
      <alignment horizontal="center" vertical="center" wrapText="1"/>
    </xf>
    <xf numFmtId="166" fontId="12" fillId="2" borderId="6" xfId="1" applyNumberFormat="1" applyFont="1" applyFill="1" applyBorder="1" applyAlignment="1">
      <alignment horizontal="center" vertical="center" shrinkToFit="1"/>
    </xf>
    <xf numFmtId="166" fontId="12" fillId="2" borderId="0" xfId="1" applyNumberFormat="1" applyFont="1" applyFill="1" applyBorder="1" applyAlignment="1">
      <alignment horizontal="center" vertical="center" shrinkToFit="1"/>
    </xf>
    <xf numFmtId="166" fontId="13" fillId="2" borderId="13" xfId="0" applyNumberFormat="1" applyFont="1" applyFill="1" applyBorder="1" applyAlignment="1">
      <alignment horizontal="center" vertical="center" wrapText="1" shrinkToFit="1"/>
    </xf>
    <xf numFmtId="166" fontId="13" fillId="2" borderId="14" xfId="0" applyNumberFormat="1" applyFont="1" applyFill="1" applyBorder="1" applyAlignment="1">
      <alignment horizontal="center" vertical="center" wrapText="1" shrinkToFit="1"/>
    </xf>
    <xf numFmtId="166" fontId="2" fillId="2" borderId="0" xfId="0" applyNumberFormat="1" applyFont="1" applyFill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166" fontId="10" fillId="2" borderId="0" xfId="0" applyNumberFormat="1" applyFont="1" applyFill="1" applyBorder="1" applyAlignment="1" applyProtection="1">
      <alignment horizontal="center" vertical="center"/>
    </xf>
    <xf numFmtId="166" fontId="10" fillId="2" borderId="0" xfId="1" applyNumberFormat="1" applyFont="1" applyFill="1" applyBorder="1" applyAlignment="1">
      <alignment vertical="center"/>
    </xf>
    <xf numFmtId="166" fontId="9" fillId="2" borderId="0" xfId="1" applyNumberFormat="1" applyFont="1" applyFill="1" applyBorder="1" applyAlignment="1">
      <alignment vertical="center"/>
    </xf>
    <xf numFmtId="166" fontId="10" fillId="2" borderId="0" xfId="1" applyNumberFormat="1" applyFont="1" applyFill="1" applyBorder="1" applyAlignment="1" applyProtection="1">
      <alignment horizontal="center" vertical="center"/>
    </xf>
    <xf numFmtId="166" fontId="9" fillId="2" borderId="0" xfId="0" applyNumberFormat="1" applyFont="1" applyFill="1" applyBorder="1" applyAlignment="1">
      <alignment vertical="center"/>
    </xf>
    <xf numFmtId="166" fontId="1" fillId="2" borderId="0" xfId="0" applyNumberFormat="1" applyFont="1" applyFill="1" applyBorder="1" applyAlignment="1">
      <alignment vertical="center"/>
    </xf>
    <xf numFmtId="166" fontId="3" fillId="2" borderId="0" xfId="0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8" xfId="0" quotePrefix="1" applyFont="1" applyFill="1" applyBorder="1" applyAlignment="1">
      <alignment vertical="center" shrinkToFit="1"/>
    </xf>
    <xf numFmtId="0" fontId="10" fillId="2" borderId="8" xfId="0" applyFont="1" applyFill="1" applyBorder="1" applyAlignment="1">
      <alignment vertical="center" shrinkToFit="1"/>
    </xf>
    <xf numFmtId="43" fontId="3" fillId="2" borderId="0" xfId="1" applyFont="1" applyFill="1" applyBorder="1" applyAlignment="1">
      <alignment horizontal="center" vertical="center"/>
    </xf>
    <xf numFmtId="43" fontId="1" fillId="2" borderId="0" xfId="1" applyFont="1" applyFill="1" applyBorder="1" applyAlignment="1">
      <alignment horizontal="center" vertical="center"/>
    </xf>
    <xf numFmtId="43" fontId="12" fillId="2" borderId="8" xfId="1" applyFont="1" applyFill="1" applyBorder="1" applyAlignment="1">
      <alignment horizontal="center" vertical="center" wrapText="1"/>
    </xf>
    <xf numFmtId="43" fontId="13" fillId="2" borderId="8" xfId="1" applyFont="1" applyFill="1" applyBorder="1" applyAlignment="1">
      <alignment horizontal="center" vertical="center" wrapText="1"/>
    </xf>
    <xf numFmtId="43" fontId="13" fillId="2" borderId="1" xfId="1" applyFont="1" applyFill="1" applyBorder="1" applyAlignment="1">
      <alignment horizontal="center" vertical="center" shrinkToFit="1"/>
    </xf>
    <xf numFmtId="49" fontId="13" fillId="2" borderId="0" xfId="0" applyNumberFormat="1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/>
    </xf>
    <xf numFmtId="39" fontId="12" fillId="2" borderId="0" xfId="0" applyNumberFormat="1" applyFont="1" applyFill="1" applyBorder="1" applyAlignment="1" applyProtection="1">
      <alignment horizontal="center" vertical="center" wrapText="1"/>
    </xf>
    <xf numFmtId="39" fontId="13" fillId="2" borderId="0" xfId="0" applyNumberFormat="1" applyFont="1" applyFill="1" applyBorder="1" applyAlignment="1" applyProtection="1">
      <alignment horizontal="center" vertical="center" wrapText="1"/>
    </xf>
    <xf numFmtId="49" fontId="13" fillId="2" borderId="0" xfId="0" applyNumberFormat="1" applyFont="1" applyFill="1" applyBorder="1" applyAlignment="1" applyProtection="1">
      <alignment horizontal="left" vertical="center" wrapText="1"/>
    </xf>
    <xf numFmtId="43" fontId="12" fillId="2" borderId="0" xfId="1" applyFont="1" applyFill="1" applyBorder="1" applyAlignment="1" applyProtection="1">
      <alignment horizontal="left" vertical="center" wrapText="1" shrinkToFit="1"/>
    </xf>
    <xf numFmtId="39" fontId="12" fillId="2" borderId="0" xfId="0" applyNumberFormat="1" applyFont="1" applyFill="1" applyBorder="1" applyAlignment="1" applyProtection="1">
      <alignment horizontal="left" vertical="center" wrapText="1" shrinkToFit="1"/>
    </xf>
    <xf numFmtId="39" fontId="12" fillId="2" borderId="0" xfId="0" applyNumberFormat="1" applyFont="1" applyFill="1" applyBorder="1" applyAlignment="1" applyProtection="1">
      <alignment horizontal="center" vertical="center" wrapText="1" shrinkToFit="1"/>
    </xf>
    <xf numFmtId="166" fontId="12" fillId="2" borderId="0" xfId="0" applyNumberFormat="1" applyFont="1" applyFill="1" applyBorder="1" applyAlignment="1" applyProtection="1">
      <alignment horizontal="center" vertical="center" wrapText="1" shrinkToFit="1"/>
    </xf>
    <xf numFmtId="43" fontId="13" fillId="2" borderId="0" xfId="1" applyFont="1" applyFill="1" applyBorder="1" applyAlignment="1">
      <alignment horizontal="center" vertical="center" wrapText="1" shrinkToFit="1"/>
    </xf>
    <xf numFmtId="166" fontId="12" fillId="2" borderId="14" xfId="0" applyNumberFormat="1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vertical="center" shrinkToFit="1"/>
    </xf>
    <xf numFmtId="0" fontId="13" fillId="2" borderId="0" xfId="0" applyFont="1" applyFill="1" applyBorder="1" applyAlignment="1">
      <alignment vertical="center" wrapText="1" shrinkToFit="1"/>
    </xf>
    <xf numFmtId="0" fontId="13" fillId="2" borderId="0" xfId="0" applyFont="1" applyFill="1" applyBorder="1" applyAlignment="1">
      <alignment vertical="center"/>
    </xf>
    <xf numFmtId="49" fontId="12" fillId="2" borderId="0" xfId="0" applyNumberFormat="1" applyFont="1" applyFill="1" applyBorder="1" applyAlignment="1">
      <alignment vertical="center" wrapText="1"/>
    </xf>
    <xf numFmtId="49" fontId="13" fillId="2" borderId="0" xfId="0" applyNumberFormat="1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 shrinkToFit="1"/>
    </xf>
    <xf numFmtId="166" fontId="13" fillId="2" borderId="17" xfId="0" applyNumberFormat="1" applyFont="1" applyFill="1" applyBorder="1" applyAlignment="1">
      <alignment horizontal="center" vertical="center" wrapText="1" shrinkToFit="1"/>
    </xf>
    <xf numFmtId="166" fontId="13" fillId="2" borderId="0" xfId="0" applyNumberFormat="1" applyFont="1" applyFill="1" applyBorder="1" applyAlignment="1">
      <alignment horizontal="center" vertical="center" wrapText="1" shrinkToFit="1"/>
    </xf>
    <xf numFmtId="43" fontId="13" fillId="2" borderId="8" xfId="1" applyFont="1" applyFill="1" applyBorder="1" applyAlignment="1">
      <alignment horizontal="center" vertical="center" shrinkToFit="1"/>
    </xf>
    <xf numFmtId="0" fontId="13" fillId="2" borderId="8" xfId="0" quotePrefix="1" applyFont="1" applyFill="1" applyBorder="1" applyAlignment="1">
      <alignment vertical="center" wrapText="1" shrinkToFit="1"/>
    </xf>
    <xf numFmtId="4" fontId="13" fillId="2" borderId="8" xfId="0" applyNumberFormat="1" applyFont="1" applyFill="1" applyBorder="1" applyAlignment="1">
      <alignment vertical="center" wrapText="1"/>
    </xf>
    <xf numFmtId="39" fontId="13" fillId="2" borderId="8" xfId="0" applyNumberFormat="1" applyFont="1" applyFill="1" applyBorder="1" applyAlignment="1" applyProtection="1">
      <alignment horizontal="center" vertical="center" wrapText="1" shrinkToFit="1"/>
    </xf>
    <xf numFmtId="49" fontId="13" fillId="2" borderId="8" xfId="0" applyNumberFormat="1" applyFont="1" applyFill="1" applyBorder="1" applyAlignment="1" applyProtection="1">
      <alignment horizontal="center" vertical="center" wrapText="1"/>
    </xf>
    <xf numFmtId="4" fontId="13" fillId="2" borderId="8" xfId="0" applyNumberFormat="1" applyFont="1" applyFill="1" applyBorder="1" applyAlignment="1">
      <alignment horizontal="right" vertical="center" wrapText="1"/>
    </xf>
    <xf numFmtId="43" fontId="13" fillId="2" borderId="8" xfId="1" applyFont="1" applyFill="1" applyBorder="1" applyAlignment="1">
      <alignment vertical="center" wrapText="1"/>
    </xf>
    <xf numFmtId="3" fontId="13" fillId="2" borderId="8" xfId="0" applyNumberFormat="1" applyFont="1" applyFill="1" applyBorder="1" applyAlignment="1">
      <alignment horizontal="center" vertical="center" wrapText="1"/>
    </xf>
    <xf numFmtId="3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quotePrefix="1" applyFont="1" applyFill="1" applyAlignment="1">
      <alignment horizontal="left" vertical="center"/>
    </xf>
    <xf numFmtId="0" fontId="13" fillId="2" borderId="0" xfId="0" quotePrefix="1" applyFont="1" applyFill="1" applyAlignment="1">
      <alignment vertical="center"/>
    </xf>
    <xf numFmtId="43" fontId="13" fillId="2" borderId="8" xfId="1" applyFont="1" applyFill="1" applyBorder="1" applyAlignment="1">
      <alignment horizontal="center" vertical="center" wrapText="1" shrinkToFit="1"/>
    </xf>
    <xf numFmtId="4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 shrinkToFit="1"/>
    </xf>
    <xf numFmtId="0" fontId="10" fillId="2" borderId="8" xfId="0" quotePrefix="1" applyFont="1" applyFill="1" applyBorder="1" applyAlignment="1">
      <alignment vertical="center" wrapText="1" shrinkToFit="1"/>
    </xf>
    <xf numFmtId="0" fontId="10" fillId="2" borderId="8" xfId="0" applyFont="1" applyFill="1" applyBorder="1" applyAlignment="1">
      <alignment vertical="center" wrapText="1" shrinkToFit="1"/>
    </xf>
    <xf numFmtId="165" fontId="10" fillId="2" borderId="8" xfId="1" applyNumberFormat="1" applyFont="1" applyFill="1" applyBorder="1" applyAlignment="1">
      <alignment horizontal="left" vertical="center" wrapText="1" shrinkToFit="1"/>
    </xf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43" fontId="1" fillId="2" borderId="0" xfId="1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9" fontId="1" fillId="2" borderId="0" xfId="0" applyNumberFormat="1" applyFont="1" applyFill="1" applyAlignment="1" applyProtection="1">
      <alignment horizontal="fill" vertical="center"/>
    </xf>
    <xf numFmtId="39" fontId="1" fillId="2" borderId="0" xfId="0" applyNumberFormat="1" applyFont="1" applyFill="1" applyAlignment="1" applyProtection="1">
      <alignment horizontal="left" vertical="center"/>
    </xf>
    <xf numFmtId="49" fontId="1" fillId="2" borderId="0" xfId="0" applyNumberFormat="1" applyFont="1" applyFill="1" applyAlignment="1" applyProtection="1">
      <alignment horizontal="fill" vertical="center"/>
    </xf>
    <xf numFmtId="43" fontId="1" fillId="2" borderId="0" xfId="1" applyFont="1" applyFill="1" applyAlignment="1" applyProtection="1">
      <alignment horizontal="fill" vertical="center" shrinkToFit="1"/>
    </xf>
    <xf numFmtId="0" fontId="1" fillId="2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3" fontId="1" fillId="2" borderId="12" xfId="1" applyFont="1" applyFill="1" applyBorder="1" applyAlignment="1">
      <alignment vertical="center" shrinkToFit="1"/>
    </xf>
    <xf numFmtId="0" fontId="1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3" fontId="1" fillId="2" borderId="1" xfId="1" applyFont="1" applyFill="1" applyBorder="1" applyAlignment="1">
      <alignment vertical="center" shrinkToFit="1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vertical="center"/>
    </xf>
    <xf numFmtId="43" fontId="1" fillId="2" borderId="0" xfId="1" applyFont="1" applyFill="1" applyAlignment="1">
      <alignment vertical="center" shrinkToFi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43" fontId="1" fillId="0" borderId="0" xfId="1" applyFont="1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4" fontId="1" fillId="2" borderId="6" xfId="0" applyNumberFormat="1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39" fontId="9" fillId="2" borderId="8" xfId="0" applyNumberFormat="1" applyFont="1" applyFill="1" applyBorder="1" applyAlignment="1" applyProtection="1">
      <alignment horizontal="center" vertical="center"/>
    </xf>
    <xf numFmtId="49" fontId="8" fillId="2" borderId="8" xfId="0" applyNumberFormat="1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>
      <alignment horizontal="left" vertical="center"/>
    </xf>
    <xf numFmtId="39" fontId="10" fillId="2" borderId="8" xfId="0" applyNumberFormat="1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>
      <alignment vertical="center"/>
    </xf>
    <xf numFmtId="49" fontId="9" fillId="2" borderId="8" xfId="0" applyNumberFormat="1" applyFont="1" applyFill="1" applyBorder="1" applyAlignment="1">
      <alignment vertical="center"/>
    </xf>
    <xf numFmtId="43" fontId="9" fillId="2" borderId="8" xfId="0" applyNumberFormat="1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vertical="center" wrapText="1"/>
    </xf>
    <xf numFmtId="49" fontId="1" fillId="2" borderId="20" xfId="0" applyNumberFormat="1" applyFont="1" applyFill="1" applyBorder="1" applyAlignment="1">
      <alignment vertical="center"/>
    </xf>
    <xf numFmtId="43" fontId="1" fillId="2" borderId="20" xfId="1" applyFont="1" applyFill="1" applyBorder="1" applyAlignment="1">
      <alignment vertical="center" shrinkToFit="1"/>
    </xf>
    <xf numFmtId="4" fontId="1" fillId="2" borderId="19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39" fontId="8" fillId="2" borderId="8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Alignment="1">
      <alignment vertical="center"/>
    </xf>
    <xf numFmtId="39" fontId="6" fillId="2" borderId="0" xfId="0" applyNumberFormat="1" applyFont="1" applyFill="1" applyAlignment="1" applyProtection="1">
      <alignment horizontal="fill" vertical="center" shrinkToFit="1"/>
    </xf>
    <xf numFmtId="39" fontId="6" fillId="2" borderId="0" xfId="0" applyNumberFormat="1" applyFont="1" applyFill="1" applyAlignment="1" applyProtection="1">
      <alignment horizontal="fill" vertical="center"/>
    </xf>
    <xf numFmtId="39" fontId="6" fillId="2" borderId="0" xfId="0" applyNumberFormat="1" applyFont="1" applyFill="1" applyAlignment="1" applyProtection="1">
      <alignment horizontal="fill" vertical="center" wrapText="1" shrinkToFit="1"/>
    </xf>
    <xf numFmtId="49" fontId="6" fillId="2" borderId="0" xfId="0" applyNumberFormat="1" applyFont="1" applyFill="1" applyAlignment="1" applyProtection="1">
      <alignment horizontal="fill" vertical="center" wrapText="1"/>
    </xf>
    <xf numFmtId="39" fontId="6" fillId="2" borderId="0" xfId="0" applyNumberFormat="1" applyFont="1" applyFill="1" applyAlignment="1" applyProtection="1">
      <alignment horizontal="fill"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43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 shrinkToFit="1"/>
    </xf>
    <xf numFmtId="0" fontId="1" fillId="2" borderId="0" xfId="0" applyFont="1" applyFill="1" applyAlignment="1">
      <alignment vertical="center" wrapText="1" shrinkToFit="1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39" fontId="10" fillId="2" borderId="8" xfId="0" applyNumberFormat="1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>
      <alignment horizontal="center" vertical="center" wrapText="1" shrinkToFit="1"/>
    </xf>
    <xf numFmtId="49" fontId="10" fillId="2" borderId="8" xfId="0" applyNumberFormat="1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 shrinkToFit="1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 shrinkToFit="1"/>
    </xf>
    <xf numFmtId="49" fontId="10" fillId="2" borderId="0" xfId="0" applyNumberFormat="1" applyFont="1" applyFill="1" applyBorder="1" applyAlignment="1">
      <alignment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43" fontId="10" fillId="2" borderId="8" xfId="1" applyFont="1" applyFill="1" applyBorder="1" applyAlignment="1">
      <alignment vertical="center" wrapText="1"/>
    </xf>
    <xf numFmtId="43" fontId="10" fillId="2" borderId="8" xfId="1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>
      <alignment vertical="center" wrapText="1" shrinkToFit="1"/>
    </xf>
    <xf numFmtId="49" fontId="9" fillId="2" borderId="8" xfId="0" applyNumberFormat="1" applyFont="1" applyFill="1" applyBorder="1" applyAlignment="1" applyProtection="1">
      <alignment horizontal="right" vertical="center" wrapText="1"/>
    </xf>
    <xf numFmtId="39" fontId="9" fillId="2" borderId="8" xfId="0" applyNumberFormat="1" applyFont="1" applyFill="1" applyBorder="1" applyAlignment="1" applyProtection="1">
      <alignment horizontal="right" vertical="center"/>
    </xf>
    <xf numFmtId="39" fontId="9" fillId="2" borderId="8" xfId="0" applyNumberFormat="1" applyFont="1" applyFill="1" applyBorder="1" applyAlignment="1" applyProtection="1">
      <alignment horizontal="right" vertical="center" shrinkToFit="1"/>
    </xf>
    <xf numFmtId="43" fontId="9" fillId="2" borderId="8" xfId="1" applyNumberFormat="1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shrinkToFit="1"/>
    </xf>
    <xf numFmtId="0" fontId="10" fillId="2" borderId="20" xfId="0" applyFont="1" applyFill="1" applyBorder="1" applyAlignment="1">
      <alignment vertical="center" shrinkToFit="1"/>
    </xf>
    <xf numFmtId="0" fontId="10" fillId="2" borderId="20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 wrapText="1" shrinkToFit="1"/>
    </xf>
    <xf numFmtId="49" fontId="10" fillId="2" borderId="20" xfId="0" applyNumberFormat="1" applyFont="1" applyFill="1" applyBorder="1" applyAlignment="1">
      <alignment vertical="center" wrapText="1"/>
    </xf>
    <xf numFmtId="165" fontId="10" fillId="2" borderId="20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 shrinkToFit="1"/>
    </xf>
    <xf numFmtId="0" fontId="10" fillId="2" borderId="12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 wrapText="1" shrinkToFit="1"/>
    </xf>
    <xf numFmtId="49" fontId="10" fillId="2" borderId="12" xfId="0" applyNumberFormat="1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shrinkToFit="1"/>
    </xf>
    <xf numFmtId="0" fontId="10" fillId="2" borderId="4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shrinkToFit="1"/>
    </xf>
    <xf numFmtId="0" fontId="10" fillId="2" borderId="1" xfId="0" applyFont="1" applyFill="1" applyBorder="1" applyAlignment="1">
      <alignment vertical="center" shrinkToFi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 shrinkToFit="1"/>
    </xf>
    <xf numFmtId="49" fontId="10" fillId="2" borderId="1" xfId="0" applyNumberFormat="1" applyFont="1" applyFill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center" vertical="center" wrapText="1" shrinkToFit="1"/>
    </xf>
    <xf numFmtId="43" fontId="12" fillId="2" borderId="8" xfId="1" applyFont="1" applyFill="1" applyBorder="1" applyAlignment="1">
      <alignment horizontal="center" vertical="center" wrapText="1" shrinkToFit="1"/>
    </xf>
    <xf numFmtId="0" fontId="12" fillId="2" borderId="8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5" fontId="13" fillId="2" borderId="8" xfId="1" applyNumberFormat="1" applyFont="1" applyFill="1" applyBorder="1" applyAlignment="1">
      <alignment horizontal="left" vertical="center" wrapText="1" shrinkToFit="1"/>
    </xf>
    <xf numFmtId="0" fontId="12" fillId="2" borderId="0" xfId="0" applyFont="1" applyFill="1" applyBorder="1" applyAlignment="1">
      <alignment horizontal="center" vertical="center" wrapText="1" shrinkToFit="1"/>
    </xf>
    <xf numFmtId="165" fontId="12" fillId="2" borderId="8" xfId="1" applyNumberFormat="1" applyFont="1" applyFill="1" applyBorder="1" applyAlignment="1">
      <alignment horizontal="center" vertical="center" shrinkToFit="1"/>
    </xf>
    <xf numFmtId="0" fontId="10" fillId="2" borderId="8" xfId="0" quotePrefix="1" applyFont="1" applyFill="1" applyBorder="1" applyAlignment="1">
      <alignment horizontal="left" vertical="center" wrapText="1" shrinkToFit="1"/>
    </xf>
    <xf numFmtId="0" fontId="3" fillId="2" borderId="0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3" fontId="10" fillId="2" borderId="8" xfId="1" quotePrefix="1" applyFont="1" applyFill="1" applyBorder="1" applyAlignment="1" applyProtection="1">
      <alignment horizontal="right" vertical="center" shrinkToFit="1"/>
    </xf>
    <xf numFmtId="49" fontId="10" fillId="2" borderId="8" xfId="0" quotePrefix="1" applyNumberFormat="1" applyFont="1" applyFill="1" applyBorder="1" applyAlignment="1" applyProtection="1">
      <alignment horizontal="center" vertical="center"/>
    </xf>
    <xf numFmtId="166" fontId="1" fillId="2" borderId="0" xfId="0" applyNumberFormat="1" applyFont="1" applyFill="1" applyAlignment="1" applyProtection="1">
      <alignment horizontal="fill" vertical="center"/>
    </xf>
    <xf numFmtId="166" fontId="10" fillId="2" borderId="0" xfId="0" applyNumberFormat="1" applyFont="1" applyFill="1" applyBorder="1" applyAlignment="1">
      <alignment vertical="center"/>
    </xf>
    <xf numFmtId="166" fontId="10" fillId="2" borderId="0" xfId="0" applyNumberFormat="1" applyFont="1" applyFill="1" applyBorder="1" applyAlignment="1">
      <alignment vertical="center" wrapText="1"/>
    </xf>
    <xf numFmtId="166" fontId="1" fillId="2" borderId="0" xfId="0" applyNumberFormat="1" applyFont="1" applyFill="1" applyBorder="1" applyAlignment="1">
      <alignment horizontal="center" vertical="center"/>
    </xf>
    <xf numFmtId="166" fontId="1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166" fontId="10" fillId="2" borderId="0" xfId="0" applyNumberFormat="1" applyFont="1" applyFill="1" applyAlignment="1">
      <alignment vertical="center"/>
    </xf>
    <xf numFmtId="166" fontId="9" fillId="2" borderId="0" xfId="0" applyNumberFormat="1" applyFont="1" applyFill="1" applyAlignment="1">
      <alignment vertical="center"/>
    </xf>
    <xf numFmtId="166" fontId="10" fillId="2" borderId="11" xfId="0" applyNumberFormat="1" applyFont="1" applyFill="1" applyBorder="1" applyAlignment="1" applyProtection="1">
      <alignment horizontal="center" vertical="center" wrapText="1"/>
    </xf>
    <xf numFmtId="39" fontId="10" fillId="2" borderId="10" xfId="0" quotePrefix="1" applyNumberFormat="1" applyFont="1" applyFill="1" applyBorder="1" applyAlignment="1" applyProtection="1">
      <alignment horizontal="center" vertical="center" wrapText="1"/>
    </xf>
    <xf numFmtId="43" fontId="10" fillId="2" borderId="9" xfId="1" applyFont="1" applyFill="1" applyBorder="1" applyAlignment="1" applyProtection="1">
      <alignment horizontal="center" vertical="center" wrapText="1"/>
    </xf>
    <xf numFmtId="166" fontId="10" fillId="2" borderId="4" xfId="0" applyNumberFormat="1" applyFont="1" applyFill="1" applyBorder="1" applyAlignment="1" applyProtection="1">
      <alignment horizontal="center" vertical="center"/>
    </xf>
    <xf numFmtId="39" fontId="10" fillId="2" borderId="0" xfId="0" quotePrefix="1" applyNumberFormat="1" applyFont="1" applyFill="1" applyBorder="1" applyAlignment="1" applyProtection="1">
      <alignment horizontal="center" vertical="center"/>
    </xf>
    <xf numFmtId="49" fontId="10" fillId="2" borderId="8" xfId="0" quotePrefix="1" applyNumberFormat="1" applyFont="1" applyFill="1" applyBorder="1" applyAlignment="1">
      <alignment horizontal="center" vertical="center" wrapText="1"/>
    </xf>
    <xf numFmtId="0" fontId="13" fillId="2" borderId="8" xfId="0" quotePrefix="1" applyFont="1" applyFill="1" applyBorder="1" applyAlignment="1">
      <alignment horizontal="left" vertical="center" wrapText="1" shrinkToFit="1"/>
    </xf>
    <xf numFmtId="0" fontId="13" fillId="2" borderId="0" xfId="0" applyFont="1" applyFill="1" applyAlignment="1">
      <alignment vertical="center" wrapText="1"/>
    </xf>
    <xf numFmtId="43" fontId="12" fillId="2" borderId="8" xfId="1" applyFont="1" applyFill="1" applyBorder="1" applyAlignment="1">
      <alignment vertical="center" wrapText="1" shrinkToFit="1"/>
    </xf>
    <xf numFmtId="0" fontId="12" fillId="2" borderId="8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horizontal="center" vertical="center" shrinkToFit="1"/>
    </xf>
    <xf numFmtId="49" fontId="12" fillId="2" borderId="8" xfId="0" quotePrefix="1" applyNumberFormat="1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vertical="center" wrapText="1"/>
    </xf>
    <xf numFmtId="0" fontId="13" fillId="2" borderId="1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 shrinkToFi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 shrinkToFit="1"/>
    </xf>
    <xf numFmtId="0" fontId="13" fillId="2" borderId="1" xfId="0" applyFont="1" applyFill="1" applyBorder="1" applyAlignment="1">
      <alignment vertical="center" shrinkToFit="1"/>
    </xf>
    <xf numFmtId="43" fontId="13" fillId="2" borderId="1" xfId="1" applyFont="1" applyFill="1" applyBorder="1" applyAlignment="1">
      <alignment horizontal="center" vertical="center" wrapText="1" shrinkToFit="1"/>
    </xf>
    <xf numFmtId="0" fontId="13" fillId="2" borderId="6" xfId="0" applyFont="1" applyFill="1" applyBorder="1" applyAlignment="1">
      <alignment horizontal="center" vertical="center" wrapText="1" shrinkToFit="1"/>
    </xf>
    <xf numFmtId="0" fontId="12" fillId="2" borderId="21" xfId="0" applyFont="1" applyFill="1" applyBorder="1" applyAlignment="1">
      <alignment horizontal="left" vertical="center" shrinkToFit="1"/>
    </xf>
    <xf numFmtId="0" fontId="13" fillId="2" borderId="21" xfId="0" applyFont="1" applyFill="1" applyBorder="1" applyAlignment="1">
      <alignment horizontal="left" vertical="center" shrinkToFit="1"/>
    </xf>
    <xf numFmtId="0" fontId="13" fillId="2" borderId="21" xfId="0" applyFont="1" applyFill="1" applyBorder="1" applyAlignment="1">
      <alignment horizontal="center" vertical="center" shrinkToFit="1"/>
    </xf>
    <xf numFmtId="49" fontId="13" fillId="2" borderId="21" xfId="0" applyNumberFormat="1" applyFont="1" applyFill="1" applyBorder="1" applyAlignment="1">
      <alignment horizontal="left" vertical="center" shrinkToFit="1"/>
    </xf>
    <xf numFmtId="43" fontId="13" fillId="2" borderId="21" xfId="1" applyFont="1" applyFill="1" applyBorder="1" applyAlignment="1">
      <alignment horizontal="center" vertical="center" shrinkToFit="1"/>
    </xf>
    <xf numFmtId="43" fontId="12" fillId="2" borderId="21" xfId="1" applyFont="1" applyFill="1" applyBorder="1" applyAlignment="1">
      <alignment horizontal="right" vertical="center" shrinkToFit="1"/>
    </xf>
    <xf numFmtId="0" fontId="12" fillId="2" borderId="2" xfId="0" applyFont="1" applyFill="1" applyBorder="1" applyAlignment="1">
      <alignment horizontal="left" vertical="center" shrinkToFit="1"/>
    </xf>
    <xf numFmtId="0" fontId="13" fillId="2" borderId="12" xfId="0" applyFont="1" applyFill="1" applyBorder="1" applyAlignment="1">
      <alignment horizontal="left" vertical="center" shrinkToFit="1"/>
    </xf>
    <xf numFmtId="0" fontId="12" fillId="2" borderId="12" xfId="0" applyFont="1" applyFill="1" applyBorder="1" applyAlignment="1">
      <alignment horizontal="left" vertical="center" shrinkToFit="1"/>
    </xf>
    <xf numFmtId="0" fontId="13" fillId="2" borderId="12" xfId="0" applyFont="1" applyFill="1" applyBorder="1" applyAlignment="1">
      <alignment horizontal="center" vertical="center" shrinkToFit="1"/>
    </xf>
    <xf numFmtId="49" fontId="13" fillId="2" borderId="12" xfId="0" applyNumberFormat="1" applyFont="1" applyFill="1" applyBorder="1" applyAlignment="1">
      <alignment horizontal="left" vertical="center" shrinkToFit="1"/>
    </xf>
    <xf numFmtId="43" fontId="13" fillId="2" borderId="12" xfId="1" applyFont="1" applyFill="1" applyBorder="1" applyAlignment="1">
      <alignment horizontal="center" vertical="center" shrinkToFit="1"/>
    </xf>
    <xf numFmtId="43" fontId="13" fillId="2" borderId="12" xfId="1" applyFont="1" applyFill="1" applyBorder="1" applyAlignment="1">
      <alignment horizontal="right" vertical="center" shrinkToFit="1"/>
    </xf>
    <xf numFmtId="4" fontId="12" fillId="2" borderId="12" xfId="0" applyNumberFormat="1" applyFont="1" applyFill="1" applyBorder="1" applyAlignment="1">
      <alignment horizontal="right" vertical="center" shrinkToFit="1"/>
    </xf>
    <xf numFmtId="43" fontId="12" fillId="2" borderId="12" xfId="1" applyFont="1" applyFill="1" applyBorder="1" applyAlignment="1">
      <alignment horizontal="right" vertical="center" shrinkToFit="1"/>
    </xf>
    <xf numFmtId="165" fontId="12" fillId="2" borderId="7" xfId="1" applyNumberFormat="1" applyFont="1" applyFill="1" applyBorder="1" applyAlignment="1">
      <alignment horizontal="center" vertical="center" shrinkToFit="1"/>
    </xf>
    <xf numFmtId="43" fontId="12" fillId="2" borderId="1" xfId="1" applyFont="1" applyFill="1" applyBorder="1" applyAlignment="1">
      <alignment horizontal="right" vertical="center" shrinkToFit="1"/>
    </xf>
    <xf numFmtId="4" fontId="12" fillId="2" borderId="1" xfId="0" applyNumberFormat="1" applyFont="1" applyFill="1" applyBorder="1" applyAlignment="1">
      <alignment horizontal="right" vertical="center" shrinkToFit="1"/>
    </xf>
    <xf numFmtId="165" fontId="12" fillId="2" borderId="6" xfId="1" applyNumberFormat="1" applyFont="1" applyFill="1" applyBorder="1" applyAlignment="1">
      <alignment horizontal="center" vertical="center" shrinkToFit="1"/>
    </xf>
    <xf numFmtId="165" fontId="13" fillId="2" borderId="8" xfId="1" applyNumberFormat="1" applyFont="1" applyFill="1" applyBorder="1" applyAlignment="1">
      <alignment vertical="center" wrapText="1" shrinkToFit="1"/>
    </xf>
    <xf numFmtId="165" fontId="12" fillId="2" borderId="21" xfId="1" applyNumberFormat="1" applyFont="1" applyFill="1" applyBorder="1" applyAlignment="1">
      <alignment vertical="center" shrinkToFit="1"/>
    </xf>
    <xf numFmtId="165" fontId="12" fillId="2" borderId="8" xfId="1" applyNumberFormat="1" applyFont="1" applyFill="1" applyBorder="1" applyAlignment="1">
      <alignment vertical="center" shrinkToFit="1"/>
    </xf>
    <xf numFmtId="49" fontId="12" fillId="2" borderId="8" xfId="0" quotePrefix="1" applyNumberFormat="1" applyFont="1" applyFill="1" applyBorder="1" applyAlignment="1">
      <alignment horizontal="left" vertical="center" shrinkToFit="1"/>
    </xf>
    <xf numFmtId="43" fontId="12" fillId="2" borderId="18" xfId="1" applyFont="1" applyFill="1" applyBorder="1" applyAlignment="1">
      <alignment horizontal="center" vertical="center" shrinkToFit="1"/>
    </xf>
    <xf numFmtId="43" fontId="12" fillId="2" borderId="19" xfId="1" applyFont="1" applyFill="1" applyBorder="1" applyAlignment="1">
      <alignment horizontal="center" vertical="center" shrinkToFit="1"/>
    </xf>
    <xf numFmtId="166" fontId="12" fillId="2" borderId="8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left" vertical="center" shrinkToFit="1"/>
    </xf>
    <xf numFmtId="49" fontId="12" fillId="2" borderId="8" xfId="0" quotePrefix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0" fontId="13" fillId="2" borderId="0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center" vertical="center" wrapText="1"/>
    </xf>
    <xf numFmtId="43" fontId="14" fillId="2" borderId="8" xfId="1" applyFont="1" applyFill="1" applyBorder="1" applyAlignment="1" applyProtection="1">
      <alignment horizontal="center" vertical="center"/>
    </xf>
    <xf numFmtId="49" fontId="14" fillId="2" borderId="8" xfId="0" applyNumberFormat="1" applyFont="1" applyFill="1" applyBorder="1" applyAlignment="1" applyProtection="1">
      <alignment horizontal="center" vertical="center"/>
    </xf>
    <xf numFmtId="43" fontId="14" fillId="2" borderId="8" xfId="1" applyFont="1" applyFill="1" applyBorder="1" applyAlignment="1" applyProtection="1">
      <alignment horizontal="center" vertical="center" shrinkToFit="1"/>
    </xf>
    <xf numFmtId="43" fontId="14" fillId="2" borderId="8" xfId="1" applyFont="1" applyFill="1" applyBorder="1" applyAlignment="1">
      <alignment vertical="center" shrinkToFit="1"/>
    </xf>
    <xf numFmtId="166" fontId="14" fillId="2" borderId="0" xfId="1" applyNumberFormat="1" applyFont="1" applyFill="1" applyBorder="1" applyAlignment="1">
      <alignment vertical="center"/>
    </xf>
    <xf numFmtId="166" fontId="14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8" xfId="0" applyFont="1" applyFill="1" applyBorder="1" applyAlignment="1">
      <alignment vertical="center" wrapText="1"/>
    </xf>
    <xf numFmtId="166" fontId="14" fillId="2" borderId="0" xfId="1" applyNumberFormat="1" applyFont="1" applyFill="1" applyBorder="1" applyAlignment="1" applyProtection="1">
      <alignment horizontal="center" vertical="center"/>
    </xf>
    <xf numFmtId="43" fontId="14" fillId="2" borderId="8" xfId="1" quotePrefix="1" applyFont="1" applyFill="1" applyBorder="1" applyAlignment="1" applyProtection="1">
      <alignment horizontal="right" vertical="center" shrinkToFit="1"/>
    </xf>
    <xf numFmtId="166" fontId="14" fillId="2" borderId="0" xfId="0" applyNumberFormat="1" applyFont="1" applyFill="1" applyBorder="1" applyAlignment="1">
      <alignment vertical="center"/>
    </xf>
    <xf numFmtId="39" fontId="14" fillId="2" borderId="8" xfId="0" applyNumberFormat="1" applyFont="1" applyFill="1" applyBorder="1" applyAlignment="1" applyProtection="1">
      <alignment horizontal="left" vertical="center" wrapText="1"/>
    </xf>
    <xf numFmtId="43" fontId="14" fillId="2" borderId="8" xfId="1" applyFont="1" applyFill="1" applyBorder="1" applyAlignment="1" applyProtection="1">
      <alignment horizontal="right" vertical="center" shrinkToFit="1"/>
    </xf>
    <xf numFmtId="3" fontId="13" fillId="2" borderId="8" xfId="0" applyNumberFormat="1" applyFont="1" applyFill="1" applyBorder="1" applyAlignment="1">
      <alignment vertical="center" wrapText="1"/>
    </xf>
    <xf numFmtId="3" fontId="13" fillId="2" borderId="8" xfId="0" applyNumberFormat="1" applyFont="1" applyFill="1" applyBorder="1" applyAlignment="1">
      <alignment vertical="center"/>
    </xf>
    <xf numFmtId="0" fontId="13" fillId="2" borderId="8" xfId="0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horizontal="center" vertical="center" wrapTex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horizontal="center" vertical="center" wrapText="1" shrinkToFit="1"/>
    </xf>
    <xf numFmtId="0" fontId="13" fillId="2" borderId="4" xfId="0" applyFont="1" applyFill="1" applyBorder="1" applyAlignment="1">
      <alignment horizontal="center" vertical="center" wrapText="1" shrinkToFi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 shrinkToFit="1"/>
    </xf>
    <xf numFmtId="43" fontId="12" fillId="2" borderId="8" xfId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center" vertical="center" wrapText="1"/>
    </xf>
    <xf numFmtId="43" fontId="12" fillId="2" borderId="19" xfId="1" applyFont="1" applyFill="1" applyBorder="1" applyAlignment="1">
      <alignment horizontal="center" vertical="center" wrapText="1" shrinkToFi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wrapText="1"/>
    </xf>
    <xf numFmtId="43" fontId="12" fillId="2" borderId="21" xfId="1" applyFont="1" applyFill="1" applyBorder="1" applyAlignment="1">
      <alignment horizontal="center" vertical="center" wrapText="1" shrinkToFit="1"/>
    </xf>
    <xf numFmtId="43" fontId="12" fillId="2" borderId="8" xfId="1" applyFont="1" applyFill="1" applyBorder="1" applyAlignment="1">
      <alignment horizontal="center" vertical="center" wrapText="1" shrinkToFit="1"/>
    </xf>
    <xf numFmtId="0" fontId="13" fillId="2" borderId="8" xfId="1" applyNumberFormat="1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vertical="center" wrapText="1"/>
    </xf>
    <xf numFmtId="0" fontId="13" fillId="2" borderId="8" xfId="0" applyFont="1" applyFill="1" applyBorder="1" applyAlignment="1">
      <alignment vertical="center"/>
    </xf>
    <xf numFmtId="43" fontId="13" fillId="2" borderId="12" xfId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wrapText="1"/>
    </xf>
    <xf numFmtId="43" fontId="12" fillId="2" borderId="21" xfId="1" applyFont="1" applyFill="1" applyBorder="1" applyAlignment="1">
      <alignment horizontal="center" vertical="center" wrapText="1" shrinkToFi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 shrinkToFit="1"/>
    </xf>
    <xf numFmtId="0" fontId="13" fillId="2" borderId="4" xfId="0" applyFont="1" applyFill="1" applyBorder="1" applyAlignment="1">
      <alignment horizontal="center" vertical="center" wrapText="1" shrinkToFit="1"/>
    </xf>
    <xf numFmtId="165" fontId="13" fillId="2" borderId="8" xfId="1" applyNumberFormat="1" applyFont="1" applyFill="1" applyBorder="1" applyAlignment="1">
      <alignment horizontal="left" vertical="center" wrapText="1" shrinkToFi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 shrinkToFit="1"/>
    </xf>
    <xf numFmtId="43" fontId="12" fillId="2" borderId="19" xfId="1" applyFont="1" applyFill="1" applyBorder="1" applyAlignment="1">
      <alignment horizontal="center" vertical="center" wrapText="1" shrinkToFit="1"/>
    </xf>
    <xf numFmtId="43" fontId="12" fillId="2" borderId="20" xfId="1" applyFont="1" applyFill="1" applyBorder="1" applyAlignment="1">
      <alignment horizontal="center" vertical="center" wrapText="1" shrinkToFit="1"/>
    </xf>
    <xf numFmtId="43" fontId="12" fillId="2" borderId="0" xfId="1" applyFont="1" applyFill="1" applyBorder="1" applyAlignment="1">
      <alignment vertical="center" wrapText="1" shrinkToFit="1"/>
    </xf>
    <xf numFmtId="43" fontId="12" fillId="2" borderId="19" xfId="1" applyFont="1" applyFill="1" applyBorder="1" applyAlignment="1">
      <alignment vertical="center" wrapText="1" shrinkToFi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left" vertical="center" wrapText="1"/>
    </xf>
    <xf numFmtId="39" fontId="8" fillId="2" borderId="20" xfId="0" applyNumberFormat="1" applyFont="1" applyFill="1" applyBorder="1" applyAlignment="1">
      <alignment horizontal="center" vertical="center" wrapText="1"/>
    </xf>
    <xf numFmtId="49" fontId="8" fillId="2" borderId="20" xfId="0" applyNumberFormat="1" applyFont="1" applyFill="1" applyBorder="1" applyAlignment="1">
      <alignment horizontal="center" vertical="center" wrapText="1"/>
    </xf>
    <xf numFmtId="43" fontId="8" fillId="2" borderId="20" xfId="1" applyFont="1" applyFill="1" applyBorder="1" applyAlignment="1">
      <alignment horizontal="center" vertical="center" wrapText="1"/>
    </xf>
    <xf numFmtId="43" fontId="13" fillId="2" borderId="8" xfId="1" applyFont="1" applyFill="1" applyBorder="1" applyAlignment="1">
      <alignment vertical="center"/>
    </xf>
    <xf numFmtId="0" fontId="12" fillId="2" borderId="20" xfId="0" applyFont="1" applyFill="1" applyBorder="1" applyAlignment="1">
      <alignment vertical="center" wrapText="1"/>
    </xf>
    <xf numFmtId="0" fontId="12" fillId="2" borderId="18" xfId="0" applyFont="1" applyFill="1" applyBorder="1" applyAlignment="1">
      <alignment vertical="center"/>
    </xf>
    <xf numFmtId="0" fontId="13" fillId="2" borderId="8" xfId="0" applyFont="1" applyFill="1" applyBorder="1" applyAlignment="1">
      <alignment horizontal="center" vertical="center" shrinkToFit="1"/>
    </xf>
    <xf numFmtId="49" fontId="13" fillId="2" borderId="8" xfId="0" applyNumberFormat="1" applyFont="1" applyFill="1" applyBorder="1" applyAlignment="1">
      <alignment horizontal="left" vertical="center" shrinkToFit="1"/>
    </xf>
    <xf numFmtId="0" fontId="13" fillId="3" borderId="8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vertical="center" wrapText="1"/>
    </xf>
    <xf numFmtId="14" fontId="13" fillId="2" borderId="8" xfId="1" quotePrefix="1" applyNumberFormat="1" applyFont="1" applyFill="1" applyBorder="1" applyAlignment="1">
      <alignment horizontal="left" vertical="center" wrapText="1"/>
    </xf>
    <xf numFmtId="43" fontId="16" fillId="2" borderId="8" xfId="1" applyFont="1" applyFill="1" applyBorder="1" applyAlignment="1">
      <alignment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vertical="center" wrapText="1"/>
    </xf>
    <xf numFmtId="49" fontId="16" fillId="2" borderId="8" xfId="0" applyNumberFormat="1" applyFont="1" applyFill="1" applyBorder="1" applyAlignment="1" applyProtection="1">
      <alignment horizontal="center" vertical="center"/>
    </xf>
    <xf numFmtId="43" fontId="16" fillId="2" borderId="8" xfId="1" applyFont="1" applyFill="1" applyBorder="1" applyAlignment="1" applyProtection="1">
      <alignment horizontal="center" vertical="center" shrinkToFit="1"/>
    </xf>
    <xf numFmtId="43" fontId="16" fillId="2" borderId="8" xfId="1" applyFont="1" applyFill="1" applyBorder="1" applyAlignment="1">
      <alignment vertical="center" shrinkToFit="1"/>
    </xf>
    <xf numFmtId="166" fontId="16" fillId="2" borderId="0" xfId="1" applyNumberFormat="1" applyFont="1" applyFill="1" applyBorder="1" applyAlignment="1">
      <alignment vertical="center"/>
    </xf>
    <xf numFmtId="166" fontId="16" fillId="2" borderId="0" xfId="0" applyNumberFormat="1" applyFont="1" applyFill="1" applyAlignment="1">
      <alignment vertical="center"/>
    </xf>
    <xf numFmtId="0" fontId="16" fillId="2" borderId="0" xfId="0" applyFont="1" applyFill="1" applyAlignment="1">
      <alignment vertical="center"/>
    </xf>
    <xf numFmtId="43" fontId="12" fillId="2" borderId="19" xfId="1" applyFont="1" applyFill="1" applyBorder="1" applyAlignment="1">
      <alignment horizontal="left" vertical="center" wrapText="1" shrinkToFit="1"/>
    </xf>
    <xf numFmtId="165" fontId="12" fillId="2" borderId="8" xfId="1" applyNumberFormat="1" applyFont="1" applyFill="1" applyBorder="1" applyAlignment="1">
      <alignment horizontal="left" vertical="center" shrinkToFit="1"/>
    </xf>
    <xf numFmtId="165" fontId="12" fillId="2" borderId="7" xfId="1" applyNumberFormat="1" applyFont="1" applyFill="1" applyBorder="1" applyAlignment="1">
      <alignment horizontal="left" vertical="center" shrinkToFit="1"/>
    </xf>
    <xf numFmtId="165" fontId="12" fillId="2" borderId="6" xfId="1" applyNumberFormat="1" applyFont="1" applyFill="1" applyBorder="1" applyAlignment="1">
      <alignment horizontal="left" vertical="center" shrinkToFit="1"/>
    </xf>
    <xf numFmtId="0" fontId="13" fillId="2" borderId="4" xfId="0" applyFont="1" applyFill="1" applyBorder="1" applyAlignment="1">
      <alignment horizontal="left" vertical="center" wrapText="1" shrinkToFit="1"/>
    </xf>
    <xf numFmtId="0" fontId="13" fillId="2" borderId="6" xfId="0" applyFont="1" applyFill="1" applyBorder="1" applyAlignment="1">
      <alignment horizontal="left" vertical="center" wrapText="1" shrinkToFit="1"/>
    </xf>
    <xf numFmtId="0" fontId="16" fillId="2" borderId="8" xfId="0" applyFont="1" applyFill="1" applyBorder="1" applyAlignment="1">
      <alignment horizontal="center" vertical="center" wrapText="1" shrinkToFit="1"/>
    </xf>
    <xf numFmtId="43" fontId="16" fillId="2" borderId="8" xfId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center" vertical="center"/>
    </xf>
    <xf numFmtId="0" fontId="13" fillId="2" borderId="8" xfId="1" applyNumberFormat="1" applyFont="1" applyFill="1" applyBorder="1" applyAlignment="1">
      <alignment horizontal="center" vertical="center" wrapText="1"/>
    </xf>
    <xf numFmtId="43" fontId="13" fillId="2" borderId="8" xfId="1" applyFont="1" applyFill="1" applyBorder="1" applyAlignment="1" applyProtection="1">
      <alignment horizontal="center" vertical="center" wrapText="1" shrinkToFi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4" fontId="0" fillId="0" borderId="8" xfId="0" applyNumberFormat="1" applyBorder="1" applyAlignment="1">
      <alignment horizontal="center"/>
    </xf>
    <xf numFmtId="4" fontId="17" fillId="0" borderId="8" xfId="0" applyNumberFormat="1" applyFont="1" applyBorder="1" applyAlignment="1">
      <alignment horizontal="center"/>
    </xf>
    <xf numFmtId="0" fontId="0" fillId="0" borderId="22" xfId="0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wrapText="1"/>
    </xf>
    <xf numFmtId="4" fontId="0" fillId="0" borderId="8" xfId="0" applyNumberFormat="1" applyBorder="1" applyAlignment="1">
      <alignment horizontal="center" wrapText="1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17" fillId="0" borderId="22" xfId="0" applyFont="1" applyBorder="1" applyAlignment="1">
      <alignment horizontal="left"/>
    </xf>
    <xf numFmtId="4" fontId="17" fillId="0" borderId="8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left" wrapText="1"/>
    </xf>
    <xf numFmtId="0" fontId="0" fillId="0" borderId="0" xfId="0" applyAlignment="1">
      <alignment horizontal="left"/>
    </xf>
    <xf numFmtId="0" fontId="17" fillId="0" borderId="8" xfId="0" applyFont="1" applyBorder="1" applyAlignment="1">
      <alignment horizontal="left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4" fontId="0" fillId="0" borderId="8" xfId="0" applyNumberFormat="1" applyFont="1" applyBorder="1" applyAlignment="1">
      <alignment horizontal="center"/>
    </xf>
    <xf numFmtId="4" fontId="0" fillId="0" borderId="21" xfId="0" applyNumberFormat="1" applyBorder="1" applyAlignment="1">
      <alignment vertical="center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vertical="center"/>
    </xf>
    <xf numFmtId="4" fontId="17" fillId="0" borderId="22" xfId="0" applyNumberFormat="1" applyFont="1" applyBorder="1" applyAlignment="1">
      <alignment horizontal="center" vertical="center"/>
    </xf>
    <xf numFmtId="4" fontId="0" fillId="0" borderId="21" xfId="0" applyNumberFormat="1" applyFont="1" applyBorder="1" applyAlignment="1">
      <alignment horizontal="center" vertical="center"/>
    </xf>
    <xf numFmtId="4" fontId="0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13" fillId="2" borderId="8" xfId="0" applyFont="1" applyFill="1" applyBorder="1" applyAlignment="1">
      <alignment horizontal="center" vertical="center" wrapText="1"/>
    </xf>
    <xf numFmtId="43" fontId="12" fillId="2" borderId="19" xfId="1" applyFont="1" applyFill="1" applyBorder="1" applyAlignment="1">
      <alignment horizontal="center" vertical="center" wrapText="1" shrinkToFi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165" fontId="13" fillId="2" borderId="8" xfId="1" applyNumberFormat="1" applyFont="1" applyFill="1" applyBorder="1" applyAlignment="1">
      <alignment horizontal="left" vertical="center" wrapText="1" shrinkToFi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 shrinkToFit="1"/>
    </xf>
    <xf numFmtId="0" fontId="12" fillId="2" borderId="20" xfId="0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horizontal="center" vertical="center" shrinkToFit="1"/>
    </xf>
    <xf numFmtId="0" fontId="12" fillId="2" borderId="0" xfId="0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horizontal="center" vertical="center" wrapText="1" shrinkToFit="1"/>
    </xf>
    <xf numFmtId="0" fontId="13" fillId="2" borderId="4" xfId="0" applyFont="1" applyFill="1" applyBorder="1" applyAlignment="1">
      <alignment horizontal="center" vertical="center" wrapText="1" shrinkToFit="1"/>
    </xf>
    <xf numFmtId="0" fontId="12" fillId="2" borderId="0" xfId="0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shrinkToFit="1"/>
    </xf>
    <xf numFmtId="0" fontId="13" fillId="2" borderId="21" xfId="1" quotePrefix="1" applyNumberFormat="1" applyFont="1" applyFill="1" applyBorder="1" applyAlignment="1">
      <alignment horizontal="left" vertical="center" wrapText="1" shrinkToFit="1"/>
    </xf>
    <xf numFmtId="0" fontId="13" fillId="2" borderId="18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18" xfId="0" applyFont="1" applyFill="1" applyBorder="1" applyAlignment="1">
      <alignment horizontal="center" vertical="center" shrinkToFit="1"/>
    </xf>
    <xf numFmtId="0" fontId="12" fillId="2" borderId="20" xfId="0" applyFont="1" applyFill="1" applyBorder="1" applyAlignment="1">
      <alignment horizontal="center" vertical="center" shrinkToFit="1"/>
    </xf>
    <xf numFmtId="43" fontId="12" fillId="2" borderId="21" xfId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43" fontId="12" fillId="2" borderId="18" xfId="1" applyFont="1" applyFill="1" applyBorder="1" applyAlignment="1">
      <alignment horizontal="center" vertical="center" shrinkToFit="1"/>
    </xf>
    <xf numFmtId="43" fontId="12" fillId="2" borderId="19" xfId="1" applyFont="1" applyFill="1" applyBorder="1" applyAlignment="1">
      <alignment horizontal="center" vertical="center" shrinkToFit="1"/>
    </xf>
    <xf numFmtId="43" fontId="12" fillId="2" borderId="8" xfId="1" applyFont="1" applyFill="1" applyBorder="1" applyAlignment="1">
      <alignment horizontal="center" vertical="center" shrinkToFit="1"/>
    </xf>
    <xf numFmtId="49" fontId="13" fillId="2" borderId="8" xfId="0" quotePrefix="1" applyNumberFormat="1" applyFont="1" applyFill="1" applyBorder="1" applyAlignment="1">
      <alignment horizontal="center" vertical="center" shrinkToFit="1"/>
    </xf>
    <xf numFmtId="43" fontId="13" fillId="2" borderId="18" xfId="1" applyFont="1" applyFill="1" applyBorder="1" applyAlignment="1">
      <alignment horizontal="center" vertical="center" shrinkToFit="1"/>
    </xf>
    <xf numFmtId="43" fontId="13" fillId="2" borderId="19" xfId="1" applyFont="1" applyFill="1" applyBorder="1" applyAlignment="1">
      <alignment horizontal="center" vertical="center" shrinkToFit="1"/>
    </xf>
    <xf numFmtId="165" fontId="13" fillId="2" borderId="8" xfId="1" applyNumberFormat="1" applyFont="1" applyFill="1" applyBorder="1" applyAlignment="1">
      <alignment horizontal="left" vertical="center" shrinkToFit="1"/>
    </xf>
    <xf numFmtId="165" fontId="13" fillId="2" borderId="8" xfId="1" applyNumberFormat="1" applyFont="1" applyFill="1" applyBorder="1" applyAlignment="1">
      <alignment horizontal="center" vertical="center" shrinkToFit="1"/>
    </xf>
    <xf numFmtId="166" fontId="13" fillId="2" borderId="8" xfId="1" applyNumberFormat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19" fillId="0" borderId="21" xfId="0" applyFont="1" applyBorder="1" applyAlignment="1">
      <alignment horizontal="left"/>
    </xf>
    <xf numFmtId="0" fontId="19" fillId="0" borderId="21" xfId="0" applyFont="1" applyBorder="1" applyAlignment="1">
      <alignment horizontal="center" vertical="center"/>
    </xf>
    <xf numFmtId="4" fontId="19" fillId="0" borderId="21" xfId="0" applyNumberFormat="1" applyFont="1" applyBorder="1" applyAlignment="1">
      <alignment horizontal="center" vertical="center"/>
    </xf>
    <xf numFmtId="0" fontId="19" fillId="0" borderId="0" xfId="0" applyFont="1"/>
    <xf numFmtId="0" fontId="1" fillId="0" borderId="0" xfId="0" applyFont="1" applyAlignment="1">
      <alignment horizontal="left"/>
    </xf>
    <xf numFmtId="0" fontId="13" fillId="2" borderId="8" xfId="0" quotePrefix="1" applyFont="1" applyFill="1" applyBorder="1" applyAlignment="1">
      <alignment horizontal="center" vertical="center" wrapText="1" shrinkToFit="1"/>
    </xf>
    <xf numFmtId="0" fontId="19" fillId="0" borderId="8" xfId="0" applyFont="1" applyBorder="1" applyAlignment="1">
      <alignment horizontal="center"/>
    </xf>
    <xf numFmtId="0" fontId="19" fillId="0" borderId="8" xfId="0" applyFont="1" applyBorder="1" applyAlignment="1">
      <alignment horizontal="left"/>
    </xf>
    <xf numFmtId="4" fontId="19" fillId="0" borderId="8" xfId="0" applyNumberFormat="1" applyFont="1" applyBorder="1" applyAlignment="1">
      <alignment horizontal="center"/>
    </xf>
    <xf numFmtId="0" fontId="12" fillId="2" borderId="0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39" fontId="12" fillId="2" borderId="20" xfId="0" applyNumberFormat="1" applyFont="1" applyFill="1" applyBorder="1" applyAlignment="1">
      <alignment horizontal="center" vertical="center" wrapText="1"/>
    </xf>
    <xf numFmtId="49" fontId="12" fillId="2" borderId="20" xfId="0" applyNumberFormat="1" applyFont="1" applyFill="1" applyBorder="1" applyAlignment="1">
      <alignment horizontal="center" vertical="center" wrapText="1"/>
    </xf>
    <xf numFmtId="43" fontId="12" fillId="2" borderId="20" xfId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/>
    </xf>
    <xf numFmtId="43" fontId="13" fillId="2" borderId="18" xfId="1" applyFont="1" applyFill="1" applyBorder="1" applyAlignment="1">
      <alignment horizontal="center" vertical="center" wrapText="1" shrinkToFit="1"/>
    </xf>
    <xf numFmtId="43" fontId="13" fillId="2" borderId="19" xfId="1" applyFont="1" applyFill="1" applyBorder="1" applyAlignment="1">
      <alignment horizontal="center" vertical="center" wrapText="1" shrinkToFit="1"/>
    </xf>
    <xf numFmtId="43" fontId="13" fillId="2" borderId="0" xfId="1" applyFont="1" applyFill="1" applyBorder="1" applyAlignment="1">
      <alignment horizontal="left" vertical="center" wrapText="1" shrinkToFit="1"/>
    </xf>
    <xf numFmtId="43" fontId="13" fillId="2" borderId="0" xfId="1" applyFont="1" applyFill="1" applyBorder="1" applyAlignment="1">
      <alignment vertical="center" wrapText="1" shrinkToFit="1"/>
    </xf>
    <xf numFmtId="43" fontId="13" fillId="2" borderId="0" xfId="1" applyFont="1" applyFill="1" applyBorder="1" applyAlignment="1">
      <alignment vertical="center"/>
    </xf>
    <xf numFmtId="43" fontId="13" fillId="2" borderId="0" xfId="1" applyFont="1" applyFill="1" applyBorder="1" applyAlignment="1">
      <alignment horizontal="center" vertical="center" wrapText="1"/>
    </xf>
    <xf numFmtId="43" fontId="13" fillId="2" borderId="1" xfId="1" applyFont="1" applyFill="1" applyBorder="1" applyAlignment="1">
      <alignment vertical="center" wrapText="1" shrinkToFit="1"/>
    </xf>
    <xf numFmtId="0" fontId="12" fillId="2" borderId="18" xfId="0" applyFont="1" applyFill="1" applyBorder="1" applyAlignment="1">
      <alignment horizontal="left" vertical="center" shrinkToFit="1"/>
    </xf>
    <xf numFmtId="0" fontId="12" fillId="2" borderId="0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top" wrapText="1"/>
    </xf>
    <xf numFmtId="49" fontId="12" fillId="2" borderId="20" xfId="0" quotePrefix="1" applyNumberFormat="1" applyFont="1" applyFill="1" applyBorder="1" applyAlignment="1">
      <alignment horizontal="center" vertical="center" shrinkToFit="1"/>
    </xf>
    <xf numFmtId="43" fontId="12" fillId="2" borderId="20" xfId="1" applyFont="1" applyFill="1" applyBorder="1" applyAlignment="1">
      <alignment horizontal="center" vertical="center" shrinkToFit="1"/>
    </xf>
    <xf numFmtId="165" fontId="12" fillId="2" borderId="19" xfId="1" applyNumberFormat="1" applyFont="1" applyFill="1" applyBorder="1" applyAlignment="1">
      <alignment horizontal="left" vertical="center" shrinkToFit="1"/>
    </xf>
    <xf numFmtId="165" fontId="12" fillId="2" borderId="19" xfId="1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shrinkToFit="1"/>
    </xf>
    <xf numFmtId="0" fontId="13" fillId="2" borderId="0" xfId="0" applyFont="1" applyFill="1" applyBorder="1" applyAlignment="1">
      <alignment horizontal="center" vertical="center" wrapTex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shrinkToFit="1"/>
    </xf>
    <xf numFmtId="43" fontId="13" fillId="2" borderId="8" xfId="1" applyFont="1" applyFill="1" applyBorder="1" applyAlignment="1">
      <alignment horizontal="right" vertical="center" wrapText="1" shrinkToFit="1"/>
    </xf>
    <xf numFmtId="43" fontId="13" fillId="2" borderId="8" xfId="1" applyFont="1" applyFill="1" applyBorder="1" applyAlignment="1">
      <alignment horizontal="center" vertical="center" wrapText="1" shrinkToFit="1"/>
    </xf>
    <xf numFmtId="165" fontId="21" fillId="2" borderId="8" xfId="1" applyNumberFormat="1" applyFont="1" applyFill="1" applyBorder="1" applyAlignment="1">
      <alignment horizontal="center" vertical="center" shrinkToFit="1"/>
    </xf>
    <xf numFmtId="166" fontId="21" fillId="2" borderId="8" xfId="1" applyNumberFormat="1" applyFont="1" applyFill="1" applyBorder="1" applyAlignment="1">
      <alignment horizontal="center" vertical="center" shrinkToFit="1"/>
    </xf>
    <xf numFmtId="0" fontId="21" fillId="2" borderId="0" xfId="0" applyFont="1" applyFill="1" applyAlignment="1">
      <alignment horizontal="center" vertical="center" shrinkToFit="1"/>
    </xf>
    <xf numFmtId="0" fontId="21" fillId="2" borderId="8" xfId="0" quotePrefix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wrapTex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shrinkToFi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43" fontId="12" fillId="2" borderId="18" xfId="1" applyFont="1" applyFill="1" applyBorder="1" applyAlignment="1">
      <alignment horizontal="center" vertical="center" shrinkToFit="1"/>
    </xf>
    <xf numFmtId="43" fontId="12" fillId="2" borderId="19" xfId="1" applyFont="1" applyFill="1" applyBorder="1" applyAlignment="1">
      <alignment horizontal="center" vertical="center" shrinkToFit="1"/>
    </xf>
    <xf numFmtId="0" fontId="12" fillId="2" borderId="18" xfId="0" applyFont="1" applyFill="1" applyBorder="1" applyAlignment="1">
      <alignment horizontal="center" vertical="center" shrinkToFit="1"/>
    </xf>
    <xf numFmtId="0" fontId="12" fillId="2" borderId="20" xfId="0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horizontal="center" vertical="center" shrinkToFit="1"/>
    </xf>
    <xf numFmtId="0" fontId="12" fillId="2" borderId="0" xfId="0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horizontal="center" vertical="center" wrapText="1" shrinkToFit="1"/>
    </xf>
    <xf numFmtId="0" fontId="13" fillId="2" borderId="4" xfId="0" applyFont="1" applyFill="1" applyBorder="1" applyAlignment="1">
      <alignment horizontal="center" vertical="center" wrapText="1" shrinkToFi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166" fontId="13" fillId="2" borderId="8" xfId="1" quotePrefix="1" applyNumberFormat="1" applyFont="1" applyFill="1" applyBorder="1" applyAlignment="1">
      <alignment horizontal="center" vertical="center" wrapText="1" shrinkToFit="1"/>
    </xf>
    <xf numFmtId="0" fontId="12" fillId="2" borderId="20" xfId="0" applyFont="1" applyFill="1" applyBorder="1" applyAlignment="1">
      <alignment horizontal="left" vertical="center" wrapText="1"/>
    </xf>
    <xf numFmtId="43" fontId="12" fillId="2" borderId="8" xfId="1" applyFont="1" applyFill="1" applyBorder="1" applyAlignment="1">
      <alignment horizontal="center" vertical="center" wrapText="1" shrinkToFit="1"/>
    </xf>
    <xf numFmtId="43" fontId="12" fillId="2" borderId="21" xfId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shrinkToFit="1"/>
    </xf>
    <xf numFmtId="43" fontId="13" fillId="2" borderId="8" xfId="1" applyFont="1" applyFill="1" applyBorder="1" applyAlignment="1">
      <alignment horizontal="right" vertical="center" wrapText="1" shrinkToFit="1"/>
    </xf>
    <xf numFmtId="43" fontId="13" fillId="2" borderId="8" xfId="1" applyFont="1" applyFill="1" applyBorder="1" applyAlignment="1">
      <alignment horizontal="left" vertical="center" wrapText="1" shrinkToFit="1"/>
    </xf>
    <xf numFmtId="43" fontId="13" fillId="2" borderId="0" xfId="1" applyFont="1" applyFill="1" applyBorder="1" applyAlignment="1">
      <alignment horizontal="left" vertical="center" wrapText="1" shrinkToFit="1"/>
    </xf>
    <xf numFmtId="43" fontId="13" fillId="2" borderId="8" xfId="1" applyFont="1" applyFill="1" applyBorder="1" applyAlignment="1">
      <alignment horizontal="center" vertical="center" wrapText="1" shrinkToFit="1"/>
    </xf>
    <xf numFmtId="0" fontId="13" fillId="0" borderId="19" xfId="0" applyFont="1" applyBorder="1" applyAlignment="1">
      <alignment horizontal="center" vertical="center"/>
    </xf>
    <xf numFmtId="43" fontId="13" fillId="2" borderId="18" xfId="1" applyFont="1" applyFill="1" applyBorder="1" applyAlignment="1">
      <alignment horizontal="right" vertical="center" wrapText="1" shrinkToFit="1"/>
    </xf>
    <xf numFmtId="165" fontId="13" fillId="2" borderId="0" xfId="1" applyNumberFormat="1" applyFont="1" applyFill="1" applyBorder="1" applyAlignment="1">
      <alignment horizontal="center" vertical="center" shrinkToFit="1"/>
    </xf>
    <xf numFmtId="166" fontId="13" fillId="2" borderId="0" xfId="1" applyNumberFormat="1" applyFont="1" applyFill="1" applyBorder="1" applyAlignment="1">
      <alignment horizontal="center" vertical="center" shrinkToFit="1"/>
    </xf>
    <xf numFmtId="0" fontId="1" fillId="0" borderId="21" xfId="0" applyFont="1" applyBorder="1" applyAlignment="1">
      <alignment horizontal="left"/>
    </xf>
    <xf numFmtId="165" fontId="13" fillId="2" borderId="8" xfId="1" applyNumberFormat="1" applyFont="1" applyFill="1" applyBorder="1" applyAlignment="1">
      <alignment horizontal="center" vertical="center" wrapText="1" shrinkToFit="1"/>
    </xf>
    <xf numFmtId="43" fontId="12" fillId="2" borderId="2" xfId="1" applyFont="1" applyFill="1" applyBorder="1" applyAlignment="1">
      <alignment horizontal="center" vertical="center" wrapText="1" shrinkToFit="1"/>
    </xf>
    <xf numFmtId="43" fontId="13" fillId="2" borderId="18" xfId="1" applyFont="1" applyFill="1" applyBorder="1" applyAlignment="1">
      <alignment vertical="center"/>
    </xf>
    <xf numFmtId="43" fontId="13" fillId="2" borderId="18" xfId="1" applyFont="1" applyFill="1" applyBorder="1" applyAlignment="1">
      <alignment horizontal="left" vertical="center" shrinkToFit="1"/>
    </xf>
    <xf numFmtId="43" fontId="12" fillId="2" borderId="18" xfId="1" applyFont="1" applyFill="1" applyBorder="1" applyAlignment="1">
      <alignment horizontal="right" vertical="center" shrinkToFit="1"/>
    </xf>
    <xf numFmtId="0" fontId="13" fillId="2" borderId="8" xfId="1" quotePrefix="1" applyNumberFormat="1" applyFont="1" applyFill="1" applyBorder="1" applyAlignment="1">
      <alignment horizontal="center" vertical="center" wrapText="1" shrinkToFit="1"/>
    </xf>
    <xf numFmtId="43" fontId="10" fillId="2" borderId="8" xfId="1" applyFont="1" applyFill="1" applyBorder="1" applyAlignment="1">
      <alignment horizontal="center" vertical="center" wrapText="1" shrinkToFit="1"/>
    </xf>
    <xf numFmtId="0" fontId="13" fillId="2" borderId="12" xfId="0" applyFont="1" applyFill="1" applyBorder="1" applyAlignment="1">
      <alignment horizontal="center" vertical="center" wrapText="1"/>
    </xf>
    <xf numFmtId="49" fontId="13" fillId="2" borderId="12" xfId="0" applyNumberFormat="1" applyFont="1" applyFill="1" applyBorder="1" applyAlignment="1">
      <alignment vertical="center" wrapText="1"/>
    </xf>
    <xf numFmtId="0" fontId="13" fillId="2" borderId="7" xfId="0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wrapText="1" shrinkToFit="1"/>
    </xf>
    <xf numFmtId="165" fontId="21" fillId="2" borderId="0" xfId="1" applyNumberFormat="1" applyFont="1" applyFill="1" applyBorder="1" applyAlignment="1">
      <alignment horizontal="center" vertical="center" shrinkToFit="1"/>
    </xf>
    <xf numFmtId="166" fontId="21" fillId="2" borderId="0" xfId="1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wrapTex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 shrinkToFit="1"/>
    </xf>
    <xf numFmtId="0" fontId="13" fillId="2" borderId="4" xfId="0" applyFont="1" applyFill="1" applyBorder="1" applyAlignment="1">
      <alignment horizontal="center" vertical="center" wrapText="1" shrinkToFit="1"/>
    </xf>
    <xf numFmtId="43" fontId="12" fillId="2" borderId="8" xfId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shrinkToFit="1"/>
    </xf>
    <xf numFmtId="43" fontId="13" fillId="2" borderId="8" xfId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wrapText="1" shrinkToFit="1"/>
    </xf>
    <xf numFmtId="166" fontId="13" fillId="2" borderId="8" xfId="0" applyNumberFormat="1" applyFont="1" applyFill="1" applyBorder="1" applyAlignment="1">
      <alignment horizontal="center" vertical="center" wrapText="1" shrinkToFit="1"/>
    </xf>
    <xf numFmtId="0" fontId="12" fillId="2" borderId="0" xfId="0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horizontal="center" vertical="center" wrapText="1" shrinkToFit="1"/>
    </xf>
    <xf numFmtId="165" fontId="13" fillId="2" borderId="8" xfId="1" applyNumberFormat="1" applyFont="1" applyFill="1" applyBorder="1" applyAlignment="1">
      <alignment horizontal="left" vertical="center" wrapText="1" shrinkToFit="1"/>
    </xf>
    <xf numFmtId="0" fontId="13" fillId="2" borderId="0" xfId="0" applyFont="1" applyFill="1" applyBorder="1" applyAlignment="1">
      <alignment horizontal="left" vertical="center" wrapText="1" shrinkToFit="1"/>
    </xf>
    <xf numFmtId="0" fontId="22" fillId="2" borderId="8" xfId="0" applyFont="1" applyFill="1" applyBorder="1" applyAlignment="1">
      <alignment horizontal="center" vertical="center" wrapText="1"/>
    </xf>
    <xf numFmtId="0" fontId="22" fillId="2" borderId="8" xfId="1" applyNumberFormat="1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left" vertical="center" wrapText="1"/>
    </xf>
    <xf numFmtId="49" fontId="22" fillId="2" borderId="8" xfId="0" quotePrefix="1" applyNumberFormat="1" applyFont="1" applyFill="1" applyBorder="1" applyAlignment="1">
      <alignment horizontal="center" vertical="center" wrapText="1"/>
    </xf>
    <xf numFmtId="43" fontId="22" fillId="2" borderId="8" xfId="1" applyFont="1" applyFill="1" applyBorder="1" applyAlignment="1">
      <alignment vertical="center" wrapText="1"/>
    </xf>
    <xf numFmtId="43" fontId="22" fillId="2" borderId="18" xfId="1" applyFont="1" applyFill="1" applyBorder="1" applyAlignment="1">
      <alignment vertical="center"/>
    </xf>
    <xf numFmtId="0" fontId="22" fillId="2" borderId="8" xfId="1" quotePrefix="1" applyNumberFormat="1" applyFont="1" applyFill="1" applyBorder="1" applyAlignment="1">
      <alignment horizontal="left" vertical="center" wrapText="1" shrinkToFit="1"/>
    </xf>
    <xf numFmtId="0" fontId="22" fillId="2" borderId="8" xfId="0" applyFont="1" applyFill="1" applyBorder="1" applyAlignment="1">
      <alignment vertical="center" wrapText="1"/>
    </xf>
    <xf numFmtId="0" fontId="22" fillId="2" borderId="8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21" xfId="1" quotePrefix="1" applyNumberFormat="1" applyFont="1" applyFill="1" applyBorder="1" applyAlignment="1">
      <alignment horizontal="left" vertical="center" wrapText="1" shrinkToFit="1"/>
    </xf>
    <xf numFmtId="39" fontId="23" fillId="2" borderId="0" xfId="0" applyNumberFormat="1" applyFont="1" applyFill="1" applyBorder="1" applyAlignment="1" applyProtection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shrinkToFit="1"/>
    </xf>
    <xf numFmtId="0" fontId="26" fillId="2" borderId="8" xfId="0" applyFont="1" applyFill="1" applyBorder="1" applyAlignment="1">
      <alignment horizontal="center" vertical="center" wrapText="1" shrinkToFit="1"/>
    </xf>
    <xf numFmtId="0" fontId="25" fillId="2" borderId="8" xfId="0" applyFont="1" applyFill="1" applyBorder="1" applyAlignment="1">
      <alignment horizontal="center" vertical="center" shrinkToFit="1"/>
    </xf>
    <xf numFmtId="0" fontId="23" fillId="2" borderId="12" xfId="0" applyFont="1" applyFill="1" applyBorder="1" applyAlignment="1">
      <alignment horizontal="center" vertical="center" shrinkToFit="1"/>
    </xf>
    <xf numFmtId="0" fontId="23" fillId="2" borderId="1" xfId="0" applyFont="1" applyFill="1" applyBorder="1" applyAlignment="1">
      <alignment horizontal="center" vertical="center" shrinkToFi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left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left" vertical="center" shrinkToFit="1"/>
    </xf>
    <xf numFmtId="39" fontId="25" fillId="2" borderId="0" xfId="0" applyNumberFormat="1" applyFont="1" applyFill="1" applyBorder="1" applyAlignment="1" applyProtection="1">
      <alignment horizontal="center" vertical="center" wrapText="1"/>
    </xf>
    <xf numFmtId="49" fontId="23" fillId="2" borderId="0" xfId="0" applyNumberFormat="1" applyFont="1" applyFill="1" applyBorder="1" applyAlignment="1" applyProtection="1">
      <alignment horizontal="left" vertical="center" wrapText="1"/>
    </xf>
    <xf numFmtId="43" fontId="25" fillId="2" borderId="0" xfId="1" applyFont="1" applyFill="1" applyBorder="1" applyAlignment="1" applyProtection="1">
      <alignment horizontal="left" vertical="center" wrapText="1" shrinkToFit="1"/>
    </xf>
    <xf numFmtId="43" fontId="25" fillId="2" borderId="8" xfId="1" applyFont="1" applyFill="1" applyBorder="1" applyAlignment="1">
      <alignment horizontal="center" vertical="center" wrapText="1" shrinkToFit="1"/>
    </xf>
    <xf numFmtId="0" fontId="23" fillId="2" borderId="8" xfId="0" applyFont="1" applyFill="1" applyBorder="1" applyAlignment="1">
      <alignment vertical="center" wrapText="1"/>
    </xf>
    <xf numFmtId="49" fontId="23" fillId="2" borderId="8" xfId="0" quotePrefix="1" applyNumberFormat="1" applyFont="1" applyFill="1" applyBorder="1" applyAlignment="1">
      <alignment horizontal="center" vertical="center" wrapText="1"/>
    </xf>
    <xf numFmtId="43" fontId="23" fillId="2" borderId="8" xfId="1" applyFont="1" applyFill="1" applyBorder="1" applyAlignment="1">
      <alignment horizontal="center" vertical="center" wrapText="1"/>
    </xf>
    <xf numFmtId="43" fontId="23" fillId="2" borderId="8" xfId="1" applyFont="1" applyFill="1" applyBorder="1" applyAlignment="1">
      <alignment horizontal="right" vertical="center" wrapText="1" shrinkToFit="1"/>
    </xf>
    <xf numFmtId="0" fontId="23" fillId="2" borderId="18" xfId="0" applyFont="1" applyFill="1" applyBorder="1" applyAlignment="1">
      <alignment horizontal="left" vertical="center" wrapText="1"/>
    </xf>
    <xf numFmtId="43" fontId="23" fillId="2" borderId="8" xfId="1" applyFont="1" applyFill="1" applyBorder="1" applyAlignment="1">
      <alignment vertical="center" wrapText="1"/>
    </xf>
    <xf numFmtId="43" fontId="23" fillId="2" borderId="8" xfId="1" applyFont="1" applyFill="1" applyBorder="1" applyAlignment="1">
      <alignment horizontal="center" vertical="center" wrapText="1" shrinkToFit="1"/>
    </xf>
    <xf numFmtId="43" fontId="23" fillId="2" borderId="18" xfId="1" applyFont="1" applyFill="1" applyBorder="1" applyAlignment="1">
      <alignment horizontal="center" vertical="center" shrinkToFit="1"/>
    </xf>
    <xf numFmtId="43" fontId="23" fillId="2" borderId="19" xfId="1" applyFont="1" applyFill="1" applyBorder="1" applyAlignment="1">
      <alignment horizontal="center" vertical="center" shrinkToFit="1"/>
    </xf>
    <xf numFmtId="43" fontId="23" fillId="2" borderId="18" xfId="1" applyFont="1" applyFill="1" applyBorder="1" applyAlignment="1">
      <alignment horizontal="center" vertical="center" wrapText="1" shrinkToFit="1"/>
    </xf>
    <xf numFmtId="0" fontId="23" fillId="2" borderId="8" xfId="0" applyFont="1" applyFill="1" applyBorder="1" applyAlignment="1">
      <alignment horizontal="left" vertical="center" wrapText="1"/>
    </xf>
    <xf numFmtId="43" fontId="23" fillId="2" borderId="8" xfId="1" applyFont="1" applyFill="1" applyBorder="1" applyAlignment="1">
      <alignment horizontal="center" vertical="center" shrinkToFit="1"/>
    </xf>
    <xf numFmtId="49" fontId="23" fillId="2" borderId="8" xfId="0" quotePrefix="1" applyNumberFormat="1" applyFont="1" applyFill="1" applyBorder="1" applyAlignment="1">
      <alignment horizontal="center" vertical="center" shrinkToFit="1"/>
    </xf>
    <xf numFmtId="49" fontId="25" fillId="2" borderId="8" xfId="0" quotePrefix="1" applyNumberFormat="1" applyFont="1" applyFill="1" applyBorder="1" applyAlignment="1">
      <alignment horizontal="center" vertical="center" shrinkToFit="1"/>
    </xf>
    <xf numFmtId="43" fontId="25" fillId="2" borderId="8" xfId="1" applyFont="1" applyFill="1" applyBorder="1" applyAlignment="1">
      <alignment horizontal="center" vertical="center" shrinkToFit="1"/>
    </xf>
    <xf numFmtId="43" fontId="26" fillId="2" borderId="8" xfId="1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left" vertical="center" wrapText="1"/>
    </xf>
    <xf numFmtId="0" fontId="25" fillId="2" borderId="8" xfId="0" applyFont="1" applyFill="1" applyBorder="1" applyAlignment="1">
      <alignment horizontal="left" vertical="center" wrapText="1"/>
    </xf>
    <xf numFmtId="49" fontId="23" fillId="2" borderId="8" xfId="0" quotePrefix="1" applyNumberFormat="1" applyFont="1" applyFill="1" applyBorder="1" applyAlignment="1">
      <alignment horizontal="left" vertical="center" wrapText="1"/>
    </xf>
    <xf numFmtId="43" fontId="23" fillId="2" borderId="8" xfId="1" applyFont="1" applyFill="1" applyBorder="1" applyAlignment="1">
      <alignment horizontal="left" vertical="center" wrapText="1" shrinkToFit="1"/>
    </xf>
    <xf numFmtId="0" fontId="25" fillId="2" borderId="8" xfId="0" applyFont="1" applyFill="1" applyBorder="1" applyAlignment="1">
      <alignment horizontal="left" vertical="center" shrinkToFit="1"/>
    </xf>
    <xf numFmtId="0" fontId="23" fillId="2" borderId="8" xfId="0" applyFont="1" applyFill="1" applyBorder="1" applyAlignment="1">
      <alignment horizontal="center" vertical="center" shrinkToFit="1"/>
    </xf>
    <xf numFmtId="43" fontId="25" fillId="2" borderId="8" xfId="1" applyFont="1" applyFill="1" applyBorder="1" applyAlignment="1">
      <alignment horizontal="right" vertical="center" shrinkToFit="1"/>
    </xf>
    <xf numFmtId="0" fontId="25" fillId="2" borderId="2" xfId="0" applyFont="1" applyFill="1" applyBorder="1" applyAlignment="1">
      <alignment horizontal="left" vertical="center" shrinkToFit="1"/>
    </xf>
    <xf numFmtId="0" fontId="25" fillId="2" borderId="12" xfId="0" applyFont="1" applyFill="1" applyBorder="1" applyAlignment="1">
      <alignment horizontal="left" vertical="center" shrinkToFit="1"/>
    </xf>
    <xf numFmtId="49" fontId="23" fillId="2" borderId="12" xfId="0" applyNumberFormat="1" applyFont="1" applyFill="1" applyBorder="1" applyAlignment="1">
      <alignment horizontal="left" vertical="center" shrinkToFit="1"/>
    </xf>
    <xf numFmtId="43" fontId="23" fillId="2" borderId="12" xfId="1" applyFont="1" applyFill="1" applyBorder="1" applyAlignment="1">
      <alignment horizontal="center" vertical="center" wrapText="1" shrinkToFit="1"/>
    </xf>
    <xf numFmtId="43" fontId="23" fillId="2" borderId="12" xfId="1" applyFont="1" applyFill="1" applyBorder="1" applyAlignment="1">
      <alignment horizontal="right" vertical="center" shrinkToFit="1"/>
    </xf>
    <xf numFmtId="43" fontId="25" fillId="2" borderId="12" xfId="1" applyFont="1" applyFill="1" applyBorder="1" applyAlignment="1">
      <alignment horizontal="right" vertical="center" shrinkToFit="1"/>
    </xf>
    <xf numFmtId="0" fontId="25" fillId="2" borderId="5" xfId="0" applyFont="1" applyFill="1" applyBorder="1" applyAlignment="1">
      <alignment horizontal="left" vertical="center" shrinkToFit="1"/>
    </xf>
    <xf numFmtId="0" fontId="25" fillId="2" borderId="1" xfId="0" applyFont="1" applyFill="1" applyBorder="1" applyAlignment="1">
      <alignment horizontal="left" vertical="center" shrinkToFit="1"/>
    </xf>
    <xf numFmtId="49" fontId="23" fillId="2" borderId="1" xfId="0" applyNumberFormat="1" applyFont="1" applyFill="1" applyBorder="1" applyAlignment="1">
      <alignment horizontal="left" vertical="center" shrinkToFit="1"/>
    </xf>
    <xf numFmtId="43" fontId="23" fillId="2" borderId="1" xfId="1" applyFont="1" applyFill="1" applyBorder="1" applyAlignment="1">
      <alignment horizontal="center" vertical="center" wrapText="1" shrinkToFit="1"/>
    </xf>
    <xf numFmtId="43" fontId="25" fillId="2" borderId="1" xfId="1" applyFont="1" applyFill="1" applyBorder="1" applyAlignment="1">
      <alignment horizontal="right" vertical="center" shrinkToFit="1"/>
    </xf>
    <xf numFmtId="49" fontId="23" fillId="2" borderId="12" xfId="0" applyNumberFormat="1" applyFont="1" applyFill="1" applyBorder="1" applyAlignment="1">
      <alignment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49" fontId="23" fillId="2" borderId="0" xfId="0" applyNumberFormat="1" applyFont="1" applyFill="1" applyBorder="1" applyAlignment="1">
      <alignment vertical="center" wrapText="1"/>
    </xf>
    <xf numFmtId="43" fontId="23" fillId="2" borderId="0" xfId="1" applyFont="1" applyFill="1" applyBorder="1" applyAlignment="1">
      <alignment horizontal="left" vertical="center" wrapText="1" shrinkToFit="1"/>
    </xf>
    <xf numFmtId="0" fontId="25" fillId="2" borderId="3" xfId="0" applyFont="1" applyFill="1" applyBorder="1" applyAlignment="1">
      <alignment horizontal="center" vertical="center" wrapText="1"/>
    </xf>
    <xf numFmtId="49" fontId="23" fillId="2" borderId="0" xfId="0" applyNumberFormat="1" applyFont="1" applyFill="1" applyBorder="1" applyAlignment="1">
      <alignment horizontal="left" vertical="center" wrapText="1"/>
    </xf>
    <xf numFmtId="43" fontId="23" fillId="2" borderId="0" xfId="1" applyFont="1" applyFill="1" applyBorder="1" applyAlignment="1">
      <alignment horizontal="center" vertical="center" wrapText="1" shrinkToFit="1"/>
    </xf>
    <xf numFmtId="0" fontId="25" fillId="2" borderId="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left" vertical="center" shrinkToFit="1"/>
    </xf>
    <xf numFmtId="43" fontId="23" fillId="2" borderId="0" xfId="1" applyFont="1" applyFill="1" applyBorder="1" applyAlignment="1">
      <alignment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vertical="center"/>
    </xf>
    <xf numFmtId="49" fontId="25" fillId="2" borderId="0" xfId="0" applyNumberFormat="1" applyFont="1" applyFill="1" applyBorder="1" applyAlignment="1">
      <alignment vertical="center" wrapText="1"/>
    </xf>
    <xf numFmtId="43" fontId="23" fillId="2" borderId="0" xfId="1" applyFont="1" applyFill="1" applyBorder="1" applyAlignment="1">
      <alignment vertical="center"/>
    </xf>
    <xf numFmtId="49" fontId="23" fillId="2" borderId="0" xfId="0" applyNumberFormat="1" applyFont="1" applyFill="1" applyBorder="1" applyAlignment="1">
      <alignment horizontal="center" vertical="center" wrapText="1"/>
    </xf>
    <xf numFmtId="43" fontId="23" fillId="2" borderId="0" xfId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 shrinkToFit="1"/>
    </xf>
    <xf numFmtId="49" fontId="23" fillId="2" borderId="1" xfId="0" applyNumberFormat="1" applyFont="1" applyFill="1" applyBorder="1" applyAlignment="1">
      <alignment vertical="center" wrapText="1"/>
    </xf>
    <xf numFmtId="43" fontId="23" fillId="2" borderId="1" xfId="1" applyFont="1" applyFill="1" applyBorder="1" applyAlignment="1">
      <alignment vertical="center" wrapText="1" shrinkToFit="1"/>
    </xf>
    <xf numFmtId="43" fontId="28" fillId="2" borderId="8" xfId="1" applyFont="1" applyFill="1" applyBorder="1" applyAlignment="1">
      <alignment horizontal="center" vertical="center" wrapText="1" shrinkToFit="1"/>
    </xf>
    <xf numFmtId="49" fontId="24" fillId="2" borderId="8" xfId="0" applyNumberFormat="1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vertical="center"/>
    </xf>
    <xf numFmtId="0" fontId="25" fillId="2" borderId="8" xfId="0" applyFont="1" applyFill="1" applyBorder="1" applyAlignment="1">
      <alignment horizontal="center" vertical="center" wrapText="1"/>
    </xf>
    <xf numFmtId="39" fontId="25" fillId="2" borderId="8" xfId="0" applyNumberFormat="1" applyFont="1" applyFill="1" applyBorder="1" applyAlignment="1">
      <alignment horizontal="center" vertical="center" wrapText="1"/>
    </xf>
    <xf numFmtId="49" fontId="25" fillId="2" borderId="8" xfId="0" applyNumberFormat="1" applyFont="1" applyFill="1" applyBorder="1" applyAlignment="1">
      <alignment horizontal="center" vertical="center" wrapText="1"/>
    </xf>
    <xf numFmtId="43" fontId="25" fillId="2" borderId="8" xfId="1" applyFont="1" applyFill="1" applyBorder="1" applyAlignment="1">
      <alignment horizontal="center" vertical="center" wrapText="1"/>
    </xf>
    <xf numFmtId="43" fontId="23" fillId="2" borderId="8" xfId="1" applyFont="1" applyFill="1" applyBorder="1" applyAlignment="1">
      <alignment vertical="center"/>
    </xf>
    <xf numFmtId="0" fontId="23" fillId="2" borderId="8" xfId="0" applyFont="1" applyFill="1" applyBorder="1" applyAlignment="1">
      <alignment horizontal="left" vertical="center" wrapText="1" shrinkToFit="1"/>
    </xf>
    <xf numFmtId="43" fontId="23" fillId="2" borderId="8" xfId="1" applyFont="1" applyFill="1" applyBorder="1" applyAlignment="1">
      <alignment horizontal="left" vertical="center" shrinkToFit="1"/>
    </xf>
    <xf numFmtId="39" fontId="29" fillId="2" borderId="0" xfId="0" applyNumberFormat="1" applyFont="1" applyFill="1" applyBorder="1" applyAlignment="1" applyProtection="1">
      <alignment horizontal="center" vertical="center" wrapText="1" shrinkToFit="1"/>
    </xf>
    <xf numFmtId="43" fontId="29" fillId="2" borderId="8" xfId="1" applyFont="1" applyFill="1" applyBorder="1" applyAlignment="1">
      <alignment horizontal="center" vertical="center" wrapText="1" shrinkToFit="1"/>
    </xf>
    <xf numFmtId="0" fontId="28" fillId="2" borderId="8" xfId="1" quotePrefix="1" applyNumberFormat="1" applyFont="1" applyFill="1" applyBorder="1" applyAlignment="1">
      <alignment horizontal="center" vertical="center" wrapText="1" shrinkToFit="1"/>
    </xf>
    <xf numFmtId="0" fontId="28" fillId="2" borderId="8" xfId="0" applyFont="1" applyFill="1" applyBorder="1" applyAlignment="1">
      <alignment vertical="center" wrapText="1" shrinkToFit="1"/>
    </xf>
    <xf numFmtId="0" fontId="28" fillId="2" borderId="8" xfId="1" quotePrefix="1" applyNumberFormat="1" applyFont="1" applyFill="1" applyBorder="1" applyAlignment="1">
      <alignment horizontal="left" vertical="center" wrapText="1" shrinkToFit="1"/>
    </xf>
    <xf numFmtId="165" fontId="28" fillId="2" borderId="8" xfId="1" applyNumberFormat="1" applyFont="1" applyFill="1" applyBorder="1" applyAlignment="1">
      <alignment horizontal="center" vertical="center" shrinkToFit="1"/>
    </xf>
    <xf numFmtId="165" fontId="29" fillId="2" borderId="8" xfId="1" applyNumberFormat="1" applyFont="1" applyFill="1" applyBorder="1" applyAlignment="1">
      <alignment horizontal="center" vertical="center" shrinkToFit="1"/>
    </xf>
    <xf numFmtId="0" fontId="28" fillId="2" borderId="8" xfId="0" quotePrefix="1" applyFont="1" applyFill="1" applyBorder="1" applyAlignment="1">
      <alignment horizontal="center" vertical="center" wrapText="1" shrinkToFit="1"/>
    </xf>
    <xf numFmtId="165" fontId="28" fillId="2" borderId="8" xfId="1" applyNumberFormat="1" applyFont="1" applyFill="1" applyBorder="1" applyAlignment="1">
      <alignment horizontal="center" vertical="center" wrapText="1" shrinkToFit="1"/>
    </xf>
    <xf numFmtId="165" fontId="29" fillId="2" borderId="7" xfId="1" applyNumberFormat="1" applyFont="1" applyFill="1" applyBorder="1" applyAlignment="1">
      <alignment horizontal="center" vertical="center" shrinkToFit="1"/>
    </xf>
    <xf numFmtId="165" fontId="29" fillId="2" borderId="6" xfId="1" applyNumberFormat="1" applyFont="1" applyFill="1" applyBorder="1" applyAlignment="1">
      <alignment horizontal="center" vertical="center" shrinkToFit="1"/>
    </xf>
    <xf numFmtId="0" fontId="28" fillId="2" borderId="7" xfId="0" applyFont="1" applyFill="1" applyBorder="1" applyAlignment="1">
      <alignment horizontal="center" vertical="center" wrapText="1" shrinkToFit="1"/>
    </xf>
    <xf numFmtId="0" fontId="28" fillId="2" borderId="4" xfId="0" applyFont="1" applyFill="1" applyBorder="1" applyAlignment="1">
      <alignment horizontal="center" vertical="center" wrapText="1" shrinkToFit="1"/>
    </xf>
    <xf numFmtId="0" fontId="28" fillId="2" borderId="6" xfId="0" applyFont="1" applyFill="1" applyBorder="1" applyAlignment="1">
      <alignment horizontal="center" vertical="center" wrapText="1" shrinkToFit="1"/>
    </xf>
    <xf numFmtId="0" fontId="28" fillId="2" borderId="0" xfId="0" applyFont="1" applyFill="1" applyBorder="1" applyAlignment="1">
      <alignment horizontal="center" vertical="center" wrapText="1" shrinkToFit="1"/>
    </xf>
    <xf numFmtId="0" fontId="30" fillId="2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8" xfId="0" applyFont="1" applyFill="1" applyBorder="1" applyAlignment="1">
      <alignment horizontal="center" vertical="center" wrapTex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shrinkToFi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43" fontId="12" fillId="2" borderId="18" xfId="1" applyFont="1" applyFill="1" applyBorder="1" applyAlignment="1">
      <alignment horizontal="center" vertical="center" shrinkToFit="1"/>
    </xf>
    <xf numFmtId="43" fontId="12" fillId="2" borderId="19" xfId="1" applyFont="1" applyFill="1" applyBorder="1" applyAlignment="1">
      <alignment horizontal="center" vertical="center" shrinkToFit="1"/>
    </xf>
    <xf numFmtId="0" fontId="12" fillId="2" borderId="20" xfId="0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horizontal="center" vertical="center" shrinkToFit="1"/>
    </xf>
    <xf numFmtId="0" fontId="12" fillId="2" borderId="0" xfId="0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horizontal="center" vertical="center" wrapText="1" shrinkToFit="1"/>
    </xf>
    <xf numFmtId="0" fontId="13" fillId="2" borderId="4" xfId="0" applyFont="1" applyFill="1" applyBorder="1" applyAlignment="1">
      <alignment horizontal="center" vertical="center" wrapText="1" shrinkToFi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43" fontId="12" fillId="2" borderId="8" xfId="1" applyFont="1" applyFill="1" applyBorder="1" applyAlignment="1">
      <alignment horizontal="center" vertical="center" wrapText="1" shrinkToFit="1"/>
    </xf>
    <xf numFmtId="43" fontId="12" fillId="2" borderId="21" xfId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shrinkToFit="1"/>
    </xf>
    <xf numFmtId="43" fontId="13" fillId="2" borderId="8" xfId="1" applyFont="1" applyFill="1" applyBorder="1" applyAlignment="1">
      <alignment horizontal="right" vertical="center" wrapText="1" shrinkToFit="1"/>
    </xf>
    <xf numFmtId="43" fontId="13" fillId="2" borderId="0" xfId="1" applyFont="1" applyFill="1" applyBorder="1" applyAlignment="1">
      <alignment horizontal="left" vertical="center" wrapText="1" shrinkToFit="1"/>
    </xf>
    <xf numFmtId="43" fontId="13" fillId="2" borderId="8" xfId="1" applyFont="1" applyFill="1" applyBorder="1" applyAlignment="1">
      <alignment horizontal="left" vertical="center" wrapText="1" shrinkToFit="1"/>
    </xf>
    <xf numFmtId="43" fontId="13" fillId="2" borderId="8" xfId="1" applyFont="1" applyFill="1" applyBorder="1" applyAlignment="1">
      <alignment horizontal="center" vertical="center" wrapText="1" shrinkToFit="1"/>
    </xf>
    <xf numFmtId="0" fontId="12" fillId="2" borderId="20" xfId="0" applyFont="1" applyFill="1" applyBorder="1" applyAlignment="1">
      <alignment horizontal="left" vertical="center" wrapText="1"/>
    </xf>
    <xf numFmtId="43" fontId="12" fillId="2" borderId="8" xfId="1" applyFont="1" applyFill="1" applyBorder="1" applyAlignment="1">
      <alignment horizontal="center" vertical="center" wrapText="1" shrinkToFit="1"/>
    </xf>
    <xf numFmtId="43" fontId="12" fillId="2" borderId="8" xfId="1" applyFont="1" applyFill="1" applyBorder="1" applyAlignment="1">
      <alignment horizontal="center" vertical="center" shrinkToFit="1"/>
    </xf>
    <xf numFmtId="0" fontId="25" fillId="2" borderId="8" xfId="0" applyFont="1" applyFill="1" applyBorder="1" applyAlignment="1">
      <alignment horizontal="center" vertical="center" wrapText="1"/>
    </xf>
    <xf numFmtId="43" fontId="25" fillId="2" borderId="8" xfId="1" applyFont="1" applyFill="1" applyBorder="1" applyAlignment="1">
      <alignment horizontal="center" vertical="center" wrapText="1" shrinkToFit="1"/>
    </xf>
    <xf numFmtId="0" fontId="23" fillId="0" borderId="8" xfId="0" applyFont="1" applyBorder="1" applyAlignment="1">
      <alignment horizontal="center" vertical="center"/>
    </xf>
    <xf numFmtId="43" fontId="23" fillId="2" borderId="8" xfId="1" applyFont="1" applyFill="1" applyBorder="1" applyAlignment="1">
      <alignment horizontal="center" vertical="center" wrapText="1" shrinkToFit="1"/>
    </xf>
    <xf numFmtId="0" fontId="23" fillId="2" borderId="8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shrinkToFit="1"/>
    </xf>
    <xf numFmtId="43" fontId="25" fillId="2" borderId="8" xfId="1" applyFont="1" applyFill="1" applyBorder="1" applyAlignment="1">
      <alignment horizontal="center" vertical="center" shrinkToFit="1"/>
    </xf>
    <xf numFmtId="43" fontId="23" fillId="2" borderId="8" xfId="1" applyFont="1" applyFill="1" applyBorder="1" applyAlignment="1">
      <alignment horizontal="right" vertical="center" wrapText="1" shrinkToFi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shrinkToFit="1"/>
    </xf>
    <xf numFmtId="49" fontId="21" fillId="2" borderId="8" xfId="0" quotePrefix="1" applyNumberFormat="1" applyFont="1" applyFill="1" applyBorder="1" applyAlignment="1">
      <alignment horizontal="center" vertical="center" wrapText="1"/>
    </xf>
    <xf numFmtId="43" fontId="21" fillId="2" borderId="8" xfId="1" applyFont="1" applyFill="1" applyBorder="1" applyAlignment="1">
      <alignment horizontal="center" vertical="center" wrapText="1"/>
    </xf>
    <xf numFmtId="43" fontId="21" fillId="2" borderId="8" xfId="1" applyFont="1" applyFill="1" applyBorder="1" applyAlignment="1">
      <alignment horizontal="right" vertical="center" wrapText="1" shrinkToFit="1"/>
    </xf>
    <xf numFmtId="0" fontId="32" fillId="2" borderId="8" xfId="0" applyFont="1" applyFill="1" applyBorder="1" applyAlignment="1">
      <alignment vertical="center" wrapText="1" shrinkToFit="1"/>
    </xf>
    <xf numFmtId="0" fontId="21" fillId="2" borderId="8" xfId="0" applyFont="1" applyFill="1" applyBorder="1" applyAlignment="1">
      <alignment vertical="center" wrapText="1" shrinkToFit="1"/>
    </xf>
    <xf numFmtId="166" fontId="21" fillId="2" borderId="8" xfId="0" applyNumberFormat="1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33" fillId="2" borderId="8" xfId="0" quotePrefix="1" applyFont="1" applyFill="1" applyBorder="1" applyAlignment="1">
      <alignment horizontal="center" vertical="center" wrapText="1" shrinkToFit="1"/>
    </xf>
    <xf numFmtId="43" fontId="34" fillId="2" borderId="8" xfId="1" applyFont="1" applyFill="1" applyBorder="1" applyAlignment="1">
      <alignment horizontal="center" vertical="center" wrapText="1" shrinkToFit="1"/>
    </xf>
    <xf numFmtId="0" fontId="21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left" vertical="center" wrapText="1"/>
    </xf>
    <xf numFmtId="43" fontId="21" fillId="2" borderId="8" xfId="1" applyFont="1" applyFill="1" applyBorder="1" applyAlignment="1">
      <alignment horizontal="center" vertical="center" wrapText="1" shrinkToFit="1"/>
    </xf>
    <xf numFmtId="0" fontId="32" fillId="2" borderId="8" xfId="0" quotePrefix="1" applyFont="1" applyFill="1" applyBorder="1" applyAlignment="1">
      <alignment horizontal="center" vertical="center" wrapText="1" shrinkToFi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18" xfId="0" applyFont="1" applyBorder="1" applyAlignment="1">
      <alignment horizontal="left" vertical="center" wrapText="1"/>
    </xf>
    <xf numFmtId="0" fontId="30" fillId="2" borderId="19" xfId="0" applyFont="1" applyFill="1" applyBorder="1" applyAlignment="1">
      <alignment horizontal="center" vertical="center" wrapText="1"/>
    </xf>
    <xf numFmtId="39" fontId="12" fillId="2" borderId="12" xfId="0" applyNumberFormat="1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vertical="center" wrapText="1"/>
    </xf>
    <xf numFmtId="39" fontId="19" fillId="2" borderId="0" xfId="0" applyNumberFormat="1" applyFont="1" applyFill="1" applyAlignment="1" applyProtection="1">
      <alignment horizontal="fill" vertical="center"/>
    </xf>
    <xf numFmtId="39" fontId="16" fillId="2" borderId="8" xfId="0" applyNumberFormat="1" applyFont="1" applyFill="1" applyBorder="1" applyAlignment="1" applyProtection="1">
      <alignment horizontal="center" vertical="center"/>
    </xf>
    <xf numFmtId="43" fontId="35" fillId="2" borderId="8" xfId="1" applyFont="1" applyFill="1" applyBorder="1" applyAlignment="1">
      <alignment vertical="center"/>
    </xf>
    <xf numFmtId="4" fontId="16" fillId="2" borderId="8" xfId="0" applyNumberFormat="1" applyFont="1" applyFill="1" applyBorder="1" applyAlignment="1">
      <alignment vertical="center"/>
    </xf>
    <xf numFmtId="4" fontId="16" fillId="2" borderId="8" xfId="0" applyNumberFormat="1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/>
    </xf>
    <xf numFmtId="43" fontId="35" fillId="2" borderId="8" xfId="0" applyNumberFormat="1" applyFont="1" applyFill="1" applyBorder="1" applyAlignment="1">
      <alignment vertical="center"/>
    </xf>
    <xf numFmtId="4" fontId="19" fillId="2" borderId="19" xfId="0" applyNumberFormat="1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0" fontId="19" fillId="2" borderId="6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166" fontId="16" fillId="2" borderId="0" xfId="0" applyNumberFormat="1" applyFont="1" applyFill="1" applyBorder="1" applyAlignment="1">
      <alignment vertical="center"/>
    </xf>
    <xf numFmtId="43" fontId="16" fillId="2" borderId="8" xfId="1" applyFont="1" applyFill="1" applyBorder="1" applyAlignment="1" applyProtection="1">
      <alignment horizontal="right" vertical="center" shrinkToFit="1"/>
    </xf>
    <xf numFmtId="166" fontId="16" fillId="2" borderId="0" xfId="1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left" vertical="center" wrapText="1"/>
    </xf>
    <xf numFmtId="43" fontId="13" fillId="2" borderId="8" xfId="1" applyFont="1" applyFill="1" applyBorder="1" applyAlignment="1">
      <alignment horizontal="center" vertical="center" wrapText="1" shrinkToFit="1"/>
    </xf>
    <xf numFmtId="43" fontId="10" fillId="2" borderId="8" xfId="1" applyFont="1" applyFill="1" applyBorder="1" applyAlignment="1">
      <alignment horizontal="center" vertical="center" wrapText="1"/>
    </xf>
    <xf numFmtId="43" fontId="21" fillId="2" borderId="8" xfId="1" applyFont="1" applyFill="1" applyBorder="1" applyAlignment="1">
      <alignment horizontal="center" vertical="center" wrapText="1" shrinkToFit="1"/>
    </xf>
    <xf numFmtId="0" fontId="21" fillId="2" borderId="8" xfId="0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0" xfId="1" applyFont="1" applyAlignment="1">
      <alignment wrapText="1"/>
    </xf>
    <xf numFmtId="43" fontId="19" fillId="0" borderId="0" xfId="1" applyFont="1"/>
    <xf numFmtId="43" fontId="13" fillId="2" borderId="8" xfId="1" quotePrefix="1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 wrapText="1" shrinkToFit="1"/>
    </xf>
    <xf numFmtId="0" fontId="21" fillId="2" borderId="8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left" vertical="center" wrapText="1"/>
    </xf>
    <xf numFmtId="43" fontId="21" fillId="2" borderId="18" xfId="1" applyFont="1" applyFill="1" applyBorder="1" applyAlignment="1">
      <alignment horizontal="center" vertical="center" wrapText="1" shrinkToFit="1"/>
    </xf>
    <xf numFmtId="43" fontId="21" fillId="2" borderId="19" xfId="1" applyFont="1" applyFill="1" applyBorder="1" applyAlignment="1">
      <alignment horizontal="center" vertical="center" wrapText="1" shrinkToFit="1"/>
    </xf>
    <xf numFmtId="0" fontId="21" fillId="2" borderId="8" xfId="0" applyFont="1" applyFill="1" applyBorder="1" applyAlignment="1">
      <alignment horizontal="left" vertical="center" wrapText="1"/>
    </xf>
    <xf numFmtId="166" fontId="21" fillId="2" borderId="8" xfId="0" applyNumberFormat="1" applyFont="1" applyFill="1" applyBorder="1" applyAlignment="1">
      <alignment vertical="center" wrapText="1" shrinkToFit="1"/>
    </xf>
    <xf numFmtId="0" fontId="21" fillId="2" borderId="0" xfId="0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39" fontId="25" fillId="2" borderId="0" xfId="0" applyNumberFormat="1" applyFont="1" applyFill="1" applyBorder="1" applyAlignment="1" applyProtection="1">
      <alignment horizontal="center" vertical="center" wrapText="1" shrinkToFit="1"/>
    </xf>
    <xf numFmtId="166" fontId="25" fillId="2" borderId="0" xfId="0" applyNumberFormat="1" applyFont="1" applyFill="1" applyBorder="1" applyAlignment="1" applyProtection="1">
      <alignment horizontal="center" vertical="center" wrapText="1" shrinkToFit="1"/>
    </xf>
    <xf numFmtId="0" fontId="23" fillId="2" borderId="0" xfId="0" applyFont="1" applyFill="1" applyAlignment="1">
      <alignment horizontal="left" vertical="center"/>
    </xf>
    <xf numFmtId="43" fontId="25" fillId="2" borderId="8" xfId="1" applyFont="1" applyFill="1" applyBorder="1" applyAlignment="1">
      <alignment vertical="center" wrapText="1" shrinkToFit="1"/>
    </xf>
    <xf numFmtId="165" fontId="25" fillId="2" borderId="8" xfId="1" applyNumberFormat="1" applyFont="1" applyFill="1" applyBorder="1" applyAlignment="1">
      <alignment horizontal="center" vertical="center" shrinkToFit="1"/>
    </xf>
    <xf numFmtId="166" fontId="25" fillId="2" borderId="8" xfId="1" applyNumberFormat="1" applyFont="1" applyFill="1" applyBorder="1" applyAlignment="1">
      <alignment horizontal="center" vertical="center" shrinkToFit="1"/>
    </xf>
    <xf numFmtId="0" fontId="25" fillId="2" borderId="0" xfId="0" applyFont="1" applyFill="1" applyAlignment="1">
      <alignment horizontal="center" vertical="center" shrinkToFit="1"/>
    </xf>
    <xf numFmtId="0" fontId="23" fillId="2" borderId="8" xfId="0" quotePrefix="1" applyFont="1" applyFill="1" applyBorder="1" applyAlignment="1">
      <alignment horizontal="center" vertical="center" wrapText="1" shrinkToFit="1"/>
    </xf>
    <xf numFmtId="0" fontId="23" fillId="2" borderId="8" xfId="0" applyFont="1" applyFill="1" applyBorder="1" applyAlignment="1">
      <alignment vertical="center" wrapText="1" shrinkToFit="1"/>
    </xf>
    <xf numFmtId="166" fontId="23" fillId="2" borderId="8" xfId="0" applyNumberFormat="1" applyFont="1" applyFill="1" applyBorder="1" applyAlignment="1">
      <alignment vertical="center" wrapText="1" shrinkToFit="1"/>
    </xf>
    <xf numFmtId="43" fontId="23" fillId="2" borderId="0" xfId="0" applyNumberFormat="1" applyFont="1" applyFill="1" applyAlignment="1">
      <alignment vertical="center"/>
    </xf>
    <xf numFmtId="166" fontId="23" fillId="2" borderId="8" xfId="0" applyNumberFormat="1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165" fontId="23" fillId="2" borderId="0" xfId="1" applyNumberFormat="1" applyFont="1" applyFill="1" applyBorder="1" applyAlignment="1">
      <alignment horizontal="center" vertical="center" shrinkToFit="1"/>
    </xf>
    <xf numFmtId="166" fontId="23" fillId="2" borderId="0" xfId="1" applyNumberFormat="1" applyFont="1" applyFill="1" applyBorder="1" applyAlignment="1">
      <alignment horizontal="center" vertical="center" shrinkToFit="1"/>
    </xf>
    <xf numFmtId="0" fontId="23" fillId="2" borderId="0" xfId="0" applyFont="1" applyFill="1" applyAlignment="1">
      <alignment horizontal="center" vertical="center" shrinkToFit="1"/>
    </xf>
    <xf numFmtId="165" fontId="23" fillId="2" borderId="8" xfId="1" applyNumberFormat="1" applyFont="1" applyFill="1" applyBorder="1" applyAlignment="1">
      <alignment vertical="center" wrapText="1" shrinkToFit="1"/>
    </xf>
    <xf numFmtId="165" fontId="25" fillId="2" borderId="8" xfId="1" applyNumberFormat="1" applyFont="1" applyFill="1" applyBorder="1" applyAlignment="1">
      <alignment vertical="center" shrinkToFit="1"/>
    </xf>
    <xf numFmtId="0" fontId="23" fillId="2" borderId="0" xfId="0" applyFont="1" applyFill="1" applyAlignment="1">
      <alignment horizontal="left" vertical="center" shrinkToFit="1"/>
    </xf>
    <xf numFmtId="165" fontId="25" fillId="2" borderId="1" xfId="1" applyNumberFormat="1" applyFont="1" applyFill="1" applyBorder="1" applyAlignment="1">
      <alignment horizontal="center" vertical="center" shrinkToFit="1"/>
    </xf>
    <xf numFmtId="166" fontId="25" fillId="2" borderId="6" xfId="1" applyNumberFormat="1" applyFont="1" applyFill="1" applyBorder="1" applyAlignment="1">
      <alignment horizontal="center" vertical="center" shrinkToFit="1"/>
    </xf>
    <xf numFmtId="165" fontId="25" fillId="2" borderId="0" xfId="1" applyNumberFormat="1" applyFont="1" applyFill="1" applyBorder="1" applyAlignment="1">
      <alignment horizontal="center" vertical="center" shrinkToFit="1"/>
    </xf>
    <xf numFmtId="166" fontId="25" fillId="2" borderId="0" xfId="1" applyNumberFormat="1" applyFont="1" applyFill="1" applyBorder="1" applyAlignment="1">
      <alignment horizontal="center" vertical="center" shrinkToFit="1"/>
    </xf>
    <xf numFmtId="0" fontId="23" fillId="2" borderId="15" xfId="0" applyFont="1" applyFill="1" applyBorder="1" applyAlignment="1">
      <alignment horizontal="center" vertical="center" wrapText="1" shrinkToFit="1"/>
    </xf>
    <xf numFmtId="166" fontId="23" fillId="2" borderId="13" xfId="0" applyNumberFormat="1" applyFont="1" applyFill="1" applyBorder="1" applyAlignment="1">
      <alignment horizontal="center" vertical="center" wrapText="1" shrinkToFit="1"/>
    </xf>
    <xf numFmtId="166" fontId="23" fillId="2" borderId="14" xfId="0" applyNumberFormat="1" applyFont="1" applyFill="1" applyBorder="1" applyAlignment="1">
      <alignment horizontal="center" vertical="center" wrapText="1" shrinkToFit="1"/>
    </xf>
    <xf numFmtId="166" fontId="25" fillId="2" borderId="14" xfId="0" applyNumberFormat="1" applyFont="1" applyFill="1" applyBorder="1" applyAlignment="1">
      <alignment horizontal="center" vertical="center" wrapText="1" shrinkToFit="1"/>
    </xf>
    <xf numFmtId="0" fontId="23" fillId="2" borderId="15" xfId="0" applyFont="1" applyFill="1" applyBorder="1" applyAlignment="1">
      <alignment vertical="center" wrapText="1"/>
    </xf>
    <xf numFmtId="0" fontId="23" fillId="2" borderId="13" xfId="0" applyFont="1" applyFill="1" applyBorder="1" applyAlignment="1">
      <alignment vertical="center" wrapText="1"/>
    </xf>
    <xf numFmtId="0" fontId="23" fillId="2" borderId="16" xfId="0" applyFont="1" applyFill="1" applyBorder="1" applyAlignment="1">
      <alignment horizontal="center" vertical="center" wrapText="1" shrinkToFit="1"/>
    </xf>
    <xf numFmtId="166" fontId="23" fillId="2" borderId="17" xfId="0" applyNumberFormat="1" applyFont="1" applyFill="1" applyBorder="1" applyAlignment="1">
      <alignment horizontal="center" vertical="center" wrapText="1" shrinkToFit="1"/>
    </xf>
    <xf numFmtId="166" fontId="23" fillId="2" borderId="0" xfId="0" applyNumberFormat="1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vertical="center" wrapText="1" shrinkToFit="1"/>
    </xf>
    <xf numFmtId="166" fontId="23" fillId="2" borderId="0" xfId="0" applyNumberFormat="1" applyFont="1" applyFill="1" applyBorder="1" applyAlignment="1">
      <alignment vertical="center" wrapText="1" shrinkToFit="1"/>
    </xf>
    <xf numFmtId="0" fontId="23" fillId="2" borderId="0" xfId="0" quotePrefix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wrapTex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shrinkToFi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2" fillId="2" borderId="18" xfId="0" applyFont="1" applyFill="1" applyBorder="1" applyAlignment="1">
      <alignment horizontal="center" vertical="center" shrinkToFit="1"/>
    </xf>
    <xf numFmtId="0" fontId="12" fillId="2" borderId="20" xfId="0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horizontal="center" vertical="center" shrinkToFit="1"/>
    </xf>
    <xf numFmtId="0" fontId="13" fillId="2" borderId="0" xfId="0" applyFont="1" applyFill="1" applyBorder="1" applyAlignment="1">
      <alignment horizontal="center" vertical="center" wrapText="1" shrinkToFit="1"/>
    </xf>
    <xf numFmtId="0" fontId="13" fillId="2" borderId="4" xfId="0" applyFont="1" applyFill="1" applyBorder="1" applyAlignment="1">
      <alignment horizontal="center" vertical="center" wrapText="1" shrinkToFi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shrinkToFit="1"/>
    </xf>
    <xf numFmtId="43" fontId="13" fillId="2" borderId="8" xfId="1" applyFont="1" applyFill="1" applyBorder="1" applyAlignment="1">
      <alignment horizontal="right" vertical="center" wrapText="1" shrinkToFit="1"/>
    </xf>
    <xf numFmtId="43" fontId="13" fillId="2" borderId="0" xfId="1" applyFont="1" applyFill="1" applyBorder="1" applyAlignment="1">
      <alignment horizontal="left" vertical="center" wrapText="1" shrinkToFit="1"/>
    </xf>
    <xf numFmtId="43" fontId="13" fillId="2" borderId="8" xfId="1" applyFont="1" applyFill="1" applyBorder="1" applyAlignment="1">
      <alignment horizontal="left" vertical="center" wrapText="1" shrinkToFit="1"/>
    </xf>
    <xf numFmtId="43" fontId="13" fillId="2" borderId="8" xfId="1" applyFont="1" applyFill="1" applyBorder="1" applyAlignment="1">
      <alignment horizontal="center" vertical="center" wrapText="1" shrinkToFit="1"/>
    </xf>
    <xf numFmtId="49" fontId="36" fillId="2" borderId="8" xfId="0" applyNumberFormat="1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/>
    </xf>
    <xf numFmtId="39" fontId="12" fillId="2" borderId="8" xfId="0" applyNumberFormat="1" applyFont="1" applyFill="1" applyBorder="1" applyAlignment="1">
      <alignment horizontal="center" vertical="center" wrapText="1"/>
    </xf>
    <xf numFmtId="49" fontId="12" fillId="2" borderId="8" xfId="0" applyNumberFormat="1" applyFont="1" applyFill="1" applyBorder="1" applyAlignment="1">
      <alignment horizontal="center" vertical="center" wrapText="1"/>
    </xf>
    <xf numFmtId="39" fontId="13" fillId="2" borderId="8" xfId="0" applyNumberFormat="1" applyFont="1" applyFill="1" applyBorder="1" applyAlignment="1" applyProtection="1">
      <alignment horizontal="left" vertical="center" wrapText="1"/>
    </xf>
    <xf numFmtId="43" fontId="13" fillId="2" borderId="8" xfId="1" applyFont="1" applyFill="1" applyBorder="1" applyAlignment="1">
      <alignment vertical="center" shrinkToFit="1"/>
    </xf>
    <xf numFmtId="0" fontId="12" fillId="2" borderId="8" xfId="0" applyFont="1" applyFill="1" applyBorder="1" applyAlignment="1">
      <alignment vertical="center" shrinkToFit="1"/>
    </xf>
    <xf numFmtId="0" fontId="9" fillId="2" borderId="8" xfId="0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39" fontId="9" fillId="2" borderId="8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39" fontId="8" fillId="2" borderId="8" xfId="0" applyNumberFormat="1" applyFont="1" applyFill="1" applyBorder="1" applyAlignment="1" applyProtection="1">
      <alignment horizontal="center" vertical="center"/>
    </xf>
    <xf numFmtId="43" fontId="10" fillId="2" borderId="18" xfId="1" applyFont="1" applyFill="1" applyBorder="1" applyAlignment="1">
      <alignment vertical="center"/>
    </xf>
    <xf numFmtId="43" fontId="10" fillId="2" borderId="18" xfId="1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>
      <alignment vertical="center"/>
    </xf>
    <xf numFmtId="39" fontId="9" fillId="2" borderId="18" xfId="0" applyNumberFormat="1" applyFont="1" applyFill="1" applyBorder="1" applyAlignment="1" applyProtection="1">
      <alignment horizontal="right" vertical="center" shrinkToFit="1"/>
    </xf>
    <xf numFmtId="0" fontId="10" fillId="2" borderId="7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166" fontId="9" fillId="2" borderId="8" xfId="0" applyNumberFormat="1" applyFont="1" applyFill="1" applyBorder="1" applyAlignment="1" applyProtection="1">
      <alignment horizontal="center" vertical="center" wrapText="1"/>
    </xf>
    <xf numFmtId="166" fontId="9" fillId="2" borderId="8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shrinkToFit="1"/>
    </xf>
    <xf numFmtId="39" fontId="8" fillId="2" borderId="8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39" fontId="8" fillId="2" borderId="8" xfId="0" applyNumberFormat="1" applyFont="1" applyFill="1" applyBorder="1" applyAlignment="1" applyProtection="1">
      <alignment horizontal="center" vertical="center" wrapText="1"/>
    </xf>
    <xf numFmtId="39" fontId="8" fillId="2" borderId="18" xfId="0" applyNumberFormat="1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49" fontId="8" fillId="2" borderId="18" xfId="0" applyNumberFormat="1" applyFont="1" applyFill="1" applyBorder="1" applyAlignment="1" applyProtection="1">
      <alignment horizontal="center" vertical="center"/>
    </xf>
    <xf numFmtId="49" fontId="8" fillId="2" borderId="20" xfId="0" applyNumberFormat="1" applyFont="1" applyFill="1" applyBorder="1" applyAlignment="1" applyProtection="1">
      <alignment horizontal="center" vertical="center"/>
    </xf>
    <xf numFmtId="49" fontId="8" fillId="2" borderId="19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166" fontId="9" fillId="2" borderId="26" xfId="0" applyNumberFormat="1" applyFont="1" applyFill="1" applyBorder="1" applyAlignment="1" applyProtection="1">
      <alignment horizontal="center" vertical="center" wrapText="1"/>
    </xf>
    <xf numFmtId="166" fontId="9" fillId="2" borderId="27" xfId="0" applyNumberFormat="1" applyFont="1" applyFill="1" applyBorder="1" applyAlignment="1" applyProtection="1">
      <alignment horizontal="center" vertical="center" wrapText="1"/>
    </xf>
    <xf numFmtId="166" fontId="9" fillId="2" borderId="28" xfId="0" applyNumberFormat="1" applyFont="1" applyFill="1" applyBorder="1" applyAlignment="1" applyProtection="1">
      <alignment horizontal="center" vertical="center" wrapText="1"/>
    </xf>
    <xf numFmtId="43" fontId="9" fillId="2" borderId="21" xfId="1" applyFont="1" applyFill="1" applyBorder="1" applyAlignment="1" applyProtection="1">
      <alignment horizontal="center" vertical="center" shrinkToFit="1"/>
    </xf>
    <xf numFmtId="43" fontId="9" fillId="2" borderId="22" xfId="1" applyFont="1" applyFill="1" applyBorder="1" applyAlignment="1" applyProtection="1">
      <alignment horizontal="center" vertical="center" shrinkToFit="1"/>
    </xf>
    <xf numFmtId="43" fontId="3" fillId="2" borderId="0" xfId="1" applyFont="1" applyFill="1" applyBorder="1" applyAlignment="1">
      <alignment horizontal="center" vertical="center" shrinkToFit="1"/>
    </xf>
    <xf numFmtId="43" fontId="1" fillId="2" borderId="0" xfId="1" applyFont="1" applyFill="1" applyBorder="1" applyAlignment="1">
      <alignment horizontal="center" vertical="center" shrinkToFit="1"/>
    </xf>
    <xf numFmtId="43" fontId="1" fillId="2" borderId="12" xfId="1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9" fillId="2" borderId="18" xfId="1" applyFont="1" applyFill="1" applyBorder="1" applyAlignment="1" applyProtection="1">
      <alignment horizontal="center" vertical="center" shrinkToFit="1"/>
    </xf>
    <xf numFmtId="43" fontId="9" fillId="2" borderId="20" xfId="1" applyFont="1" applyFill="1" applyBorder="1" applyAlignment="1" applyProtection="1">
      <alignment horizontal="center" vertical="center" shrinkToFit="1"/>
    </xf>
    <xf numFmtId="43" fontId="9" fillId="2" borderId="19" xfId="1" applyFont="1" applyFill="1" applyBorder="1" applyAlignment="1" applyProtection="1">
      <alignment horizontal="center" vertical="center" shrinkToFit="1"/>
    </xf>
    <xf numFmtId="39" fontId="9" fillId="2" borderId="21" xfId="0" applyNumberFormat="1" applyFont="1" applyFill="1" applyBorder="1" applyAlignment="1" applyProtection="1">
      <alignment horizontal="center" vertical="center"/>
    </xf>
    <xf numFmtId="39" fontId="9" fillId="2" borderId="23" xfId="0" applyNumberFormat="1" applyFont="1" applyFill="1" applyBorder="1" applyAlignment="1" applyProtection="1">
      <alignment horizontal="center" vertical="center"/>
    </xf>
    <xf numFmtId="39" fontId="9" fillId="2" borderId="22" xfId="0" applyNumberFormat="1" applyFont="1" applyFill="1" applyBorder="1" applyAlignment="1" applyProtection="1">
      <alignment horizontal="center" vertical="center"/>
    </xf>
    <xf numFmtId="43" fontId="1" fillId="2" borderId="1" xfId="1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 applyProtection="1">
      <alignment horizontal="center" vertical="center"/>
    </xf>
    <xf numFmtId="43" fontId="9" fillId="2" borderId="8" xfId="1" applyFont="1" applyFill="1" applyBorder="1" applyAlignment="1" applyProtection="1">
      <alignment horizontal="center" vertical="center" shrinkToFit="1"/>
    </xf>
    <xf numFmtId="39" fontId="9" fillId="2" borderId="8" xfId="0" applyNumberFormat="1" applyFont="1" applyFill="1" applyBorder="1" applyAlignment="1" applyProtection="1">
      <alignment horizontal="center" vertical="center"/>
    </xf>
    <xf numFmtId="166" fontId="9" fillId="2" borderId="13" xfId="0" applyNumberFormat="1" applyFont="1" applyFill="1" applyBorder="1" applyAlignment="1" applyProtection="1">
      <alignment horizontal="center" vertical="center" wrapText="1"/>
    </xf>
    <xf numFmtId="166" fontId="9" fillId="2" borderId="14" xfId="0" applyNumberFormat="1" applyFont="1" applyFill="1" applyBorder="1" applyAlignment="1" applyProtection="1">
      <alignment horizontal="center" vertical="center"/>
    </xf>
    <xf numFmtId="166" fontId="9" fillId="2" borderId="17" xfId="0" applyNumberFormat="1" applyFont="1" applyFill="1" applyBorder="1" applyAlignment="1" applyProtection="1">
      <alignment horizontal="center" vertical="center"/>
    </xf>
    <xf numFmtId="43" fontId="1" fillId="2" borderId="12" xfId="1" applyFont="1" applyFill="1" applyBorder="1" applyAlignment="1">
      <alignment horizontal="left" vertical="center" shrinkToFit="1"/>
    </xf>
    <xf numFmtId="166" fontId="9" fillId="2" borderId="13" xfId="0" applyNumberFormat="1" applyFont="1" applyFill="1" applyBorder="1" applyAlignment="1" applyProtection="1">
      <alignment horizontal="center" vertical="center"/>
    </xf>
    <xf numFmtId="39" fontId="35" fillId="2" borderId="8" xfId="0" applyNumberFormat="1" applyFont="1" applyFill="1" applyBorder="1" applyAlignment="1" applyProtection="1">
      <alignment horizontal="center" vertical="center"/>
    </xf>
    <xf numFmtId="165" fontId="12" fillId="2" borderId="18" xfId="2" applyNumberFormat="1" applyFont="1" applyFill="1" applyBorder="1" applyAlignment="1">
      <alignment horizontal="center" vertical="center" shrinkToFit="1"/>
    </xf>
    <xf numFmtId="165" fontId="12" fillId="2" borderId="19" xfId="2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center" vertical="center" wrapText="1" shrinkToFit="1"/>
    </xf>
    <xf numFmtId="165" fontId="13" fillId="2" borderId="8" xfId="1" applyNumberFormat="1" applyFont="1" applyFill="1" applyBorder="1" applyAlignment="1">
      <alignment horizontal="right" vertical="center" wrapText="1" shrinkToFit="1"/>
    </xf>
    <xf numFmtId="0" fontId="21" fillId="2" borderId="8" xfId="0" applyFont="1" applyFill="1" applyBorder="1" applyAlignment="1">
      <alignment horizontal="center" vertical="center" wrapText="1"/>
    </xf>
    <xf numFmtId="165" fontId="21" fillId="2" borderId="8" xfId="1" applyNumberFormat="1" applyFont="1" applyFill="1" applyBorder="1" applyAlignment="1">
      <alignment horizontal="right" vertical="center" wrapText="1" shrinkToFi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right" vertical="center" wrapText="1" shrinkToFit="1"/>
    </xf>
    <xf numFmtId="43" fontId="12" fillId="2" borderId="18" xfId="1" applyFont="1" applyFill="1" applyBorder="1" applyAlignment="1">
      <alignment horizontal="center" vertical="center" wrapText="1" shrinkToFit="1"/>
    </xf>
    <xf numFmtId="43" fontId="12" fillId="2" borderId="19" xfId="1" applyFont="1" applyFill="1" applyBorder="1" applyAlignment="1">
      <alignment horizontal="center" vertical="center" wrapText="1" shrinkToFit="1"/>
    </xf>
    <xf numFmtId="165" fontId="13" fillId="2" borderId="8" xfId="0" applyNumberFormat="1" applyFont="1" applyFill="1" applyBorder="1" applyAlignment="1">
      <alignment horizontal="right" vertical="center" wrapText="1" shrinkToFit="1"/>
    </xf>
    <xf numFmtId="165" fontId="12" fillId="2" borderId="18" xfId="2" applyNumberFormat="1" applyFont="1" applyFill="1" applyBorder="1" applyAlignment="1">
      <alignment horizontal="center" vertical="center" wrapText="1" shrinkToFit="1"/>
    </xf>
    <xf numFmtId="165" fontId="12" fillId="2" borderId="19" xfId="2" applyNumberFormat="1" applyFont="1" applyFill="1" applyBorder="1" applyAlignment="1">
      <alignment horizontal="center" vertical="center" wrapText="1" shrinkToFit="1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shrinkToFit="1"/>
    </xf>
    <xf numFmtId="165" fontId="13" fillId="2" borderId="8" xfId="1" applyNumberFormat="1" applyFont="1" applyFill="1" applyBorder="1" applyAlignment="1">
      <alignment horizontal="left" vertical="center" wrapText="1" shrinkToFi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165" fontId="13" fillId="2" borderId="18" xfId="1" applyNumberFormat="1" applyFont="1" applyFill="1" applyBorder="1" applyAlignment="1">
      <alignment horizontal="right" vertical="center" wrapText="1" shrinkToFit="1"/>
    </xf>
    <xf numFmtId="165" fontId="13" fillId="2" borderId="19" xfId="1" applyNumberFormat="1" applyFont="1" applyFill="1" applyBorder="1" applyAlignment="1">
      <alignment horizontal="right" vertical="center" wrapText="1" shrinkToFi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 shrinkToFit="1"/>
    </xf>
    <xf numFmtId="43" fontId="12" fillId="2" borderId="18" xfId="1" applyFont="1" applyFill="1" applyBorder="1" applyAlignment="1">
      <alignment horizontal="center" vertical="center" shrinkToFit="1"/>
    </xf>
    <xf numFmtId="43" fontId="12" fillId="2" borderId="19" xfId="1" applyFont="1" applyFill="1" applyBorder="1" applyAlignment="1">
      <alignment horizontal="center" vertical="center" shrinkToFit="1"/>
    </xf>
    <xf numFmtId="0" fontId="12" fillId="2" borderId="18" xfId="0" applyFont="1" applyFill="1" applyBorder="1" applyAlignment="1">
      <alignment horizontal="center" vertical="center" shrinkToFit="1"/>
    </xf>
    <xf numFmtId="0" fontId="12" fillId="2" borderId="20" xfId="0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horizontal="center" vertical="center" shrinkToFit="1"/>
    </xf>
    <xf numFmtId="0" fontId="12" fillId="2" borderId="0" xfId="0" applyFont="1" applyFill="1" applyBorder="1" applyAlignment="1">
      <alignment horizontal="center" vertical="center" wrapText="1" shrinkToFit="1"/>
    </xf>
    <xf numFmtId="0" fontId="12" fillId="2" borderId="4" xfId="0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horizontal="center" vertical="center" wrapText="1" shrinkToFit="1"/>
    </xf>
    <xf numFmtId="0" fontId="13" fillId="2" borderId="4" xfId="0" applyFont="1" applyFill="1" applyBorder="1" applyAlignment="1">
      <alignment horizontal="center" vertical="center" wrapText="1" shrinkToFi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shrinkToFit="1"/>
    </xf>
    <xf numFmtId="43" fontId="12" fillId="2" borderId="21" xfId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center" vertical="center"/>
    </xf>
    <xf numFmtId="165" fontId="13" fillId="2" borderId="18" xfId="1" applyNumberFormat="1" applyFont="1" applyFill="1" applyBorder="1" applyAlignment="1">
      <alignment horizontal="center" vertical="center" wrapText="1" shrinkToFit="1"/>
    </xf>
    <xf numFmtId="165" fontId="13" fillId="2" borderId="19" xfId="1" applyNumberFormat="1" applyFont="1" applyFill="1" applyBorder="1" applyAlignment="1">
      <alignment horizontal="center" vertical="center" wrapText="1" shrinkToFi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39" fontId="12" fillId="2" borderId="8" xfId="0" applyNumberFormat="1" applyFont="1" applyFill="1" applyBorder="1" applyAlignment="1">
      <alignment horizontal="center" vertical="center" wrapText="1" shrinkToFit="1"/>
    </xf>
    <xf numFmtId="39" fontId="8" fillId="2" borderId="8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166" fontId="13" fillId="2" borderId="8" xfId="1" quotePrefix="1" applyNumberFormat="1" applyFont="1" applyFill="1" applyBorder="1" applyAlignment="1">
      <alignment horizontal="center" vertical="center" wrapText="1" shrinkToFit="1"/>
    </xf>
    <xf numFmtId="0" fontId="13" fillId="2" borderId="8" xfId="1" quotePrefix="1" applyNumberFormat="1" applyFont="1" applyFill="1" applyBorder="1" applyAlignment="1">
      <alignment horizontal="left" vertical="center" wrapText="1" shrinkToFit="1"/>
    </xf>
    <xf numFmtId="166" fontId="13" fillId="2" borderId="8" xfId="0" applyNumberFormat="1" applyFont="1" applyFill="1" applyBorder="1" applyAlignment="1">
      <alignment horizontal="center" vertical="center" wrapText="1" shrinkToFit="1"/>
    </xf>
    <xf numFmtId="0" fontId="10" fillId="2" borderId="8" xfId="0" quotePrefix="1" applyFont="1" applyFill="1" applyBorder="1" applyAlignment="1">
      <alignment horizontal="left" vertical="center" wrapText="1" shrinkToFit="1"/>
    </xf>
    <xf numFmtId="0" fontId="10" fillId="2" borderId="8" xfId="0" applyFont="1" applyFill="1" applyBorder="1" applyAlignment="1">
      <alignment horizontal="left" vertical="center" wrapText="1" shrinkToFi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43" fontId="8" fillId="2" borderId="8" xfId="1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wrapText="1" shrinkToFit="1"/>
    </xf>
    <xf numFmtId="43" fontId="12" fillId="2" borderId="21" xfId="1" applyFont="1" applyFill="1" applyBorder="1" applyAlignment="1">
      <alignment horizontal="center" vertical="center" wrapText="1" shrinkToFit="1"/>
    </xf>
    <xf numFmtId="43" fontId="12" fillId="2" borderId="22" xfId="1" applyFont="1" applyFill="1" applyBorder="1" applyAlignment="1">
      <alignment horizontal="center" vertical="center" wrapText="1" shrinkToFit="1"/>
    </xf>
    <xf numFmtId="0" fontId="12" fillId="2" borderId="21" xfId="0" applyFont="1" applyFill="1" applyBorder="1" applyAlignment="1">
      <alignment horizontal="center" vertical="center" wrapText="1"/>
    </xf>
    <xf numFmtId="39" fontId="12" fillId="2" borderId="21" xfId="0" applyNumberFormat="1" applyFont="1" applyFill="1" applyBorder="1" applyAlignment="1">
      <alignment horizontal="center" vertical="center" wrapText="1" shrinkToFit="1"/>
    </xf>
    <xf numFmtId="39" fontId="8" fillId="2" borderId="21" xfId="0" applyNumberFormat="1" applyFont="1" applyFill="1" applyBorder="1" applyAlignment="1">
      <alignment horizontal="center" vertical="center" wrapText="1"/>
    </xf>
    <xf numFmtId="43" fontId="8" fillId="2" borderId="21" xfId="1" applyFont="1" applyFill="1" applyBorder="1" applyAlignment="1">
      <alignment horizontal="center" vertical="center" wrapText="1"/>
    </xf>
    <xf numFmtId="43" fontId="12" fillId="2" borderId="23" xfId="1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shrinkToFit="1"/>
    </xf>
    <xf numFmtId="0" fontId="15" fillId="2" borderId="0" xfId="0" applyFont="1" applyFill="1" applyBorder="1" applyAlignment="1">
      <alignment horizontal="center" vertical="center" wrapText="1"/>
    </xf>
    <xf numFmtId="43" fontId="13" fillId="2" borderId="8" xfId="1" applyFont="1" applyFill="1" applyBorder="1" applyAlignment="1">
      <alignment horizontal="right" vertical="center" wrapText="1" shrinkToFit="1"/>
    </xf>
    <xf numFmtId="43" fontId="13" fillId="2" borderId="0" xfId="1" applyFont="1" applyFill="1" applyBorder="1" applyAlignment="1">
      <alignment horizontal="left" vertical="center" wrapText="1" shrinkToFit="1"/>
    </xf>
    <xf numFmtId="43" fontId="13" fillId="2" borderId="8" xfId="1" applyFont="1" applyFill="1" applyBorder="1" applyAlignment="1">
      <alignment horizontal="left" vertical="center" wrapText="1" shrinkToFit="1"/>
    </xf>
    <xf numFmtId="43" fontId="13" fillId="2" borderId="8" xfId="1" applyFont="1" applyFill="1" applyBorder="1" applyAlignment="1">
      <alignment horizontal="center" vertical="center" wrapText="1" shrinkToFit="1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43" fontId="13" fillId="2" borderId="12" xfId="1" applyFont="1" applyFill="1" applyBorder="1" applyAlignment="1">
      <alignment horizontal="left" vertical="center" wrapText="1" shrinkToFit="1"/>
    </xf>
    <xf numFmtId="0" fontId="13" fillId="0" borderId="18" xfId="0" applyFont="1" applyBorder="1" applyAlignment="1">
      <alignment horizontal="center" vertical="center"/>
    </xf>
    <xf numFmtId="43" fontId="13" fillId="2" borderId="8" xfId="1" applyFont="1" applyFill="1" applyBorder="1" applyAlignment="1">
      <alignment horizontal="center" vertical="center"/>
    </xf>
    <xf numFmtId="43" fontId="13" fillId="2" borderId="18" xfId="1" applyFont="1" applyFill="1" applyBorder="1" applyAlignment="1">
      <alignment horizontal="center" vertical="center"/>
    </xf>
    <xf numFmtId="43" fontId="13" fillId="2" borderId="19" xfId="1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43" fontId="22" fillId="2" borderId="18" xfId="1" applyFont="1" applyFill="1" applyBorder="1" applyAlignment="1">
      <alignment horizontal="center" vertical="center"/>
    </xf>
    <xf numFmtId="43" fontId="22" fillId="2" borderId="19" xfId="1" applyFont="1" applyFill="1" applyBorder="1" applyAlignment="1">
      <alignment horizontal="center" vertical="center"/>
    </xf>
    <xf numFmtId="43" fontId="13" fillId="2" borderId="18" xfId="1" applyFont="1" applyFill="1" applyBorder="1" applyAlignment="1">
      <alignment horizontal="right" vertical="center" wrapText="1" shrinkToFit="1"/>
    </xf>
    <xf numFmtId="43" fontId="13" fillId="2" borderId="19" xfId="1" applyFont="1" applyFill="1" applyBorder="1" applyAlignment="1">
      <alignment horizontal="right" vertical="center" wrapText="1" shrinkToFit="1"/>
    </xf>
    <xf numFmtId="0" fontId="23" fillId="2" borderId="8" xfId="0" applyFont="1" applyFill="1" applyBorder="1" applyAlignment="1">
      <alignment horizontal="center" vertical="center" wrapText="1"/>
    </xf>
    <xf numFmtId="43" fontId="21" fillId="2" borderId="8" xfId="1" applyFont="1" applyFill="1" applyBorder="1" applyAlignment="1">
      <alignment horizontal="center" vertical="center" wrapText="1" shrinkToFit="1"/>
    </xf>
    <xf numFmtId="165" fontId="23" fillId="2" borderId="8" xfId="1" applyNumberFormat="1" applyFont="1" applyFill="1" applyBorder="1" applyAlignment="1">
      <alignment horizontal="right" vertical="center" wrapText="1" shrinkToFit="1"/>
    </xf>
    <xf numFmtId="43" fontId="23" fillId="2" borderId="8" xfId="1" applyFont="1" applyFill="1" applyBorder="1" applyAlignment="1">
      <alignment horizontal="center" vertical="center" wrapText="1" shrinkToFit="1"/>
    </xf>
    <xf numFmtId="43" fontId="23" fillId="2" borderId="8" xfId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 wrapText="1" shrinkToFit="1"/>
    </xf>
    <xf numFmtId="0" fontId="25" fillId="2" borderId="4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 shrinkToFit="1"/>
    </xf>
    <xf numFmtId="0" fontId="23" fillId="2" borderId="4" xfId="0" applyFont="1" applyFill="1" applyBorder="1" applyAlignment="1">
      <alignment horizontal="center" vertical="center" wrapText="1" shrinkToFi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left" vertical="center" wrapText="1"/>
    </xf>
    <xf numFmtId="0" fontId="23" fillId="2" borderId="7" xfId="0" applyFont="1" applyFill="1" applyBorder="1" applyAlignment="1">
      <alignment horizontal="left" vertical="center" wrapText="1"/>
    </xf>
    <xf numFmtId="43" fontId="23" fillId="2" borderId="8" xfId="1" applyFont="1" applyFill="1" applyBorder="1" applyAlignment="1">
      <alignment horizontal="left" vertical="center" wrapText="1" shrinkToFit="1"/>
    </xf>
    <xf numFmtId="43" fontId="25" fillId="2" borderId="8" xfId="1" applyFont="1" applyFill="1" applyBorder="1" applyAlignment="1">
      <alignment horizontal="center" vertical="center" shrinkToFit="1"/>
    </xf>
    <xf numFmtId="43" fontId="23" fillId="2" borderId="12" xfId="1" applyFont="1" applyFill="1" applyBorder="1" applyAlignment="1">
      <alignment horizontal="left" vertical="center" wrapText="1" shrinkToFit="1"/>
    </xf>
    <xf numFmtId="0" fontId="27" fillId="2" borderId="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 wrapText="1"/>
    </xf>
    <xf numFmtId="43" fontId="23" fillId="2" borderId="8" xfId="1" applyFont="1" applyFill="1" applyBorder="1" applyAlignment="1">
      <alignment horizontal="right" vertical="center" wrapText="1" shrinkToFit="1"/>
    </xf>
    <xf numFmtId="0" fontId="25" fillId="2" borderId="0" xfId="0" applyFont="1" applyFill="1" applyBorder="1" applyAlignment="1">
      <alignment horizontal="center" vertical="center" shrinkToFit="1"/>
    </xf>
    <xf numFmtId="43" fontId="25" fillId="2" borderId="8" xfId="1" applyFont="1" applyFill="1" applyBorder="1" applyAlignment="1">
      <alignment horizontal="center" vertical="center" wrapText="1" shrinkToFit="1"/>
    </xf>
    <xf numFmtId="0" fontId="25" fillId="2" borderId="8" xfId="0" applyFont="1" applyFill="1" applyBorder="1" applyAlignment="1">
      <alignment horizontal="center" vertical="center" shrinkToFit="1"/>
    </xf>
    <xf numFmtId="0" fontId="25" fillId="2" borderId="8" xfId="0" applyFont="1" applyFill="1" applyBorder="1" applyAlignment="1">
      <alignment horizontal="center" vertical="center" wrapText="1"/>
    </xf>
    <xf numFmtId="39" fontId="25" fillId="2" borderId="8" xfId="0" applyNumberFormat="1" applyFont="1" applyFill="1" applyBorder="1" applyAlignment="1">
      <alignment horizontal="center" vertical="center" wrapText="1" shrinkToFit="1"/>
    </xf>
    <xf numFmtId="39" fontId="24" fillId="2" borderId="8" xfId="0" applyNumberFormat="1" applyFont="1" applyFill="1" applyBorder="1" applyAlignment="1">
      <alignment horizontal="center" vertical="center" wrapText="1"/>
    </xf>
    <xf numFmtId="39" fontId="31" fillId="2" borderId="8" xfId="0" applyNumberFormat="1" applyFont="1" applyFill="1" applyBorder="1" applyAlignment="1">
      <alignment horizontal="center" vertical="center" wrapText="1"/>
    </xf>
    <xf numFmtId="49" fontId="24" fillId="2" borderId="8" xfId="0" applyNumberFormat="1" applyFont="1" applyFill="1" applyBorder="1" applyAlignment="1">
      <alignment horizontal="center" vertical="center" wrapText="1"/>
    </xf>
    <xf numFmtId="43" fontId="24" fillId="2" borderId="8" xfId="1" applyFont="1" applyFill="1" applyBorder="1" applyAlignment="1">
      <alignment horizontal="center" vertical="center" wrapText="1"/>
    </xf>
    <xf numFmtId="0" fontId="21" fillId="2" borderId="21" xfId="0" quotePrefix="1" applyFont="1" applyFill="1" applyBorder="1" applyAlignment="1">
      <alignment horizontal="center" vertical="center" wrapText="1" shrinkToFit="1"/>
    </xf>
    <xf numFmtId="0" fontId="21" fillId="2" borderId="22" xfId="0" quotePrefix="1" applyFont="1" applyFill="1" applyBorder="1" applyAlignment="1">
      <alignment horizontal="center" vertical="center" wrapText="1" shrinkToFit="1"/>
    </xf>
    <xf numFmtId="39" fontId="25" fillId="2" borderId="18" xfId="0" applyNumberFormat="1" applyFont="1" applyFill="1" applyBorder="1" applyAlignment="1">
      <alignment horizontal="center" vertical="center" wrapText="1"/>
    </xf>
    <xf numFmtId="39" fontId="25" fillId="2" borderId="19" xfId="0" applyNumberFormat="1" applyFont="1" applyFill="1" applyBorder="1" applyAlignment="1">
      <alignment horizontal="center" vertical="center" wrapText="1"/>
    </xf>
    <xf numFmtId="0" fontId="25" fillId="2" borderId="18" xfId="0" applyFont="1" applyFill="1" applyBorder="1" applyAlignment="1">
      <alignment horizontal="center" vertical="center" shrinkToFit="1"/>
    </xf>
    <xf numFmtId="0" fontId="25" fillId="2" borderId="19" xfId="0" applyFont="1" applyFill="1" applyBorder="1" applyAlignment="1">
      <alignment horizontal="center" vertical="center" shrinkToFit="1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shrinkToFit="1"/>
    </xf>
    <xf numFmtId="0" fontId="25" fillId="2" borderId="18" xfId="0" applyFont="1" applyFill="1" applyBorder="1" applyAlignment="1">
      <alignment horizontal="left" vertical="center" shrinkToFit="1"/>
    </xf>
    <xf numFmtId="0" fontId="25" fillId="2" borderId="20" xfId="0" applyFont="1" applyFill="1" applyBorder="1" applyAlignment="1">
      <alignment horizontal="left" vertical="center" shrinkToFit="1"/>
    </xf>
    <xf numFmtId="0" fontId="25" fillId="2" borderId="19" xfId="0" applyFont="1" applyFill="1" applyBorder="1" applyAlignment="1">
      <alignment horizontal="left" vertical="center" shrinkToFit="1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39" fontId="25" fillId="2" borderId="2" xfId="0" applyNumberFormat="1" applyFont="1" applyFill="1" applyBorder="1" applyAlignment="1">
      <alignment horizontal="center" vertical="center" wrapText="1"/>
    </xf>
    <xf numFmtId="39" fontId="25" fillId="2" borderId="7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shrinkToFit="1"/>
    </xf>
    <xf numFmtId="39" fontId="12" fillId="2" borderId="8" xfId="0" applyNumberFormat="1" applyFont="1" applyFill="1" applyBorder="1" applyAlignment="1">
      <alignment horizontal="center" vertical="center" wrapText="1"/>
    </xf>
    <xf numFmtId="39" fontId="12" fillId="2" borderId="18" xfId="0" applyNumberFormat="1" applyFont="1" applyFill="1" applyBorder="1" applyAlignment="1">
      <alignment horizontal="center" vertical="center" wrapText="1"/>
    </xf>
    <xf numFmtId="39" fontId="12" fillId="2" borderId="19" xfId="0" applyNumberFormat="1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49" fontId="34" fillId="2" borderId="8" xfId="0" applyNumberFormat="1" applyFont="1" applyFill="1" applyBorder="1" applyAlignment="1">
      <alignment horizontal="center" vertical="center" wrapText="1"/>
    </xf>
    <xf numFmtId="43" fontId="12" fillId="2" borderId="8" xfId="1" applyFont="1" applyFill="1" applyBorder="1" applyAlignment="1">
      <alignment horizontal="center" vertical="center" wrapText="1"/>
    </xf>
    <xf numFmtId="43" fontId="13" fillId="2" borderId="18" xfId="1" applyFont="1" applyFill="1" applyBorder="1" applyAlignment="1">
      <alignment horizontal="center" vertical="center" wrapText="1" shrinkToFit="1"/>
    </xf>
    <xf numFmtId="43" fontId="13" fillId="2" borderId="19" xfId="1" applyFont="1" applyFill="1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4" fontId="0" fillId="0" borderId="21" xfId="0" applyNumberFormat="1" applyFont="1" applyBorder="1" applyAlignment="1">
      <alignment horizontal="center" vertical="center"/>
    </xf>
    <xf numFmtId="4" fontId="0" fillId="0" borderId="22" xfId="0" applyNumberFormat="1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4" fontId="0" fillId="0" borderId="23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49" fontId="8" fillId="2" borderId="8" xfId="0" applyNumberFormat="1" applyFont="1" applyFill="1" applyBorder="1" applyAlignment="1" applyProtection="1">
      <alignment horizontal="right" vertical="center" shrinkToFit="1"/>
    </xf>
    <xf numFmtId="49" fontId="8" fillId="2" borderId="21" xfId="0" applyNumberFormat="1" applyFont="1" applyFill="1" applyBorder="1" applyAlignment="1" applyProtection="1">
      <alignment horizontal="center" vertical="center" wrapText="1" shrinkToFit="1"/>
    </xf>
    <xf numFmtId="49" fontId="8" fillId="2" borderId="22" xfId="0" applyNumberFormat="1" applyFont="1" applyFill="1" applyBorder="1" applyAlignment="1" applyProtection="1">
      <alignment horizontal="center" vertical="center" wrapText="1" shrinkToFit="1"/>
    </xf>
    <xf numFmtId="49" fontId="8" fillId="2" borderId="21" xfId="0" applyNumberFormat="1" applyFont="1" applyFill="1" applyBorder="1" applyAlignment="1" applyProtection="1">
      <alignment vertical="center" wrapText="1" shrinkToFit="1"/>
    </xf>
    <xf numFmtId="49" fontId="8" fillId="2" borderId="22" xfId="0" applyNumberFormat="1" applyFont="1" applyFill="1" applyBorder="1" applyAlignment="1" applyProtection="1">
      <alignment vertical="center" wrapText="1" shrinkToFit="1"/>
    </xf>
    <xf numFmtId="49" fontId="8" fillId="2" borderId="8" xfId="0" applyNumberFormat="1" applyFont="1" applyFill="1" applyBorder="1" applyAlignment="1" applyProtection="1">
      <alignment vertical="center" wrapText="1" shrinkToFit="1"/>
    </xf>
    <xf numFmtId="39" fontId="8" fillId="2" borderId="21" xfId="0" applyNumberFormat="1" applyFont="1" applyFill="1" applyBorder="1" applyAlignment="1" applyProtection="1">
      <alignment horizontal="center" vertical="center"/>
    </xf>
    <xf numFmtId="39" fontId="8" fillId="2" borderId="22" xfId="0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36"/>
  <sheetViews>
    <sheetView tabSelected="1" zoomScale="80" zoomScaleNormal="8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I19" sqref="I19:I20"/>
    </sheetView>
  </sheetViews>
  <sheetFormatPr defaultColWidth="8.7109375" defaultRowHeight="12.75" x14ac:dyDescent="0.2"/>
  <cols>
    <col min="1" max="1" width="12.28515625" style="202" customWidth="1"/>
    <col min="2" max="2" width="7.28515625" style="202" customWidth="1"/>
    <col min="3" max="3" width="10.7109375" style="202" customWidth="1"/>
    <col min="4" max="4" width="12" style="163" hidden="1" customWidth="1"/>
    <col min="5" max="5" width="53.42578125" style="163" customWidth="1"/>
    <col min="6" max="6" width="29.5703125" style="203" customWidth="1"/>
    <col min="7" max="7" width="15" style="204" customWidth="1"/>
    <col min="8" max="8" width="17.5703125" style="204" customWidth="1"/>
    <col min="9" max="10" width="9.7109375" style="204" customWidth="1"/>
    <col min="11" max="11" width="13" style="163" customWidth="1"/>
    <col min="12" max="12" width="12.7109375" style="163" customWidth="1"/>
    <col min="13" max="14" width="13.7109375" style="163" customWidth="1"/>
    <col min="15" max="15" width="16.28515625" style="205" customWidth="1"/>
    <col min="16" max="16" width="8.7109375" style="163"/>
    <col min="17" max="17" width="8.28515625" style="163" customWidth="1"/>
    <col min="18" max="21" width="15.7109375" style="163" customWidth="1"/>
    <col min="22" max="22" width="13.42578125" style="163" customWidth="1"/>
    <col min="23" max="23" width="8.7109375" style="163"/>
    <col min="24" max="24" width="34.5703125" style="163" customWidth="1"/>
    <col min="25" max="29" width="8.7109375" style="163"/>
    <col min="30" max="30" width="12.7109375" style="163" bestFit="1" customWidth="1"/>
    <col min="31" max="16384" width="8.7109375" style="163"/>
  </cols>
  <sheetData>
    <row r="2" spans="1:22" ht="14.25" x14ac:dyDescent="0.2">
      <c r="A2" s="926" t="s">
        <v>121</v>
      </c>
      <c r="B2" s="926"/>
      <c r="C2" s="926"/>
      <c r="D2" s="926"/>
      <c r="E2" s="926"/>
      <c r="F2" s="926"/>
      <c r="G2" s="926"/>
      <c r="H2" s="926"/>
      <c r="I2" s="926"/>
      <c r="J2" s="926"/>
      <c r="K2" s="926"/>
      <c r="L2" s="926"/>
      <c r="M2" s="926"/>
      <c r="N2" s="926"/>
      <c r="O2" s="926"/>
    </row>
    <row r="3" spans="1:22" ht="14.25" x14ac:dyDescent="0.2">
      <c r="A3" s="926" t="s">
        <v>122</v>
      </c>
      <c r="B3" s="926"/>
      <c r="C3" s="926"/>
      <c r="D3" s="926"/>
      <c r="E3" s="926"/>
      <c r="F3" s="926"/>
      <c r="G3" s="926"/>
      <c r="H3" s="926"/>
      <c r="I3" s="926"/>
      <c r="J3" s="926"/>
      <c r="K3" s="926"/>
      <c r="L3" s="926"/>
      <c r="M3" s="926"/>
      <c r="N3" s="926"/>
      <c r="O3" s="926"/>
    </row>
    <row r="4" spans="1:22" ht="14.25" x14ac:dyDescent="0.2">
      <c r="A4" s="926" t="s">
        <v>123</v>
      </c>
      <c r="B4" s="926"/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  <c r="N4" s="926"/>
      <c r="O4" s="926"/>
    </row>
    <row r="5" spans="1:22" s="192" customFormat="1" ht="16.5" x14ac:dyDescent="0.2">
      <c r="A5" s="927" t="s">
        <v>124</v>
      </c>
      <c r="B5" s="927"/>
      <c r="C5" s="927"/>
      <c r="D5" s="927"/>
      <c r="E5" s="927"/>
      <c r="F5" s="927"/>
      <c r="G5" s="927"/>
      <c r="H5" s="927"/>
      <c r="I5" s="927"/>
      <c r="J5" s="927"/>
      <c r="K5" s="927"/>
      <c r="L5" s="927"/>
      <c r="M5" s="927"/>
      <c r="N5" s="927"/>
      <c r="O5" s="927"/>
    </row>
    <row r="6" spans="1:22" s="192" customFormat="1" ht="16.5" x14ac:dyDescent="0.2">
      <c r="A6" s="928" t="s">
        <v>125</v>
      </c>
      <c r="B6" s="928"/>
      <c r="C6" s="928"/>
      <c r="D6" s="928"/>
      <c r="E6" s="928"/>
      <c r="F6" s="928"/>
      <c r="G6" s="928"/>
      <c r="H6" s="928"/>
      <c r="I6" s="928"/>
      <c r="J6" s="928"/>
      <c r="K6" s="928"/>
      <c r="L6" s="928"/>
      <c r="M6" s="928"/>
      <c r="N6" s="928"/>
      <c r="O6" s="928"/>
    </row>
    <row r="7" spans="1:22" s="192" customFormat="1" x14ac:dyDescent="0.2">
      <c r="A7" s="193"/>
      <c r="B7" s="193"/>
      <c r="C7" s="193"/>
      <c r="D7" s="194"/>
      <c r="E7" s="194"/>
      <c r="F7" s="195"/>
      <c r="G7" s="196"/>
      <c r="H7" s="196"/>
      <c r="I7" s="196"/>
      <c r="J7" s="196"/>
      <c r="K7" s="194"/>
      <c r="L7" s="194"/>
      <c r="M7" s="194"/>
      <c r="N7" s="194"/>
      <c r="O7" s="197"/>
    </row>
    <row r="8" spans="1:22" s="198" customFormat="1" x14ac:dyDescent="0.2">
      <c r="A8" s="924" t="s">
        <v>126</v>
      </c>
      <c r="B8" s="922" t="s">
        <v>241</v>
      </c>
      <c r="C8" s="922" t="s">
        <v>227</v>
      </c>
      <c r="D8" s="190" t="s">
        <v>0</v>
      </c>
      <c r="E8" s="923" t="s">
        <v>225</v>
      </c>
      <c r="F8" s="922" t="s">
        <v>1308</v>
      </c>
      <c r="G8" s="1143" t="s">
        <v>130</v>
      </c>
      <c r="H8" s="1143"/>
      <c r="I8" s="1143"/>
      <c r="J8" s="1143"/>
      <c r="K8" s="899" t="s">
        <v>237</v>
      </c>
      <c r="L8" s="925" t="s">
        <v>139</v>
      </c>
      <c r="M8" s="925"/>
      <c r="N8" s="930"/>
      <c r="O8" s="929" t="s">
        <v>142</v>
      </c>
      <c r="P8" s="911" t="s">
        <v>232</v>
      </c>
    </row>
    <row r="9" spans="1:22" s="198" customFormat="1" ht="25.5" x14ac:dyDescent="0.2">
      <c r="A9" s="924"/>
      <c r="B9" s="922"/>
      <c r="C9" s="924"/>
      <c r="D9" s="218"/>
      <c r="E9" s="923"/>
      <c r="F9" s="922"/>
      <c r="G9" s="1144" t="s">
        <v>268</v>
      </c>
      <c r="H9" s="1144" t="s">
        <v>1309</v>
      </c>
      <c r="I9" s="1144" t="s">
        <v>270</v>
      </c>
      <c r="J9" s="1146" t="s">
        <v>271</v>
      </c>
      <c r="K9" s="1149" t="s">
        <v>238</v>
      </c>
      <c r="L9" s="925" t="s">
        <v>140</v>
      </c>
      <c r="M9" s="925" t="s">
        <v>141</v>
      </c>
      <c r="N9" s="930" t="s">
        <v>1</v>
      </c>
      <c r="O9" s="929"/>
      <c r="P9" s="912"/>
    </row>
    <row r="10" spans="1:22" s="198" customFormat="1" x14ac:dyDescent="0.2">
      <c r="A10" s="924"/>
      <c r="B10" s="922"/>
      <c r="C10" s="924"/>
      <c r="D10" s="218"/>
      <c r="E10" s="923"/>
      <c r="F10" s="922"/>
      <c r="G10" s="1145"/>
      <c r="H10" s="1145"/>
      <c r="I10" s="1145"/>
      <c r="J10" s="1147"/>
      <c r="K10" s="1150"/>
      <c r="L10" s="925"/>
      <c r="M10" s="925"/>
      <c r="N10" s="930"/>
      <c r="O10" s="929"/>
      <c r="P10" s="912"/>
      <c r="Q10" s="199"/>
      <c r="R10" s="199"/>
      <c r="S10" s="199"/>
      <c r="T10" s="199"/>
      <c r="U10" s="199"/>
      <c r="V10" s="199"/>
    </row>
    <row r="11" spans="1:22" s="142" customFormat="1" ht="15.75" x14ac:dyDescent="0.2">
      <c r="A11" s="177" t="s">
        <v>252</v>
      </c>
      <c r="B11" s="37"/>
      <c r="C11" s="39"/>
      <c r="D11" s="14"/>
      <c r="E11" s="23"/>
      <c r="F11" s="208"/>
      <c r="G11" s="38"/>
      <c r="H11" s="24"/>
      <c r="I11" s="38"/>
      <c r="J11" s="1148"/>
      <c r="K11" s="16"/>
      <c r="L11" s="17"/>
      <c r="M11" s="16"/>
      <c r="N11" s="17"/>
      <c r="O11" s="219"/>
      <c r="P11" s="24"/>
      <c r="Q11" s="200"/>
      <c r="R11" s="201"/>
      <c r="S11" s="201"/>
      <c r="T11" s="201"/>
      <c r="U11" s="201"/>
    </row>
    <row r="12" spans="1:22" s="142" customFormat="1" ht="15.75" x14ac:dyDescent="0.2">
      <c r="A12" s="37"/>
      <c r="B12" s="37"/>
      <c r="C12" s="39"/>
      <c r="D12" s="14"/>
      <c r="E12" s="23"/>
      <c r="F12" s="208"/>
      <c r="G12" s="38"/>
      <c r="H12" s="38"/>
      <c r="I12" s="38"/>
      <c r="J12" s="38"/>
      <c r="K12" s="16"/>
      <c r="L12" s="21"/>
      <c r="M12" s="16"/>
      <c r="N12" s="901"/>
      <c r="O12" s="220"/>
      <c r="P12" s="24"/>
      <c r="Q12" s="200"/>
    </row>
    <row r="13" spans="1:22" s="142" customFormat="1" ht="15.75" x14ac:dyDescent="0.2">
      <c r="A13" s="177" t="s">
        <v>254</v>
      </c>
      <c r="B13" s="37"/>
      <c r="C13" s="39"/>
      <c r="D13" s="14"/>
      <c r="E13" s="23"/>
      <c r="F13" s="208"/>
      <c r="G13" s="38"/>
      <c r="H13" s="38"/>
      <c r="I13" s="38"/>
      <c r="J13" s="38"/>
      <c r="K13" s="16"/>
      <c r="L13" s="17"/>
      <c r="M13" s="16"/>
      <c r="N13" s="900"/>
      <c r="O13" s="219"/>
      <c r="P13" s="24"/>
      <c r="Q13" s="200"/>
      <c r="R13" s="201"/>
      <c r="S13" s="201"/>
      <c r="T13" s="201"/>
      <c r="U13" s="201"/>
    </row>
    <row r="14" spans="1:22" s="142" customFormat="1" ht="15.75" x14ac:dyDescent="0.2">
      <c r="A14" s="37"/>
      <c r="B14" s="37"/>
      <c r="C14" s="94"/>
      <c r="D14" s="14"/>
      <c r="E14" s="13"/>
      <c r="F14" s="208"/>
      <c r="G14" s="38"/>
      <c r="H14" s="38"/>
      <c r="I14" s="38"/>
      <c r="J14" s="38"/>
      <c r="K14" s="16"/>
      <c r="L14" s="16"/>
      <c r="M14" s="21"/>
      <c r="N14" s="901"/>
      <c r="O14" s="220"/>
      <c r="P14" s="24"/>
      <c r="Q14" s="200"/>
    </row>
    <row r="15" spans="1:22" s="142" customFormat="1" ht="15.75" x14ac:dyDescent="0.2">
      <c r="A15" s="95"/>
      <c r="B15" s="95"/>
      <c r="C15" s="95"/>
      <c r="D15" s="24"/>
      <c r="E15" s="24"/>
      <c r="F15" s="137"/>
      <c r="G15" s="210"/>
      <c r="H15" s="210"/>
      <c r="I15" s="210"/>
      <c r="J15" s="210"/>
      <c r="K15" s="24"/>
      <c r="L15" s="24"/>
      <c r="M15" s="24"/>
      <c r="N15" s="902"/>
      <c r="O15" s="13"/>
      <c r="P15" s="24"/>
    </row>
    <row r="16" spans="1:22" s="142" customFormat="1" ht="15.75" x14ac:dyDescent="0.2">
      <c r="A16" s="95"/>
      <c r="B16" s="95"/>
      <c r="C16" s="95"/>
      <c r="D16" s="24"/>
      <c r="E16" s="179" t="s">
        <v>251</v>
      </c>
      <c r="F16" s="221"/>
      <c r="G16" s="222"/>
      <c r="H16" s="222"/>
      <c r="I16" s="222"/>
      <c r="J16" s="222"/>
      <c r="K16" s="223"/>
      <c r="L16" s="223">
        <f>SUM(L12:L15)</f>
        <v>0</v>
      </c>
      <c r="M16" s="224">
        <f>SUM(M12:M15)</f>
        <v>0</v>
      </c>
      <c r="N16" s="903">
        <f>SUM(N12:N15)</f>
        <v>0</v>
      </c>
      <c r="O16" s="225"/>
      <c r="P16" s="24"/>
      <c r="R16" s="201"/>
      <c r="S16" s="201"/>
      <c r="T16" s="201"/>
      <c r="U16" s="201"/>
    </row>
    <row r="17" spans="1:16" s="142" customFormat="1" ht="15.75" x14ac:dyDescent="0.2">
      <c r="A17" s="226"/>
      <c r="B17" s="227"/>
      <c r="C17" s="227"/>
      <c r="D17" s="228"/>
      <c r="E17" s="228"/>
      <c r="F17" s="229"/>
      <c r="G17" s="230"/>
      <c r="H17" s="230"/>
      <c r="I17" s="230"/>
      <c r="J17" s="230"/>
      <c r="K17" s="228"/>
      <c r="L17" s="228"/>
      <c r="M17" s="228"/>
      <c r="N17" s="231"/>
      <c r="O17" s="907"/>
      <c r="P17" s="908"/>
    </row>
    <row r="18" spans="1:16" s="142" customFormat="1" ht="12" customHeight="1" x14ac:dyDescent="0.2">
      <c r="A18" s="232" t="s">
        <v>145</v>
      </c>
      <c r="B18" s="233"/>
      <c r="C18" s="233"/>
      <c r="D18" s="234"/>
      <c r="E18" s="234"/>
      <c r="F18" s="235"/>
      <c r="G18" s="236"/>
      <c r="H18" s="236"/>
      <c r="I18" s="236"/>
      <c r="J18" s="236"/>
      <c r="K18" s="234"/>
      <c r="L18" s="234"/>
      <c r="M18" s="234" t="s">
        <v>146</v>
      </c>
      <c r="N18" s="234"/>
      <c r="O18" s="237"/>
      <c r="P18" s="904"/>
    </row>
    <row r="19" spans="1:16" s="142" customFormat="1" ht="15.75" x14ac:dyDescent="0.2">
      <c r="A19" s="238"/>
      <c r="B19" s="211"/>
      <c r="C19" s="211"/>
      <c r="D19" s="212"/>
      <c r="E19" s="212"/>
      <c r="F19" s="213"/>
      <c r="G19" s="214"/>
      <c r="H19" s="214"/>
      <c r="I19" s="214"/>
      <c r="J19" s="214"/>
      <c r="K19" s="212"/>
      <c r="L19" s="212"/>
      <c r="M19" s="212"/>
      <c r="N19" s="212"/>
      <c r="O19" s="239"/>
      <c r="P19" s="905"/>
    </row>
    <row r="20" spans="1:16" s="142" customFormat="1" ht="16.149999999999999" customHeight="1" x14ac:dyDescent="0.2">
      <c r="A20" s="238"/>
      <c r="B20" s="211"/>
      <c r="C20" s="211"/>
      <c r="D20" s="212"/>
      <c r="E20" s="212"/>
      <c r="F20" s="213"/>
      <c r="G20" s="214"/>
      <c r="H20" s="214"/>
      <c r="I20" s="214"/>
      <c r="J20" s="214"/>
      <c r="K20" s="212"/>
      <c r="L20" s="212"/>
      <c r="M20" s="212"/>
      <c r="N20" s="212"/>
      <c r="O20" s="239"/>
      <c r="P20" s="905"/>
    </row>
    <row r="21" spans="1:16" s="142" customFormat="1" ht="15.75" x14ac:dyDescent="0.2">
      <c r="A21" s="238"/>
      <c r="B21" s="211"/>
      <c r="C21" s="917" t="s">
        <v>465</v>
      </c>
      <c r="D21" s="917"/>
      <c r="E21" s="917"/>
      <c r="F21" s="917"/>
      <c r="G21" s="214"/>
      <c r="H21" s="214"/>
      <c r="I21" s="214"/>
      <c r="J21" s="214"/>
      <c r="K21" s="212"/>
      <c r="L21" s="212"/>
      <c r="M21" s="212"/>
      <c r="N21" s="898" t="s">
        <v>118</v>
      </c>
      <c r="O21" s="239"/>
      <c r="P21" s="905"/>
    </row>
    <row r="22" spans="1:16" s="142" customFormat="1" ht="15.75" x14ac:dyDescent="0.2">
      <c r="A22" s="238"/>
      <c r="B22" s="211"/>
      <c r="C22" s="914" t="s">
        <v>466</v>
      </c>
      <c r="D22" s="914"/>
      <c r="E22" s="914"/>
      <c r="F22" s="914"/>
      <c r="G22" s="214"/>
      <c r="H22" s="214"/>
      <c r="I22" s="214"/>
      <c r="J22" s="214"/>
      <c r="K22" s="212"/>
      <c r="L22" s="212"/>
      <c r="M22" s="212"/>
      <c r="N22" s="897" t="s">
        <v>119</v>
      </c>
      <c r="O22" s="239"/>
      <c r="P22" s="905"/>
    </row>
    <row r="23" spans="1:16" s="142" customFormat="1" ht="9" customHeight="1" x14ac:dyDescent="0.2">
      <c r="A23" s="238"/>
      <c r="B23" s="211"/>
      <c r="C23" s="211"/>
      <c r="D23" s="212"/>
      <c r="E23" s="212"/>
      <c r="F23" s="213"/>
      <c r="G23" s="214"/>
      <c r="H23" s="214"/>
      <c r="I23" s="214"/>
      <c r="J23" s="214"/>
      <c r="K23" s="212"/>
      <c r="L23" s="212"/>
      <c r="M23" s="212"/>
      <c r="N23" s="897"/>
      <c r="O23" s="245"/>
      <c r="P23" s="906"/>
    </row>
    <row r="24" spans="1:16" s="142" customFormat="1" ht="15.75" x14ac:dyDescent="0.2">
      <c r="A24" s="232" t="s">
        <v>149</v>
      </c>
      <c r="B24" s="233"/>
      <c r="C24" s="233"/>
      <c r="D24" s="234"/>
      <c r="E24" s="246"/>
      <c r="F24" s="235"/>
      <c r="G24" s="236"/>
      <c r="H24" s="247"/>
      <c r="I24" s="236"/>
      <c r="J24" s="236"/>
      <c r="K24" s="234"/>
      <c r="L24" s="234"/>
      <c r="M24" s="234"/>
      <c r="N24" s="234"/>
      <c r="O24" s="239"/>
      <c r="P24" s="905"/>
    </row>
    <row r="25" spans="1:16" s="142" customFormat="1" ht="15.75" x14ac:dyDescent="0.2">
      <c r="A25" s="238"/>
      <c r="B25" s="211"/>
      <c r="C25" s="211"/>
      <c r="D25" s="212"/>
      <c r="E25" s="206"/>
      <c r="F25" s="213"/>
      <c r="G25" s="214"/>
      <c r="H25" s="215"/>
      <c r="I25" s="214"/>
      <c r="J25" s="214"/>
      <c r="K25" s="212"/>
      <c r="L25" s="212"/>
      <c r="M25" s="212"/>
      <c r="N25" s="212"/>
      <c r="O25" s="239"/>
      <c r="P25" s="905"/>
    </row>
    <row r="26" spans="1:16" s="142" customFormat="1" ht="15.75" x14ac:dyDescent="0.2">
      <c r="A26" s="238"/>
      <c r="B26" s="211"/>
      <c r="C26" s="211"/>
      <c r="D26" s="212"/>
      <c r="E26" s="206"/>
      <c r="F26" s="213"/>
      <c r="G26" s="214"/>
      <c r="H26" s="215"/>
      <c r="I26" s="214"/>
      <c r="J26" s="214"/>
      <c r="K26" s="212"/>
      <c r="L26" s="212"/>
      <c r="M26" s="212"/>
      <c r="N26" s="212"/>
      <c r="O26" s="239"/>
      <c r="P26" s="905"/>
    </row>
    <row r="27" spans="1:16" s="142" customFormat="1" ht="15.75" x14ac:dyDescent="0.2">
      <c r="A27" s="238"/>
      <c r="B27" s="211"/>
      <c r="C27" s="211"/>
      <c r="D27" s="212"/>
      <c r="E27" s="207"/>
      <c r="F27" s="213"/>
      <c r="G27" s="214"/>
      <c r="H27" s="216"/>
      <c r="I27" s="214"/>
      <c r="J27" s="214"/>
      <c r="K27" s="212"/>
      <c r="L27" s="212"/>
      <c r="M27" s="212"/>
      <c r="N27" s="212"/>
      <c r="O27" s="239"/>
      <c r="P27" s="905"/>
    </row>
    <row r="28" spans="1:16" s="142" customFormat="1" ht="13.15" customHeight="1" x14ac:dyDescent="0.2">
      <c r="A28" s="919" t="s">
        <v>156</v>
      </c>
      <c r="B28" s="917"/>
      <c r="C28" s="917"/>
      <c r="D28" s="917"/>
      <c r="E28" s="917"/>
      <c r="F28" s="917" t="s">
        <v>155</v>
      </c>
      <c r="G28" s="917"/>
      <c r="H28" s="214"/>
      <c r="I28" s="920" t="s">
        <v>151</v>
      </c>
      <c r="J28" s="920"/>
      <c r="K28" s="212"/>
      <c r="L28" s="217"/>
      <c r="M28" s="917" t="s">
        <v>150</v>
      </c>
      <c r="N28" s="917"/>
      <c r="O28" s="918"/>
      <c r="P28" s="909"/>
    </row>
    <row r="29" spans="1:16" s="142" customFormat="1" ht="12.4" customHeight="1" x14ac:dyDescent="0.2">
      <c r="A29" s="913" t="s">
        <v>157</v>
      </c>
      <c r="B29" s="914"/>
      <c r="C29" s="914"/>
      <c r="D29" s="914"/>
      <c r="E29" s="914"/>
      <c r="F29" s="914" t="s">
        <v>158</v>
      </c>
      <c r="G29" s="914"/>
      <c r="H29" s="214"/>
      <c r="I29" s="915" t="s">
        <v>153</v>
      </c>
      <c r="J29" s="915"/>
      <c r="K29" s="212"/>
      <c r="L29" s="212"/>
      <c r="M29" s="914" t="s">
        <v>153</v>
      </c>
      <c r="N29" s="914"/>
      <c r="O29" s="916"/>
      <c r="P29" s="905"/>
    </row>
    <row r="30" spans="1:16" s="142" customFormat="1" ht="15.75" x14ac:dyDescent="0.2">
      <c r="A30" s="238"/>
      <c r="B30" s="211"/>
      <c r="C30" s="211"/>
      <c r="D30" s="212"/>
      <c r="E30" s="212"/>
      <c r="F30" s="213"/>
      <c r="G30" s="214"/>
      <c r="H30" s="214"/>
      <c r="I30" s="214"/>
      <c r="J30" s="214"/>
      <c r="K30" s="212"/>
      <c r="L30" s="212"/>
      <c r="M30" s="212"/>
      <c r="N30" s="212"/>
      <c r="O30" s="239"/>
      <c r="P30" s="905"/>
    </row>
    <row r="31" spans="1:16" s="142" customFormat="1" ht="15.75" x14ac:dyDescent="0.2">
      <c r="A31" s="238"/>
      <c r="B31" s="211"/>
      <c r="C31" s="211"/>
      <c r="D31" s="212"/>
      <c r="E31" s="212"/>
      <c r="F31" s="213"/>
      <c r="G31" s="214"/>
      <c r="H31" s="214"/>
      <c r="I31" s="214"/>
      <c r="J31" s="214"/>
      <c r="K31" s="212"/>
      <c r="L31" s="212"/>
      <c r="M31" s="212"/>
      <c r="N31" s="212"/>
      <c r="O31" s="239"/>
      <c r="P31" s="905"/>
    </row>
    <row r="32" spans="1:16" s="142" customFormat="1" ht="15.75" x14ac:dyDescent="0.2">
      <c r="A32" s="238"/>
      <c r="B32" s="211"/>
      <c r="C32" s="211"/>
      <c r="D32" s="212"/>
      <c r="E32" s="212"/>
      <c r="F32" s="213"/>
      <c r="G32" s="214"/>
      <c r="H32" s="214"/>
      <c r="I32" s="214"/>
      <c r="J32" s="214"/>
      <c r="K32" s="212"/>
      <c r="L32" s="212"/>
      <c r="M32" s="212"/>
      <c r="N32" s="212"/>
      <c r="O32" s="239"/>
      <c r="P32" s="905"/>
    </row>
    <row r="33" spans="1:16" s="142" customFormat="1" ht="13.15" customHeight="1" x14ac:dyDescent="0.2">
      <c r="A33" s="919" t="s">
        <v>154</v>
      </c>
      <c r="B33" s="917"/>
      <c r="C33" s="917"/>
      <c r="D33" s="917"/>
      <c r="E33" s="917"/>
      <c r="F33" s="921" t="s">
        <v>248</v>
      </c>
      <c r="G33" s="921"/>
      <c r="H33" s="214"/>
      <c r="I33" s="920" t="s">
        <v>240</v>
      </c>
      <c r="J33" s="920"/>
      <c r="K33" s="212"/>
      <c r="L33" s="212"/>
      <c r="M33" s="917" t="s">
        <v>152</v>
      </c>
      <c r="N33" s="917"/>
      <c r="O33" s="918"/>
      <c r="P33" s="905"/>
    </row>
    <row r="34" spans="1:16" s="142" customFormat="1" ht="11.65" customHeight="1" x14ac:dyDescent="0.2">
      <c r="A34" s="913" t="s">
        <v>153</v>
      </c>
      <c r="B34" s="914"/>
      <c r="C34" s="914"/>
      <c r="D34" s="914"/>
      <c r="E34" s="914"/>
      <c r="F34" s="914" t="s">
        <v>249</v>
      </c>
      <c r="G34" s="914"/>
      <c r="H34" s="214"/>
      <c r="I34" s="915" t="s">
        <v>153</v>
      </c>
      <c r="J34" s="915"/>
      <c r="K34" s="212"/>
      <c r="L34" s="212"/>
      <c r="M34" s="914" t="s">
        <v>153</v>
      </c>
      <c r="N34" s="914"/>
      <c r="O34" s="916"/>
      <c r="P34" s="905"/>
    </row>
    <row r="35" spans="1:16" s="142" customFormat="1" ht="15.75" x14ac:dyDescent="0.2">
      <c r="A35" s="238"/>
      <c r="B35" s="211"/>
      <c r="C35" s="211"/>
      <c r="D35" s="212"/>
      <c r="E35" s="212"/>
      <c r="F35" s="213"/>
      <c r="G35" s="214"/>
      <c r="H35" s="214"/>
      <c r="I35" s="214"/>
      <c r="J35" s="214"/>
      <c r="K35" s="212"/>
      <c r="L35" s="212"/>
      <c r="M35" s="212"/>
      <c r="N35" s="212"/>
      <c r="O35" s="239"/>
      <c r="P35" s="905"/>
    </row>
    <row r="36" spans="1:16" s="142" customFormat="1" ht="15.75" x14ac:dyDescent="0.2">
      <c r="A36" s="240"/>
      <c r="B36" s="241"/>
      <c r="C36" s="241"/>
      <c r="D36" s="242"/>
      <c r="E36" s="242"/>
      <c r="F36" s="243"/>
      <c r="G36" s="244"/>
      <c r="H36" s="244"/>
      <c r="I36" s="244"/>
      <c r="J36" s="244"/>
      <c r="K36" s="242"/>
      <c r="L36" s="242"/>
      <c r="M36" s="242"/>
      <c r="N36" s="242"/>
      <c r="O36" s="245"/>
      <c r="P36" s="906"/>
    </row>
  </sheetData>
  <mergeCells count="39">
    <mergeCell ref="K9:K10"/>
    <mergeCell ref="M9:M10"/>
    <mergeCell ref="L9:L10"/>
    <mergeCell ref="A2:O2"/>
    <mergeCell ref="A3:O3"/>
    <mergeCell ref="A4:O4"/>
    <mergeCell ref="A5:O5"/>
    <mergeCell ref="A6:O6"/>
    <mergeCell ref="O8:O10"/>
    <mergeCell ref="G8:J8"/>
    <mergeCell ref="L8:N8"/>
    <mergeCell ref="N9:N10"/>
    <mergeCell ref="F8:F10"/>
    <mergeCell ref="G9:G10"/>
    <mergeCell ref="H9:H10"/>
    <mergeCell ref="I9:I10"/>
    <mergeCell ref="I28:J28"/>
    <mergeCell ref="B8:B10"/>
    <mergeCell ref="E8:E10"/>
    <mergeCell ref="C8:C10"/>
    <mergeCell ref="A8:A10"/>
    <mergeCell ref="C21:F21"/>
    <mergeCell ref="C22:F22"/>
    <mergeCell ref="P8:P10"/>
    <mergeCell ref="A34:E34"/>
    <mergeCell ref="F34:G34"/>
    <mergeCell ref="I34:J34"/>
    <mergeCell ref="M34:O34"/>
    <mergeCell ref="M28:O28"/>
    <mergeCell ref="M29:O29"/>
    <mergeCell ref="A33:E33"/>
    <mergeCell ref="I33:J33"/>
    <mergeCell ref="M33:O33"/>
    <mergeCell ref="F33:G33"/>
    <mergeCell ref="A29:E29"/>
    <mergeCell ref="F29:G29"/>
    <mergeCell ref="I29:J29"/>
    <mergeCell ref="A28:E28"/>
    <mergeCell ref="F28:G28"/>
  </mergeCells>
  <printOptions horizontalCentered="1"/>
  <pageMargins left="0.39370078740157483" right="0.39370078740157483" top="0.39370078740157483" bottom="0.39370078740157483" header="0.19685039370078741" footer="3.937007874015748E-2"/>
  <pageSetup paperSize="14" scale="67" fitToHeight="0" orientation="landscape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4"/>
  <sheetViews>
    <sheetView zoomScale="70" zoomScaleNormal="70" workbookViewId="0">
      <pane xSplit="3" ySplit="7" topLeftCell="D14" activePane="bottomRight" state="frozen"/>
      <selection pane="topRight" activeCell="D1" sqref="D1"/>
      <selection pane="bottomLeft" activeCell="A9" sqref="A9"/>
      <selection pane="bottomRight" activeCell="S11" sqref="S11"/>
    </sheetView>
  </sheetViews>
  <sheetFormatPr defaultColWidth="9.140625" defaultRowHeight="20.25" x14ac:dyDescent="0.2"/>
  <cols>
    <col min="1" max="1" width="10.85546875" style="686" bestFit="1" customWidth="1"/>
    <col min="2" max="2" width="15.5703125" style="634" customWidth="1"/>
    <col min="3" max="3" width="43.7109375" style="687" customWidth="1"/>
    <col min="4" max="4" width="7.7109375" style="634" customWidth="1"/>
    <col min="5" max="5" width="7.28515625" style="634" customWidth="1"/>
    <col min="6" max="6" width="15.7109375" style="634" customWidth="1"/>
    <col min="7" max="10" width="12.5703125" style="681" customWidth="1"/>
    <col min="11" max="11" width="14.28515625" style="634" customWidth="1"/>
    <col min="12" max="12" width="17.42578125" style="685" customWidth="1"/>
    <col min="13" max="14" width="4.7109375" style="688" customWidth="1"/>
    <col min="15" max="15" width="18" style="685" customWidth="1"/>
    <col min="16" max="16" width="14.28515625" style="724" customWidth="1"/>
    <col min="17" max="17" width="9.28515625" style="611" hidden="1" customWidth="1"/>
    <col min="18" max="18" width="14.42578125" style="119" hidden="1" customWidth="1"/>
    <col min="19" max="19" width="16.85546875" style="613" customWidth="1"/>
    <col min="20" max="254" width="9.140625" style="51"/>
    <col min="255" max="255" width="7.85546875" style="51" customWidth="1"/>
    <col min="256" max="257" width="10.140625" style="51" customWidth="1"/>
    <col min="258" max="258" width="47.7109375" style="51" customWidth="1"/>
    <col min="259" max="262" width="12.7109375" style="51" customWidth="1"/>
    <col min="263" max="265" width="23.28515625" style="51" customWidth="1"/>
    <col min="266" max="266" width="24.7109375" style="51" customWidth="1"/>
    <col min="267" max="268" width="11.7109375" style="51" customWidth="1"/>
    <col min="269" max="270" width="24.7109375" style="51" customWidth="1"/>
    <col min="271" max="271" width="3.28515625" style="51" customWidth="1"/>
    <col min="272" max="272" width="0" style="51" hidden="1" customWidth="1"/>
    <col min="273" max="510" width="9.140625" style="51"/>
    <col min="511" max="511" width="7.85546875" style="51" customWidth="1"/>
    <col min="512" max="513" width="10.140625" style="51" customWidth="1"/>
    <col min="514" max="514" width="47.7109375" style="51" customWidth="1"/>
    <col min="515" max="518" width="12.7109375" style="51" customWidth="1"/>
    <col min="519" max="521" width="23.28515625" style="51" customWidth="1"/>
    <col min="522" max="522" width="24.7109375" style="51" customWidth="1"/>
    <col min="523" max="524" width="11.7109375" style="51" customWidth="1"/>
    <col min="525" max="526" width="24.7109375" style="51" customWidth="1"/>
    <col min="527" max="527" width="3.28515625" style="51" customWidth="1"/>
    <col min="528" max="528" width="0" style="51" hidden="1" customWidth="1"/>
    <col min="529" max="766" width="9.140625" style="51"/>
    <col min="767" max="767" width="7.85546875" style="51" customWidth="1"/>
    <col min="768" max="769" width="10.140625" style="51" customWidth="1"/>
    <col min="770" max="770" width="47.7109375" style="51" customWidth="1"/>
    <col min="771" max="774" width="12.7109375" style="51" customWidth="1"/>
    <col min="775" max="777" width="23.28515625" style="51" customWidth="1"/>
    <col min="778" max="778" width="24.7109375" style="51" customWidth="1"/>
    <col min="779" max="780" width="11.7109375" style="51" customWidth="1"/>
    <col min="781" max="782" width="24.7109375" style="51" customWidth="1"/>
    <col min="783" max="783" width="3.28515625" style="51" customWidth="1"/>
    <col min="784" max="784" width="0" style="51" hidden="1" customWidth="1"/>
    <col min="785" max="1022" width="9.140625" style="51"/>
    <col min="1023" max="1023" width="7.85546875" style="51" customWidth="1"/>
    <col min="1024" max="1025" width="10.140625" style="51" customWidth="1"/>
    <col min="1026" max="1026" width="47.7109375" style="51" customWidth="1"/>
    <col min="1027" max="1030" width="12.7109375" style="51" customWidth="1"/>
    <col min="1031" max="1033" width="23.28515625" style="51" customWidth="1"/>
    <col min="1034" max="1034" width="24.7109375" style="51" customWidth="1"/>
    <col min="1035" max="1036" width="11.7109375" style="51" customWidth="1"/>
    <col min="1037" max="1038" width="24.7109375" style="51" customWidth="1"/>
    <col min="1039" max="1039" width="3.28515625" style="51" customWidth="1"/>
    <col min="1040" max="1040" width="0" style="51" hidden="1" customWidth="1"/>
    <col min="1041" max="1278" width="9.140625" style="51"/>
    <col min="1279" max="1279" width="7.85546875" style="51" customWidth="1"/>
    <col min="1280" max="1281" width="10.140625" style="51" customWidth="1"/>
    <col min="1282" max="1282" width="47.7109375" style="51" customWidth="1"/>
    <col min="1283" max="1286" width="12.7109375" style="51" customWidth="1"/>
    <col min="1287" max="1289" width="23.28515625" style="51" customWidth="1"/>
    <col min="1290" max="1290" width="24.7109375" style="51" customWidth="1"/>
    <col min="1291" max="1292" width="11.7109375" style="51" customWidth="1"/>
    <col min="1293" max="1294" width="24.7109375" style="51" customWidth="1"/>
    <col min="1295" max="1295" width="3.28515625" style="51" customWidth="1"/>
    <col min="1296" max="1296" width="0" style="51" hidden="1" customWidth="1"/>
    <col min="1297" max="1534" width="9.140625" style="51"/>
    <col min="1535" max="1535" width="7.85546875" style="51" customWidth="1"/>
    <col min="1536" max="1537" width="10.140625" style="51" customWidth="1"/>
    <col min="1538" max="1538" width="47.7109375" style="51" customWidth="1"/>
    <col min="1539" max="1542" width="12.7109375" style="51" customWidth="1"/>
    <col min="1543" max="1545" width="23.28515625" style="51" customWidth="1"/>
    <col min="1546" max="1546" width="24.7109375" style="51" customWidth="1"/>
    <col min="1547" max="1548" width="11.7109375" style="51" customWidth="1"/>
    <col min="1549" max="1550" width="24.7109375" style="51" customWidth="1"/>
    <col min="1551" max="1551" width="3.28515625" style="51" customWidth="1"/>
    <col min="1552" max="1552" width="0" style="51" hidden="1" customWidth="1"/>
    <col min="1553" max="1790" width="9.140625" style="51"/>
    <col min="1791" max="1791" width="7.85546875" style="51" customWidth="1"/>
    <col min="1792" max="1793" width="10.140625" style="51" customWidth="1"/>
    <col min="1794" max="1794" width="47.7109375" style="51" customWidth="1"/>
    <col min="1795" max="1798" width="12.7109375" style="51" customWidth="1"/>
    <col min="1799" max="1801" width="23.28515625" style="51" customWidth="1"/>
    <col min="1802" max="1802" width="24.7109375" style="51" customWidth="1"/>
    <col min="1803" max="1804" width="11.7109375" style="51" customWidth="1"/>
    <col min="1805" max="1806" width="24.7109375" style="51" customWidth="1"/>
    <col min="1807" max="1807" width="3.28515625" style="51" customWidth="1"/>
    <col min="1808" max="1808" width="0" style="51" hidden="1" customWidth="1"/>
    <col min="1809" max="2046" width="9.140625" style="51"/>
    <col min="2047" max="2047" width="7.85546875" style="51" customWidth="1"/>
    <col min="2048" max="2049" width="10.140625" style="51" customWidth="1"/>
    <col min="2050" max="2050" width="47.7109375" style="51" customWidth="1"/>
    <col min="2051" max="2054" width="12.7109375" style="51" customWidth="1"/>
    <col min="2055" max="2057" width="23.28515625" style="51" customWidth="1"/>
    <col min="2058" max="2058" width="24.7109375" style="51" customWidth="1"/>
    <col min="2059" max="2060" width="11.7109375" style="51" customWidth="1"/>
    <col min="2061" max="2062" width="24.7109375" style="51" customWidth="1"/>
    <col min="2063" max="2063" width="3.28515625" style="51" customWidth="1"/>
    <col min="2064" max="2064" width="0" style="51" hidden="1" customWidth="1"/>
    <col min="2065" max="2302" width="9.140625" style="51"/>
    <col min="2303" max="2303" width="7.85546875" style="51" customWidth="1"/>
    <col min="2304" max="2305" width="10.140625" style="51" customWidth="1"/>
    <col min="2306" max="2306" width="47.7109375" style="51" customWidth="1"/>
    <col min="2307" max="2310" width="12.7109375" style="51" customWidth="1"/>
    <col min="2311" max="2313" width="23.28515625" style="51" customWidth="1"/>
    <col min="2314" max="2314" width="24.7109375" style="51" customWidth="1"/>
    <col min="2315" max="2316" width="11.7109375" style="51" customWidth="1"/>
    <col min="2317" max="2318" width="24.7109375" style="51" customWidth="1"/>
    <col min="2319" max="2319" width="3.28515625" style="51" customWidth="1"/>
    <col min="2320" max="2320" width="0" style="51" hidden="1" customWidth="1"/>
    <col min="2321" max="2558" width="9.140625" style="51"/>
    <col min="2559" max="2559" width="7.85546875" style="51" customWidth="1"/>
    <col min="2560" max="2561" width="10.140625" style="51" customWidth="1"/>
    <col min="2562" max="2562" width="47.7109375" style="51" customWidth="1"/>
    <col min="2563" max="2566" width="12.7109375" style="51" customWidth="1"/>
    <col min="2567" max="2569" width="23.28515625" style="51" customWidth="1"/>
    <col min="2570" max="2570" width="24.7109375" style="51" customWidth="1"/>
    <col min="2571" max="2572" width="11.7109375" style="51" customWidth="1"/>
    <col min="2573" max="2574" width="24.7109375" style="51" customWidth="1"/>
    <col min="2575" max="2575" width="3.28515625" style="51" customWidth="1"/>
    <col min="2576" max="2576" width="0" style="51" hidden="1" customWidth="1"/>
    <col min="2577" max="2814" width="9.140625" style="51"/>
    <col min="2815" max="2815" width="7.85546875" style="51" customWidth="1"/>
    <col min="2816" max="2817" width="10.140625" style="51" customWidth="1"/>
    <col min="2818" max="2818" width="47.7109375" style="51" customWidth="1"/>
    <col min="2819" max="2822" width="12.7109375" style="51" customWidth="1"/>
    <col min="2823" max="2825" width="23.28515625" style="51" customWidth="1"/>
    <col min="2826" max="2826" width="24.7109375" style="51" customWidth="1"/>
    <col min="2827" max="2828" width="11.7109375" style="51" customWidth="1"/>
    <col min="2829" max="2830" width="24.7109375" style="51" customWidth="1"/>
    <col min="2831" max="2831" width="3.28515625" style="51" customWidth="1"/>
    <col min="2832" max="2832" width="0" style="51" hidden="1" customWidth="1"/>
    <col min="2833" max="3070" width="9.140625" style="51"/>
    <col min="3071" max="3071" width="7.85546875" style="51" customWidth="1"/>
    <col min="3072" max="3073" width="10.140625" style="51" customWidth="1"/>
    <col min="3074" max="3074" width="47.7109375" style="51" customWidth="1"/>
    <col min="3075" max="3078" width="12.7109375" style="51" customWidth="1"/>
    <col min="3079" max="3081" width="23.28515625" style="51" customWidth="1"/>
    <col min="3082" max="3082" width="24.7109375" style="51" customWidth="1"/>
    <col min="3083" max="3084" width="11.7109375" style="51" customWidth="1"/>
    <col min="3085" max="3086" width="24.7109375" style="51" customWidth="1"/>
    <col min="3087" max="3087" width="3.28515625" style="51" customWidth="1"/>
    <col min="3088" max="3088" width="0" style="51" hidden="1" customWidth="1"/>
    <col min="3089" max="3326" width="9.140625" style="51"/>
    <col min="3327" max="3327" width="7.85546875" style="51" customWidth="1"/>
    <col min="3328" max="3329" width="10.140625" style="51" customWidth="1"/>
    <col min="3330" max="3330" width="47.7109375" style="51" customWidth="1"/>
    <col min="3331" max="3334" width="12.7109375" style="51" customWidth="1"/>
    <col min="3335" max="3337" width="23.28515625" style="51" customWidth="1"/>
    <col min="3338" max="3338" width="24.7109375" style="51" customWidth="1"/>
    <col min="3339" max="3340" width="11.7109375" style="51" customWidth="1"/>
    <col min="3341" max="3342" width="24.7109375" style="51" customWidth="1"/>
    <col min="3343" max="3343" width="3.28515625" style="51" customWidth="1"/>
    <col min="3344" max="3344" width="0" style="51" hidden="1" customWidth="1"/>
    <col min="3345" max="3582" width="9.140625" style="51"/>
    <col min="3583" max="3583" width="7.85546875" style="51" customWidth="1"/>
    <col min="3584" max="3585" width="10.140625" style="51" customWidth="1"/>
    <col min="3586" max="3586" width="47.7109375" style="51" customWidth="1"/>
    <col min="3587" max="3590" width="12.7109375" style="51" customWidth="1"/>
    <col min="3591" max="3593" width="23.28515625" style="51" customWidth="1"/>
    <col min="3594" max="3594" width="24.7109375" style="51" customWidth="1"/>
    <col min="3595" max="3596" width="11.7109375" style="51" customWidth="1"/>
    <col min="3597" max="3598" width="24.7109375" style="51" customWidth="1"/>
    <col min="3599" max="3599" width="3.28515625" style="51" customWidth="1"/>
    <col min="3600" max="3600" width="0" style="51" hidden="1" customWidth="1"/>
    <col min="3601" max="3838" width="9.140625" style="51"/>
    <col min="3839" max="3839" width="7.85546875" style="51" customWidth="1"/>
    <col min="3840" max="3841" width="10.140625" style="51" customWidth="1"/>
    <col min="3842" max="3842" width="47.7109375" style="51" customWidth="1"/>
    <col min="3843" max="3846" width="12.7109375" style="51" customWidth="1"/>
    <col min="3847" max="3849" width="23.28515625" style="51" customWidth="1"/>
    <col min="3850" max="3850" width="24.7109375" style="51" customWidth="1"/>
    <col min="3851" max="3852" width="11.7109375" style="51" customWidth="1"/>
    <col min="3853" max="3854" width="24.7109375" style="51" customWidth="1"/>
    <col min="3855" max="3855" width="3.28515625" style="51" customWidth="1"/>
    <col min="3856" max="3856" width="0" style="51" hidden="1" customWidth="1"/>
    <col min="3857" max="4094" width="9.140625" style="51"/>
    <col min="4095" max="4095" width="7.85546875" style="51" customWidth="1"/>
    <col min="4096" max="4097" width="10.140625" style="51" customWidth="1"/>
    <col min="4098" max="4098" width="47.7109375" style="51" customWidth="1"/>
    <col min="4099" max="4102" width="12.7109375" style="51" customWidth="1"/>
    <col min="4103" max="4105" width="23.28515625" style="51" customWidth="1"/>
    <col min="4106" max="4106" width="24.7109375" style="51" customWidth="1"/>
    <col min="4107" max="4108" width="11.7109375" style="51" customWidth="1"/>
    <col min="4109" max="4110" width="24.7109375" style="51" customWidth="1"/>
    <col min="4111" max="4111" width="3.28515625" style="51" customWidth="1"/>
    <col min="4112" max="4112" width="0" style="51" hidden="1" customWidth="1"/>
    <col min="4113" max="4350" width="9.140625" style="51"/>
    <col min="4351" max="4351" width="7.85546875" style="51" customWidth="1"/>
    <col min="4352" max="4353" width="10.140625" style="51" customWidth="1"/>
    <col min="4354" max="4354" width="47.7109375" style="51" customWidth="1"/>
    <col min="4355" max="4358" width="12.7109375" style="51" customWidth="1"/>
    <col min="4359" max="4361" width="23.28515625" style="51" customWidth="1"/>
    <col min="4362" max="4362" width="24.7109375" style="51" customWidth="1"/>
    <col min="4363" max="4364" width="11.7109375" style="51" customWidth="1"/>
    <col min="4365" max="4366" width="24.7109375" style="51" customWidth="1"/>
    <col min="4367" max="4367" width="3.28515625" style="51" customWidth="1"/>
    <col min="4368" max="4368" width="0" style="51" hidden="1" customWidth="1"/>
    <col min="4369" max="4606" width="9.140625" style="51"/>
    <col min="4607" max="4607" width="7.85546875" style="51" customWidth="1"/>
    <col min="4608" max="4609" width="10.140625" style="51" customWidth="1"/>
    <col min="4610" max="4610" width="47.7109375" style="51" customWidth="1"/>
    <col min="4611" max="4614" width="12.7109375" style="51" customWidth="1"/>
    <col min="4615" max="4617" width="23.28515625" style="51" customWidth="1"/>
    <col min="4618" max="4618" width="24.7109375" style="51" customWidth="1"/>
    <col min="4619" max="4620" width="11.7109375" style="51" customWidth="1"/>
    <col min="4621" max="4622" width="24.7109375" style="51" customWidth="1"/>
    <col min="4623" max="4623" width="3.28515625" style="51" customWidth="1"/>
    <col min="4624" max="4624" width="0" style="51" hidden="1" customWidth="1"/>
    <col min="4625" max="4862" width="9.140625" style="51"/>
    <col min="4863" max="4863" width="7.85546875" style="51" customWidth="1"/>
    <col min="4864" max="4865" width="10.140625" style="51" customWidth="1"/>
    <col min="4866" max="4866" width="47.7109375" style="51" customWidth="1"/>
    <col min="4867" max="4870" width="12.7109375" style="51" customWidth="1"/>
    <col min="4871" max="4873" width="23.28515625" style="51" customWidth="1"/>
    <col min="4874" max="4874" width="24.7109375" style="51" customWidth="1"/>
    <col min="4875" max="4876" width="11.7109375" style="51" customWidth="1"/>
    <col min="4877" max="4878" width="24.7109375" style="51" customWidth="1"/>
    <col min="4879" max="4879" width="3.28515625" style="51" customWidth="1"/>
    <col min="4880" max="4880" width="0" style="51" hidden="1" customWidth="1"/>
    <col min="4881" max="5118" width="9.140625" style="51"/>
    <col min="5119" max="5119" width="7.85546875" style="51" customWidth="1"/>
    <col min="5120" max="5121" width="10.140625" style="51" customWidth="1"/>
    <col min="5122" max="5122" width="47.7109375" style="51" customWidth="1"/>
    <col min="5123" max="5126" width="12.7109375" style="51" customWidth="1"/>
    <col min="5127" max="5129" width="23.28515625" style="51" customWidth="1"/>
    <col min="5130" max="5130" width="24.7109375" style="51" customWidth="1"/>
    <col min="5131" max="5132" width="11.7109375" style="51" customWidth="1"/>
    <col min="5133" max="5134" width="24.7109375" style="51" customWidth="1"/>
    <col min="5135" max="5135" width="3.28515625" style="51" customWidth="1"/>
    <col min="5136" max="5136" width="0" style="51" hidden="1" customWidth="1"/>
    <col min="5137" max="5374" width="9.140625" style="51"/>
    <col min="5375" max="5375" width="7.85546875" style="51" customWidth="1"/>
    <col min="5376" max="5377" width="10.140625" style="51" customWidth="1"/>
    <col min="5378" max="5378" width="47.7109375" style="51" customWidth="1"/>
    <col min="5379" max="5382" width="12.7109375" style="51" customWidth="1"/>
    <col min="5383" max="5385" width="23.28515625" style="51" customWidth="1"/>
    <col min="5386" max="5386" width="24.7109375" style="51" customWidth="1"/>
    <col min="5387" max="5388" width="11.7109375" style="51" customWidth="1"/>
    <col min="5389" max="5390" width="24.7109375" style="51" customWidth="1"/>
    <col min="5391" max="5391" width="3.28515625" style="51" customWidth="1"/>
    <col min="5392" max="5392" width="0" style="51" hidden="1" customWidth="1"/>
    <col min="5393" max="5630" width="9.140625" style="51"/>
    <col min="5631" max="5631" width="7.85546875" style="51" customWidth="1"/>
    <col min="5632" max="5633" width="10.140625" style="51" customWidth="1"/>
    <col min="5634" max="5634" width="47.7109375" style="51" customWidth="1"/>
    <col min="5635" max="5638" width="12.7109375" style="51" customWidth="1"/>
    <col min="5639" max="5641" width="23.28515625" style="51" customWidth="1"/>
    <col min="5642" max="5642" width="24.7109375" style="51" customWidth="1"/>
    <col min="5643" max="5644" width="11.7109375" style="51" customWidth="1"/>
    <col min="5645" max="5646" width="24.7109375" style="51" customWidth="1"/>
    <col min="5647" max="5647" width="3.28515625" style="51" customWidth="1"/>
    <col min="5648" max="5648" width="0" style="51" hidden="1" customWidth="1"/>
    <col min="5649" max="5886" width="9.140625" style="51"/>
    <col min="5887" max="5887" width="7.85546875" style="51" customWidth="1"/>
    <col min="5888" max="5889" width="10.140625" style="51" customWidth="1"/>
    <col min="5890" max="5890" width="47.7109375" style="51" customWidth="1"/>
    <col min="5891" max="5894" width="12.7109375" style="51" customWidth="1"/>
    <col min="5895" max="5897" width="23.28515625" style="51" customWidth="1"/>
    <col min="5898" max="5898" width="24.7109375" style="51" customWidth="1"/>
    <col min="5899" max="5900" width="11.7109375" style="51" customWidth="1"/>
    <col min="5901" max="5902" width="24.7109375" style="51" customWidth="1"/>
    <col min="5903" max="5903" width="3.28515625" style="51" customWidth="1"/>
    <col min="5904" max="5904" width="0" style="51" hidden="1" customWidth="1"/>
    <col min="5905" max="6142" width="9.140625" style="51"/>
    <col min="6143" max="6143" width="7.85546875" style="51" customWidth="1"/>
    <col min="6144" max="6145" width="10.140625" style="51" customWidth="1"/>
    <col min="6146" max="6146" width="47.7109375" style="51" customWidth="1"/>
    <col min="6147" max="6150" width="12.7109375" style="51" customWidth="1"/>
    <col min="6151" max="6153" width="23.28515625" style="51" customWidth="1"/>
    <col min="6154" max="6154" width="24.7109375" style="51" customWidth="1"/>
    <col min="6155" max="6156" width="11.7109375" style="51" customWidth="1"/>
    <col min="6157" max="6158" width="24.7109375" style="51" customWidth="1"/>
    <col min="6159" max="6159" width="3.28515625" style="51" customWidth="1"/>
    <col min="6160" max="6160" width="0" style="51" hidden="1" customWidth="1"/>
    <col min="6161" max="6398" width="9.140625" style="51"/>
    <col min="6399" max="6399" width="7.85546875" style="51" customWidth="1"/>
    <col min="6400" max="6401" width="10.140625" style="51" customWidth="1"/>
    <col min="6402" max="6402" width="47.7109375" style="51" customWidth="1"/>
    <col min="6403" max="6406" width="12.7109375" style="51" customWidth="1"/>
    <col min="6407" max="6409" width="23.28515625" style="51" customWidth="1"/>
    <col min="6410" max="6410" width="24.7109375" style="51" customWidth="1"/>
    <col min="6411" max="6412" width="11.7109375" style="51" customWidth="1"/>
    <col min="6413" max="6414" width="24.7109375" style="51" customWidth="1"/>
    <col min="6415" max="6415" width="3.28515625" style="51" customWidth="1"/>
    <col min="6416" max="6416" width="0" style="51" hidden="1" customWidth="1"/>
    <col min="6417" max="6654" width="9.140625" style="51"/>
    <col min="6655" max="6655" width="7.85546875" style="51" customWidth="1"/>
    <col min="6656" max="6657" width="10.140625" style="51" customWidth="1"/>
    <col min="6658" max="6658" width="47.7109375" style="51" customWidth="1"/>
    <col min="6659" max="6662" width="12.7109375" style="51" customWidth="1"/>
    <col min="6663" max="6665" width="23.28515625" style="51" customWidth="1"/>
    <col min="6666" max="6666" width="24.7109375" style="51" customWidth="1"/>
    <col min="6667" max="6668" width="11.7109375" style="51" customWidth="1"/>
    <col min="6669" max="6670" width="24.7109375" style="51" customWidth="1"/>
    <col min="6671" max="6671" width="3.28515625" style="51" customWidth="1"/>
    <col min="6672" max="6672" width="0" style="51" hidden="1" customWidth="1"/>
    <col min="6673" max="6910" width="9.140625" style="51"/>
    <col min="6911" max="6911" width="7.85546875" style="51" customWidth="1"/>
    <col min="6912" max="6913" width="10.140625" style="51" customWidth="1"/>
    <col min="6914" max="6914" width="47.7109375" style="51" customWidth="1"/>
    <col min="6915" max="6918" width="12.7109375" style="51" customWidth="1"/>
    <col min="6919" max="6921" width="23.28515625" style="51" customWidth="1"/>
    <col min="6922" max="6922" width="24.7109375" style="51" customWidth="1"/>
    <col min="6923" max="6924" width="11.7109375" style="51" customWidth="1"/>
    <col min="6925" max="6926" width="24.7109375" style="51" customWidth="1"/>
    <col min="6927" max="6927" width="3.28515625" style="51" customWidth="1"/>
    <col min="6928" max="6928" width="0" style="51" hidden="1" customWidth="1"/>
    <col min="6929" max="7166" width="9.140625" style="51"/>
    <col min="7167" max="7167" width="7.85546875" style="51" customWidth="1"/>
    <col min="7168" max="7169" width="10.140625" style="51" customWidth="1"/>
    <col min="7170" max="7170" width="47.7109375" style="51" customWidth="1"/>
    <col min="7171" max="7174" width="12.7109375" style="51" customWidth="1"/>
    <col min="7175" max="7177" width="23.28515625" style="51" customWidth="1"/>
    <col min="7178" max="7178" width="24.7109375" style="51" customWidth="1"/>
    <col min="7179" max="7180" width="11.7109375" style="51" customWidth="1"/>
    <col min="7181" max="7182" width="24.7109375" style="51" customWidth="1"/>
    <col min="7183" max="7183" width="3.28515625" style="51" customWidth="1"/>
    <col min="7184" max="7184" width="0" style="51" hidden="1" customWidth="1"/>
    <col min="7185" max="7422" width="9.140625" style="51"/>
    <col min="7423" max="7423" width="7.85546875" style="51" customWidth="1"/>
    <col min="7424" max="7425" width="10.140625" style="51" customWidth="1"/>
    <col min="7426" max="7426" width="47.7109375" style="51" customWidth="1"/>
    <col min="7427" max="7430" width="12.7109375" style="51" customWidth="1"/>
    <col min="7431" max="7433" width="23.28515625" style="51" customWidth="1"/>
    <col min="7434" max="7434" width="24.7109375" style="51" customWidth="1"/>
    <col min="7435" max="7436" width="11.7109375" style="51" customWidth="1"/>
    <col min="7437" max="7438" width="24.7109375" style="51" customWidth="1"/>
    <col min="7439" max="7439" width="3.28515625" style="51" customWidth="1"/>
    <col min="7440" max="7440" width="0" style="51" hidden="1" customWidth="1"/>
    <col min="7441" max="7678" width="9.140625" style="51"/>
    <col min="7679" max="7679" width="7.85546875" style="51" customWidth="1"/>
    <col min="7680" max="7681" width="10.140625" style="51" customWidth="1"/>
    <col min="7682" max="7682" width="47.7109375" style="51" customWidth="1"/>
    <col min="7683" max="7686" width="12.7109375" style="51" customWidth="1"/>
    <col min="7687" max="7689" width="23.28515625" style="51" customWidth="1"/>
    <col min="7690" max="7690" width="24.7109375" style="51" customWidth="1"/>
    <col min="7691" max="7692" width="11.7109375" style="51" customWidth="1"/>
    <col min="7693" max="7694" width="24.7109375" style="51" customWidth="1"/>
    <col min="7695" max="7695" width="3.28515625" style="51" customWidth="1"/>
    <col min="7696" max="7696" width="0" style="51" hidden="1" customWidth="1"/>
    <col min="7697" max="7934" width="9.140625" style="51"/>
    <col min="7935" max="7935" width="7.85546875" style="51" customWidth="1"/>
    <col min="7936" max="7937" width="10.140625" style="51" customWidth="1"/>
    <col min="7938" max="7938" width="47.7109375" style="51" customWidth="1"/>
    <col min="7939" max="7942" width="12.7109375" style="51" customWidth="1"/>
    <col min="7943" max="7945" width="23.28515625" style="51" customWidth="1"/>
    <col min="7946" max="7946" width="24.7109375" style="51" customWidth="1"/>
    <col min="7947" max="7948" width="11.7109375" style="51" customWidth="1"/>
    <col min="7949" max="7950" width="24.7109375" style="51" customWidth="1"/>
    <col min="7951" max="7951" width="3.28515625" style="51" customWidth="1"/>
    <col min="7952" max="7952" width="0" style="51" hidden="1" customWidth="1"/>
    <col min="7953" max="8190" width="9.140625" style="51"/>
    <col min="8191" max="8191" width="7.85546875" style="51" customWidth="1"/>
    <col min="8192" max="8193" width="10.140625" style="51" customWidth="1"/>
    <col min="8194" max="8194" width="47.7109375" style="51" customWidth="1"/>
    <col min="8195" max="8198" width="12.7109375" style="51" customWidth="1"/>
    <col min="8199" max="8201" width="23.28515625" style="51" customWidth="1"/>
    <col min="8202" max="8202" width="24.7109375" style="51" customWidth="1"/>
    <col min="8203" max="8204" width="11.7109375" style="51" customWidth="1"/>
    <col min="8205" max="8206" width="24.7109375" style="51" customWidth="1"/>
    <col min="8207" max="8207" width="3.28515625" style="51" customWidth="1"/>
    <col min="8208" max="8208" width="0" style="51" hidden="1" customWidth="1"/>
    <col min="8209" max="8446" width="9.140625" style="51"/>
    <col min="8447" max="8447" width="7.85546875" style="51" customWidth="1"/>
    <col min="8448" max="8449" width="10.140625" style="51" customWidth="1"/>
    <col min="8450" max="8450" width="47.7109375" style="51" customWidth="1"/>
    <col min="8451" max="8454" width="12.7109375" style="51" customWidth="1"/>
    <col min="8455" max="8457" width="23.28515625" style="51" customWidth="1"/>
    <col min="8458" max="8458" width="24.7109375" style="51" customWidth="1"/>
    <col min="8459" max="8460" width="11.7109375" style="51" customWidth="1"/>
    <col min="8461" max="8462" width="24.7109375" style="51" customWidth="1"/>
    <col min="8463" max="8463" width="3.28515625" style="51" customWidth="1"/>
    <col min="8464" max="8464" width="0" style="51" hidden="1" customWidth="1"/>
    <col min="8465" max="8702" width="9.140625" style="51"/>
    <col min="8703" max="8703" width="7.85546875" style="51" customWidth="1"/>
    <col min="8704" max="8705" width="10.140625" style="51" customWidth="1"/>
    <col min="8706" max="8706" width="47.7109375" style="51" customWidth="1"/>
    <col min="8707" max="8710" width="12.7109375" style="51" customWidth="1"/>
    <col min="8711" max="8713" width="23.28515625" style="51" customWidth="1"/>
    <col min="8714" max="8714" width="24.7109375" style="51" customWidth="1"/>
    <col min="8715" max="8716" width="11.7109375" style="51" customWidth="1"/>
    <col min="8717" max="8718" width="24.7109375" style="51" customWidth="1"/>
    <col min="8719" max="8719" width="3.28515625" style="51" customWidth="1"/>
    <col min="8720" max="8720" width="0" style="51" hidden="1" customWidth="1"/>
    <col min="8721" max="8958" width="9.140625" style="51"/>
    <col min="8959" max="8959" width="7.85546875" style="51" customWidth="1"/>
    <col min="8960" max="8961" width="10.140625" style="51" customWidth="1"/>
    <col min="8962" max="8962" width="47.7109375" style="51" customWidth="1"/>
    <col min="8963" max="8966" width="12.7109375" style="51" customWidth="1"/>
    <col min="8967" max="8969" width="23.28515625" style="51" customWidth="1"/>
    <col min="8970" max="8970" width="24.7109375" style="51" customWidth="1"/>
    <col min="8971" max="8972" width="11.7109375" style="51" customWidth="1"/>
    <col min="8973" max="8974" width="24.7109375" style="51" customWidth="1"/>
    <col min="8975" max="8975" width="3.28515625" style="51" customWidth="1"/>
    <col min="8976" max="8976" width="0" style="51" hidden="1" customWidth="1"/>
    <col min="8977" max="9214" width="9.140625" style="51"/>
    <col min="9215" max="9215" width="7.85546875" style="51" customWidth="1"/>
    <col min="9216" max="9217" width="10.140625" style="51" customWidth="1"/>
    <col min="9218" max="9218" width="47.7109375" style="51" customWidth="1"/>
    <col min="9219" max="9222" width="12.7109375" style="51" customWidth="1"/>
    <col min="9223" max="9225" width="23.28515625" style="51" customWidth="1"/>
    <col min="9226" max="9226" width="24.7109375" style="51" customWidth="1"/>
    <col min="9227" max="9228" width="11.7109375" style="51" customWidth="1"/>
    <col min="9229" max="9230" width="24.7109375" style="51" customWidth="1"/>
    <col min="9231" max="9231" width="3.28515625" style="51" customWidth="1"/>
    <col min="9232" max="9232" width="0" style="51" hidden="1" customWidth="1"/>
    <col min="9233" max="9470" width="9.140625" style="51"/>
    <col min="9471" max="9471" width="7.85546875" style="51" customWidth="1"/>
    <col min="9472" max="9473" width="10.140625" style="51" customWidth="1"/>
    <col min="9474" max="9474" width="47.7109375" style="51" customWidth="1"/>
    <col min="9475" max="9478" width="12.7109375" style="51" customWidth="1"/>
    <col min="9479" max="9481" width="23.28515625" style="51" customWidth="1"/>
    <col min="9482" max="9482" width="24.7109375" style="51" customWidth="1"/>
    <col min="9483" max="9484" width="11.7109375" style="51" customWidth="1"/>
    <col min="9485" max="9486" width="24.7109375" style="51" customWidth="1"/>
    <col min="9487" max="9487" width="3.28515625" style="51" customWidth="1"/>
    <col min="9488" max="9488" width="0" style="51" hidden="1" customWidth="1"/>
    <col min="9489" max="9726" width="9.140625" style="51"/>
    <col min="9727" max="9727" width="7.85546875" style="51" customWidth="1"/>
    <col min="9728" max="9729" width="10.140625" style="51" customWidth="1"/>
    <col min="9730" max="9730" width="47.7109375" style="51" customWidth="1"/>
    <col min="9731" max="9734" width="12.7109375" style="51" customWidth="1"/>
    <col min="9735" max="9737" width="23.28515625" style="51" customWidth="1"/>
    <col min="9738" max="9738" width="24.7109375" style="51" customWidth="1"/>
    <col min="9739" max="9740" width="11.7109375" style="51" customWidth="1"/>
    <col min="9741" max="9742" width="24.7109375" style="51" customWidth="1"/>
    <col min="9743" max="9743" width="3.28515625" style="51" customWidth="1"/>
    <col min="9744" max="9744" width="0" style="51" hidden="1" customWidth="1"/>
    <col min="9745" max="9982" width="9.140625" style="51"/>
    <col min="9983" max="9983" width="7.85546875" style="51" customWidth="1"/>
    <col min="9984" max="9985" width="10.140625" style="51" customWidth="1"/>
    <col min="9986" max="9986" width="47.7109375" style="51" customWidth="1"/>
    <col min="9987" max="9990" width="12.7109375" style="51" customWidth="1"/>
    <col min="9991" max="9993" width="23.28515625" style="51" customWidth="1"/>
    <col min="9994" max="9994" width="24.7109375" style="51" customWidth="1"/>
    <col min="9995" max="9996" width="11.7109375" style="51" customWidth="1"/>
    <col min="9997" max="9998" width="24.7109375" style="51" customWidth="1"/>
    <col min="9999" max="9999" width="3.28515625" style="51" customWidth="1"/>
    <col min="10000" max="10000" width="0" style="51" hidden="1" customWidth="1"/>
    <col min="10001" max="10238" width="9.140625" style="51"/>
    <col min="10239" max="10239" width="7.85546875" style="51" customWidth="1"/>
    <col min="10240" max="10241" width="10.140625" style="51" customWidth="1"/>
    <col min="10242" max="10242" width="47.7109375" style="51" customWidth="1"/>
    <col min="10243" max="10246" width="12.7109375" style="51" customWidth="1"/>
    <col min="10247" max="10249" width="23.28515625" style="51" customWidth="1"/>
    <col min="10250" max="10250" width="24.7109375" style="51" customWidth="1"/>
    <col min="10251" max="10252" width="11.7109375" style="51" customWidth="1"/>
    <col min="10253" max="10254" width="24.7109375" style="51" customWidth="1"/>
    <col min="10255" max="10255" width="3.28515625" style="51" customWidth="1"/>
    <col min="10256" max="10256" width="0" style="51" hidden="1" customWidth="1"/>
    <col min="10257" max="10494" width="9.140625" style="51"/>
    <col min="10495" max="10495" width="7.85546875" style="51" customWidth="1"/>
    <col min="10496" max="10497" width="10.140625" style="51" customWidth="1"/>
    <col min="10498" max="10498" width="47.7109375" style="51" customWidth="1"/>
    <col min="10499" max="10502" width="12.7109375" style="51" customWidth="1"/>
    <col min="10503" max="10505" width="23.28515625" style="51" customWidth="1"/>
    <col min="10506" max="10506" width="24.7109375" style="51" customWidth="1"/>
    <col min="10507" max="10508" width="11.7109375" style="51" customWidth="1"/>
    <col min="10509" max="10510" width="24.7109375" style="51" customWidth="1"/>
    <col min="10511" max="10511" width="3.28515625" style="51" customWidth="1"/>
    <col min="10512" max="10512" width="0" style="51" hidden="1" customWidth="1"/>
    <col min="10513" max="10750" width="9.140625" style="51"/>
    <col min="10751" max="10751" width="7.85546875" style="51" customWidth="1"/>
    <col min="10752" max="10753" width="10.140625" style="51" customWidth="1"/>
    <col min="10754" max="10754" width="47.7109375" style="51" customWidth="1"/>
    <col min="10755" max="10758" width="12.7109375" style="51" customWidth="1"/>
    <col min="10759" max="10761" width="23.28515625" style="51" customWidth="1"/>
    <col min="10762" max="10762" width="24.7109375" style="51" customWidth="1"/>
    <col min="10763" max="10764" width="11.7109375" style="51" customWidth="1"/>
    <col min="10765" max="10766" width="24.7109375" style="51" customWidth="1"/>
    <col min="10767" max="10767" width="3.28515625" style="51" customWidth="1"/>
    <col min="10768" max="10768" width="0" style="51" hidden="1" customWidth="1"/>
    <col min="10769" max="11006" width="9.140625" style="51"/>
    <col min="11007" max="11007" width="7.85546875" style="51" customWidth="1"/>
    <col min="11008" max="11009" width="10.140625" style="51" customWidth="1"/>
    <col min="11010" max="11010" width="47.7109375" style="51" customWidth="1"/>
    <col min="11011" max="11014" width="12.7109375" style="51" customWidth="1"/>
    <col min="11015" max="11017" width="23.28515625" style="51" customWidth="1"/>
    <col min="11018" max="11018" width="24.7109375" style="51" customWidth="1"/>
    <col min="11019" max="11020" width="11.7109375" style="51" customWidth="1"/>
    <col min="11021" max="11022" width="24.7109375" style="51" customWidth="1"/>
    <col min="11023" max="11023" width="3.28515625" style="51" customWidth="1"/>
    <col min="11024" max="11024" width="0" style="51" hidden="1" customWidth="1"/>
    <col min="11025" max="11262" width="9.140625" style="51"/>
    <col min="11263" max="11263" width="7.85546875" style="51" customWidth="1"/>
    <col min="11264" max="11265" width="10.140625" style="51" customWidth="1"/>
    <col min="11266" max="11266" width="47.7109375" style="51" customWidth="1"/>
    <col min="11267" max="11270" width="12.7109375" style="51" customWidth="1"/>
    <col min="11271" max="11273" width="23.28515625" style="51" customWidth="1"/>
    <col min="11274" max="11274" width="24.7109375" style="51" customWidth="1"/>
    <col min="11275" max="11276" width="11.7109375" style="51" customWidth="1"/>
    <col min="11277" max="11278" width="24.7109375" style="51" customWidth="1"/>
    <col min="11279" max="11279" width="3.28515625" style="51" customWidth="1"/>
    <col min="11280" max="11280" width="0" style="51" hidden="1" customWidth="1"/>
    <col min="11281" max="11518" width="9.140625" style="51"/>
    <col min="11519" max="11519" width="7.85546875" style="51" customWidth="1"/>
    <col min="11520" max="11521" width="10.140625" style="51" customWidth="1"/>
    <col min="11522" max="11522" width="47.7109375" style="51" customWidth="1"/>
    <col min="11523" max="11526" width="12.7109375" style="51" customWidth="1"/>
    <col min="11527" max="11529" width="23.28515625" style="51" customWidth="1"/>
    <col min="11530" max="11530" width="24.7109375" style="51" customWidth="1"/>
    <col min="11531" max="11532" width="11.7109375" style="51" customWidth="1"/>
    <col min="11533" max="11534" width="24.7109375" style="51" customWidth="1"/>
    <col min="11535" max="11535" width="3.28515625" style="51" customWidth="1"/>
    <col min="11536" max="11536" width="0" style="51" hidden="1" customWidth="1"/>
    <col min="11537" max="11774" width="9.140625" style="51"/>
    <col min="11775" max="11775" width="7.85546875" style="51" customWidth="1"/>
    <col min="11776" max="11777" width="10.140625" style="51" customWidth="1"/>
    <col min="11778" max="11778" width="47.7109375" style="51" customWidth="1"/>
    <col min="11779" max="11782" width="12.7109375" style="51" customWidth="1"/>
    <col min="11783" max="11785" width="23.28515625" style="51" customWidth="1"/>
    <col min="11786" max="11786" width="24.7109375" style="51" customWidth="1"/>
    <col min="11787" max="11788" width="11.7109375" style="51" customWidth="1"/>
    <col min="11789" max="11790" width="24.7109375" style="51" customWidth="1"/>
    <col min="11791" max="11791" width="3.28515625" style="51" customWidth="1"/>
    <col min="11792" max="11792" width="0" style="51" hidden="1" customWidth="1"/>
    <col min="11793" max="12030" width="9.140625" style="51"/>
    <col min="12031" max="12031" width="7.85546875" style="51" customWidth="1"/>
    <col min="12032" max="12033" width="10.140625" style="51" customWidth="1"/>
    <col min="12034" max="12034" width="47.7109375" style="51" customWidth="1"/>
    <col min="12035" max="12038" width="12.7109375" style="51" customWidth="1"/>
    <col min="12039" max="12041" width="23.28515625" style="51" customWidth="1"/>
    <col min="12042" max="12042" width="24.7109375" style="51" customWidth="1"/>
    <col min="12043" max="12044" width="11.7109375" style="51" customWidth="1"/>
    <col min="12045" max="12046" width="24.7109375" style="51" customWidth="1"/>
    <col min="12047" max="12047" width="3.28515625" style="51" customWidth="1"/>
    <col min="12048" max="12048" width="0" style="51" hidden="1" customWidth="1"/>
    <col min="12049" max="12286" width="9.140625" style="51"/>
    <col min="12287" max="12287" width="7.85546875" style="51" customWidth="1"/>
    <col min="12288" max="12289" width="10.140625" style="51" customWidth="1"/>
    <col min="12290" max="12290" width="47.7109375" style="51" customWidth="1"/>
    <col min="12291" max="12294" width="12.7109375" style="51" customWidth="1"/>
    <col min="12295" max="12297" width="23.28515625" style="51" customWidth="1"/>
    <col min="12298" max="12298" width="24.7109375" style="51" customWidth="1"/>
    <col min="12299" max="12300" width="11.7109375" style="51" customWidth="1"/>
    <col min="12301" max="12302" width="24.7109375" style="51" customWidth="1"/>
    <col min="12303" max="12303" width="3.28515625" style="51" customWidth="1"/>
    <col min="12304" max="12304" width="0" style="51" hidden="1" customWidth="1"/>
    <col min="12305" max="12542" width="9.140625" style="51"/>
    <col min="12543" max="12543" width="7.85546875" style="51" customWidth="1"/>
    <col min="12544" max="12545" width="10.140625" style="51" customWidth="1"/>
    <col min="12546" max="12546" width="47.7109375" style="51" customWidth="1"/>
    <col min="12547" max="12550" width="12.7109375" style="51" customWidth="1"/>
    <col min="12551" max="12553" width="23.28515625" style="51" customWidth="1"/>
    <col min="12554" max="12554" width="24.7109375" style="51" customWidth="1"/>
    <col min="12555" max="12556" width="11.7109375" style="51" customWidth="1"/>
    <col min="12557" max="12558" width="24.7109375" style="51" customWidth="1"/>
    <col min="12559" max="12559" width="3.28515625" style="51" customWidth="1"/>
    <col min="12560" max="12560" width="0" style="51" hidden="1" customWidth="1"/>
    <col min="12561" max="12798" width="9.140625" style="51"/>
    <col min="12799" max="12799" width="7.85546875" style="51" customWidth="1"/>
    <col min="12800" max="12801" width="10.140625" style="51" customWidth="1"/>
    <col min="12802" max="12802" width="47.7109375" style="51" customWidth="1"/>
    <col min="12803" max="12806" width="12.7109375" style="51" customWidth="1"/>
    <col min="12807" max="12809" width="23.28515625" style="51" customWidth="1"/>
    <col min="12810" max="12810" width="24.7109375" style="51" customWidth="1"/>
    <col min="12811" max="12812" width="11.7109375" style="51" customWidth="1"/>
    <col min="12813" max="12814" width="24.7109375" style="51" customWidth="1"/>
    <col min="12815" max="12815" width="3.28515625" style="51" customWidth="1"/>
    <col min="12816" max="12816" width="0" style="51" hidden="1" customWidth="1"/>
    <col min="12817" max="13054" width="9.140625" style="51"/>
    <col min="13055" max="13055" width="7.85546875" style="51" customWidth="1"/>
    <col min="13056" max="13057" width="10.140625" style="51" customWidth="1"/>
    <col min="13058" max="13058" width="47.7109375" style="51" customWidth="1"/>
    <col min="13059" max="13062" width="12.7109375" style="51" customWidth="1"/>
    <col min="13063" max="13065" width="23.28515625" style="51" customWidth="1"/>
    <col min="13066" max="13066" width="24.7109375" style="51" customWidth="1"/>
    <col min="13067" max="13068" width="11.7109375" style="51" customWidth="1"/>
    <col min="13069" max="13070" width="24.7109375" style="51" customWidth="1"/>
    <col min="13071" max="13071" width="3.28515625" style="51" customWidth="1"/>
    <col min="13072" max="13072" width="0" style="51" hidden="1" customWidth="1"/>
    <col min="13073" max="13310" width="9.140625" style="51"/>
    <col min="13311" max="13311" width="7.85546875" style="51" customWidth="1"/>
    <col min="13312" max="13313" width="10.140625" style="51" customWidth="1"/>
    <col min="13314" max="13314" width="47.7109375" style="51" customWidth="1"/>
    <col min="13315" max="13318" width="12.7109375" style="51" customWidth="1"/>
    <col min="13319" max="13321" width="23.28515625" style="51" customWidth="1"/>
    <col min="13322" max="13322" width="24.7109375" style="51" customWidth="1"/>
    <col min="13323" max="13324" width="11.7109375" style="51" customWidth="1"/>
    <col min="13325" max="13326" width="24.7109375" style="51" customWidth="1"/>
    <col min="13327" max="13327" width="3.28515625" style="51" customWidth="1"/>
    <col min="13328" max="13328" width="0" style="51" hidden="1" customWidth="1"/>
    <col min="13329" max="13566" width="9.140625" style="51"/>
    <col min="13567" max="13567" width="7.85546875" style="51" customWidth="1"/>
    <col min="13568" max="13569" width="10.140625" style="51" customWidth="1"/>
    <col min="13570" max="13570" width="47.7109375" style="51" customWidth="1"/>
    <col min="13571" max="13574" width="12.7109375" style="51" customWidth="1"/>
    <col min="13575" max="13577" width="23.28515625" style="51" customWidth="1"/>
    <col min="13578" max="13578" width="24.7109375" style="51" customWidth="1"/>
    <col min="13579" max="13580" width="11.7109375" style="51" customWidth="1"/>
    <col min="13581" max="13582" width="24.7109375" style="51" customWidth="1"/>
    <col min="13583" max="13583" width="3.28515625" style="51" customWidth="1"/>
    <col min="13584" max="13584" width="0" style="51" hidden="1" customWidth="1"/>
    <col min="13585" max="13822" width="9.140625" style="51"/>
    <col min="13823" max="13823" width="7.85546875" style="51" customWidth="1"/>
    <col min="13824" max="13825" width="10.140625" style="51" customWidth="1"/>
    <col min="13826" max="13826" width="47.7109375" style="51" customWidth="1"/>
    <col min="13827" max="13830" width="12.7109375" style="51" customWidth="1"/>
    <col min="13831" max="13833" width="23.28515625" style="51" customWidth="1"/>
    <col min="13834" max="13834" width="24.7109375" style="51" customWidth="1"/>
    <col min="13835" max="13836" width="11.7109375" style="51" customWidth="1"/>
    <col min="13837" max="13838" width="24.7109375" style="51" customWidth="1"/>
    <col min="13839" max="13839" width="3.28515625" style="51" customWidth="1"/>
    <col min="13840" max="13840" width="0" style="51" hidden="1" customWidth="1"/>
    <col min="13841" max="14078" width="9.140625" style="51"/>
    <col min="14079" max="14079" width="7.85546875" style="51" customWidth="1"/>
    <col min="14080" max="14081" width="10.140625" style="51" customWidth="1"/>
    <col min="14082" max="14082" width="47.7109375" style="51" customWidth="1"/>
    <col min="14083" max="14086" width="12.7109375" style="51" customWidth="1"/>
    <col min="14087" max="14089" width="23.28515625" style="51" customWidth="1"/>
    <col min="14090" max="14090" width="24.7109375" style="51" customWidth="1"/>
    <col min="14091" max="14092" width="11.7109375" style="51" customWidth="1"/>
    <col min="14093" max="14094" width="24.7109375" style="51" customWidth="1"/>
    <col min="14095" max="14095" width="3.28515625" style="51" customWidth="1"/>
    <col min="14096" max="14096" width="0" style="51" hidden="1" customWidth="1"/>
    <col min="14097" max="14334" width="9.140625" style="51"/>
    <col min="14335" max="14335" width="7.85546875" style="51" customWidth="1"/>
    <col min="14336" max="14337" width="10.140625" style="51" customWidth="1"/>
    <col min="14338" max="14338" width="47.7109375" style="51" customWidth="1"/>
    <col min="14339" max="14342" width="12.7109375" style="51" customWidth="1"/>
    <col min="14343" max="14345" width="23.28515625" style="51" customWidth="1"/>
    <col min="14346" max="14346" width="24.7109375" style="51" customWidth="1"/>
    <col min="14347" max="14348" width="11.7109375" style="51" customWidth="1"/>
    <col min="14349" max="14350" width="24.7109375" style="51" customWidth="1"/>
    <col min="14351" max="14351" width="3.28515625" style="51" customWidth="1"/>
    <col min="14352" max="14352" width="0" style="51" hidden="1" customWidth="1"/>
    <col min="14353" max="14590" width="9.140625" style="51"/>
    <col min="14591" max="14591" width="7.85546875" style="51" customWidth="1"/>
    <col min="14592" max="14593" width="10.140625" style="51" customWidth="1"/>
    <col min="14594" max="14594" width="47.7109375" style="51" customWidth="1"/>
    <col min="14595" max="14598" width="12.7109375" style="51" customWidth="1"/>
    <col min="14599" max="14601" width="23.28515625" style="51" customWidth="1"/>
    <col min="14602" max="14602" width="24.7109375" style="51" customWidth="1"/>
    <col min="14603" max="14604" width="11.7109375" style="51" customWidth="1"/>
    <col min="14605" max="14606" width="24.7109375" style="51" customWidth="1"/>
    <col min="14607" max="14607" width="3.28515625" style="51" customWidth="1"/>
    <col min="14608" max="14608" width="0" style="51" hidden="1" customWidth="1"/>
    <col min="14609" max="14846" width="9.140625" style="51"/>
    <col min="14847" max="14847" width="7.85546875" style="51" customWidth="1"/>
    <col min="14848" max="14849" width="10.140625" style="51" customWidth="1"/>
    <col min="14850" max="14850" width="47.7109375" style="51" customWidth="1"/>
    <col min="14851" max="14854" width="12.7109375" style="51" customWidth="1"/>
    <col min="14855" max="14857" width="23.28515625" style="51" customWidth="1"/>
    <col min="14858" max="14858" width="24.7109375" style="51" customWidth="1"/>
    <col min="14859" max="14860" width="11.7109375" style="51" customWidth="1"/>
    <col min="14861" max="14862" width="24.7109375" style="51" customWidth="1"/>
    <col min="14863" max="14863" width="3.28515625" style="51" customWidth="1"/>
    <col min="14864" max="14864" width="0" style="51" hidden="1" customWidth="1"/>
    <col min="14865" max="15102" width="9.140625" style="51"/>
    <col min="15103" max="15103" width="7.85546875" style="51" customWidth="1"/>
    <col min="15104" max="15105" width="10.140625" style="51" customWidth="1"/>
    <col min="15106" max="15106" width="47.7109375" style="51" customWidth="1"/>
    <col min="15107" max="15110" width="12.7109375" style="51" customWidth="1"/>
    <col min="15111" max="15113" width="23.28515625" style="51" customWidth="1"/>
    <col min="15114" max="15114" width="24.7109375" style="51" customWidth="1"/>
    <col min="15115" max="15116" width="11.7109375" style="51" customWidth="1"/>
    <col min="15117" max="15118" width="24.7109375" style="51" customWidth="1"/>
    <col min="15119" max="15119" width="3.28515625" style="51" customWidth="1"/>
    <col min="15120" max="15120" width="0" style="51" hidden="1" customWidth="1"/>
    <col min="15121" max="15358" width="9.140625" style="51"/>
    <col min="15359" max="15359" width="7.85546875" style="51" customWidth="1"/>
    <col min="15360" max="15361" width="10.140625" style="51" customWidth="1"/>
    <col min="15362" max="15362" width="47.7109375" style="51" customWidth="1"/>
    <col min="15363" max="15366" width="12.7109375" style="51" customWidth="1"/>
    <col min="15367" max="15369" width="23.28515625" style="51" customWidth="1"/>
    <col min="15370" max="15370" width="24.7109375" style="51" customWidth="1"/>
    <col min="15371" max="15372" width="11.7109375" style="51" customWidth="1"/>
    <col min="15373" max="15374" width="24.7109375" style="51" customWidth="1"/>
    <col min="15375" max="15375" width="3.28515625" style="51" customWidth="1"/>
    <col min="15376" max="15376" width="0" style="51" hidden="1" customWidth="1"/>
    <col min="15377" max="15614" width="9.140625" style="51"/>
    <col min="15615" max="15615" width="7.85546875" style="51" customWidth="1"/>
    <col min="15616" max="15617" width="10.140625" style="51" customWidth="1"/>
    <col min="15618" max="15618" width="47.7109375" style="51" customWidth="1"/>
    <col min="15619" max="15622" width="12.7109375" style="51" customWidth="1"/>
    <col min="15623" max="15625" width="23.28515625" style="51" customWidth="1"/>
    <col min="15626" max="15626" width="24.7109375" style="51" customWidth="1"/>
    <col min="15627" max="15628" width="11.7109375" style="51" customWidth="1"/>
    <col min="15629" max="15630" width="24.7109375" style="51" customWidth="1"/>
    <col min="15631" max="15631" width="3.28515625" style="51" customWidth="1"/>
    <col min="15632" max="15632" width="0" style="51" hidden="1" customWidth="1"/>
    <col min="15633" max="15870" width="9.140625" style="51"/>
    <col min="15871" max="15871" width="7.85546875" style="51" customWidth="1"/>
    <col min="15872" max="15873" width="10.140625" style="51" customWidth="1"/>
    <col min="15874" max="15874" width="47.7109375" style="51" customWidth="1"/>
    <col min="15875" max="15878" width="12.7109375" style="51" customWidth="1"/>
    <col min="15879" max="15881" width="23.28515625" style="51" customWidth="1"/>
    <col min="15882" max="15882" width="24.7109375" style="51" customWidth="1"/>
    <col min="15883" max="15884" width="11.7109375" style="51" customWidth="1"/>
    <col min="15885" max="15886" width="24.7109375" style="51" customWidth="1"/>
    <col min="15887" max="15887" width="3.28515625" style="51" customWidth="1"/>
    <col min="15888" max="15888" width="0" style="51" hidden="1" customWidth="1"/>
    <col min="15889" max="16126" width="9.140625" style="51"/>
    <col min="16127" max="16127" width="7.85546875" style="51" customWidth="1"/>
    <col min="16128" max="16129" width="10.140625" style="51" customWidth="1"/>
    <col min="16130" max="16130" width="47.7109375" style="51" customWidth="1"/>
    <col min="16131" max="16134" width="12.7109375" style="51" customWidth="1"/>
    <col min="16135" max="16137" width="23.28515625" style="51" customWidth="1"/>
    <col min="16138" max="16138" width="24.7109375" style="51" customWidth="1"/>
    <col min="16139" max="16140" width="11.7109375" style="51" customWidth="1"/>
    <col min="16141" max="16142" width="24.7109375" style="51" customWidth="1"/>
    <col min="16143" max="16143" width="3.28515625" style="51" customWidth="1"/>
    <col min="16144" max="16144" width="0" style="51" hidden="1" customWidth="1"/>
    <col min="16145" max="16384" width="9.140625" style="51"/>
  </cols>
  <sheetData>
    <row r="1" spans="1:19" ht="13.15" customHeight="1" x14ac:dyDescent="0.2">
      <c r="A1" s="992" t="s">
        <v>121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992"/>
      <c r="P1" s="992"/>
      <c r="Q1" s="992"/>
      <c r="R1" s="992"/>
      <c r="S1" s="51"/>
    </row>
    <row r="2" spans="1:19" ht="18" customHeight="1" x14ac:dyDescent="0.2">
      <c r="A2" s="992" t="s">
        <v>259</v>
      </c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992"/>
      <c r="O2" s="992"/>
      <c r="P2" s="992"/>
      <c r="Q2" s="992"/>
      <c r="R2" s="992"/>
      <c r="S2" s="51"/>
    </row>
    <row r="3" spans="1:19" s="102" customFormat="1" ht="35.65" customHeight="1" x14ac:dyDescent="0.2">
      <c r="A3" s="1016" t="s">
        <v>260</v>
      </c>
      <c r="B3" s="1016"/>
      <c r="C3" s="1016"/>
      <c r="D3" s="1016"/>
      <c r="E3" s="1016"/>
      <c r="F3" s="1016"/>
      <c r="G3" s="1016"/>
      <c r="H3" s="1016"/>
      <c r="I3" s="1016"/>
      <c r="J3" s="1016"/>
      <c r="K3" s="1016"/>
      <c r="L3" s="1016"/>
      <c r="M3" s="1016"/>
      <c r="N3" s="1016"/>
      <c r="O3" s="1016"/>
      <c r="P3" s="1016"/>
      <c r="Q3" s="1016"/>
      <c r="R3" s="1016"/>
    </row>
    <row r="4" spans="1:19" x14ac:dyDescent="0.2">
      <c r="A4" s="1017" t="s">
        <v>958</v>
      </c>
      <c r="B4" s="1017"/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  <c r="S4" s="51"/>
    </row>
    <row r="5" spans="1:19" s="48" customFormat="1" ht="8.65" customHeight="1" x14ac:dyDescent="0.2">
      <c r="A5" s="636"/>
      <c r="B5" s="637"/>
      <c r="C5" s="638"/>
      <c r="D5" s="639"/>
      <c r="E5" s="639"/>
      <c r="F5" s="625"/>
      <c r="G5" s="640"/>
      <c r="H5" s="640"/>
      <c r="I5" s="640"/>
      <c r="J5" s="640"/>
      <c r="K5" s="639"/>
      <c r="L5" s="641"/>
      <c r="M5" s="641"/>
      <c r="N5" s="641"/>
      <c r="O5" s="641"/>
      <c r="P5" s="710"/>
      <c r="Q5" s="108"/>
      <c r="R5" s="109"/>
      <c r="S5" s="107"/>
    </row>
    <row r="6" spans="1:19" s="48" customFormat="1" ht="29.65" customHeight="1" x14ac:dyDescent="0.2">
      <c r="A6" s="1093" t="s">
        <v>262</v>
      </c>
      <c r="B6" s="1093" t="s">
        <v>263</v>
      </c>
      <c r="C6" s="1094" t="s">
        <v>513</v>
      </c>
      <c r="D6" s="1095" t="s">
        <v>264</v>
      </c>
      <c r="E6" s="1095"/>
      <c r="F6" s="1096" t="s">
        <v>265</v>
      </c>
      <c r="G6" s="1097" t="s">
        <v>130</v>
      </c>
      <c r="H6" s="1097"/>
      <c r="I6" s="1097"/>
      <c r="J6" s="1097"/>
      <c r="K6" s="1098" t="s">
        <v>266</v>
      </c>
      <c r="L6" s="1091" t="s">
        <v>267</v>
      </c>
      <c r="M6" s="1091"/>
      <c r="N6" s="1091"/>
      <c r="O6" s="1091"/>
      <c r="P6" s="1091" t="s">
        <v>142</v>
      </c>
      <c r="Q6" s="284"/>
      <c r="R6" s="284"/>
      <c r="S6" s="1036" t="s">
        <v>142</v>
      </c>
    </row>
    <row r="7" spans="1:19" s="48" customFormat="1" ht="29.65" customHeight="1" x14ac:dyDescent="0.2">
      <c r="A7" s="1093"/>
      <c r="B7" s="1093"/>
      <c r="C7" s="1094"/>
      <c r="D7" s="1095"/>
      <c r="E7" s="1095"/>
      <c r="F7" s="1096"/>
      <c r="G7" s="701" t="s">
        <v>268</v>
      </c>
      <c r="H7" s="701" t="s">
        <v>269</v>
      </c>
      <c r="I7" s="701" t="s">
        <v>270</v>
      </c>
      <c r="J7" s="701" t="s">
        <v>271</v>
      </c>
      <c r="K7" s="1098"/>
      <c r="L7" s="642" t="s">
        <v>141</v>
      </c>
      <c r="M7" s="1091" t="s">
        <v>140</v>
      </c>
      <c r="N7" s="1091"/>
      <c r="O7" s="642" t="s">
        <v>1</v>
      </c>
      <c r="P7" s="1091"/>
      <c r="Q7" s="284"/>
      <c r="R7" s="284"/>
      <c r="S7" s="1037"/>
    </row>
    <row r="8" spans="1:19" s="48" customFormat="1" x14ac:dyDescent="0.2">
      <c r="A8" s="702" t="s">
        <v>519</v>
      </c>
      <c r="B8" s="703"/>
      <c r="C8" s="661"/>
      <c r="D8" s="1065"/>
      <c r="E8" s="1065"/>
      <c r="F8" s="704"/>
      <c r="G8" s="705"/>
      <c r="H8" s="705"/>
      <c r="I8" s="705"/>
      <c r="J8" s="705"/>
      <c r="K8" s="706"/>
      <c r="L8" s="642"/>
      <c r="M8" s="1067"/>
      <c r="N8" s="1067"/>
      <c r="O8" s="642"/>
      <c r="P8" s="711"/>
      <c r="Q8" s="388"/>
      <c r="R8" s="387"/>
      <c r="S8" s="413"/>
    </row>
    <row r="9" spans="1:19" ht="63" x14ac:dyDescent="0.2">
      <c r="A9" s="627">
        <v>1</v>
      </c>
      <c r="B9" s="627" t="s">
        <v>987</v>
      </c>
      <c r="C9" s="643" t="s">
        <v>989</v>
      </c>
      <c r="D9" s="1065" t="s">
        <v>123</v>
      </c>
      <c r="E9" s="1065"/>
      <c r="F9" s="626" t="s">
        <v>916</v>
      </c>
      <c r="G9" s="644" t="s">
        <v>881</v>
      </c>
      <c r="H9" s="644" t="s">
        <v>881</v>
      </c>
      <c r="I9" s="644" t="s">
        <v>882</v>
      </c>
      <c r="J9" s="644" t="s">
        <v>882</v>
      </c>
      <c r="K9" s="645" t="s">
        <v>990</v>
      </c>
      <c r="L9" s="646">
        <v>322000</v>
      </c>
      <c r="M9" s="1067"/>
      <c r="N9" s="1067"/>
      <c r="O9" s="646">
        <f>+L9</f>
        <v>322000</v>
      </c>
      <c r="P9" s="713"/>
      <c r="Q9" s="49"/>
      <c r="R9" s="79"/>
      <c r="S9" s="371" t="s">
        <v>1001</v>
      </c>
    </row>
    <row r="10" spans="1:19" ht="63" x14ac:dyDescent="0.2">
      <c r="A10" s="627">
        <f t="shared" ref="A10:A73" si="0">+A9+1</f>
        <v>2</v>
      </c>
      <c r="B10" s="627" t="s">
        <v>988</v>
      </c>
      <c r="C10" s="643" t="s">
        <v>1215</v>
      </c>
      <c r="D10" s="1065" t="s">
        <v>394</v>
      </c>
      <c r="E10" s="1065"/>
      <c r="F10" s="626" t="s">
        <v>916</v>
      </c>
      <c r="G10" s="644" t="s">
        <v>982</v>
      </c>
      <c r="H10" s="644" t="s">
        <v>982</v>
      </c>
      <c r="I10" s="644" t="s">
        <v>982</v>
      </c>
      <c r="J10" s="644" t="s">
        <v>982</v>
      </c>
      <c r="K10" s="645" t="s">
        <v>990</v>
      </c>
      <c r="L10" s="646">
        <v>1000000</v>
      </c>
      <c r="M10" s="1067"/>
      <c r="N10" s="1067"/>
      <c r="O10" s="646">
        <f>+L10</f>
        <v>1000000</v>
      </c>
      <c r="P10" s="713"/>
      <c r="Q10" s="49"/>
      <c r="R10" s="79"/>
      <c r="S10" s="371" t="s">
        <v>1001</v>
      </c>
    </row>
    <row r="11" spans="1:19" s="623" customFormat="1" ht="79.5" customHeight="1" x14ac:dyDescent="0.2">
      <c r="A11" s="627">
        <f t="shared" si="0"/>
        <v>3</v>
      </c>
      <c r="B11" s="627" t="s">
        <v>1183</v>
      </c>
      <c r="C11" s="653" t="s">
        <v>901</v>
      </c>
      <c r="D11" s="1065" t="s">
        <v>123</v>
      </c>
      <c r="E11" s="1065"/>
      <c r="F11" s="627" t="s">
        <v>253</v>
      </c>
      <c r="G11" s="644" t="s">
        <v>982</v>
      </c>
      <c r="H11" s="644" t="s">
        <v>982</v>
      </c>
      <c r="I11" s="644" t="s">
        <v>982</v>
      </c>
      <c r="J11" s="644" t="s">
        <v>982</v>
      </c>
      <c r="K11" s="627" t="s">
        <v>896</v>
      </c>
      <c r="L11" s="648">
        <v>6000000</v>
      </c>
      <c r="M11" s="1069"/>
      <c r="N11" s="1069"/>
      <c r="O11" s="707">
        <f t="shared" ref="O11" si="1">+L11</f>
        <v>6000000</v>
      </c>
      <c r="P11" s="712" t="s">
        <v>1192</v>
      </c>
      <c r="Q11" s="621"/>
      <c r="R11" s="622"/>
      <c r="S11" s="620" t="s">
        <v>993</v>
      </c>
    </row>
    <row r="12" spans="1:19" ht="72.599999999999994" customHeight="1" x14ac:dyDescent="0.2">
      <c r="A12" s="627">
        <f t="shared" si="0"/>
        <v>4</v>
      </c>
      <c r="B12" s="627" t="s">
        <v>994</v>
      </c>
      <c r="C12" s="643" t="s">
        <v>995</v>
      </c>
      <c r="D12" s="1065" t="s">
        <v>394</v>
      </c>
      <c r="E12" s="1065"/>
      <c r="F12" s="628" t="s">
        <v>253</v>
      </c>
      <c r="G12" s="644" t="s">
        <v>982</v>
      </c>
      <c r="H12" s="644" t="s">
        <v>982</v>
      </c>
      <c r="I12" s="644" t="s">
        <v>982</v>
      </c>
      <c r="J12" s="644" t="s">
        <v>982</v>
      </c>
      <c r="K12" s="645" t="s">
        <v>996</v>
      </c>
      <c r="L12" s="646">
        <v>2000000</v>
      </c>
      <c r="M12" s="1067"/>
      <c r="N12" s="1067"/>
      <c r="O12" s="646">
        <f>+L12</f>
        <v>2000000</v>
      </c>
      <c r="P12" s="713"/>
      <c r="Q12" s="49" t="s">
        <v>384</v>
      </c>
      <c r="R12" s="79" t="s">
        <v>425</v>
      </c>
      <c r="S12" s="371" t="s">
        <v>1000</v>
      </c>
    </row>
    <row r="13" spans="1:19" ht="91.9" customHeight="1" x14ac:dyDescent="0.2">
      <c r="A13" s="627">
        <f t="shared" si="0"/>
        <v>5</v>
      </c>
      <c r="B13" s="627" t="s">
        <v>1002</v>
      </c>
      <c r="C13" s="643" t="s">
        <v>1111</v>
      </c>
      <c r="D13" s="1065" t="s">
        <v>283</v>
      </c>
      <c r="E13" s="1065"/>
      <c r="F13" s="628" t="s">
        <v>253</v>
      </c>
      <c r="G13" s="644" t="s">
        <v>982</v>
      </c>
      <c r="H13" s="644" t="s">
        <v>982</v>
      </c>
      <c r="I13" s="644" t="s">
        <v>982</v>
      </c>
      <c r="J13" s="644" t="s">
        <v>982</v>
      </c>
      <c r="K13" s="645" t="s">
        <v>996</v>
      </c>
      <c r="L13" s="646">
        <v>1500000</v>
      </c>
      <c r="M13" s="1067"/>
      <c r="N13" s="1067"/>
      <c r="O13" s="646">
        <f>+L13</f>
        <v>1500000</v>
      </c>
      <c r="P13" s="713"/>
      <c r="Q13" s="49" t="s">
        <v>384</v>
      </c>
      <c r="R13" s="79" t="s">
        <v>425</v>
      </c>
      <c r="S13" s="371"/>
    </row>
    <row r="14" spans="1:19" ht="63" x14ac:dyDescent="0.2">
      <c r="A14" s="627">
        <f t="shared" si="0"/>
        <v>6</v>
      </c>
      <c r="B14" s="627" t="s">
        <v>1003</v>
      </c>
      <c r="C14" s="643" t="s">
        <v>1112</v>
      </c>
      <c r="D14" s="1065" t="s">
        <v>287</v>
      </c>
      <c r="E14" s="1065"/>
      <c r="F14" s="626" t="s">
        <v>916</v>
      </c>
      <c r="G14" s="644" t="s">
        <v>982</v>
      </c>
      <c r="H14" s="644" t="s">
        <v>982</v>
      </c>
      <c r="I14" s="644" t="s">
        <v>982</v>
      </c>
      <c r="J14" s="644" t="s">
        <v>982</v>
      </c>
      <c r="K14" s="645" t="s">
        <v>996</v>
      </c>
      <c r="L14" s="646">
        <v>500000</v>
      </c>
      <c r="M14" s="1067"/>
      <c r="N14" s="1067"/>
      <c r="O14" s="646">
        <f>+L14</f>
        <v>500000</v>
      </c>
      <c r="P14" s="713"/>
      <c r="Q14" s="49"/>
      <c r="R14" s="79"/>
      <c r="S14" s="371"/>
    </row>
    <row r="15" spans="1:19" ht="63" x14ac:dyDescent="0.2">
      <c r="A15" s="627">
        <f t="shared" si="0"/>
        <v>7</v>
      </c>
      <c r="B15" s="627" t="s">
        <v>1004</v>
      </c>
      <c r="C15" s="643" t="s">
        <v>1113</v>
      </c>
      <c r="D15" s="1065" t="s">
        <v>287</v>
      </c>
      <c r="E15" s="1065"/>
      <c r="F15" s="626" t="s">
        <v>916</v>
      </c>
      <c r="G15" s="644" t="s">
        <v>982</v>
      </c>
      <c r="H15" s="644" t="s">
        <v>982</v>
      </c>
      <c r="I15" s="644" t="s">
        <v>982</v>
      </c>
      <c r="J15" s="644" t="s">
        <v>982</v>
      </c>
      <c r="K15" s="645" t="s">
        <v>996</v>
      </c>
      <c r="L15" s="646">
        <v>500000</v>
      </c>
      <c r="M15" s="1067"/>
      <c r="N15" s="1067"/>
      <c r="O15" s="646">
        <f t="shared" ref="O15:O78" si="2">+L15</f>
        <v>500000</v>
      </c>
      <c r="P15" s="713"/>
      <c r="Q15" s="49"/>
      <c r="R15" s="79"/>
      <c r="S15" s="371"/>
    </row>
    <row r="16" spans="1:19" ht="67.900000000000006" customHeight="1" x14ac:dyDescent="0.2">
      <c r="A16" s="627">
        <f t="shared" si="0"/>
        <v>8</v>
      </c>
      <c r="B16" s="627" t="s">
        <v>1005</v>
      </c>
      <c r="C16" s="643" t="s">
        <v>1238</v>
      </c>
      <c r="D16" s="1065" t="s">
        <v>299</v>
      </c>
      <c r="E16" s="1065"/>
      <c r="F16" s="626" t="s">
        <v>916</v>
      </c>
      <c r="G16" s="644" t="s">
        <v>982</v>
      </c>
      <c r="H16" s="644" t="s">
        <v>982</v>
      </c>
      <c r="I16" s="644" t="s">
        <v>982</v>
      </c>
      <c r="J16" s="644" t="s">
        <v>982</v>
      </c>
      <c r="K16" s="645" t="s">
        <v>996</v>
      </c>
      <c r="L16" s="646">
        <v>1000000</v>
      </c>
      <c r="M16" s="1067"/>
      <c r="N16" s="1067"/>
      <c r="O16" s="646">
        <f t="shared" si="2"/>
        <v>1000000</v>
      </c>
      <c r="P16" s="713"/>
      <c r="Q16" s="49"/>
      <c r="R16" s="79"/>
      <c r="S16" s="371"/>
    </row>
    <row r="17" spans="1:19" ht="70.900000000000006" customHeight="1" x14ac:dyDescent="0.2">
      <c r="A17" s="627">
        <f t="shared" si="0"/>
        <v>9</v>
      </c>
      <c r="B17" s="627" t="s">
        <v>1006</v>
      </c>
      <c r="C17" s="643" t="s">
        <v>1239</v>
      </c>
      <c r="D17" s="1065" t="s">
        <v>123</v>
      </c>
      <c r="E17" s="1065"/>
      <c r="F17" s="626" t="s">
        <v>916</v>
      </c>
      <c r="G17" s="644" t="s">
        <v>982</v>
      </c>
      <c r="H17" s="644" t="s">
        <v>982</v>
      </c>
      <c r="I17" s="644" t="s">
        <v>982</v>
      </c>
      <c r="J17" s="644" t="s">
        <v>982</v>
      </c>
      <c r="K17" s="645" t="s">
        <v>996</v>
      </c>
      <c r="L17" s="646">
        <v>500000</v>
      </c>
      <c r="M17" s="1067"/>
      <c r="N17" s="1067"/>
      <c r="O17" s="646">
        <f t="shared" si="2"/>
        <v>500000</v>
      </c>
      <c r="P17" s="713"/>
      <c r="Q17" s="49"/>
      <c r="R17" s="79"/>
      <c r="S17" s="371"/>
    </row>
    <row r="18" spans="1:19" ht="63" x14ac:dyDescent="0.2">
      <c r="A18" s="627">
        <f t="shared" si="0"/>
        <v>10</v>
      </c>
      <c r="B18" s="627" t="s">
        <v>1007</v>
      </c>
      <c r="C18" s="643" t="s">
        <v>1114</v>
      </c>
      <c r="D18" s="1065" t="s">
        <v>383</v>
      </c>
      <c r="E18" s="1065"/>
      <c r="F18" s="626" t="s">
        <v>916</v>
      </c>
      <c r="G18" s="644" t="s">
        <v>982</v>
      </c>
      <c r="H18" s="644" t="s">
        <v>982</v>
      </c>
      <c r="I18" s="644" t="s">
        <v>982</v>
      </c>
      <c r="J18" s="644" t="s">
        <v>982</v>
      </c>
      <c r="K18" s="645" t="s">
        <v>996</v>
      </c>
      <c r="L18" s="646">
        <v>500000</v>
      </c>
      <c r="M18" s="1067"/>
      <c r="N18" s="1067"/>
      <c r="O18" s="646">
        <f t="shared" si="2"/>
        <v>500000</v>
      </c>
      <c r="P18" s="713"/>
      <c r="Q18" s="49"/>
      <c r="R18" s="79"/>
      <c r="S18" s="371"/>
    </row>
    <row r="19" spans="1:19" ht="68.45" customHeight="1" x14ac:dyDescent="0.2">
      <c r="A19" s="627">
        <f t="shared" si="0"/>
        <v>11</v>
      </c>
      <c r="B19" s="627" t="s">
        <v>1008</v>
      </c>
      <c r="C19" s="643" t="s">
        <v>1115</v>
      </c>
      <c r="D19" s="1065" t="s">
        <v>287</v>
      </c>
      <c r="E19" s="1065"/>
      <c r="F19" s="626" t="s">
        <v>916</v>
      </c>
      <c r="G19" s="644" t="s">
        <v>982</v>
      </c>
      <c r="H19" s="644" t="s">
        <v>982</v>
      </c>
      <c r="I19" s="644" t="s">
        <v>982</v>
      </c>
      <c r="J19" s="644" t="s">
        <v>982</v>
      </c>
      <c r="K19" s="645" t="s">
        <v>996</v>
      </c>
      <c r="L19" s="646">
        <v>500000</v>
      </c>
      <c r="M19" s="1067"/>
      <c r="N19" s="1067"/>
      <c r="O19" s="646">
        <f t="shared" si="2"/>
        <v>500000</v>
      </c>
      <c r="P19" s="713"/>
      <c r="Q19" s="49"/>
      <c r="R19" s="79"/>
      <c r="S19" s="371"/>
    </row>
    <row r="20" spans="1:19" ht="67.900000000000006" customHeight="1" x14ac:dyDescent="0.2">
      <c r="A20" s="627">
        <f t="shared" si="0"/>
        <v>12</v>
      </c>
      <c r="B20" s="627" t="s">
        <v>1009</v>
      </c>
      <c r="C20" s="643" t="s">
        <v>1216</v>
      </c>
      <c r="D20" s="1065" t="s">
        <v>287</v>
      </c>
      <c r="E20" s="1065"/>
      <c r="F20" s="626" t="s">
        <v>916</v>
      </c>
      <c r="G20" s="644" t="s">
        <v>982</v>
      </c>
      <c r="H20" s="644" t="s">
        <v>982</v>
      </c>
      <c r="I20" s="644" t="s">
        <v>982</v>
      </c>
      <c r="J20" s="644" t="s">
        <v>982</v>
      </c>
      <c r="K20" s="645" t="s">
        <v>996</v>
      </c>
      <c r="L20" s="646">
        <v>500000</v>
      </c>
      <c r="M20" s="1067"/>
      <c r="N20" s="1067"/>
      <c r="O20" s="646">
        <f t="shared" si="2"/>
        <v>500000</v>
      </c>
      <c r="P20" s="713"/>
      <c r="Q20" s="49"/>
      <c r="R20" s="79"/>
      <c r="S20" s="371"/>
    </row>
    <row r="21" spans="1:19" ht="69" customHeight="1" x14ac:dyDescent="0.2">
      <c r="A21" s="627">
        <f t="shared" si="0"/>
        <v>13</v>
      </c>
      <c r="B21" s="627" t="s">
        <v>1010</v>
      </c>
      <c r="C21" s="643" t="s">
        <v>1116</v>
      </c>
      <c r="D21" s="1065" t="s">
        <v>302</v>
      </c>
      <c r="E21" s="1065"/>
      <c r="F21" s="626" t="s">
        <v>916</v>
      </c>
      <c r="G21" s="644" t="s">
        <v>982</v>
      </c>
      <c r="H21" s="644" t="s">
        <v>982</v>
      </c>
      <c r="I21" s="644" t="s">
        <v>982</v>
      </c>
      <c r="J21" s="644" t="s">
        <v>982</v>
      </c>
      <c r="K21" s="645" t="s">
        <v>996</v>
      </c>
      <c r="L21" s="646">
        <v>500000</v>
      </c>
      <c r="M21" s="1067"/>
      <c r="N21" s="1067"/>
      <c r="O21" s="646">
        <f t="shared" si="2"/>
        <v>500000</v>
      </c>
      <c r="P21" s="713"/>
      <c r="Q21" s="49"/>
      <c r="R21" s="79"/>
      <c r="S21" s="371"/>
    </row>
    <row r="22" spans="1:19" ht="67.900000000000006" customHeight="1" x14ac:dyDescent="0.2">
      <c r="A22" s="627">
        <f t="shared" si="0"/>
        <v>14</v>
      </c>
      <c r="B22" s="627" t="s">
        <v>1011</v>
      </c>
      <c r="C22" s="643" t="s">
        <v>1117</v>
      </c>
      <c r="D22" s="1065" t="s">
        <v>281</v>
      </c>
      <c r="E22" s="1065"/>
      <c r="F22" s="628" t="s">
        <v>253</v>
      </c>
      <c r="G22" s="644" t="s">
        <v>968</v>
      </c>
      <c r="H22" s="644" t="s">
        <v>968</v>
      </c>
      <c r="I22" s="644" t="s">
        <v>968</v>
      </c>
      <c r="J22" s="644" t="s">
        <v>968</v>
      </c>
      <c r="K22" s="645" t="s">
        <v>996</v>
      </c>
      <c r="L22" s="646">
        <v>1500000</v>
      </c>
      <c r="M22" s="1067"/>
      <c r="N22" s="1067"/>
      <c r="O22" s="646">
        <f t="shared" si="2"/>
        <v>1500000</v>
      </c>
      <c r="P22" s="713"/>
      <c r="Q22" s="49"/>
      <c r="R22" s="79"/>
      <c r="S22" s="371"/>
    </row>
    <row r="23" spans="1:19" ht="90" customHeight="1" x14ac:dyDescent="0.2">
      <c r="A23" s="627">
        <f t="shared" si="0"/>
        <v>15</v>
      </c>
      <c r="B23" s="627" t="s">
        <v>1012</v>
      </c>
      <c r="C23" s="643" t="s">
        <v>1118</v>
      </c>
      <c r="D23" s="1065" t="s">
        <v>287</v>
      </c>
      <c r="E23" s="1065"/>
      <c r="F23" s="626" t="s">
        <v>916</v>
      </c>
      <c r="G23" s="644" t="s">
        <v>982</v>
      </c>
      <c r="H23" s="644" t="s">
        <v>982</v>
      </c>
      <c r="I23" s="644" t="s">
        <v>982</v>
      </c>
      <c r="J23" s="644" t="s">
        <v>982</v>
      </c>
      <c r="K23" s="645" t="s">
        <v>996</v>
      </c>
      <c r="L23" s="646">
        <v>1000000</v>
      </c>
      <c r="M23" s="1067"/>
      <c r="N23" s="1067"/>
      <c r="O23" s="646">
        <f t="shared" si="2"/>
        <v>1000000</v>
      </c>
      <c r="P23" s="713"/>
      <c r="Q23" s="49"/>
      <c r="R23" s="79"/>
      <c r="S23" s="371"/>
    </row>
    <row r="24" spans="1:19" ht="68.45" customHeight="1" x14ac:dyDescent="0.2">
      <c r="A24" s="627">
        <f t="shared" si="0"/>
        <v>16</v>
      </c>
      <c r="B24" s="627" t="s">
        <v>1013</v>
      </c>
      <c r="C24" s="44" t="s">
        <v>1119</v>
      </c>
      <c r="D24" s="1065" t="s">
        <v>277</v>
      </c>
      <c r="E24" s="1065"/>
      <c r="F24" s="626" t="s">
        <v>916</v>
      </c>
      <c r="G24" s="644" t="s">
        <v>982</v>
      </c>
      <c r="H24" s="644" t="s">
        <v>982</v>
      </c>
      <c r="I24" s="644" t="s">
        <v>982</v>
      </c>
      <c r="J24" s="644" t="s">
        <v>982</v>
      </c>
      <c r="K24" s="645" t="s">
        <v>996</v>
      </c>
      <c r="L24" s="646">
        <v>1000000</v>
      </c>
      <c r="M24" s="1067"/>
      <c r="N24" s="1067"/>
      <c r="O24" s="646">
        <f t="shared" si="2"/>
        <v>1000000</v>
      </c>
      <c r="P24" s="713"/>
      <c r="Q24" s="49"/>
      <c r="R24" s="79"/>
      <c r="S24" s="371" t="s">
        <v>1195</v>
      </c>
    </row>
    <row r="25" spans="1:19" ht="63" x14ac:dyDescent="0.2">
      <c r="A25" s="627">
        <f t="shared" si="0"/>
        <v>17</v>
      </c>
      <c r="B25" s="627" t="s">
        <v>1014</v>
      </c>
      <c r="C25" s="643" t="s">
        <v>1120</v>
      </c>
      <c r="D25" s="1065" t="s">
        <v>299</v>
      </c>
      <c r="E25" s="1065"/>
      <c r="F25" s="629" t="s">
        <v>916</v>
      </c>
      <c r="G25" s="644" t="s">
        <v>968</v>
      </c>
      <c r="H25" s="644" t="s">
        <v>968</v>
      </c>
      <c r="I25" s="644" t="s">
        <v>968</v>
      </c>
      <c r="J25" s="644" t="s">
        <v>968</v>
      </c>
      <c r="K25" s="645" t="s">
        <v>996</v>
      </c>
      <c r="L25" s="646">
        <v>500000</v>
      </c>
      <c r="M25" s="1067"/>
      <c r="N25" s="1067"/>
      <c r="O25" s="646">
        <f t="shared" si="2"/>
        <v>500000</v>
      </c>
      <c r="P25" s="713"/>
      <c r="Q25" s="49"/>
      <c r="R25" s="79"/>
      <c r="S25" s="371"/>
    </row>
    <row r="26" spans="1:19" ht="63" x14ac:dyDescent="0.2">
      <c r="A26" s="627">
        <f t="shared" si="0"/>
        <v>18</v>
      </c>
      <c r="B26" s="627" t="s">
        <v>1015</v>
      </c>
      <c r="C26" s="643" t="s">
        <v>1121</v>
      </c>
      <c r="D26" s="1065" t="s">
        <v>394</v>
      </c>
      <c r="E26" s="1065"/>
      <c r="F26" s="629" t="s">
        <v>916</v>
      </c>
      <c r="G26" s="644" t="s">
        <v>982</v>
      </c>
      <c r="H26" s="644" t="s">
        <v>982</v>
      </c>
      <c r="I26" s="644" t="s">
        <v>982</v>
      </c>
      <c r="J26" s="644" t="s">
        <v>982</v>
      </c>
      <c r="K26" s="645" t="s">
        <v>996</v>
      </c>
      <c r="L26" s="646">
        <v>500000</v>
      </c>
      <c r="M26" s="1067"/>
      <c r="N26" s="1067"/>
      <c r="O26" s="646">
        <f t="shared" si="2"/>
        <v>500000</v>
      </c>
      <c r="P26" s="713"/>
      <c r="Q26" s="49"/>
      <c r="R26" s="79"/>
      <c r="S26" s="371"/>
    </row>
    <row r="27" spans="1:19" ht="63" x14ac:dyDescent="0.2">
      <c r="A27" s="627">
        <f t="shared" si="0"/>
        <v>19</v>
      </c>
      <c r="B27" s="627" t="s">
        <v>1016</v>
      </c>
      <c r="C27" s="643" t="s">
        <v>1122</v>
      </c>
      <c r="D27" s="1065" t="s">
        <v>299</v>
      </c>
      <c r="E27" s="1065"/>
      <c r="F27" s="629" t="s">
        <v>916</v>
      </c>
      <c r="G27" s="644" t="s">
        <v>968</v>
      </c>
      <c r="H27" s="644" t="s">
        <v>968</v>
      </c>
      <c r="I27" s="644" t="s">
        <v>968</v>
      </c>
      <c r="J27" s="644" t="s">
        <v>968</v>
      </c>
      <c r="K27" s="645" t="s">
        <v>996</v>
      </c>
      <c r="L27" s="646">
        <v>1000000</v>
      </c>
      <c r="M27" s="1067"/>
      <c r="N27" s="1067"/>
      <c r="O27" s="646">
        <f t="shared" si="2"/>
        <v>1000000</v>
      </c>
      <c r="P27" s="713"/>
      <c r="Q27" s="49"/>
      <c r="R27" s="79"/>
      <c r="S27" s="371"/>
    </row>
    <row r="28" spans="1:19" ht="63" x14ac:dyDescent="0.2">
      <c r="A28" s="627">
        <f t="shared" si="0"/>
        <v>20</v>
      </c>
      <c r="B28" s="627" t="s">
        <v>1017</v>
      </c>
      <c r="C28" s="643" t="s">
        <v>1123</v>
      </c>
      <c r="D28" s="1065" t="s">
        <v>299</v>
      </c>
      <c r="E28" s="1065"/>
      <c r="F28" s="629" t="s">
        <v>916</v>
      </c>
      <c r="G28" s="644" t="s">
        <v>982</v>
      </c>
      <c r="H28" s="644" t="s">
        <v>982</v>
      </c>
      <c r="I28" s="644" t="s">
        <v>982</v>
      </c>
      <c r="J28" s="644" t="s">
        <v>982</v>
      </c>
      <c r="K28" s="645" t="s">
        <v>996</v>
      </c>
      <c r="L28" s="646">
        <v>1000000</v>
      </c>
      <c r="M28" s="1067"/>
      <c r="N28" s="1067"/>
      <c r="O28" s="646">
        <f t="shared" si="2"/>
        <v>1000000</v>
      </c>
      <c r="P28" s="713"/>
      <c r="Q28" s="49"/>
      <c r="R28" s="79"/>
      <c r="S28" s="371"/>
    </row>
    <row r="29" spans="1:19" ht="95.45" customHeight="1" x14ac:dyDescent="0.2">
      <c r="A29" s="627">
        <f t="shared" si="0"/>
        <v>21</v>
      </c>
      <c r="B29" s="627" t="s">
        <v>1018</v>
      </c>
      <c r="C29" s="643" t="s">
        <v>1196</v>
      </c>
      <c r="D29" s="1065" t="s">
        <v>281</v>
      </c>
      <c r="E29" s="1065"/>
      <c r="F29" s="629" t="s">
        <v>916</v>
      </c>
      <c r="G29" s="644" t="s">
        <v>982</v>
      </c>
      <c r="H29" s="644" t="s">
        <v>982</v>
      </c>
      <c r="I29" s="644" t="s">
        <v>982</v>
      </c>
      <c r="J29" s="644" t="s">
        <v>982</v>
      </c>
      <c r="K29" s="645" t="s">
        <v>996</v>
      </c>
      <c r="L29" s="646">
        <v>500000</v>
      </c>
      <c r="M29" s="1067"/>
      <c r="N29" s="1067"/>
      <c r="O29" s="646">
        <f t="shared" si="2"/>
        <v>500000</v>
      </c>
      <c r="P29" s="713"/>
      <c r="Q29" s="49"/>
      <c r="R29" s="79"/>
      <c r="S29" s="371"/>
    </row>
    <row r="30" spans="1:19" ht="63" x14ac:dyDescent="0.2">
      <c r="A30" s="627">
        <f t="shared" si="0"/>
        <v>22</v>
      </c>
      <c r="B30" s="627" t="s">
        <v>1019</v>
      </c>
      <c r="C30" s="643" t="s">
        <v>1124</v>
      </c>
      <c r="D30" s="1065" t="s">
        <v>281</v>
      </c>
      <c r="E30" s="1065"/>
      <c r="F30" s="629" t="s">
        <v>916</v>
      </c>
      <c r="G30" s="644" t="s">
        <v>968</v>
      </c>
      <c r="H30" s="644" t="s">
        <v>968</v>
      </c>
      <c r="I30" s="644" t="s">
        <v>968</v>
      </c>
      <c r="J30" s="644" t="s">
        <v>968</v>
      </c>
      <c r="K30" s="645" t="s">
        <v>996</v>
      </c>
      <c r="L30" s="646">
        <v>500000</v>
      </c>
      <c r="M30" s="1067"/>
      <c r="N30" s="1067"/>
      <c r="O30" s="646">
        <f t="shared" si="2"/>
        <v>500000</v>
      </c>
      <c r="P30" s="713"/>
      <c r="Q30" s="49"/>
      <c r="R30" s="79"/>
      <c r="S30" s="371"/>
    </row>
    <row r="31" spans="1:19" ht="70.900000000000006" customHeight="1" x14ac:dyDescent="0.2">
      <c r="A31" s="627">
        <f t="shared" si="0"/>
        <v>23</v>
      </c>
      <c r="B31" s="627" t="s">
        <v>1020</v>
      </c>
      <c r="C31" s="643" t="s">
        <v>1125</v>
      </c>
      <c r="D31" s="1065" t="s">
        <v>287</v>
      </c>
      <c r="E31" s="1065"/>
      <c r="F31" s="629" t="s">
        <v>916</v>
      </c>
      <c r="G31" s="644" t="s">
        <v>982</v>
      </c>
      <c r="H31" s="644" t="s">
        <v>982</v>
      </c>
      <c r="I31" s="644" t="s">
        <v>982</v>
      </c>
      <c r="J31" s="644" t="s">
        <v>982</v>
      </c>
      <c r="K31" s="645" t="s">
        <v>996</v>
      </c>
      <c r="L31" s="646">
        <v>1000000</v>
      </c>
      <c r="M31" s="1067"/>
      <c r="N31" s="1067"/>
      <c r="O31" s="646">
        <f t="shared" si="2"/>
        <v>1000000</v>
      </c>
      <c r="P31" s="713"/>
      <c r="Q31" s="49"/>
      <c r="R31" s="79"/>
      <c r="S31" s="371"/>
    </row>
    <row r="32" spans="1:19" ht="63.6" customHeight="1" x14ac:dyDescent="0.2">
      <c r="A32" s="627">
        <f t="shared" si="0"/>
        <v>24</v>
      </c>
      <c r="B32" s="627" t="s">
        <v>1021</v>
      </c>
      <c r="C32" s="643" t="s">
        <v>1197</v>
      </c>
      <c r="D32" s="1065" t="s">
        <v>123</v>
      </c>
      <c r="E32" s="1065"/>
      <c r="F32" s="628" t="s">
        <v>253</v>
      </c>
      <c r="G32" s="644" t="s">
        <v>982</v>
      </c>
      <c r="H32" s="644" t="s">
        <v>982</v>
      </c>
      <c r="I32" s="644" t="s">
        <v>982</v>
      </c>
      <c r="J32" s="644" t="s">
        <v>982</v>
      </c>
      <c r="K32" s="645" t="s">
        <v>996</v>
      </c>
      <c r="L32" s="646">
        <v>1000000</v>
      </c>
      <c r="M32" s="1067"/>
      <c r="N32" s="1067"/>
      <c r="O32" s="646">
        <f t="shared" si="2"/>
        <v>1000000</v>
      </c>
      <c r="P32" s="713"/>
      <c r="Q32" s="49"/>
      <c r="R32" s="79"/>
      <c r="S32" s="371"/>
    </row>
    <row r="33" spans="1:19" ht="63" x14ac:dyDescent="0.2">
      <c r="A33" s="627">
        <f t="shared" si="0"/>
        <v>25</v>
      </c>
      <c r="B33" s="627" t="s">
        <v>1022</v>
      </c>
      <c r="C33" s="653" t="s">
        <v>1126</v>
      </c>
      <c r="D33" s="1065" t="s">
        <v>287</v>
      </c>
      <c r="E33" s="1065"/>
      <c r="F33" s="626" t="s">
        <v>916</v>
      </c>
      <c r="G33" s="644" t="s">
        <v>881</v>
      </c>
      <c r="H33" s="644" t="s">
        <v>881</v>
      </c>
      <c r="I33" s="644" t="s">
        <v>882</v>
      </c>
      <c r="J33" s="644" t="s">
        <v>882</v>
      </c>
      <c r="K33" s="645" t="s">
        <v>996</v>
      </c>
      <c r="L33" s="649">
        <v>650000</v>
      </c>
      <c r="M33" s="1067"/>
      <c r="N33" s="1067"/>
      <c r="O33" s="649">
        <f>+L33</f>
        <v>650000</v>
      </c>
      <c r="P33" s="713"/>
      <c r="Q33" s="49"/>
      <c r="R33" s="79"/>
      <c r="S33" s="371"/>
    </row>
    <row r="34" spans="1:19" ht="94.15" customHeight="1" x14ac:dyDescent="0.2">
      <c r="A34" s="627">
        <f t="shared" si="0"/>
        <v>26</v>
      </c>
      <c r="B34" s="627" t="s">
        <v>1023</v>
      </c>
      <c r="C34" s="653" t="s">
        <v>535</v>
      </c>
      <c r="D34" s="1065" t="s">
        <v>287</v>
      </c>
      <c r="E34" s="1065"/>
      <c r="F34" s="627" t="s">
        <v>253</v>
      </c>
      <c r="G34" s="644" t="s">
        <v>982</v>
      </c>
      <c r="H34" s="644" t="s">
        <v>982</v>
      </c>
      <c r="I34" s="644" t="s">
        <v>982</v>
      </c>
      <c r="J34" s="644" t="s">
        <v>982</v>
      </c>
      <c r="K34" s="627" t="s">
        <v>896</v>
      </c>
      <c r="L34" s="648">
        <v>2000000</v>
      </c>
      <c r="M34" s="1069"/>
      <c r="N34" s="1069"/>
      <c r="O34" s="707">
        <f t="shared" ref="O34:O37" si="3">+L34</f>
        <v>2000000</v>
      </c>
      <c r="P34" s="714" t="s">
        <v>1188</v>
      </c>
      <c r="Q34" s="44" t="s">
        <v>480</v>
      </c>
      <c r="R34" s="371" t="s">
        <v>430</v>
      </c>
      <c r="S34" s="485" t="s">
        <v>993</v>
      </c>
    </row>
    <row r="35" spans="1:19" s="623" customFormat="1" ht="136.5" customHeight="1" x14ac:dyDescent="0.2">
      <c r="A35" s="627">
        <f t="shared" si="0"/>
        <v>27</v>
      </c>
      <c r="B35" s="627" t="s">
        <v>1024</v>
      </c>
      <c r="C35" s="653" t="s">
        <v>909</v>
      </c>
      <c r="D35" s="1065" t="s">
        <v>287</v>
      </c>
      <c r="E35" s="1065"/>
      <c r="F35" s="627" t="s">
        <v>916</v>
      </c>
      <c r="G35" s="644" t="s">
        <v>982</v>
      </c>
      <c r="H35" s="644" t="s">
        <v>982</v>
      </c>
      <c r="I35" s="644" t="s">
        <v>982</v>
      </c>
      <c r="J35" s="644" t="s">
        <v>982</v>
      </c>
      <c r="K35" s="627" t="s">
        <v>961</v>
      </c>
      <c r="L35" s="648">
        <v>500000</v>
      </c>
      <c r="M35" s="1069"/>
      <c r="N35" s="1069"/>
      <c r="O35" s="707">
        <f t="shared" si="3"/>
        <v>500000</v>
      </c>
      <c r="P35" s="714" t="s">
        <v>1189</v>
      </c>
      <c r="Q35" s="621"/>
      <c r="R35" s="622"/>
      <c r="S35" s="624" t="s">
        <v>993</v>
      </c>
    </row>
    <row r="36" spans="1:19" s="623" customFormat="1" ht="97.15" customHeight="1" x14ac:dyDescent="0.2">
      <c r="A36" s="627">
        <f t="shared" si="0"/>
        <v>28</v>
      </c>
      <c r="B36" s="627" t="s">
        <v>1025</v>
      </c>
      <c r="C36" s="653" t="s">
        <v>910</v>
      </c>
      <c r="D36" s="1065" t="s">
        <v>287</v>
      </c>
      <c r="E36" s="1065"/>
      <c r="F36" s="627" t="s">
        <v>916</v>
      </c>
      <c r="G36" s="644" t="s">
        <v>982</v>
      </c>
      <c r="H36" s="644" t="s">
        <v>982</v>
      </c>
      <c r="I36" s="644" t="s">
        <v>982</v>
      </c>
      <c r="J36" s="644" t="s">
        <v>982</v>
      </c>
      <c r="K36" s="627" t="s">
        <v>961</v>
      </c>
      <c r="L36" s="648">
        <v>500000</v>
      </c>
      <c r="M36" s="1069"/>
      <c r="N36" s="1069"/>
      <c r="O36" s="707">
        <f t="shared" si="3"/>
        <v>500000</v>
      </c>
      <c r="P36" s="714" t="s">
        <v>1190</v>
      </c>
      <c r="Q36" s="621"/>
      <c r="R36" s="622"/>
      <c r="S36" s="624" t="s">
        <v>993</v>
      </c>
    </row>
    <row r="37" spans="1:19" s="623" customFormat="1" ht="112.15" customHeight="1" x14ac:dyDescent="0.2">
      <c r="A37" s="627">
        <f t="shared" si="0"/>
        <v>29</v>
      </c>
      <c r="B37" s="627" t="s">
        <v>1026</v>
      </c>
      <c r="C37" s="653" t="s">
        <v>1184</v>
      </c>
      <c r="D37" s="1065" t="s">
        <v>287</v>
      </c>
      <c r="E37" s="1065"/>
      <c r="F37" s="725" t="s">
        <v>916</v>
      </c>
      <c r="G37" s="644" t="s">
        <v>982</v>
      </c>
      <c r="H37" s="644" t="s">
        <v>982</v>
      </c>
      <c r="I37" s="644" t="s">
        <v>982</v>
      </c>
      <c r="J37" s="644" t="s">
        <v>982</v>
      </c>
      <c r="K37" s="627" t="s">
        <v>961</v>
      </c>
      <c r="L37" s="648">
        <v>1000000</v>
      </c>
      <c r="M37" s="1069"/>
      <c r="N37" s="1069"/>
      <c r="O37" s="707">
        <f t="shared" si="3"/>
        <v>1000000</v>
      </c>
      <c r="P37" s="714" t="s">
        <v>1191</v>
      </c>
      <c r="Q37" s="621"/>
      <c r="R37" s="622"/>
      <c r="S37" s="624" t="s">
        <v>1127</v>
      </c>
    </row>
    <row r="38" spans="1:19" ht="60.75" x14ac:dyDescent="0.2">
      <c r="A38" s="627">
        <f t="shared" si="0"/>
        <v>30</v>
      </c>
      <c r="B38" s="627" t="s">
        <v>1027</v>
      </c>
      <c r="C38" s="643" t="s">
        <v>1128</v>
      </c>
      <c r="D38" s="1065" t="s">
        <v>277</v>
      </c>
      <c r="E38" s="1065"/>
      <c r="F38" s="628" t="s">
        <v>253</v>
      </c>
      <c r="G38" s="644" t="s">
        <v>982</v>
      </c>
      <c r="H38" s="644" t="s">
        <v>982</v>
      </c>
      <c r="I38" s="644" t="s">
        <v>982</v>
      </c>
      <c r="J38" s="644" t="s">
        <v>982</v>
      </c>
      <c r="K38" s="645" t="s">
        <v>996</v>
      </c>
      <c r="L38" s="646">
        <v>5500000</v>
      </c>
      <c r="M38" s="1067"/>
      <c r="N38" s="1067"/>
      <c r="O38" s="646">
        <f t="shared" si="2"/>
        <v>5500000</v>
      </c>
      <c r="P38" s="713"/>
      <c r="Q38" s="49"/>
      <c r="R38" s="79"/>
      <c r="S38" s="371"/>
    </row>
    <row r="39" spans="1:19" ht="70.150000000000006" customHeight="1" x14ac:dyDescent="0.2">
      <c r="A39" s="627">
        <f t="shared" si="0"/>
        <v>31</v>
      </c>
      <c r="B39" s="627" t="s">
        <v>1028</v>
      </c>
      <c r="C39" s="643" t="s">
        <v>1129</v>
      </c>
      <c r="D39" s="1065" t="s">
        <v>277</v>
      </c>
      <c r="E39" s="1065"/>
      <c r="F39" s="629" t="s">
        <v>916</v>
      </c>
      <c r="G39" s="644" t="s">
        <v>982</v>
      </c>
      <c r="H39" s="644" t="s">
        <v>982</v>
      </c>
      <c r="I39" s="644" t="s">
        <v>982</v>
      </c>
      <c r="J39" s="644" t="s">
        <v>982</v>
      </c>
      <c r="K39" s="645" t="s">
        <v>996</v>
      </c>
      <c r="L39" s="646">
        <v>1000000</v>
      </c>
      <c r="M39" s="1067"/>
      <c r="N39" s="1067"/>
      <c r="O39" s="646">
        <f t="shared" si="2"/>
        <v>1000000</v>
      </c>
      <c r="P39" s="713"/>
      <c r="Q39" s="49"/>
      <c r="R39" s="79"/>
      <c r="S39" s="371"/>
    </row>
    <row r="40" spans="1:19" ht="63" x14ac:dyDescent="0.2">
      <c r="A40" s="627">
        <f t="shared" si="0"/>
        <v>32</v>
      </c>
      <c r="B40" s="627" t="s">
        <v>1029</v>
      </c>
      <c r="C40" s="643" t="s">
        <v>1217</v>
      </c>
      <c r="D40" s="1065" t="s">
        <v>287</v>
      </c>
      <c r="E40" s="1065"/>
      <c r="F40" s="629" t="s">
        <v>916</v>
      </c>
      <c r="G40" s="644" t="s">
        <v>881</v>
      </c>
      <c r="H40" s="644" t="s">
        <v>881</v>
      </c>
      <c r="I40" s="644" t="s">
        <v>882</v>
      </c>
      <c r="J40" s="644" t="s">
        <v>882</v>
      </c>
      <c r="K40" s="645" t="s">
        <v>996</v>
      </c>
      <c r="L40" s="646">
        <v>500000</v>
      </c>
      <c r="M40" s="1067"/>
      <c r="N40" s="1067"/>
      <c r="O40" s="646">
        <f t="shared" si="2"/>
        <v>500000</v>
      </c>
      <c r="P40" s="713"/>
      <c r="Q40" s="49"/>
      <c r="R40" s="79"/>
      <c r="S40" s="371"/>
    </row>
    <row r="41" spans="1:19" ht="63" x14ac:dyDescent="0.2">
      <c r="A41" s="627">
        <f t="shared" si="0"/>
        <v>33</v>
      </c>
      <c r="B41" s="627" t="s">
        <v>1030</v>
      </c>
      <c r="C41" s="643" t="s">
        <v>1130</v>
      </c>
      <c r="D41" s="1065" t="s">
        <v>383</v>
      </c>
      <c r="E41" s="1065"/>
      <c r="F41" s="629" t="s">
        <v>916</v>
      </c>
      <c r="G41" s="644" t="s">
        <v>982</v>
      </c>
      <c r="H41" s="644" t="s">
        <v>982</v>
      </c>
      <c r="I41" s="644" t="s">
        <v>982</v>
      </c>
      <c r="J41" s="644" t="s">
        <v>982</v>
      </c>
      <c r="K41" s="645" t="s">
        <v>996</v>
      </c>
      <c r="L41" s="646">
        <v>500000</v>
      </c>
      <c r="M41" s="1067"/>
      <c r="N41" s="1067"/>
      <c r="O41" s="646">
        <f t="shared" si="2"/>
        <v>500000</v>
      </c>
      <c r="P41" s="713"/>
      <c r="Q41" s="49"/>
      <c r="R41" s="79"/>
      <c r="S41" s="371"/>
    </row>
    <row r="42" spans="1:19" ht="63" x14ac:dyDescent="0.2">
      <c r="A42" s="627">
        <f t="shared" si="0"/>
        <v>34</v>
      </c>
      <c r="B42" s="627" t="s">
        <v>1031</v>
      </c>
      <c r="C42" s="643" t="s">
        <v>1218</v>
      </c>
      <c r="D42" s="1065" t="s">
        <v>277</v>
      </c>
      <c r="E42" s="1065"/>
      <c r="F42" s="629" t="s">
        <v>916</v>
      </c>
      <c r="G42" s="644" t="s">
        <v>982</v>
      </c>
      <c r="H42" s="644" t="s">
        <v>982</v>
      </c>
      <c r="I42" s="644" t="s">
        <v>982</v>
      </c>
      <c r="J42" s="644" t="s">
        <v>982</v>
      </c>
      <c r="K42" s="645" t="s">
        <v>996</v>
      </c>
      <c r="L42" s="646">
        <v>1000000</v>
      </c>
      <c r="M42" s="1067"/>
      <c r="N42" s="1067"/>
      <c r="O42" s="646">
        <f t="shared" si="2"/>
        <v>1000000</v>
      </c>
      <c r="P42" s="713"/>
      <c r="Q42" s="49"/>
      <c r="R42" s="79"/>
      <c r="S42" s="371"/>
    </row>
    <row r="43" spans="1:19" ht="63" x14ac:dyDescent="0.2">
      <c r="A43" s="627">
        <f t="shared" si="0"/>
        <v>35</v>
      </c>
      <c r="B43" s="627" t="s">
        <v>1032</v>
      </c>
      <c r="C43" s="643" t="s">
        <v>1131</v>
      </c>
      <c r="D43" s="1065" t="s">
        <v>299</v>
      </c>
      <c r="E43" s="1065"/>
      <c r="F43" s="629" t="s">
        <v>916</v>
      </c>
      <c r="G43" s="644" t="s">
        <v>982</v>
      </c>
      <c r="H43" s="644" t="s">
        <v>982</v>
      </c>
      <c r="I43" s="644" t="s">
        <v>982</v>
      </c>
      <c r="J43" s="644" t="s">
        <v>982</v>
      </c>
      <c r="K43" s="645" t="s">
        <v>996</v>
      </c>
      <c r="L43" s="646">
        <v>800000</v>
      </c>
      <c r="M43" s="1067"/>
      <c r="N43" s="1067"/>
      <c r="O43" s="646">
        <f t="shared" si="2"/>
        <v>800000</v>
      </c>
      <c r="P43" s="713"/>
      <c r="Q43" s="49"/>
      <c r="R43" s="79"/>
      <c r="S43" s="371"/>
    </row>
    <row r="44" spans="1:19" ht="63" x14ac:dyDescent="0.2">
      <c r="A44" s="627">
        <f t="shared" si="0"/>
        <v>36</v>
      </c>
      <c r="B44" s="627" t="s">
        <v>1033</v>
      </c>
      <c r="C44" s="643" t="s">
        <v>1132</v>
      </c>
      <c r="D44" s="1065" t="s">
        <v>299</v>
      </c>
      <c r="E44" s="1065"/>
      <c r="F44" s="629" t="s">
        <v>916</v>
      </c>
      <c r="G44" s="644" t="s">
        <v>982</v>
      </c>
      <c r="H44" s="644" t="s">
        <v>982</v>
      </c>
      <c r="I44" s="644" t="s">
        <v>982</v>
      </c>
      <c r="J44" s="644" t="s">
        <v>982</v>
      </c>
      <c r="K44" s="645" t="s">
        <v>996</v>
      </c>
      <c r="L44" s="646">
        <v>200000</v>
      </c>
      <c r="M44" s="1067"/>
      <c r="N44" s="1067"/>
      <c r="O44" s="646">
        <f t="shared" si="2"/>
        <v>200000</v>
      </c>
      <c r="P44" s="713"/>
      <c r="Q44" s="49"/>
      <c r="R44" s="79"/>
      <c r="S44" s="371"/>
    </row>
    <row r="45" spans="1:19" ht="63" x14ac:dyDescent="0.2">
      <c r="A45" s="627">
        <f t="shared" si="0"/>
        <v>37</v>
      </c>
      <c r="B45" s="627" t="s">
        <v>1034</v>
      </c>
      <c r="C45" s="643" t="s">
        <v>1133</v>
      </c>
      <c r="D45" s="1065" t="s">
        <v>283</v>
      </c>
      <c r="E45" s="1065"/>
      <c r="F45" s="629" t="s">
        <v>916</v>
      </c>
      <c r="G45" s="644" t="s">
        <v>982</v>
      </c>
      <c r="H45" s="644" t="s">
        <v>982</v>
      </c>
      <c r="I45" s="644" t="s">
        <v>982</v>
      </c>
      <c r="J45" s="644" t="s">
        <v>982</v>
      </c>
      <c r="K45" s="645" t="s">
        <v>996</v>
      </c>
      <c r="L45" s="646">
        <v>1000000</v>
      </c>
      <c r="M45" s="1067"/>
      <c r="N45" s="1067"/>
      <c r="O45" s="646">
        <f t="shared" si="2"/>
        <v>1000000</v>
      </c>
      <c r="P45" s="713"/>
      <c r="Q45" s="49"/>
      <c r="R45" s="79"/>
      <c r="S45" s="371"/>
    </row>
    <row r="46" spans="1:19" ht="63" x14ac:dyDescent="0.2">
      <c r="A46" s="627">
        <f t="shared" si="0"/>
        <v>38</v>
      </c>
      <c r="B46" s="627" t="s">
        <v>1035</v>
      </c>
      <c r="C46" s="643" t="s">
        <v>1134</v>
      </c>
      <c r="D46" s="1065" t="s">
        <v>281</v>
      </c>
      <c r="E46" s="1065"/>
      <c r="F46" s="629" t="s">
        <v>916</v>
      </c>
      <c r="G46" s="644" t="s">
        <v>982</v>
      </c>
      <c r="H46" s="644" t="s">
        <v>982</v>
      </c>
      <c r="I46" s="644" t="s">
        <v>982</v>
      </c>
      <c r="J46" s="644" t="s">
        <v>982</v>
      </c>
      <c r="K46" s="645" t="s">
        <v>996</v>
      </c>
      <c r="L46" s="646">
        <v>1000000</v>
      </c>
      <c r="M46" s="1067"/>
      <c r="N46" s="1067"/>
      <c r="O46" s="646">
        <f t="shared" si="2"/>
        <v>1000000</v>
      </c>
      <c r="P46" s="713"/>
      <c r="Q46" s="49"/>
      <c r="R46" s="79"/>
      <c r="S46" s="371"/>
    </row>
    <row r="47" spans="1:19" ht="63" x14ac:dyDescent="0.2">
      <c r="A47" s="627">
        <f t="shared" si="0"/>
        <v>39</v>
      </c>
      <c r="B47" s="627" t="s">
        <v>1036</v>
      </c>
      <c r="C47" s="643" t="s">
        <v>1199</v>
      </c>
      <c r="D47" s="1065" t="s">
        <v>123</v>
      </c>
      <c r="E47" s="1065"/>
      <c r="F47" s="629" t="s">
        <v>916</v>
      </c>
      <c r="G47" s="644" t="s">
        <v>982</v>
      </c>
      <c r="H47" s="644" t="s">
        <v>982</v>
      </c>
      <c r="I47" s="644" t="s">
        <v>982</v>
      </c>
      <c r="J47" s="644" t="s">
        <v>982</v>
      </c>
      <c r="K47" s="645" t="s">
        <v>996</v>
      </c>
      <c r="L47" s="646">
        <v>1000000</v>
      </c>
      <c r="M47" s="1067"/>
      <c r="N47" s="1067"/>
      <c r="O47" s="646">
        <f t="shared" si="2"/>
        <v>1000000</v>
      </c>
      <c r="P47" s="713"/>
      <c r="Q47" s="49"/>
      <c r="R47" s="79"/>
      <c r="S47" s="371"/>
    </row>
    <row r="48" spans="1:19" ht="63" x14ac:dyDescent="0.2">
      <c r="A48" s="627">
        <f t="shared" si="0"/>
        <v>40</v>
      </c>
      <c r="B48" s="627" t="s">
        <v>1037</v>
      </c>
      <c r="C48" s="643" t="s">
        <v>1135</v>
      </c>
      <c r="D48" s="1065" t="s">
        <v>299</v>
      </c>
      <c r="E48" s="1065"/>
      <c r="F48" s="629" t="s">
        <v>916</v>
      </c>
      <c r="G48" s="644" t="s">
        <v>982</v>
      </c>
      <c r="H48" s="644" t="s">
        <v>982</v>
      </c>
      <c r="I48" s="644" t="s">
        <v>982</v>
      </c>
      <c r="J48" s="644" t="s">
        <v>982</v>
      </c>
      <c r="K48" s="645" t="s">
        <v>996</v>
      </c>
      <c r="L48" s="646">
        <v>1000000</v>
      </c>
      <c r="M48" s="1067"/>
      <c r="N48" s="1067"/>
      <c r="O48" s="646">
        <f t="shared" si="2"/>
        <v>1000000</v>
      </c>
      <c r="P48" s="713"/>
      <c r="Q48" s="49"/>
      <c r="R48" s="79"/>
      <c r="S48" s="371"/>
    </row>
    <row r="49" spans="1:19" ht="63" x14ac:dyDescent="0.2">
      <c r="A49" s="627">
        <f t="shared" si="0"/>
        <v>41</v>
      </c>
      <c r="B49" s="627" t="s">
        <v>1038</v>
      </c>
      <c r="C49" s="643" t="s">
        <v>1136</v>
      </c>
      <c r="D49" s="1065" t="s">
        <v>394</v>
      </c>
      <c r="E49" s="1065"/>
      <c r="F49" s="629" t="s">
        <v>916</v>
      </c>
      <c r="G49" s="644" t="s">
        <v>982</v>
      </c>
      <c r="H49" s="644" t="s">
        <v>982</v>
      </c>
      <c r="I49" s="644" t="s">
        <v>982</v>
      </c>
      <c r="J49" s="644" t="s">
        <v>982</v>
      </c>
      <c r="K49" s="645" t="s">
        <v>996</v>
      </c>
      <c r="L49" s="646">
        <v>1000000</v>
      </c>
      <c r="M49" s="1067"/>
      <c r="N49" s="1067"/>
      <c r="O49" s="646">
        <f t="shared" si="2"/>
        <v>1000000</v>
      </c>
      <c r="P49" s="713"/>
      <c r="Q49" s="49"/>
      <c r="R49" s="79"/>
      <c r="S49" s="371"/>
    </row>
    <row r="50" spans="1:19" ht="63" x14ac:dyDescent="0.2">
      <c r="A50" s="627">
        <f t="shared" si="0"/>
        <v>42</v>
      </c>
      <c r="B50" s="627" t="s">
        <v>1039</v>
      </c>
      <c r="C50" s="643" t="s">
        <v>1137</v>
      </c>
      <c r="D50" s="1065" t="s">
        <v>287</v>
      </c>
      <c r="E50" s="1065"/>
      <c r="F50" s="629" t="s">
        <v>916</v>
      </c>
      <c r="G50" s="644" t="s">
        <v>982</v>
      </c>
      <c r="H50" s="644" t="s">
        <v>982</v>
      </c>
      <c r="I50" s="644" t="s">
        <v>982</v>
      </c>
      <c r="J50" s="644" t="s">
        <v>982</v>
      </c>
      <c r="K50" s="645" t="s">
        <v>996</v>
      </c>
      <c r="L50" s="646">
        <v>1000000</v>
      </c>
      <c r="M50" s="1067"/>
      <c r="N50" s="1067"/>
      <c r="O50" s="646">
        <f t="shared" si="2"/>
        <v>1000000</v>
      </c>
      <c r="P50" s="713"/>
      <c r="Q50" s="49"/>
      <c r="R50" s="79"/>
      <c r="S50" s="371"/>
    </row>
    <row r="51" spans="1:19" ht="63" x14ac:dyDescent="0.2">
      <c r="A51" s="627">
        <f t="shared" si="0"/>
        <v>43</v>
      </c>
      <c r="B51" s="627" t="s">
        <v>1040</v>
      </c>
      <c r="C51" s="643" t="s">
        <v>1185</v>
      </c>
      <c r="D51" s="1065" t="s">
        <v>287</v>
      </c>
      <c r="E51" s="1065"/>
      <c r="F51" s="629" t="s">
        <v>916</v>
      </c>
      <c r="G51" s="644" t="s">
        <v>982</v>
      </c>
      <c r="H51" s="644" t="s">
        <v>982</v>
      </c>
      <c r="I51" s="644" t="s">
        <v>982</v>
      </c>
      <c r="J51" s="644" t="s">
        <v>982</v>
      </c>
      <c r="K51" s="645" t="s">
        <v>996</v>
      </c>
      <c r="L51" s="646">
        <v>1000000</v>
      </c>
      <c r="M51" s="1067"/>
      <c r="N51" s="1067"/>
      <c r="O51" s="646">
        <f t="shared" si="2"/>
        <v>1000000</v>
      </c>
      <c r="P51" s="713"/>
      <c r="Q51" s="49"/>
      <c r="R51" s="79"/>
      <c r="S51" s="371"/>
    </row>
    <row r="52" spans="1:19" ht="63" x14ac:dyDescent="0.2">
      <c r="A52" s="627">
        <f t="shared" si="0"/>
        <v>44</v>
      </c>
      <c r="B52" s="627" t="s">
        <v>1041</v>
      </c>
      <c r="C52" s="643" t="s">
        <v>1186</v>
      </c>
      <c r="D52" s="1065" t="s">
        <v>299</v>
      </c>
      <c r="E52" s="1065"/>
      <c r="F52" s="629" t="s">
        <v>916</v>
      </c>
      <c r="G52" s="644" t="s">
        <v>982</v>
      </c>
      <c r="H52" s="644" t="s">
        <v>982</v>
      </c>
      <c r="I52" s="644" t="s">
        <v>982</v>
      </c>
      <c r="J52" s="644" t="s">
        <v>982</v>
      </c>
      <c r="K52" s="645" t="s">
        <v>996</v>
      </c>
      <c r="L52" s="646">
        <v>1000000</v>
      </c>
      <c r="M52" s="1067"/>
      <c r="N52" s="1067"/>
      <c r="O52" s="646">
        <f t="shared" si="2"/>
        <v>1000000</v>
      </c>
      <c r="P52" s="713"/>
      <c r="Q52" s="49"/>
      <c r="R52" s="79"/>
      <c r="S52" s="371"/>
    </row>
    <row r="53" spans="1:19" ht="63" x14ac:dyDescent="0.2">
      <c r="A53" s="627">
        <f t="shared" si="0"/>
        <v>45</v>
      </c>
      <c r="B53" s="627" t="s">
        <v>1042</v>
      </c>
      <c r="C53" s="653" t="s">
        <v>943</v>
      </c>
      <c r="D53" s="1065" t="s">
        <v>394</v>
      </c>
      <c r="E53" s="1065"/>
      <c r="F53" s="626" t="s">
        <v>916</v>
      </c>
      <c r="G53" s="644" t="s">
        <v>234</v>
      </c>
      <c r="H53" s="644" t="s">
        <v>234</v>
      </c>
      <c r="I53" s="644" t="s">
        <v>536</v>
      </c>
      <c r="J53" s="644" t="s">
        <v>536</v>
      </c>
      <c r="K53" s="649" t="s">
        <v>896</v>
      </c>
      <c r="L53" s="654">
        <v>300000</v>
      </c>
      <c r="M53" s="1067"/>
      <c r="N53" s="1067"/>
      <c r="O53" s="654">
        <f>+L53</f>
        <v>300000</v>
      </c>
      <c r="P53" s="713"/>
      <c r="Q53" s="49"/>
      <c r="R53" s="79"/>
      <c r="S53" s="371"/>
    </row>
    <row r="54" spans="1:19" ht="63" x14ac:dyDescent="0.2">
      <c r="A54" s="627">
        <f t="shared" si="0"/>
        <v>46</v>
      </c>
      <c r="B54" s="627" t="s">
        <v>1043</v>
      </c>
      <c r="C54" s="643" t="s">
        <v>1198</v>
      </c>
      <c r="D54" s="1065" t="s">
        <v>339</v>
      </c>
      <c r="E54" s="1065"/>
      <c r="F54" s="629" t="s">
        <v>916</v>
      </c>
      <c r="G54" s="644" t="s">
        <v>982</v>
      </c>
      <c r="H54" s="644" t="s">
        <v>982</v>
      </c>
      <c r="I54" s="644" t="s">
        <v>982</v>
      </c>
      <c r="J54" s="644" t="s">
        <v>982</v>
      </c>
      <c r="K54" s="645" t="s">
        <v>996</v>
      </c>
      <c r="L54" s="646">
        <v>500000</v>
      </c>
      <c r="M54" s="1067"/>
      <c r="N54" s="1067"/>
      <c r="O54" s="646">
        <f t="shared" si="2"/>
        <v>500000</v>
      </c>
      <c r="P54" s="713"/>
      <c r="Q54" s="49"/>
      <c r="R54" s="79"/>
      <c r="S54" s="371"/>
    </row>
    <row r="55" spans="1:19" ht="63" x14ac:dyDescent="0.2">
      <c r="A55" s="627">
        <f t="shared" si="0"/>
        <v>47</v>
      </c>
      <c r="B55" s="627" t="s">
        <v>1044</v>
      </c>
      <c r="C55" s="643" t="s">
        <v>1219</v>
      </c>
      <c r="D55" s="1065" t="s">
        <v>339</v>
      </c>
      <c r="E55" s="1065"/>
      <c r="F55" s="629" t="s">
        <v>916</v>
      </c>
      <c r="G55" s="644" t="s">
        <v>968</v>
      </c>
      <c r="H55" s="644" t="s">
        <v>968</v>
      </c>
      <c r="I55" s="644" t="s">
        <v>968</v>
      </c>
      <c r="J55" s="644" t="s">
        <v>968</v>
      </c>
      <c r="K55" s="645" t="s">
        <v>996</v>
      </c>
      <c r="L55" s="646">
        <v>400000</v>
      </c>
      <c r="M55" s="1067"/>
      <c r="N55" s="1067"/>
      <c r="O55" s="646">
        <f t="shared" si="2"/>
        <v>400000</v>
      </c>
      <c r="P55" s="713"/>
      <c r="Q55" s="49"/>
      <c r="R55" s="79"/>
      <c r="S55" s="371"/>
    </row>
    <row r="56" spans="1:19" ht="63" x14ac:dyDescent="0.2">
      <c r="A56" s="627">
        <f t="shared" si="0"/>
        <v>48</v>
      </c>
      <c r="B56" s="627" t="s">
        <v>1045</v>
      </c>
      <c r="C56" s="643" t="s">
        <v>1220</v>
      </c>
      <c r="D56" s="1065" t="s">
        <v>306</v>
      </c>
      <c r="E56" s="1065"/>
      <c r="F56" s="629" t="s">
        <v>916</v>
      </c>
      <c r="G56" s="644" t="s">
        <v>982</v>
      </c>
      <c r="H56" s="644" t="s">
        <v>982</v>
      </c>
      <c r="I56" s="644" t="s">
        <v>982</v>
      </c>
      <c r="J56" s="644" t="s">
        <v>982</v>
      </c>
      <c r="K56" s="645" t="s">
        <v>996</v>
      </c>
      <c r="L56" s="646">
        <v>300000</v>
      </c>
      <c r="M56" s="1067"/>
      <c r="N56" s="1067"/>
      <c r="O56" s="646">
        <f t="shared" si="2"/>
        <v>300000</v>
      </c>
      <c r="P56" s="713"/>
      <c r="Q56" s="49"/>
      <c r="R56" s="79"/>
      <c r="S56" s="371"/>
    </row>
    <row r="57" spans="1:19" ht="81" x14ac:dyDescent="0.2">
      <c r="A57" s="627">
        <f t="shared" si="0"/>
        <v>49</v>
      </c>
      <c r="B57" s="627" t="s">
        <v>1046</v>
      </c>
      <c r="C57" s="643" t="s">
        <v>1138</v>
      </c>
      <c r="D57" s="1065" t="s">
        <v>123</v>
      </c>
      <c r="E57" s="1065"/>
      <c r="F57" s="629" t="s">
        <v>916</v>
      </c>
      <c r="G57" s="644" t="s">
        <v>968</v>
      </c>
      <c r="H57" s="644" t="s">
        <v>968</v>
      </c>
      <c r="I57" s="644" t="s">
        <v>968</v>
      </c>
      <c r="J57" s="644" t="s">
        <v>968</v>
      </c>
      <c r="K57" s="645" t="s">
        <v>996</v>
      </c>
      <c r="L57" s="646">
        <v>500000</v>
      </c>
      <c r="M57" s="1067"/>
      <c r="N57" s="1067"/>
      <c r="O57" s="646">
        <f t="shared" si="2"/>
        <v>500000</v>
      </c>
      <c r="P57" s="713"/>
      <c r="Q57" s="49"/>
      <c r="R57" s="79"/>
      <c r="S57" s="371"/>
    </row>
    <row r="58" spans="1:19" s="773" customFormat="1" ht="81" x14ac:dyDescent="0.2">
      <c r="A58" s="762">
        <f t="shared" si="0"/>
        <v>50</v>
      </c>
      <c r="B58" s="762" t="s">
        <v>1047</v>
      </c>
      <c r="C58" s="763" t="s">
        <v>1146</v>
      </c>
      <c r="D58" s="978" t="s">
        <v>299</v>
      </c>
      <c r="E58" s="978"/>
      <c r="F58" s="765" t="s">
        <v>253</v>
      </c>
      <c r="G58" s="766" t="s">
        <v>881</v>
      </c>
      <c r="H58" s="766" t="s">
        <v>881</v>
      </c>
      <c r="I58" s="766" t="s">
        <v>882</v>
      </c>
      <c r="J58" s="766" t="s">
        <v>882</v>
      </c>
      <c r="K58" s="767" t="s">
        <v>996</v>
      </c>
      <c r="L58" s="768">
        <v>15000000</v>
      </c>
      <c r="M58" s="979"/>
      <c r="N58" s="979"/>
      <c r="O58" s="768">
        <f t="shared" si="2"/>
        <v>15000000</v>
      </c>
      <c r="P58" s="769" t="s">
        <v>1246</v>
      </c>
      <c r="Q58" s="770"/>
      <c r="R58" s="771"/>
      <c r="S58" s="772"/>
    </row>
    <row r="59" spans="1:19" ht="81" x14ac:dyDescent="0.2">
      <c r="A59" s="627">
        <f t="shared" si="0"/>
        <v>51</v>
      </c>
      <c r="B59" s="627" t="s">
        <v>1048</v>
      </c>
      <c r="C59" s="643" t="s">
        <v>1139</v>
      </c>
      <c r="D59" s="1065" t="s">
        <v>299</v>
      </c>
      <c r="E59" s="1065"/>
      <c r="F59" s="628" t="s">
        <v>253</v>
      </c>
      <c r="G59" s="644" t="s">
        <v>968</v>
      </c>
      <c r="H59" s="644" t="s">
        <v>968</v>
      </c>
      <c r="I59" s="644" t="s">
        <v>968</v>
      </c>
      <c r="J59" s="644" t="s">
        <v>968</v>
      </c>
      <c r="K59" s="645" t="s">
        <v>996</v>
      </c>
      <c r="L59" s="646">
        <v>1100000</v>
      </c>
      <c r="M59" s="1067"/>
      <c r="N59" s="1067"/>
      <c r="O59" s="646">
        <f t="shared" si="2"/>
        <v>1100000</v>
      </c>
      <c r="P59" s="713"/>
      <c r="Q59" s="49"/>
      <c r="R59" s="79"/>
      <c r="S59" s="371"/>
    </row>
    <row r="60" spans="1:19" ht="60.75" x14ac:dyDescent="0.2">
      <c r="A60" s="627">
        <f t="shared" si="0"/>
        <v>52</v>
      </c>
      <c r="B60" s="627" t="s">
        <v>1049</v>
      </c>
      <c r="C60" s="643" t="s">
        <v>1140</v>
      </c>
      <c r="D60" s="1065" t="s">
        <v>295</v>
      </c>
      <c r="E60" s="1065"/>
      <c r="F60" s="628" t="s">
        <v>253</v>
      </c>
      <c r="G60" s="644" t="s">
        <v>982</v>
      </c>
      <c r="H60" s="644" t="s">
        <v>982</v>
      </c>
      <c r="I60" s="644" t="s">
        <v>982</v>
      </c>
      <c r="J60" s="644" t="s">
        <v>982</v>
      </c>
      <c r="K60" s="645" t="s">
        <v>996</v>
      </c>
      <c r="L60" s="646">
        <v>2500000</v>
      </c>
      <c r="M60" s="1067"/>
      <c r="N60" s="1067"/>
      <c r="O60" s="646">
        <f t="shared" si="2"/>
        <v>2500000</v>
      </c>
      <c r="P60" s="713"/>
      <c r="Q60" s="49"/>
      <c r="R60" s="79"/>
      <c r="S60" s="371"/>
    </row>
    <row r="61" spans="1:19" ht="63" x14ac:dyDescent="0.2">
      <c r="A61" s="627">
        <f t="shared" si="0"/>
        <v>53</v>
      </c>
      <c r="B61" s="627" t="s">
        <v>1050</v>
      </c>
      <c r="C61" s="643" t="s">
        <v>1221</v>
      </c>
      <c r="D61" s="1065" t="s">
        <v>383</v>
      </c>
      <c r="E61" s="1065"/>
      <c r="F61" s="629" t="s">
        <v>916</v>
      </c>
      <c r="G61" s="644" t="s">
        <v>982</v>
      </c>
      <c r="H61" s="644" t="s">
        <v>982</v>
      </c>
      <c r="I61" s="644" t="s">
        <v>982</v>
      </c>
      <c r="J61" s="644" t="s">
        <v>982</v>
      </c>
      <c r="K61" s="645" t="s">
        <v>996</v>
      </c>
      <c r="L61" s="646">
        <v>500000</v>
      </c>
      <c r="M61" s="1067"/>
      <c r="N61" s="1067"/>
      <c r="O61" s="646">
        <f t="shared" si="2"/>
        <v>500000</v>
      </c>
      <c r="P61" s="713"/>
      <c r="Q61" s="49"/>
      <c r="R61" s="79"/>
      <c r="S61" s="371"/>
    </row>
    <row r="62" spans="1:19" ht="63" x14ac:dyDescent="0.2">
      <c r="A62" s="627">
        <f t="shared" si="0"/>
        <v>54</v>
      </c>
      <c r="B62" s="627" t="s">
        <v>1051</v>
      </c>
      <c r="C62" s="643" t="s">
        <v>1141</v>
      </c>
      <c r="D62" s="1065" t="s">
        <v>123</v>
      </c>
      <c r="E62" s="1065"/>
      <c r="F62" s="629" t="s">
        <v>916</v>
      </c>
      <c r="G62" s="644" t="s">
        <v>982</v>
      </c>
      <c r="H62" s="644" t="s">
        <v>982</v>
      </c>
      <c r="I62" s="644" t="s">
        <v>982</v>
      </c>
      <c r="J62" s="644" t="s">
        <v>982</v>
      </c>
      <c r="K62" s="645" t="s">
        <v>996</v>
      </c>
      <c r="L62" s="646">
        <v>750000</v>
      </c>
      <c r="M62" s="1067"/>
      <c r="N62" s="1067"/>
      <c r="O62" s="646">
        <f t="shared" si="2"/>
        <v>750000</v>
      </c>
      <c r="P62" s="713"/>
      <c r="Q62" s="49"/>
      <c r="R62" s="79"/>
      <c r="S62" s="371"/>
    </row>
    <row r="63" spans="1:19" ht="60.75" x14ac:dyDescent="0.2">
      <c r="A63" s="627">
        <f t="shared" si="0"/>
        <v>55</v>
      </c>
      <c r="B63" s="627" t="s">
        <v>1052</v>
      </c>
      <c r="C63" s="643" t="s">
        <v>1142</v>
      </c>
      <c r="D63" s="1065" t="s">
        <v>302</v>
      </c>
      <c r="E63" s="1065"/>
      <c r="F63" s="628" t="s">
        <v>253</v>
      </c>
      <c r="G63" s="644" t="s">
        <v>968</v>
      </c>
      <c r="H63" s="644" t="s">
        <v>968</v>
      </c>
      <c r="I63" s="644" t="s">
        <v>968</v>
      </c>
      <c r="J63" s="644" t="s">
        <v>968</v>
      </c>
      <c r="K63" s="645" t="s">
        <v>996</v>
      </c>
      <c r="L63" s="646">
        <v>2000000</v>
      </c>
      <c r="M63" s="1067"/>
      <c r="N63" s="1067"/>
      <c r="O63" s="646">
        <f t="shared" si="2"/>
        <v>2000000</v>
      </c>
      <c r="P63" s="713"/>
      <c r="Q63" s="49"/>
      <c r="R63" s="79"/>
      <c r="S63" s="371"/>
    </row>
    <row r="64" spans="1:19" ht="60.75" x14ac:dyDescent="0.2">
      <c r="A64" s="627">
        <f t="shared" si="0"/>
        <v>56</v>
      </c>
      <c r="B64" s="627" t="s">
        <v>1053</v>
      </c>
      <c r="C64" s="708" t="s">
        <v>1222</v>
      </c>
      <c r="D64" s="1065" t="s">
        <v>283</v>
      </c>
      <c r="E64" s="1065"/>
      <c r="F64" s="628" t="s">
        <v>253</v>
      </c>
      <c r="G64" s="644" t="s">
        <v>982</v>
      </c>
      <c r="H64" s="644" t="s">
        <v>982</v>
      </c>
      <c r="I64" s="644" t="s">
        <v>982</v>
      </c>
      <c r="J64" s="644" t="s">
        <v>982</v>
      </c>
      <c r="K64" s="645" t="s">
        <v>996</v>
      </c>
      <c r="L64" s="646">
        <v>1500000</v>
      </c>
      <c r="M64" s="1067"/>
      <c r="N64" s="1067"/>
      <c r="O64" s="646">
        <f t="shared" si="2"/>
        <v>1500000</v>
      </c>
      <c r="P64" s="713"/>
      <c r="Q64" s="49"/>
      <c r="R64" s="79"/>
      <c r="S64" s="371"/>
    </row>
    <row r="65" spans="1:19" ht="40.5" x14ac:dyDescent="0.2">
      <c r="A65" s="627">
        <f t="shared" si="0"/>
        <v>57</v>
      </c>
      <c r="B65" s="627" t="s">
        <v>1054</v>
      </c>
      <c r="C65" s="643" t="s">
        <v>1143</v>
      </c>
      <c r="D65" s="1065" t="s">
        <v>281</v>
      </c>
      <c r="E65" s="1065"/>
      <c r="F65" s="628" t="s">
        <v>253</v>
      </c>
      <c r="G65" s="644" t="s">
        <v>982</v>
      </c>
      <c r="H65" s="644" t="s">
        <v>982</v>
      </c>
      <c r="I65" s="644" t="s">
        <v>982</v>
      </c>
      <c r="J65" s="644" t="s">
        <v>982</v>
      </c>
      <c r="K65" s="645" t="s">
        <v>996</v>
      </c>
      <c r="L65" s="646">
        <v>1100000</v>
      </c>
      <c r="M65" s="1067"/>
      <c r="N65" s="1067"/>
      <c r="O65" s="646">
        <f t="shared" si="2"/>
        <v>1100000</v>
      </c>
      <c r="P65" s="713"/>
      <c r="Q65" s="49"/>
      <c r="R65" s="79"/>
      <c r="S65" s="371"/>
    </row>
    <row r="66" spans="1:19" ht="40.5" x14ac:dyDescent="0.2">
      <c r="A66" s="627">
        <f t="shared" si="0"/>
        <v>58</v>
      </c>
      <c r="B66" s="627" t="s">
        <v>1055</v>
      </c>
      <c r="C66" s="643" t="s">
        <v>1203</v>
      </c>
      <c r="D66" s="1065" t="s">
        <v>299</v>
      </c>
      <c r="E66" s="1065"/>
      <c r="F66" s="628" t="s">
        <v>253</v>
      </c>
      <c r="G66" s="644" t="s">
        <v>982</v>
      </c>
      <c r="H66" s="644" t="s">
        <v>982</v>
      </c>
      <c r="I66" s="644" t="s">
        <v>982</v>
      </c>
      <c r="J66" s="644" t="s">
        <v>982</v>
      </c>
      <c r="K66" s="645" t="s">
        <v>996</v>
      </c>
      <c r="L66" s="646">
        <v>2000000</v>
      </c>
      <c r="M66" s="1067"/>
      <c r="N66" s="1067"/>
      <c r="O66" s="646">
        <f t="shared" si="2"/>
        <v>2000000</v>
      </c>
      <c r="P66" s="713"/>
      <c r="Q66" s="49"/>
      <c r="R66" s="79"/>
      <c r="S66" s="371"/>
    </row>
    <row r="67" spans="1:19" ht="40.5" x14ac:dyDescent="0.2">
      <c r="A67" s="627">
        <f t="shared" si="0"/>
        <v>59</v>
      </c>
      <c r="B67" s="627" t="s">
        <v>1056</v>
      </c>
      <c r="C67" s="643" t="s">
        <v>1200</v>
      </c>
      <c r="D67" s="1065" t="s">
        <v>394</v>
      </c>
      <c r="E67" s="1065"/>
      <c r="F67" s="628" t="s">
        <v>253</v>
      </c>
      <c r="G67" s="644" t="s">
        <v>982</v>
      </c>
      <c r="H67" s="644" t="s">
        <v>982</v>
      </c>
      <c r="I67" s="644" t="s">
        <v>982</v>
      </c>
      <c r="J67" s="644" t="s">
        <v>982</v>
      </c>
      <c r="K67" s="645" t="s">
        <v>996</v>
      </c>
      <c r="L67" s="646">
        <v>1100000</v>
      </c>
      <c r="M67" s="1067"/>
      <c r="N67" s="1067"/>
      <c r="O67" s="646">
        <f t="shared" si="2"/>
        <v>1100000</v>
      </c>
      <c r="P67" s="713"/>
      <c r="Q67" s="49"/>
      <c r="R67" s="79"/>
      <c r="S67" s="371"/>
    </row>
    <row r="68" spans="1:19" ht="63" x14ac:dyDescent="0.2">
      <c r="A68" s="627">
        <f t="shared" si="0"/>
        <v>60</v>
      </c>
      <c r="B68" s="627" t="s">
        <v>1057</v>
      </c>
      <c r="C68" s="643" t="s">
        <v>1223</v>
      </c>
      <c r="D68" s="1065" t="s">
        <v>123</v>
      </c>
      <c r="E68" s="1065"/>
      <c r="F68" s="629" t="s">
        <v>916</v>
      </c>
      <c r="G68" s="644" t="s">
        <v>982</v>
      </c>
      <c r="H68" s="644" t="s">
        <v>982</v>
      </c>
      <c r="I68" s="644" t="s">
        <v>982</v>
      </c>
      <c r="J68" s="644" t="s">
        <v>982</v>
      </c>
      <c r="K68" s="645" t="s">
        <v>996</v>
      </c>
      <c r="L68" s="646">
        <v>500000</v>
      </c>
      <c r="M68" s="1067"/>
      <c r="N68" s="1067"/>
      <c r="O68" s="646">
        <f t="shared" si="2"/>
        <v>500000</v>
      </c>
      <c r="P68" s="713"/>
      <c r="Q68" s="49"/>
      <c r="R68" s="79"/>
      <c r="S68" s="371"/>
    </row>
    <row r="69" spans="1:19" ht="101.25" x14ac:dyDescent="0.2">
      <c r="A69" s="627">
        <f t="shared" si="0"/>
        <v>61</v>
      </c>
      <c r="B69" s="627" t="s">
        <v>1058</v>
      </c>
      <c r="C69" s="643" t="s">
        <v>1144</v>
      </c>
      <c r="D69" s="1065" t="s">
        <v>123</v>
      </c>
      <c r="E69" s="1065"/>
      <c r="F69" s="628" t="s">
        <v>253</v>
      </c>
      <c r="G69" s="644" t="s">
        <v>982</v>
      </c>
      <c r="H69" s="644" t="s">
        <v>982</v>
      </c>
      <c r="I69" s="644" t="s">
        <v>982</v>
      </c>
      <c r="J69" s="644" t="s">
        <v>982</v>
      </c>
      <c r="K69" s="645" t="s">
        <v>996</v>
      </c>
      <c r="L69" s="646">
        <v>1500000</v>
      </c>
      <c r="M69" s="1067"/>
      <c r="N69" s="1067"/>
      <c r="O69" s="646">
        <f t="shared" si="2"/>
        <v>1500000</v>
      </c>
      <c r="P69" s="713"/>
      <c r="Q69" s="49"/>
      <c r="R69" s="79"/>
      <c r="S69" s="371"/>
    </row>
    <row r="70" spans="1:19" ht="63" x14ac:dyDescent="0.2">
      <c r="A70" s="627">
        <f t="shared" si="0"/>
        <v>62</v>
      </c>
      <c r="B70" s="627" t="s">
        <v>1059</v>
      </c>
      <c r="C70" s="643" t="s">
        <v>1145</v>
      </c>
      <c r="D70" s="1065" t="s">
        <v>123</v>
      </c>
      <c r="E70" s="1065"/>
      <c r="F70" s="629" t="s">
        <v>916</v>
      </c>
      <c r="G70" s="644" t="s">
        <v>982</v>
      </c>
      <c r="H70" s="644" t="s">
        <v>982</v>
      </c>
      <c r="I70" s="644" t="s">
        <v>982</v>
      </c>
      <c r="J70" s="644" t="s">
        <v>982</v>
      </c>
      <c r="K70" s="645" t="s">
        <v>996</v>
      </c>
      <c r="L70" s="646">
        <v>500000</v>
      </c>
      <c r="M70" s="1067"/>
      <c r="N70" s="1067"/>
      <c r="O70" s="646">
        <f t="shared" si="2"/>
        <v>500000</v>
      </c>
      <c r="P70" s="713"/>
      <c r="Q70" s="49"/>
      <c r="R70" s="79"/>
      <c r="S70" s="371"/>
    </row>
    <row r="71" spans="1:19" ht="121.5" x14ac:dyDescent="0.2">
      <c r="A71" s="627">
        <f t="shared" si="0"/>
        <v>63</v>
      </c>
      <c r="B71" s="627" t="s">
        <v>1060</v>
      </c>
      <c r="C71" s="643" t="s">
        <v>1224</v>
      </c>
      <c r="D71" s="1065" t="s">
        <v>277</v>
      </c>
      <c r="E71" s="1065"/>
      <c r="F71" s="628" t="s">
        <v>253</v>
      </c>
      <c r="G71" s="644" t="s">
        <v>968</v>
      </c>
      <c r="H71" s="644" t="s">
        <v>968</v>
      </c>
      <c r="I71" s="644" t="s">
        <v>968</v>
      </c>
      <c r="J71" s="644" t="s">
        <v>968</v>
      </c>
      <c r="K71" s="645" t="s">
        <v>996</v>
      </c>
      <c r="L71" s="646">
        <v>1500000</v>
      </c>
      <c r="M71" s="1067"/>
      <c r="N71" s="1067"/>
      <c r="O71" s="646">
        <f t="shared" si="2"/>
        <v>1500000</v>
      </c>
      <c r="P71" s="713"/>
      <c r="Q71" s="49"/>
      <c r="R71" s="79"/>
      <c r="S71" s="371"/>
    </row>
    <row r="72" spans="1:19" ht="60.75" x14ac:dyDescent="0.2">
      <c r="A72" s="627">
        <f t="shared" si="0"/>
        <v>64</v>
      </c>
      <c r="B72" s="627" t="s">
        <v>1061</v>
      </c>
      <c r="C72" s="643" t="s">
        <v>1225</v>
      </c>
      <c r="D72" s="1065" t="s">
        <v>274</v>
      </c>
      <c r="E72" s="1065"/>
      <c r="F72" s="628" t="s">
        <v>253</v>
      </c>
      <c r="G72" s="644" t="s">
        <v>968</v>
      </c>
      <c r="H72" s="644" t="s">
        <v>968</v>
      </c>
      <c r="I72" s="644" t="s">
        <v>968</v>
      </c>
      <c r="J72" s="644" t="s">
        <v>968</v>
      </c>
      <c r="K72" s="645" t="s">
        <v>996</v>
      </c>
      <c r="L72" s="646">
        <v>1500000</v>
      </c>
      <c r="M72" s="1067"/>
      <c r="N72" s="1067"/>
      <c r="O72" s="646">
        <f t="shared" si="2"/>
        <v>1500000</v>
      </c>
      <c r="P72" s="713"/>
      <c r="Q72" s="49"/>
      <c r="R72" s="79"/>
      <c r="S72" s="371"/>
    </row>
    <row r="73" spans="1:19" ht="60.75" x14ac:dyDescent="0.2">
      <c r="A73" s="627">
        <f t="shared" si="0"/>
        <v>65</v>
      </c>
      <c r="B73" s="627" t="s">
        <v>1062</v>
      </c>
      <c r="C73" s="643" t="s">
        <v>1147</v>
      </c>
      <c r="D73" s="1065" t="s">
        <v>277</v>
      </c>
      <c r="E73" s="1065"/>
      <c r="F73" s="628" t="s">
        <v>253</v>
      </c>
      <c r="G73" s="644" t="s">
        <v>968</v>
      </c>
      <c r="H73" s="644" t="s">
        <v>968</v>
      </c>
      <c r="I73" s="644" t="s">
        <v>968</v>
      </c>
      <c r="J73" s="644" t="s">
        <v>968</v>
      </c>
      <c r="K73" s="645" t="s">
        <v>996</v>
      </c>
      <c r="L73" s="646">
        <v>1500000</v>
      </c>
      <c r="M73" s="1067"/>
      <c r="N73" s="1067"/>
      <c r="O73" s="646">
        <f t="shared" si="2"/>
        <v>1500000</v>
      </c>
      <c r="P73" s="713"/>
      <c r="Q73" s="49"/>
      <c r="R73" s="79"/>
      <c r="S73" s="371"/>
    </row>
    <row r="74" spans="1:19" ht="40.5" x14ac:dyDescent="0.2">
      <c r="A74" s="627">
        <f t="shared" ref="A74:A121" si="4">+A73+1</f>
        <v>66</v>
      </c>
      <c r="B74" s="627" t="s">
        <v>1063</v>
      </c>
      <c r="C74" s="643" t="s">
        <v>1148</v>
      </c>
      <c r="D74" s="1065" t="s">
        <v>306</v>
      </c>
      <c r="E74" s="1065"/>
      <c r="F74" s="628" t="s">
        <v>253</v>
      </c>
      <c r="G74" s="644" t="s">
        <v>982</v>
      </c>
      <c r="H74" s="644" t="s">
        <v>982</v>
      </c>
      <c r="I74" s="644" t="s">
        <v>982</v>
      </c>
      <c r="J74" s="644" t="s">
        <v>982</v>
      </c>
      <c r="K74" s="645" t="s">
        <v>996</v>
      </c>
      <c r="L74" s="646">
        <v>1500000</v>
      </c>
      <c r="M74" s="1067"/>
      <c r="N74" s="1067"/>
      <c r="O74" s="646">
        <f t="shared" si="2"/>
        <v>1500000</v>
      </c>
      <c r="P74" s="713"/>
      <c r="Q74" s="49"/>
      <c r="R74" s="79"/>
      <c r="S74" s="371"/>
    </row>
    <row r="75" spans="1:19" ht="40.5" x14ac:dyDescent="0.2">
      <c r="A75" s="627">
        <f t="shared" si="4"/>
        <v>67</v>
      </c>
      <c r="B75" s="627" t="s">
        <v>1064</v>
      </c>
      <c r="C75" s="643" t="s">
        <v>1149</v>
      </c>
      <c r="D75" s="1065" t="s">
        <v>394</v>
      </c>
      <c r="E75" s="1065"/>
      <c r="F75" s="628" t="s">
        <v>253</v>
      </c>
      <c r="G75" s="644" t="s">
        <v>982</v>
      </c>
      <c r="H75" s="644" t="s">
        <v>982</v>
      </c>
      <c r="I75" s="644" t="s">
        <v>982</v>
      </c>
      <c r="J75" s="644" t="s">
        <v>982</v>
      </c>
      <c r="K75" s="645" t="s">
        <v>996</v>
      </c>
      <c r="L75" s="646">
        <v>2000000</v>
      </c>
      <c r="M75" s="1067"/>
      <c r="N75" s="1067"/>
      <c r="O75" s="646">
        <f t="shared" si="2"/>
        <v>2000000</v>
      </c>
      <c r="P75" s="713"/>
      <c r="Q75" s="49"/>
      <c r="R75" s="79"/>
      <c r="S75" s="371"/>
    </row>
    <row r="76" spans="1:19" ht="60.75" x14ac:dyDescent="0.2">
      <c r="A76" s="627">
        <f t="shared" si="4"/>
        <v>68</v>
      </c>
      <c r="B76" s="627" t="s">
        <v>1065</v>
      </c>
      <c r="C76" s="643" t="s">
        <v>1150</v>
      </c>
      <c r="D76" s="1065" t="s">
        <v>394</v>
      </c>
      <c r="E76" s="1065"/>
      <c r="F76" s="628" t="s">
        <v>253</v>
      </c>
      <c r="G76" s="644" t="s">
        <v>881</v>
      </c>
      <c r="H76" s="644" t="s">
        <v>881</v>
      </c>
      <c r="I76" s="644" t="s">
        <v>1204</v>
      </c>
      <c r="J76" s="644" t="s">
        <v>1204</v>
      </c>
      <c r="K76" s="645" t="s">
        <v>996</v>
      </c>
      <c r="L76" s="646">
        <v>2500000</v>
      </c>
      <c r="M76" s="1067"/>
      <c r="N76" s="1067"/>
      <c r="O76" s="646">
        <f t="shared" si="2"/>
        <v>2500000</v>
      </c>
      <c r="P76" s="713"/>
      <c r="Q76" s="49"/>
      <c r="R76" s="79"/>
      <c r="S76" s="371"/>
    </row>
    <row r="77" spans="1:19" ht="46.15" customHeight="1" x14ac:dyDescent="0.2">
      <c r="A77" s="627">
        <f t="shared" si="4"/>
        <v>69</v>
      </c>
      <c r="B77" s="627" t="s">
        <v>1066</v>
      </c>
      <c r="C77" s="643" t="s">
        <v>1226</v>
      </c>
      <c r="D77" s="1065" t="s">
        <v>287</v>
      </c>
      <c r="E77" s="1065"/>
      <c r="F77" s="628" t="s">
        <v>253</v>
      </c>
      <c r="G77" s="644" t="s">
        <v>982</v>
      </c>
      <c r="H77" s="644" t="s">
        <v>982</v>
      </c>
      <c r="I77" s="644" t="s">
        <v>982</v>
      </c>
      <c r="J77" s="644" t="s">
        <v>982</v>
      </c>
      <c r="K77" s="645" t="s">
        <v>996</v>
      </c>
      <c r="L77" s="646">
        <v>1500000</v>
      </c>
      <c r="M77" s="1067"/>
      <c r="N77" s="1067"/>
      <c r="O77" s="646">
        <f t="shared" si="2"/>
        <v>1500000</v>
      </c>
      <c r="P77" s="713"/>
      <c r="Q77" s="49"/>
      <c r="R77" s="79"/>
      <c r="S77" s="371"/>
    </row>
    <row r="78" spans="1:19" ht="46.15" customHeight="1" x14ac:dyDescent="0.2">
      <c r="A78" s="627">
        <f t="shared" si="4"/>
        <v>70</v>
      </c>
      <c r="B78" s="627" t="s">
        <v>1067</v>
      </c>
      <c r="C78" s="643" t="s">
        <v>1151</v>
      </c>
      <c r="D78" s="1065" t="s">
        <v>123</v>
      </c>
      <c r="E78" s="1065"/>
      <c r="F78" s="628" t="s">
        <v>253</v>
      </c>
      <c r="G78" s="644" t="s">
        <v>982</v>
      </c>
      <c r="H78" s="644" t="s">
        <v>982</v>
      </c>
      <c r="I78" s="644" t="s">
        <v>982</v>
      </c>
      <c r="J78" s="644" t="s">
        <v>982</v>
      </c>
      <c r="K78" s="645" t="s">
        <v>996</v>
      </c>
      <c r="L78" s="646">
        <v>1100000</v>
      </c>
      <c r="M78" s="1067"/>
      <c r="N78" s="1067"/>
      <c r="O78" s="646">
        <f t="shared" si="2"/>
        <v>1100000</v>
      </c>
      <c r="P78" s="713"/>
      <c r="Q78" s="49"/>
      <c r="R78" s="79"/>
      <c r="S78" s="371"/>
    </row>
    <row r="79" spans="1:19" ht="46.15" customHeight="1" x14ac:dyDescent="0.2">
      <c r="A79" s="627">
        <f t="shared" si="4"/>
        <v>71</v>
      </c>
      <c r="B79" s="627" t="s">
        <v>1068</v>
      </c>
      <c r="C79" s="643" t="s">
        <v>1152</v>
      </c>
      <c r="D79" s="1065" t="s">
        <v>281</v>
      </c>
      <c r="E79" s="1065"/>
      <c r="F79" s="628" t="s">
        <v>253</v>
      </c>
      <c r="G79" s="644" t="s">
        <v>982</v>
      </c>
      <c r="H79" s="644" t="s">
        <v>982</v>
      </c>
      <c r="I79" s="644" t="s">
        <v>982</v>
      </c>
      <c r="J79" s="644" t="s">
        <v>982</v>
      </c>
      <c r="K79" s="645" t="s">
        <v>996</v>
      </c>
      <c r="L79" s="646">
        <v>3000000</v>
      </c>
      <c r="M79" s="1067"/>
      <c r="N79" s="1067"/>
      <c r="O79" s="646">
        <f t="shared" ref="O79:O121" si="5">+L79</f>
        <v>3000000</v>
      </c>
      <c r="P79" s="713"/>
      <c r="Q79" s="49"/>
      <c r="R79" s="79"/>
      <c r="S79" s="371"/>
    </row>
    <row r="80" spans="1:19" ht="46.15" customHeight="1" x14ac:dyDescent="0.2">
      <c r="A80" s="627">
        <f t="shared" si="4"/>
        <v>72</v>
      </c>
      <c r="B80" s="627" t="s">
        <v>1069</v>
      </c>
      <c r="C80" s="643" t="s">
        <v>1153</v>
      </c>
      <c r="D80" s="1065" t="s">
        <v>1201</v>
      </c>
      <c r="E80" s="1065"/>
      <c r="F80" s="628" t="s">
        <v>253</v>
      </c>
      <c r="G80" s="644" t="s">
        <v>982</v>
      </c>
      <c r="H80" s="644" t="s">
        <v>982</v>
      </c>
      <c r="I80" s="644" t="s">
        <v>982</v>
      </c>
      <c r="J80" s="644" t="s">
        <v>982</v>
      </c>
      <c r="K80" s="645" t="s">
        <v>996</v>
      </c>
      <c r="L80" s="646">
        <v>1100000</v>
      </c>
      <c r="M80" s="1067"/>
      <c r="N80" s="1067"/>
      <c r="O80" s="646">
        <f t="shared" si="5"/>
        <v>1100000</v>
      </c>
      <c r="P80" s="713"/>
      <c r="Q80" s="49"/>
      <c r="R80" s="79"/>
      <c r="S80" s="371"/>
    </row>
    <row r="81" spans="1:19" ht="49.15" customHeight="1" x14ac:dyDescent="0.2">
      <c r="A81" s="627">
        <f t="shared" si="4"/>
        <v>73</v>
      </c>
      <c r="B81" s="627" t="s">
        <v>1070</v>
      </c>
      <c r="C81" s="643" t="s">
        <v>1154</v>
      </c>
      <c r="D81" s="1065" t="s">
        <v>394</v>
      </c>
      <c r="E81" s="1065"/>
      <c r="F81" s="628" t="s">
        <v>253</v>
      </c>
      <c r="G81" s="644" t="s">
        <v>982</v>
      </c>
      <c r="H81" s="644" t="s">
        <v>982</v>
      </c>
      <c r="I81" s="644" t="s">
        <v>982</v>
      </c>
      <c r="J81" s="644" t="s">
        <v>982</v>
      </c>
      <c r="K81" s="645" t="s">
        <v>996</v>
      </c>
      <c r="L81" s="646">
        <v>1500000</v>
      </c>
      <c r="M81" s="1067"/>
      <c r="N81" s="1067"/>
      <c r="O81" s="646">
        <f t="shared" si="5"/>
        <v>1500000</v>
      </c>
      <c r="P81" s="713"/>
      <c r="Q81" s="49"/>
      <c r="R81" s="79"/>
      <c r="S81" s="371"/>
    </row>
    <row r="82" spans="1:19" ht="49.15" customHeight="1" x14ac:dyDescent="0.2">
      <c r="A82" s="627">
        <f t="shared" si="4"/>
        <v>74</v>
      </c>
      <c r="B82" s="627" t="s">
        <v>1071</v>
      </c>
      <c r="C82" s="643" t="s">
        <v>1155</v>
      </c>
      <c r="D82" s="1065" t="s">
        <v>394</v>
      </c>
      <c r="E82" s="1065"/>
      <c r="F82" s="628" t="s">
        <v>253</v>
      </c>
      <c r="G82" s="644" t="s">
        <v>982</v>
      </c>
      <c r="H82" s="644" t="s">
        <v>982</v>
      </c>
      <c r="I82" s="644" t="s">
        <v>982</v>
      </c>
      <c r="J82" s="644" t="s">
        <v>982</v>
      </c>
      <c r="K82" s="645" t="s">
        <v>996</v>
      </c>
      <c r="L82" s="646">
        <v>2000000</v>
      </c>
      <c r="M82" s="1067"/>
      <c r="N82" s="1067"/>
      <c r="O82" s="646">
        <f t="shared" si="5"/>
        <v>2000000</v>
      </c>
      <c r="P82" s="713"/>
      <c r="Q82" s="49"/>
      <c r="R82" s="79"/>
      <c r="S82" s="371"/>
    </row>
    <row r="83" spans="1:19" ht="49.15" customHeight="1" x14ac:dyDescent="0.2">
      <c r="A83" s="627">
        <f t="shared" si="4"/>
        <v>75</v>
      </c>
      <c r="B83" s="627" t="s">
        <v>1072</v>
      </c>
      <c r="C83" s="643" t="s">
        <v>1156</v>
      </c>
      <c r="D83" s="1065" t="s">
        <v>283</v>
      </c>
      <c r="E83" s="1065"/>
      <c r="F83" s="628" t="s">
        <v>253</v>
      </c>
      <c r="G83" s="644" t="s">
        <v>982</v>
      </c>
      <c r="H83" s="644" t="s">
        <v>982</v>
      </c>
      <c r="I83" s="644" t="s">
        <v>982</v>
      </c>
      <c r="J83" s="644" t="s">
        <v>982</v>
      </c>
      <c r="K83" s="645" t="s">
        <v>996</v>
      </c>
      <c r="L83" s="646">
        <v>1100000</v>
      </c>
      <c r="M83" s="1067"/>
      <c r="N83" s="1067"/>
      <c r="O83" s="646">
        <f t="shared" si="5"/>
        <v>1100000</v>
      </c>
      <c r="P83" s="713"/>
      <c r="Q83" s="49"/>
      <c r="R83" s="79"/>
      <c r="S83" s="371"/>
    </row>
    <row r="84" spans="1:19" ht="49.15" customHeight="1" x14ac:dyDescent="0.2">
      <c r="A84" s="627">
        <f t="shared" si="4"/>
        <v>76</v>
      </c>
      <c r="B84" s="627" t="s">
        <v>1073</v>
      </c>
      <c r="C84" s="643" t="s">
        <v>1157</v>
      </c>
      <c r="D84" s="1065" t="s">
        <v>394</v>
      </c>
      <c r="E84" s="1065"/>
      <c r="F84" s="628" t="s">
        <v>253</v>
      </c>
      <c r="G84" s="644" t="s">
        <v>881</v>
      </c>
      <c r="H84" s="644" t="s">
        <v>881</v>
      </c>
      <c r="I84" s="644" t="s">
        <v>1204</v>
      </c>
      <c r="J84" s="644" t="s">
        <v>1204</v>
      </c>
      <c r="K84" s="645" t="s">
        <v>996</v>
      </c>
      <c r="L84" s="646">
        <v>2000000</v>
      </c>
      <c r="M84" s="1067"/>
      <c r="N84" s="1067"/>
      <c r="O84" s="646">
        <f t="shared" si="5"/>
        <v>2000000</v>
      </c>
      <c r="P84" s="713"/>
      <c r="Q84" s="49"/>
      <c r="R84" s="79"/>
      <c r="S84" s="371"/>
    </row>
    <row r="85" spans="1:19" ht="60.75" x14ac:dyDescent="0.2">
      <c r="A85" s="627">
        <f t="shared" si="4"/>
        <v>77</v>
      </c>
      <c r="B85" s="627" t="s">
        <v>1074</v>
      </c>
      <c r="C85" s="643" t="s">
        <v>1227</v>
      </c>
      <c r="D85" s="1065" t="s">
        <v>287</v>
      </c>
      <c r="E85" s="1065"/>
      <c r="F85" s="628" t="s">
        <v>253</v>
      </c>
      <c r="G85" s="644" t="s">
        <v>968</v>
      </c>
      <c r="H85" s="644" t="s">
        <v>968</v>
      </c>
      <c r="I85" s="644" t="s">
        <v>968</v>
      </c>
      <c r="J85" s="644" t="s">
        <v>968</v>
      </c>
      <c r="K85" s="645" t="s">
        <v>996</v>
      </c>
      <c r="L85" s="646">
        <v>1500000</v>
      </c>
      <c r="M85" s="1067"/>
      <c r="N85" s="1067"/>
      <c r="O85" s="646">
        <f t="shared" si="5"/>
        <v>1500000</v>
      </c>
      <c r="P85" s="713"/>
      <c r="Q85" s="49"/>
      <c r="R85" s="79"/>
      <c r="S85" s="371"/>
    </row>
    <row r="86" spans="1:19" ht="40.5" x14ac:dyDescent="0.2">
      <c r="A86" s="627">
        <f t="shared" si="4"/>
        <v>78</v>
      </c>
      <c r="B86" s="627" t="s">
        <v>1075</v>
      </c>
      <c r="C86" s="643" t="s">
        <v>1228</v>
      </c>
      <c r="D86" s="1065" t="s">
        <v>281</v>
      </c>
      <c r="E86" s="1065"/>
      <c r="F86" s="628" t="s">
        <v>253</v>
      </c>
      <c r="G86" s="644" t="s">
        <v>982</v>
      </c>
      <c r="H86" s="644" t="s">
        <v>982</v>
      </c>
      <c r="I86" s="644" t="s">
        <v>982</v>
      </c>
      <c r="J86" s="644" t="s">
        <v>982</v>
      </c>
      <c r="K86" s="645" t="s">
        <v>996</v>
      </c>
      <c r="L86" s="646">
        <v>2000000</v>
      </c>
      <c r="M86" s="1067"/>
      <c r="N86" s="1067"/>
      <c r="O86" s="646">
        <f t="shared" si="5"/>
        <v>2000000</v>
      </c>
      <c r="P86" s="713"/>
      <c r="Q86" s="49"/>
      <c r="R86" s="79"/>
      <c r="S86" s="371"/>
    </row>
    <row r="87" spans="1:19" ht="40.5" x14ac:dyDescent="0.2">
      <c r="A87" s="627">
        <f t="shared" si="4"/>
        <v>79</v>
      </c>
      <c r="B87" s="627" t="s">
        <v>1076</v>
      </c>
      <c r="C87" s="643" t="s">
        <v>1158</v>
      </c>
      <c r="D87" s="1065" t="s">
        <v>277</v>
      </c>
      <c r="E87" s="1065"/>
      <c r="F87" s="628" t="s">
        <v>253</v>
      </c>
      <c r="G87" s="644" t="s">
        <v>982</v>
      </c>
      <c r="H87" s="644" t="s">
        <v>982</v>
      </c>
      <c r="I87" s="644" t="s">
        <v>982</v>
      </c>
      <c r="J87" s="644" t="s">
        <v>982</v>
      </c>
      <c r="K87" s="645" t="s">
        <v>996</v>
      </c>
      <c r="L87" s="646">
        <v>1500000</v>
      </c>
      <c r="M87" s="1067"/>
      <c r="N87" s="1067"/>
      <c r="O87" s="646">
        <f t="shared" si="5"/>
        <v>1500000</v>
      </c>
      <c r="P87" s="713"/>
      <c r="Q87" s="49"/>
      <c r="R87" s="79"/>
      <c r="S87" s="371"/>
    </row>
    <row r="88" spans="1:19" ht="40.5" x14ac:dyDescent="0.2">
      <c r="A88" s="627">
        <f t="shared" si="4"/>
        <v>80</v>
      </c>
      <c r="B88" s="627" t="s">
        <v>1077</v>
      </c>
      <c r="C88" s="643" t="s">
        <v>1159</v>
      </c>
      <c r="D88" s="1065" t="s">
        <v>299</v>
      </c>
      <c r="E88" s="1065"/>
      <c r="F88" s="628" t="s">
        <v>253</v>
      </c>
      <c r="G88" s="644" t="s">
        <v>968</v>
      </c>
      <c r="H88" s="644" t="s">
        <v>968</v>
      </c>
      <c r="I88" s="644" t="s">
        <v>968</v>
      </c>
      <c r="J88" s="644" t="s">
        <v>968</v>
      </c>
      <c r="K88" s="645" t="s">
        <v>996</v>
      </c>
      <c r="L88" s="646">
        <v>2500000</v>
      </c>
      <c r="M88" s="1067"/>
      <c r="N88" s="1067"/>
      <c r="O88" s="646">
        <f t="shared" si="5"/>
        <v>2500000</v>
      </c>
      <c r="P88" s="713"/>
      <c r="Q88" s="49"/>
      <c r="R88" s="79"/>
      <c r="S88" s="371"/>
    </row>
    <row r="89" spans="1:19" ht="63" x14ac:dyDescent="0.2">
      <c r="A89" s="627">
        <f t="shared" si="4"/>
        <v>81</v>
      </c>
      <c r="B89" s="627" t="s">
        <v>1078</v>
      </c>
      <c r="C89" s="643" t="s">
        <v>1160</v>
      </c>
      <c r="D89" s="1065" t="s">
        <v>123</v>
      </c>
      <c r="E89" s="1065"/>
      <c r="F89" s="629" t="s">
        <v>916</v>
      </c>
      <c r="G89" s="644" t="s">
        <v>982</v>
      </c>
      <c r="H89" s="644" t="s">
        <v>982</v>
      </c>
      <c r="I89" s="644" t="s">
        <v>982</v>
      </c>
      <c r="J89" s="644" t="s">
        <v>982</v>
      </c>
      <c r="K89" s="645" t="s">
        <v>996</v>
      </c>
      <c r="L89" s="646">
        <v>500000</v>
      </c>
      <c r="M89" s="1067"/>
      <c r="N89" s="1067"/>
      <c r="O89" s="646">
        <f t="shared" si="5"/>
        <v>500000</v>
      </c>
      <c r="P89" s="713"/>
      <c r="Q89" s="49"/>
      <c r="R89" s="79"/>
      <c r="S89" s="371"/>
    </row>
    <row r="90" spans="1:19" ht="40.5" x14ac:dyDescent="0.2">
      <c r="A90" s="627">
        <f t="shared" si="4"/>
        <v>82</v>
      </c>
      <c r="B90" s="627" t="s">
        <v>1079</v>
      </c>
      <c r="C90" s="643" t="s">
        <v>1240</v>
      </c>
      <c r="D90" s="1065" t="s">
        <v>302</v>
      </c>
      <c r="E90" s="1065"/>
      <c r="F90" s="628" t="s">
        <v>253</v>
      </c>
      <c r="G90" s="644" t="s">
        <v>982</v>
      </c>
      <c r="H90" s="644" t="s">
        <v>982</v>
      </c>
      <c r="I90" s="644" t="s">
        <v>982</v>
      </c>
      <c r="J90" s="644" t="s">
        <v>982</v>
      </c>
      <c r="K90" s="645" t="s">
        <v>996</v>
      </c>
      <c r="L90" s="646">
        <v>2000000</v>
      </c>
      <c r="M90" s="1067"/>
      <c r="N90" s="1067"/>
      <c r="O90" s="646">
        <f t="shared" si="5"/>
        <v>2000000</v>
      </c>
      <c r="P90" s="713"/>
      <c r="Q90" s="49"/>
      <c r="R90" s="79"/>
      <c r="S90" s="371"/>
    </row>
    <row r="91" spans="1:19" ht="40.5" x14ac:dyDescent="0.2">
      <c r="A91" s="627">
        <f t="shared" si="4"/>
        <v>83</v>
      </c>
      <c r="B91" s="627" t="s">
        <v>1080</v>
      </c>
      <c r="C91" s="643" t="s">
        <v>1161</v>
      </c>
      <c r="D91" s="1065" t="s">
        <v>277</v>
      </c>
      <c r="E91" s="1065"/>
      <c r="F91" s="628" t="s">
        <v>253</v>
      </c>
      <c r="G91" s="644" t="s">
        <v>968</v>
      </c>
      <c r="H91" s="644" t="s">
        <v>968</v>
      </c>
      <c r="I91" s="644" t="s">
        <v>968</v>
      </c>
      <c r="J91" s="644" t="s">
        <v>968</v>
      </c>
      <c r="K91" s="645" t="s">
        <v>996</v>
      </c>
      <c r="L91" s="646">
        <v>1100000</v>
      </c>
      <c r="M91" s="1067"/>
      <c r="N91" s="1067"/>
      <c r="O91" s="646">
        <f t="shared" si="5"/>
        <v>1100000</v>
      </c>
      <c r="P91" s="713"/>
      <c r="Q91" s="49"/>
      <c r="R91" s="79"/>
      <c r="S91" s="371"/>
    </row>
    <row r="92" spans="1:19" ht="81" x14ac:dyDescent="0.2">
      <c r="A92" s="627">
        <f t="shared" si="4"/>
        <v>84</v>
      </c>
      <c r="B92" s="627" t="s">
        <v>1081</v>
      </c>
      <c r="C92" s="643" t="s">
        <v>1229</v>
      </c>
      <c r="D92" s="1065" t="s">
        <v>277</v>
      </c>
      <c r="E92" s="1065"/>
      <c r="F92" s="628" t="s">
        <v>253</v>
      </c>
      <c r="G92" s="644" t="s">
        <v>968</v>
      </c>
      <c r="H92" s="644" t="s">
        <v>968</v>
      </c>
      <c r="I92" s="644" t="s">
        <v>968</v>
      </c>
      <c r="J92" s="644" t="s">
        <v>968</v>
      </c>
      <c r="K92" s="645" t="s">
        <v>996</v>
      </c>
      <c r="L92" s="646">
        <v>1500000</v>
      </c>
      <c r="M92" s="1067"/>
      <c r="N92" s="1067"/>
      <c r="O92" s="646">
        <f t="shared" si="5"/>
        <v>1500000</v>
      </c>
      <c r="P92" s="713"/>
      <c r="Q92" s="49"/>
      <c r="R92" s="79"/>
      <c r="S92" s="371"/>
    </row>
    <row r="93" spans="1:19" ht="60.75" x14ac:dyDescent="0.2">
      <c r="A93" s="627">
        <f t="shared" si="4"/>
        <v>85</v>
      </c>
      <c r="B93" s="627" t="s">
        <v>1082</v>
      </c>
      <c r="C93" s="643" t="s">
        <v>1162</v>
      </c>
      <c r="D93" s="1065" t="s">
        <v>123</v>
      </c>
      <c r="E93" s="1065"/>
      <c r="F93" s="628" t="s">
        <v>253</v>
      </c>
      <c r="G93" s="644" t="s">
        <v>968</v>
      </c>
      <c r="H93" s="644" t="s">
        <v>968</v>
      </c>
      <c r="I93" s="644" t="s">
        <v>968</v>
      </c>
      <c r="J93" s="644" t="s">
        <v>968</v>
      </c>
      <c r="K93" s="645" t="s">
        <v>996</v>
      </c>
      <c r="L93" s="646">
        <v>2000000</v>
      </c>
      <c r="M93" s="1067"/>
      <c r="N93" s="1067"/>
      <c r="O93" s="646">
        <f t="shared" si="5"/>
        <v>2000000</v>
      </c>
      <c r="P93" s="713"/>
      <c r="Q93" s="49"/>
      <c r="R93" s="79"/>
      <c r="S93" s="371"/>
    </row>
    <row r="94" spans="1:19" ht="40.5" x14ac:dyDescent="0.2">
      <c r="A94" s="627">
        <f t="shared" si="4"/>
        <v>86</v>
      </c>
      <c r="B94" s="627" t="s">
        <v>1083</v>
      </c>
      <c r="C94" s="643" t="s">
        <v>1163</v>
      </c>
      <c r="D94" s="1065" t="s">
        <v>281</v>
      </c>
      <c r="E94" s="1065"/>
      <c r="F94" s="628" t="s">
        <v>253</v>
      </c>
      <c r="G94" s="644" t="s">
        <v>982</v>
      </c>
      <c r="H94" s="644" t="s">
        <v>982</v>
      </c>
      <c r="I94" s="644" t="s">
        <v>982</v>
      </c>
      <c r="J94" s="644" t="s">
        <v>982</v>
      </c>
      <c r="K94" s="645" t="s">
        <v>996</v>
      </c>
      <c r="L94" s="646">
        <v>3000000</v>
      </c>
      <c r="M94" s="1067"/>
      <c r="N94" s="1067"/>
      <c r="O94" s="646">
        <f t="shared" si="5"/>
        <v>3000000</v>
      </c>
      <c r="P94" s="713"/>
      <c r="Q94" s="49"/>
      <c r="R94" s="79"/>
      <c r="S94" s="371"/>
    </row>
    <row r="95" spans="1:19" ht="60.75" x14ac:dyDescent="0.2">
      <c r="A95" s="627">
        <f t="shared" si="4"/>
        <v>87</v>
      </c>
      <c r="B95" s="627" t="s">
        <v>1084</v>
      </c>
      <c r="C95" s="643" t="s">
        <v>1164</v>
      </c>
      <c r="D95" s="1065" t="s">
        <v>287</v>
      </c>
      <c r="E95" s="1065"/>
      <c r="F95" s="628" t="s">
        <v>253</v>
      </c>
      <c r="G95" s="644" t="s">
        <v>982</v>
      </c>
      <c r="H95" s="644" t="s">
        <v>982</v>
      </c>
      <c r="I95" s="644" t="s">
        <v>982</v>
      </c>
      <c r="J95" s="644" t="s">
        <v>982</v>
      </c>
      <c r="K95" s="645" t="s">
        <v>996</v>
      </c>
      <c r="L95" s="646">
        <v>3000000</v>
      </c>
      <c r="M95" s="1067"/>
      <c r="N95" s="1067"/>
      <c r="O95" s="646">
        <f t="shared" si="5"/>
        <v>3000000</v>
      </c>
      <c r="P95" s="713"/>
      <c r="Q95" s="49"/>
      <c r="R95" s="79"/>
      <c r="S95" s="371"/>
    </row>
    <row r="96" spans="1:19" ht="40.5" x14ac:dyDescent="0.2">
      <c r="A96" s="627">
        <f t="shared" si="4"/>
        <v>88</v>
      </c>
      <c r="B96" s="627" t="s">
        <v>1085</v>
      </c>
      <c r="C96" s="643" t="s">
        <v>1165</v>
      </c>
      <c r="D96" s="1065" t="s">
        <v>283</v>
      </c>
      <c r="E96" s="1065"/>
      <c r="F96" s="628" t="s">
        <v>253</v>
      </c>
      <c r="G96" s="644" t="s">
        <v>982</v>
      </c>
      <c r="H96" s="644" t="s">
        <v>982</v>
      </c>
      <c r="I96" s="644" t="s">
        <v>982</v>
      </c>
      <c r="J96" s="644" t="s">
        <v>982</v>
      </c>
      <c r="K96" s="645" t="s">
        <v>996</v>
      </c>
      <c r="L96" s="646">
        <v>2000000</v>
      </c>
      <c r="M96" s="1067"/>
      <c r="N96" s="1067"/>
      <c r="O96" s="646">
        <f t="shared" si="5"/>
        <v>2000000</v>
      </c>
      <c r="P96" s="713"/>
      <c r="Q96" s="49"/>
      <c r="R96" s="79"/>
      <c r="S96" s="371"/>
    </row>
    <row r="97" spans="1:19" ht="40.5" x14ac:dyDescent="0.2">
      <c r="A97" s="627">
        <f t="shared" si="4"/>
        <v>89</v>
      </c>
      <c r="B97" s="627" t="s">
        <v>1086</v>
      </c>
      <c r="C97" s="643" t="s">
        <v>1166</v>
      </c>
      <c r="D97" s="1065" t="s">
        <v>295</v>
      </c>
      <c r="E97" s="1065"/>
      <c r="F97" s="628" t="s">
        <v>253</v>
      </c>
      <c r="G97" s="644" t="s">
        <v>982</v>
      </c>
      <c r="H97" s="644" t="s">
        <v>982</v>
      </c>
      <c r="I97" s="644" t="s">
        <v>982</v>
      </c>
      <c r="J97" s="644" t="s">
        <v>982</v>
      </c>
      <c r="K97" s="645" t="s">
        <v>996</v>
      </c>
      <c r="L97" s="646">
        <v>1500000</v>
      </c>
      <c r="M97" s="1067"/>
      <c r="N97" s="1067"/>
      <c r="O97" s="646">
        <f t="shared" si="5"/>
        <v>1500000</v>
      </c>
      <c r="P97" s="713"/>
      <c r="Q97" s="49"/>
      <c r="R97" s="79"/>
      <c r="S97" s="371"/>
    </row>
    <row r="98" spans="1:19" ht="60.75" x14ac:dyDescent="0.2">
      <c r="A98" s="627">
        <f t="shared" si="4"/>
        <v>90</v>
      </c>
      <c r="B98" s="627" t="s">
        <v>1087</v>
      </c>
      <c r="C98" s="643" t="s">
        <v>1167</v>
      </c>
      <c r="D98" s="1065" t="s">
        <v>123</v>
      </c>
      <c r="E98" s="1065"/>
      <c r="F98" s="628" t="s">
        <v>253</v>
      </c>
      <c r="G98" s="644" t="s">
        <v>881</v>
      </c>
      <c r="H98" s="644" t="s">
        <v>881</v>
      </c>
      <c r="I98" s="644" t="s">
        <v>882</v>
      </c>
      <c r="J98" s="644" t="s">
        <v>882</v>
      </c>
      <c r="K98" s="645" t="s">
        <v>996</v>
      </c>
      <c r="L98" s="646">
        <v>2000000</v>
      </c>
      <c r="M98" s="1067"/>
      <c r="N98" s="1067"/>
      <c r="O98" s="646">
        <f t="shared" si="5"/>
        <v>2000000</v>
      </c>
      <c r="P98" s="713"/>
      <c r="Q98" s="49"/>
      <c r="R98" s="79"/>
      <c r="S98" s="371"/>
    </row>
    <row r="99" spans="1:19" ht="63" x14ac:dyDescent="0.2">
      <c r="A99" s="627">
        <f t="shared" si="4"/>
        <v>91</v>
      </c>
      <c r="B99" s="627" t="s">
        <v>1088</v>
      </c>
      <c r="C99" s="643" t="s">
        <v>1230</v>
      </c>
      <c r="D99" s="1065" t="s">
        <v>283</v>
      </c>
      <c r="E99" s="1065"/>
      <c r="F99" s="629" t="s">
        <v>916</v>
      </c>
      <c r="G99" s="644" t="s">
        <v>968</v>
      </c>
      <c r="H99" s="644" t="s">
        <v>968</v>
      </c>
      <c r="I99" s="644" t="s">
        <v>968</v>
      </c>
      <c r="J99" s="644" t="s">
        <v>968</v>
      </c>
      <c r="K99" s="645" t="s">
        <v>996</v>
      </c>
      <c r="L99" s="646">
        <v>1000000</v>
      </c>
      <c r="M99" s="1067"/>
      <c r="N99" s="1067"/>
      <c r="O99" s="646">
        <f t="shared" si="5"/>
        <v>1000000</v>
      </c>
      <c r="P99" s="713"/>
      <c r="Q99" s="49"/>
      <c r="R99" s="79"/>
      <c r="S99" s="371"/>
    </row>
    <row r="100" spans="1:19" ht="60.75" x14ac:dyDescent="0.2">
      <c r="A100" s="627">
        <f t="shared" si="4"/>
        <v>92</v>
      </c>
      <c r="B100" s="627" t="s">
        <v>1089</v>
      </c>
      <c r="C100" s="643" t="s">
        <v>1168</v>
      </c>
      <c r="D100" s="1065" t="s">
        <v>287</v>
      </c>
      <c r="E100" s="1065"/>
      <c r="F100" s="628" t="s">
        <v>253</v>
      </c>
      <c r="G100" s="644" t="s">
        <v>982</v>
      </c>
      <c r="H100" s="644" t="s">
        <v>982</v>
      </c>
      <c r="I100" s="644" t="s">
        <v>982</v>
      </c>
      <c r="J100" s="644" t="s">
        <v>982</v>
      </c>
      <c r="K100" s="645" t="s">
        <v>996</v>
      </c>
      <c r="L100" s="646">
        <v>1500000</v>
      </c>
      <c r="M100" s="1067"/>
      <c r="N100" s="1067"/>
      <c r="O100" s="646">
        <f t="shared" si="5"/>
        <v>1500000</v>
      </c>
      <c r="P100" s="713"/>
      <c r="Q100" s="49"/>
      <c r="R100" s="79"/>
      <c r="S100" s="371"/>
    </row>
    <row r="101" spans="1:19" ht="48.6" customHeight="1" x14ac:dyDescent="0.2">
      <c r="A101" s="627">
        <f t="shared" si="4"/>
        <v>93</v>
      </c>
      <c r="B101" s="627" t="s">
        <v>1090</v>
      </c>
      <c r="C101" s="643" t="s">
        <v>1169</v>
      </c>
      <c r="D101" s="1065" t="s">
        <v>394</v>
      </c>
      <c r="E101" s="1065"/>
      <c r="F101" s="628" t="s">
        <v>253</v>
      </c>
      <c r="G101" s="644" t="s">
        <v>968</v>
      </c>
      <c r="H101" s="644" t="s">
        <v>968</v>
      </c>
      <c r="I101" s="644" t="s">
        <v>968</v>
      </c>
      <c r="J101" s="644" t="s">
        <v>968</v>
      </c>
      <c r="K101" s="645" t="s">
        <v>996</v>
      </c>
      <c r="L101" s="646">
        <v>2000000</v>
      </c>
      <c r="M101" s="1067"/>
      <c r="N101" s="1067"/>
      <c r="O101" s="646">
        <f t="shared" si="5"/>
        <v>2000000</v>
      </c>
      <c r="P101" s="713"/>
      <c r="Q101" s="49"/>
      <c r="R101" s="79"/>
      <c r="S101" s="371"/>
    </row>
    <row r="102" spans="1:19" ht="48.6" customHeight="1" x14ac:dyDescent="0.2">
      <c r="A102" s="627">
        <f t="shared" si="4"/>
        <v>94</v>
      </c>
      <c r="B102" s="627" t="s">
        <v>1091</v>
      </c>
      <c r="C102" s="643" t="s">
        <v>1170</v>
      </c>
      <c r="D102" s="1065" t="s">
        <v>287</v>
      </c>
      <c r="E102" s="1065"/>
      <c r="F102" s="628" t="s">
        <v>253</v>
      </c>
      <c r="G102" s="644" t="s">
        <v>982</v>
      </c>
      <c r="H102" s="644" t="s">
        <v>982</v>
      </c>
      <c r="I102" s="644" t="s">
        <v>982</v>
      </c>
      <c r="J102" s="644" t="s">
        <v>982</v>
      </c>
      <c r="K102" s="645" t="s">
        <v>996</v>
      </c>
      <c r="L102" s="646">
        <v>5000000</v>
      </c>
      <c r="M102" s="1067"/>
      <c r="N102" s="1067"/>
      <c r="O102" s="646">
        <f t="shared" si="5"/>
        <v>5000000</v>
      </c>
      <c r="P102" s="713"/>
      <c r="Q102" s="49"/>
      <c r="R102" s="79"/>
      <c r="S102" s="371"/>
    </row>
    <row r="103" spans="1:19" ht="48.6" customHeight="1" x14ac:dyDescent="0.2">
      <c r="A103" s="627">
        <f t="shared" si="4"/>
        <v>95</v>
      </c>
      <c r="B103" s="627" t="s">
        <v>1092</v>
      </c>
      <c r="C103" s="44" t="s">
        <v>1205</v>
      </c>
      <c r="D103" s="1065" t="s">
        <v>339</v>
      </c>
      <c r="E103" s="1065"/>
      <c r="F103" s="628" t="s">
        <v>253</v>
      </c>
      <c r="G103" s="644" t="s">
        <v>982</v>
      </c>
      <c r="H103" s="644" t="s">
        <v>982</v>
      </c>
      <c r="I103" s="644" t="s">
        <v>982</v>
      </c>
      <c r="J103" s="644" t="s">
        <v>982</v>
      </c>
      <c r="K103" s="645" t="s">
        <v>996</v>
      </c>
      <c r="L103" s="646">
        <v>3000000</v>
      </c>
      <c r="M103" s="1067"/>
      <c r="N103" s="1067"/>
      <c r="O103" s="646">
        <f t="shared" si="5"/>
        <v>3000000</v>
      </c>
      <c r="P103" s="713"/>
      <c r="Q103" s="49"/>
      <c r="R103" s="79"/>
      <c r="S103" s="371" t="s">
        <v>1206</v>
      </c>
    </row>
    <row r="104" spans="1:19" ht="63" x14ac:dyDescent="0.2">
      <c r="A104" s="627">
        <f t="shared" si="4"/>
        <v>96</v>
      </c>
      <c r="B104" s="627" t="s">
        <v>1093</v>
      </c>
      <c r="C104" s="643" t="s">
        <v>1171</v>
      </c>
      <c r="D104" s="1065" t="s">
        <v>299</v>
      </c>
      <c r="E104" s="1065"/>
      <c r="F104" s="629" t="s">
        <v>916</v>
      </c>
      <c r="G104" s="644" t="s">
        <v>982</v>
      </c>
      <c r="H104" s="644" t="s">
        <v>982</v>
      </c>
      <c r="I104" s="644" t="s">
        <v>982</v>
      </c>
      <c r="J104" s="644" t="s">
        <v>982</v>
      </c>
      <c r="K104" s="645" t="s">
        <v>996</v>
      </c>
      <c r="L104" s="646">
        <v>1000000</v>
      </c>
      <c r="M104" s="1067"/>
      <c r="N104" s="1067"/>
      <c r="O104" s="646">
        <f t="shared" si="5"/>
        <v>1000000</v>
      </c>
      <c r="P104" s="713"/>
      <c r="Q104" s="49"/>
      <c r="R104" s="79"/>
      <c r="S104" s="371"/>
    </row>
    <row r="105" spans="1:19" ht="48.6" customHeight="1" x14ac:dyDescent="0.2">
      <c r="A105" s="627">
        <f t="shared" si="4"/>
        <v>97</v>
      </c>
      <c r="B105" s="627" t="s">
        <v>1094</v>
      </c>
      <c r="C105" s="643" t="s">
        <v>1172</v>
      </c>
      <c r="D105" s="1065" t="s">
        <v>277</v>
      </c>
      <c r="E105" s="1065"/>
      <c r="F105" s="628" t="s">
        <v>253</v>
      </c>
      <c r="G105" s="644" t="s">
        <v>982</v>
      </c>
      <c r="H105" s="644" t="s">
        <v>982</v>
      </c>
      <c r="I105" s="644" t="s">
        <v>982</v>
      </c>
      <c r="J105" s="644" t="s">
        <v>982</v>
      </c>
      <c r="K105" s="645" t="s">
        <v>996</v>
      </c>
      <c r="L105" s="646">
        <v>1100000</v>
      </c>
      <c r="M105" s="1067"/>
      <c r="N105" s="1067"/>
      <c r="O105" s="646">
        <f t="shared" si="5"/>
        <v>1100000</v>
      </c>
      <c r="P105" s="713"/>
      <c r="Q105" s="49"/>
      <c r="R105" s="79"/>
      <c r="S105" s="371"/>
    </row>
    <row r="106" spans="1:19" ht="63" x14ac:dyDescent="0.2">
      <c r="A106" s="627">
        <f t="shared" si="4"/>
        <v>98</v>
      </c>
      <c r="B106" s="627" t="s">
        <v>1095</v>
      </c>
      <c r="C106" s="643" t="s">
        <v>1231</v>
      </c>
      <c r="D106" s="1065" t="s">
        <v>299</v>
      </c>
      <c r="E106" s="1065"/>
      <c r="F106" s="629" t="s">
        <v>916</v>
      </c>
      <c r="G106" s="644" t="s">
        <v>982</v>
      </c>
      <c r="H106" s="644" t="s">
        <v>982</v>
      </c>
      <c r="I106" s="644" t="s">
        <v>982</v>
      </c>
      <c r="J106" s="644" t="s">
        <v>982</v>
      </c>
      <c r="K106" s="645" t="s">
        <v>996</v>
      </c>
      <c r="L106" s="646">
        <v>350000</v>
      </c>
      <c r="M106" s="1067"/>
      <c r="N106" s="1067"/>
      <c r="O106" s="646">
        <f t="shared" si="5"/>
        <v>350000</v>
      </c>
      <c r="P106" s="713"/>
      <c r="Q106" s="49"/>
      <c r="R106" s="79"/>
      <c r="S106" s="371"/>
    </row>
    <row r="107" spans="1:19" ht="63" x14ac:dyDescent="0.2">
      <c r="A107" s="627">
        <f t="shared" si="4"/>
        <v>99</v>
      </c>
      <c r="B107" s="627" t="s">
        <v>1096</v>
      </c>
      <c r="C107" s="643" t="s">
        <v>1173</v>
      </c>
      <c r="D107" s="1065" t="s">
        <v>394</v>
      </c>
      <c r="E107" s="1065"/>
      <c r="F107" s="629" t="s">
        <v>916</v>
      </c>
      <c r="G107" s="644" t="s">
        <v>982</v>
      </c>
      <c r="H107" s="644" t="s">
        <v>982</v>
      </c>
      <c r="I107" s="644" t="s">
        <v>982</v>
      </c>
      <c r="J107" s="644" t="s">
        <v>982</v>
      </c>
      <c r="K107" s="645" t="s">
        <v>996</v>
      </c>
      <c r="L107" s="646">
        <v>500000</v>
      </c>
      <c r="M107" s="1067"/>
      <c r="N107" s="1067"/>
      <c r="O107" s="646">
        <f t="shared" si="5"/>
        <v>500000</v>
      </c>
      <c r="P107" s="713"/>
      <c r="Q107" s="49"/>
      <c r="R107" s="79"/>
      <c r="S107" s="371"/>
    </row>
    <row r="108" spans="1:19" ht="63" x14ac:dyDescent="0.2">
      <c r="A108" s="627">
        <f t="shared" si="4"/>
        <v>100</v>
      </c>
      <c r="B108" s="627" t="s">
        <v>1097</v>
      </c>
      <c r="C108" s="643" t="s">
        <v>1232</v>
      </c>
      <c r="D108" s="1065" t="s">
        <v>394</v>
      </c>
      <c r="E108" s="1065"/>
      <c r="F108" s="629" t="s">
        <v>916</v>
      </c>
      <c r="G108" s="644" t="s">
        <v>982</v>
      </c>
      <c r="H108" s="644" t="s">
        <v>982</v>
      </c>
      <c r="I108" s="644" t="s">
        <v>982</v>
      </c>
      <c r="J108" s="644" t="s">
        <v>982</v>
      </c>
      <c r="K108" s="645" t="s">
        <v>996</v>
      </c>
      <c r="L108" s="646">
        <v>500000</v>
      </c>
      <c r="M108" s="1067"/>
      <c r="N108" s="1067"/>
      <c r="O108" s="646">
        <f t="shared" si="5"/>
        <v>500000</v>
      </c>
      <c r="P108" s="713"/>
      <c r="Q108" s="49"/>
      <c r="R108" s="79"/>
      <c r="S108" s="371"/>
    </row>
    <row r="109" spans="1:19" ht="63" x14ac:dyDescent="0.2">
      <c r="A109" s="627">
        <f t="shared" si="4"/>
        <v>101</v>
      </c>
      <c r="B109" s="627" t="s">
        <v>1098</v>
      </c>
      <c r="C109" s="643" t="s">
        <v>1207</v>
      </c>
      <c r="D109" s="1065" t="s">
        <v>306</v>
      </c>
      <c r="E109" s="1065"/>
      <c r="F109" s="629" t="s">
        <v>916</v>
      </c>
      <c r="G109" s="644" t="s">
        <v>982</v>
      </c>
      <c r="H109" s="644" t="s">
        <v>982</v>
      </c>
      <c r="I109" s="644" t="s">
        <v>982</v>
      </c>
      <c r="J109" s="644" t="s">
        <v>982</v>
      </c>
      <c r="K109" s="645" t="s">
        <v>996</v>
      </c>
      <c r="L109" s="646">
        <v>500000</v>
      </c>
      <c r="M109" s="1067"/>
      <c r="N109" s="1067"/>
      <c r="O109" s="646">
        <f t="shared" si="5"/>
        <v>500000</v>
      </c>
      <c r="P109" s="713"/>
      <c r="Q109" s="49"/>
      <c r="R109" s="79"/>
      <c r="S109" s="371"/>
    </row>
    <row r="110" spans="1:19" ht="40.5" x14ac:dyDescent="0.2">
      <c r="A110" s="627">
        <f t="shared" si="4"/>
        <v>102</v>
      </c>
      <c r="B110" s="627" t="s">
        <v>1099</v>
      </c>
      <c r="C110" s="643" t="s">
        <v>1174</v>
      </c>
      <c r="D110" s="1065" t="s">
        <v>302</v>
      </c>
      <c r="E110" s="1065"/>
      <c r="F110" s="628" t="s">
        <v>253</v>
      </c>
      <c r="G110" s="644" t="s">
        <v>982</v>
      </c>
      <c r="H110" s="644" t="s">
        <v>982</v>
      </c>
      <c r="I110" s="644" t="s">
        <v>982</v>
      </c>
      <c r="J110" s="644" t="s">
        <v>982</v>
      </c>
      <c r="K110" s="645" t="s">
        <v>996</v>
      </c>
      <c r="L110" s="646">
        <v>1100000</v>
      </c>
      <c r="M110" s="1067"/>
      <c r="N110" s="1067"/>
      <c r="O110" s="646">
        <f t="shared" si="5"/>
        <v>1100000</v>
      </c>
      <c r="P110" s="713"/>
      <c r="Q110" s="49"/>
      <c r="R110" s="79"/>
      <c r="S110" s="371"/>
    </row>
    <row r="111" spans="1:19" ht="65.45" customHeight="1" x14ac:dyDescent="0.2">
      <c r="A111" s="627">
        <f t="shared" si="4"/>
        <v>103</v>
      </c>
      <c r="B111" s="627" t="s">
        <v>1100</v>
      </c>
      <c r="C111" s="643" t="s">
        <v>1202</v>
      </c>
      <c r="D111" s="1065" t="s">
        <v>306</v>
      </c>
      <c r="E111" s="1065"/>
      <c r="F111" s="628" t="s">
        <v>253</v>
      </c>
      <c r="G111" s="644" t="s">
        <v>982</v>
      </c>
      <c r="H111" s="644" t="s">
        <v>982</v>
      </c>
      <c r="I111" s="644" t="s">
        <v>982</v>
      </c>
      <c r="J111" s="644" t="s">
        <v>982</v>
      </c>
      <c r="K111" s="645" t="s">
        <v>996</v>
      </c>
      <c r="L111" s="646">
        <v>2000000</v>
      </c>
      <c r="M111" s="1067"/>
      <c r="N111" s="1067"/>
      <c r="O111" s="646">
        <f t="shared" si="5"/>
        <v>2000000</v>
      </c>
      <c r="P111" s="713"/>
      <c r="Q111" s="49"/>
      <c r="R111" s="79"/>
      <c r="S111" s="371"/>
    </row>
    <row r="112" spans="1:19" s="773" customFormat="1" ht="65.45" customHeight="1" x14ac:dyDescent="0.2">
      <c r="A112" s="764">
        <f t="shared" si="4"/>
        <v>104</v>
      </c>
      <c r="B112" s="764" t="s">
        <v>1101</v>
      </c>
      <c r="C112" s="763" t="s">
        <v>1175</v>
      </c>
      <c r="D112" s="978" t="s">
        <v>339</v>
      </c>
      <c r="E112" s="978"/>
      <c r="F112" s="765" t="s">
        <v>253</v>
      </c>
      <c r="G112" s="766" t="s">
        <v>881</v>
      </c>
      <c r="H112" s="766" t="s">
        <v>881</v>
      </c>
      <c r="I112" s="766" t="s">
        <v>882</v>
      </c>
      <c r="J112" s="766" t="s">
        <v>882</v>
      </c>
      <c r="K112" s="767" t="s">
        <v>996</v>
      </c>
      <c r="L112" s="768">
        <v>1500000</v>
      </c>
      <c r="M112" s="979"/>
      <c r="N112" s="979"/>
      <c r="O112" s="768">
        <f t="shared" si="5"/>
        <v>1500000</v>
      </c>
      <c r="P112" s="769" t="s">
        <v>1279</v>
      </c>
      <c r="Q112" s="770"/>
      <c r="R112" s="771"/>
      <c r="S112" s="772"/>
    </row>
    <row r="113" spans="1:19" ht="65.45" customHeight="1" x14ac:dyDescent="0.2">
      <c r="A113" s="627">
        <f t="shared" si="4"/>
        <v>105</v>
      </c>
      <c r="B113" s="627" t="s">
        <v>1102</v>
      </c>
      <c r="C113" s="643" t="s">
        <v>1176</v>
      </c>
      <c r="D113" s="1065" t="s">
        <v>302</v>
      </c>
      <c r="E113" s="1065"/>
      <c r="F113" s="628" t="s">
        <v>253</v>
      </c>
      <c r="G113" s="644" t="s">
        <v>982</v>
      </c>
      <c r="H113" s="644" t="s">
        <v>982</v>
      </c>
      <c r="I113" s="644" t="s">
        <v>982</v>
      </c>
      <c r="J113" s="644" t="s">
        <v>982</v>
      </c>
      <c r="K113" s="645" t="s">
        <v>996</v>
      </c>
      <c r="L113" s="646">
        <v>2500000</v>
      </c>
      <c r="M113" s="1067"/>
      <c r="N113" s="1067"/>
      <c r="O113" s="646">
        <f t="shared" si="5"/>
        <v>2500000</v>
      </c>
      <c r="P113" s="713"/>
      <c r="Q113" s="49"/>
      <c r="R113" s="79"/>
      <c r="S113" s="371"/>
    </row>
    <row r="114" spans="1:19" ht="49.15" customHeight="1" x14ac:dyDescent="0.2">
      <c r="A114" s="627">
        <f t="shared" si="4"/>
        <v>106</v>
      </c>
      <c r="B114" s="627" t="s">
        <v>1103</v>
      </c>
      <c r="C114" s="643" t="s">
        <v>1233</v>
      </c>
      <c r="D114" s="1065" t="s">
        <v>302</v>
      </c>
      <c r="E114" s="1065"/>
      <c r="F114" s="628" t="s">
        <v>253</v>
      </c>
      <c r="G114" s="644" t="s">
        <v>982</v>
      </c>
      <c r="H114" s="644" t="s">
        <v>982</v>
      </c>
      <c r="I114" s="644" t="s">
        <v>982</v>
      </c>
      <c r="J114" s="644" t="s">
        <v>982</v>
      </c>
      <c r="K114" s="645" t="s">
        <v>996</v>
      </c>
      <c r="L114" s="646">
        <v>1500000</v>
      </c>
      <c r="M114" s="1067"/>
      <c r="N114" s="1067"/>
      <c r="O114" s="646">
        <f t="shared" si="5"/>
        <v>1500000</v>
      </c>
      <c r="P114" s="713"/>
      <c r="Q114" s="49"/>
      <c r="R114" s="79"/>
      <c r="S114" s="371"/>
    </row>
    <row r="115" spans="1:19" ht="63" x14ac:dyDescent="0.2">
      <c r="A115" s="627">
        <f t="shared" si="4"/>
        <v>107</v>
      </c>
      <c r="B115" s="627" t="s">
        <v>1104</v>
      </c>
      <c r="C115" s="643" t="s">
        <v>1208</v>
      </c>
      <c r="D115" s="1065" t="s">
        <v>299</v>
      </c>
      <c r="E115" s="1065"/>
      <c r="F115" s="629" t="s">
        <v>916</v>
      </c>
      <c r="G115" s="644" t="s">
        <v>968</v>
      </c>
      <c r="H115" s="644" t="s">
        <v>968</v>
      </c>
      <c r="I115" s="644" t="s">
        <v>968</v>
      </c>
      <c r="J115" s="644" t="s">
        <v>968</v>
      </c>
      <c r="K115" s="645" t="s">
        <v>996</v>
      </c>
      <c r="L115" s="646">
        <v>500000</v>
      </c>
      <c r="M115" s="1067"/>
      <c r="N115" s="1067"/>
      <c r="O115" s="646">
        <f t="shared" si="5"/>
        <v>500000</v>
      </c>
      <c r="P115" s="713"/>
      <c r="Q115" s="49"/>
      <c r="R115" s="79"/>
      <c r="S115" s="371"/>
    </row>
    <row r="116" spans="1:19" ht="63" x14ac:dyDescent="0.2">
      <c r="A116" s="627">
        <f t="shared" si="4"/>
        <v>108</v>
      </c>
      <c r="B116" s="627" t="s">
        <v>1105</v>
      </c>
      <c r="C116" s="643" t="s">
        <v>1177</v>
      </c>
      <c r="D116" s="1065" t="s">
        <v>302</v>
      </c>
      <c r="E116" s="1065"/>
      <c r="F116" s="629" t="s">
        <v>916</v>
      </c>
      <c r="G116" s="644" t="s">
        <v>982</v>
      </c>
      <c r="H116" s="644" t="s">
        <v>982</v>
      </c>
      <c r="I116" s="644" t="s">
        <v>982</v>
      </c>
      <c r="J116" s="644" t="s">
        <v>982</v>
      </c>
      <c r="K116" s="645" t="s">
        <v>996</v>
      </c>
      <c r="L116" s="646">
        <v>500000</v>
      </c>
      <c r="M116" s="1067"/>
      <c r="N116" s="1067"/>
      <c r="O116" s="646">
        <f t="shared" si="5"/>
        <v>500000</v>
      </c>
      <c r="P116" s="713"/>
      <c r="Q116" s="49"/>
      <c r="R116" s="79"/>
      <c r="S116" s="371"/>
    </row>
    <row r="117" spans="1:19" ht="49.15" customHeight="1" x14ac:dyDescent="0.2">
      <c r="A117" s="627">
        <f t="shared" si="4"/>
        <v>109</v>
      </c>
      <c r="B117" s="627" t="s">
        <v>1106</v>
      </c>
      <c r="C117" s="643" t="s">
        <v>1178</v>
      </c>
      <c r="D117" s="1065" t="s">
        <v>123</v>
      </c>
      <c r="E117" s="1065"/>
      <c r="F117" s="628" t="s">
        <v>253</v>
      </c>
      <c r="G117" s="644" t="s">
        <v>968</v>
      </c>
      <c r="H117" s="644" t="s">
        <v>968</v>
      </c>
      <c r="I117" s="644" t="s">
        <v>968</v>
      </c>
      <c r="J117" s="644" t="s">
        <v>968</v>
      </c>
      <c r="K117" s="645" t="s">
        <v>996</v>
      </c>
      <c r="L117" s="646">
        <v>3500000</v>
      </c>
      <c r="M117" s="1067"/>
      <c r="N117" s="1067"/>
      <c r="O117" s="646">
        <f t="shared" si="5"/>
        <v>3500000</v>
      </c>
      <c r="P117" s="713"/>
      <c r="Q117" s="49"/>
      <c r="R117" s="79"/>
      <c r="S117" s="371"/>
    </row>
    <row r="118" spans="1:19" ht="60.75" x14ac:dyDescent="0.2">
      <c r="A118" s="627">
        <f t="shared" si="4"/>
        <v>110</v>
      </c>
      <c r="B118" s="627" t="s">
        <v>1107</v>
      </c>
      <c r="C118" s="643" t="s">
        <v>1179</v>
      </c>
      <c r="D118" s="1065" t="s">
        <v>123</v>
      </c>
      <c r="E118" s="1065"/>
      <c r="F118" s="628" t="s">
        <v>253</v>
      </c>
      <c r="G118" s="644" t="s">
        <v>968</v>
      </c>
      <c r="H118" s="644" t="s">
        <v>968</v>
      </c>
      <c r="I118" s="644" t="s">
        <v>968</v>
      </c>
      <c r="J118" s="644" t="s">
        <v>968</v>
      </c>
      <c r="K118" s="645" t="s">
        <v>996</v>
      </c>
      <c r="L118" s="646">
        <v>1100000</v>
      </c>
      <c r="M118" s="1067"/>
      <c r="N118" s="1067"/>
      <c r="O118" s="646">
        <f t="shared" si="5"/>
        <v>1100000</v>
      </c>
      <c r="P118" s="713"/>
      <c r="Q118" s="49"/>
      <c r="R118" s="79"/>
      <c r="S118" s="371"/>
    </row>
    <row r="119" spans="1:19" ht="63" x14ac:dyDescent="0.2">
      <c r="A119" s="627">
        <f t="shared" si="4"/>
        <v>111</v>
      </c>
      <c r="B119" s="627" t="s">
        <v>1108</v>
      </c>
      <c r="C119" s="643" t="s">
        <v>1180</v>
      </c>
      <c r="D119" s="1065" t="s">
        <v>123</v>
      </c>
      <c r="E119" s="1065"/>
      <c r="F119" s="629" t="s">
        <v>916</v>
      </c>
      <c r="G119" s="644" t="s">
        <v>968</v>
      </c>
      <c r="H119" s="644" t="s">
        <v>968</v>
      </c>
      <c r="I119" s="644" t="s">
        <v>968</v>
      </c>
      <c r="J119" s="644" t="s">
        <v>968</v>
      </c>
      <c r="K119" s="645" t="s">
        <v>996</v>
      </c>
      <c r="L119" s="646">
        <v>700000</v>
      </c>
      <c r="M119" s="1067"/>
      <c r="N119" s="1067"/>
      <c r="O119" s="646">
        <f t="shared" si="5"/>
        <v>700000</v>
      </c>
      <c r="P119" s="713"/>
      <c r="Q119" s="49"/>
      <c r="R119" s="79"/>
      <c r="S119" s="371"/>
    </row>
    <row r="120" spans="1:19" ht="81" x14ac:dyDescent="0.2">
      <c r="A120" s="627">
        <f t="shared" si="4"/>
        <v>112</v>
      </c>
      <c r="B120" s="627" t="s">
        <v>1109</v>
      </c>
      <c r="C120" s="643" t="s">
        <v>1182</v>
      </c>
      <c r="D120" s="1065" t="s">
        <v>123</v>
      </c>
      <c r="E120" s="1065"/>
      <c r="F120" s="629" t="s">
        <v>916</v>
      </c>
      <c r="G120" s="644" t="s">
        <v>968</v>
      </c>
      <c r="H120" s="644" t="s">
        <v>968</v>
      </c>
      <c r="I120" s="644" t="s">
        <v>968</v>
      </c>
      <c r="J120" s="644" t="s">
        <v>968</v>
      </c>
      <c r="K120" s="645" t="s">
        <v>996</v>
      </c>
      <c r="L120" s="646">
        <v>300000</v>
      </c>
      <c r="M120" s="1067"/>
      <c r="N120" s="1067"/>
      <c r="O120" s="646">
        <f t="shared" si="5"/>
        <v>300000</v>
      </c>
      <c r="P120" s="713"/>
      <c r="Q120" s="49"/>
      <c r="R120" s="79"/>
      <c r="S120" s="371"/>
    </row>
    <row r="121" spans="1:19" ht="63" x14ac:dyDescent="0.2">
      <c r="A121" s="627">
        <f t="shared" si="4"/>
        <v>113</v>
      </c>
      <c r="B121" s="627" t="s">
        <v>1110</v>
      </c>
      <c r="C121" s="643" t="s">
        <v>1181</v>
      </c>
      <c r="D121" s="1065" t="s">
        <v>123</v>
      </c>
      <c r="E121" s="1065"/>
      <c r="F121" s="629" t="s">
        <v>916</v>
      </c>
      <c r="G121" s="644" t="s">
        <v>982</v>
      </c>
      <c r="H121" s="644" t="s">
        <v>982</v>
      </c>
      <c r="I121" s="644" t="s">
        <v>982</v>
      </c>
      <c r="J121" s="644" t="s">
        <v>982</v>
      </c>
      <c r="K121" s="645" t="s">
        <v>996</v>
      </c>
      <c r="L121" s="646">
        <v>500000</v>
      </c>
      <c r="M121" s="1067"/>
      <c r="N121" s="1067"/>
      <c r="O121" s="646">
        <f t="shared" si="5"/>
        <v>500000</v>
      </c>
      <c r="P121" s="713"/>
      <c r="Q121" s="49"/>
      <c r="R121" s="79"/>
      <c r="S121" s="371"/>
    </row>
    <row r="122" spans="1:19" s="502" customFormat="1" ht="13.15" customHeight="1" x14ac:dyDescent="0.2">
      <c r="A122" s="628"/>
      <c r="B122" s="628"/>
      <c r="C122" s="653"/>
      <c r="D122" s="1065"/>
      <c r="E122" s="1065"/>
      <c r="F122" s="628"/>
      <c r="G122" s="655"/>
      <c r="H122" s="655"/>
      <c r="I122" s="655"/>
      <c r="J122" s="655"/>
      <c r="K122" s="649"/>
      <c r="L122" s="654"/>
      <c r="M122" s="1067"/>
      <c r="N122" s="1067"/>
      <c r="O122" s="654"/>
      <c r="P122" s="715"/>
      <c r="Q122" s="500"/>
      <c r="R122" s="501"/>
      <c r="S122" s="499"/>
    </row>
    <row r="123" spans="1:19" s="328" customFormat="1" ht="24.4" customHeight="1" x14ac:dyDescent="0.2">
      <c r="A123" s="630"/>
      <c r="B123" s="630"/>
      <c r="C123" s="1092" t="s">
        <v>221</v>
      </c>
      <c r="D123" s="1092"/>
      <c r="E123" s="1092"/>
      <c r="F123" s="630"/>
      <c r="G123" s="656"/>
      <c r="H123" s="656"/>
      <c r="I123" s="656"/>
      <c r="J123" s="656"/>
      <c r="K123" s="642"/>
      <c r="L123" s="657">
        <f>SUM(L8:L122)+1300000</f>
        <v>162372000</v>
      </c>
      <c r="M123" s="1082">
        <f>SUM(M8:N122)</f>
        <v>0</v>
      </c>
      <c r="N123" s="1082"/>
      <c r="O123" s="657">
        <f>SUM(O8:O122)+1300000</f>
        <v>162372000</v>
      </c>
      <c r="P123" s="716">
        <f>+L123+M123+-O123</f>
        <v>0</v>
      </c>
      <c r="Q123" s="261"/>
      <c r="R123" s="325"/>
      <c r="S123" s="414">
        <f>+O123+P123+-R123</f>
        <v>162372000</v>
      </c>
    </row>
    <row r="124" spans="1:19" s="328" customFormat="1" x14ac:dyDescent="0.2">
      <c r="A124" s="630"/>
      <c r="B124" s="630"/>
      <c r="C124" s="630"/>
      <c r="D124" s="1103"/>
      <c r="E124" s="1104"/>
      <c r="F124" s="630"/>
      <c r="G124" s="656"/>
      <c r="H124" s="656"/>
      <c r="I124" s="656"/>
      <c r="J124" s="656"/>
      <c r="K124" s="642"/>
      <c r="L124" s="657"/>
      <c r="M124" s="1068"/>
      <c r="N124" s="1068"/>
      <c r="O124" s="657"/>
      <c r="P124" s="716"/>
      <c r="Q124" s="261"/>
      <c r="R124" s="325"/>
      <c r="S124" s="539"/>
    </row>
    <row r="125" spans="1:19" s="328" customFormat="1" x14ac:dyDescent="0.2">
      <c r="A125" s="702" t="s">
        <v>518</v>
      </c>
      <c r="B125" s="703"/>
      <c r="C125" s="661"/>
      <c r="D125" s="1101"/>
      <c r="E125" s="1102"/>
      <c r="F125" s="704"/>
      <c r="G125" s="705"/>
      <c r="H125" s="705"/>
      <c r="I125" s="705"/>
      <c r="J125" s="705"/>
      <c r="K125" s="706"/>
      <c r="L125" s="642"/>
      <c r="M125" s="1068"/>
      <c r="N125" s="1068"/>
      <c r="O125" s="642"/>
      <c r="P125" s="711"/>
      <c r="Q125" s="261"/>
      <c r="R125" s="325"/>
      <c r="S125" s="413"/>
    </row>
    <row r="126" spans="1:19" s="130" customFormat="1" ht="50.45" customHeight="1" x14ac:dyDescent="0.2">
      <c r="A126" s="627">
        <f>+A121+1</f>
        <v>114</v>
      </c>
      <c r="B126" s="627" t="s">
        <v>965</v>
      </c>
      <c r="C126" s="653" t="s">
        <v>399</v>
      </c>
      <c r="D126" s="1065" t="s">
        <v>306</v>
      </c>
      <c r="E126" s="1065"/>
      <c r="F126" s="627" t="s">
        <v>253</v>
      </c>
      <c r="G126" s="644" t="s">
        <v>234</v>
      </c>
      <c r="H126" s="644" t="s">
        <v>234</v>
      </c>
      <c r="I126" s="644" t="s">
        <v>536</v>
      </c>
      <c r="J126" s="644" t="s">
        <v>536</v>
      </c>
      <c r="K126" s="658" t="s">
        <v>964</v>
      </c>
      <c r="L126" s="649">
        <v>2000000</v>
      </c>
      <c r="M126" s="1068"/>
      <c r="N126" s="1068"/>
      <c r="O126" s="649">
        <f t="shared" ref="O126" si="6">+L126</f>
        <v>2000000</v>
      </c>
      <c r="P126" s="717"/>
      <c r="Q126" s="608" t="s">
        <v>391</v>
      </c>
      <c r="R126" s="609" t="s">
        <v>410</v>
      </c>
      <c r="S126" s="509"/>
    </row>
    <row r="127" spans="1:19" s="130" customFormat="1" ht="50.45" customHeight="1" x14ac:dyDescent="0.2">
      <c r="A127" s="627">
        <f>+A126+1</f>
        <v>115</v>
      </c>
      <c r="B127" s="627" t="s">
        <v>966</v>
      </c>
      <c r="C127" s="653" t="s">
        <v>967</v>
      </c>
      <c r="D127" s="1065" t="s">
        <v>394</v>
      </c>
      <c r="E127" s="1065"/>
      <c r="F127" s="627" t="s">
        <v>253</v>
      </c>
      <c r="G127" s="644" t="s">
        <v>968</v>
      </c>
      <c r="H127" s="644" t="s">
        <v>968</v>
      </c>
      <c r="I127" s="644" t="s">
        <v>968</v>
      </c>
      <c r="J127" s="644" t="s">
        <v>968</v>
      </c>
      <c r="K127" s="658" t="s">
        <v>964</v>
      </c>
      <c r="L127" s="649">
        <v>3000000</v>
      </c>
      <c r="M127" s="1068"/>
      <c r="N127" s="1068"/>
      <c r="O127" s="649">
        <f t="shared" ref="O127:O130" si="7">+L127</f>
        <v>3000000</v>
      </c>
      <c r="P127" s="717"/>
      <c r="Q127" s="611"/>
      <c r="R127" s="119"/>
      <c r="S127" s="509"/>
    </row>
    <row r="128" spans="1:19" s="130" customFormat="1" ht="67.150000000000006" customHeight="1" x14ac:dyDescent="0.2">
      <c r="A128" s="627">
        <f t="shared" ref="A128:A136" si="8">+A127+1</f>
        <v>116</v>
      </c>
      <c r="B128" s="627" t="s">
        <v>969</v>
      </c>
      <c r="C128" s="653" t="s">
        <v>972</v>
      </c>
      <c r="D128" s="1065" t="s">
        <v>299</v>
      </c>
      <c r="E128" s="1065"/>
      <c r="F128" s="627" t="s">
        <v>253</v>
      </c>
      <c r="G128" s="644" t="s">
        <v>881</v>
      </c>
      <c r="H128" s="644" t="s">
        <v>881</v>
      </c>
      <c r="I128" s="644" t="s">
        <v>882</v>
      </c>
      <c r="J128" s="644" t="s">
        <v>882</v>
      </c>
      <c r="K128" s="658" t="s">
        <v>964</v>
      </c>
      <c r="L128" s="649">
        <v>5000000</v>
      </c>
      <c r="M128" s="1068"/>
      <c r="N128" s="1068"/>
      <c r="O128" s="649">
        <f t="shared" si="7"/>
        <v>5000000</v>
      </c>
      <c r="P128" s="717" t="s">
        <v>1193</v>
      </c>
      <c r="Q128" s="611"/>
      <c r="R128" s="119"/>
      <c r="S128" s="509"/>
    </row>
    <row r="129" spans="1:19" s="130" customFormat="1" ht="57.6" customHeight="1" x14ac:dyDescent="0.2">
      <c r="A129" s="627">
        <f t="shared" si="8"/>
        <v>117</v>
      </c>
      <c r="B129" s="627" t="s">
        <v>970</v>
      </c>
      <c r="C129" s="653" t="s">
        <v>973</v>
      </c>
      <c r="D129" s="1065" t="s">
        <v>394</v>
      </c>
      <c r="E129" s="1065"/>
      <c r="F129" s="627" t="s">
        <v>253</v>
      </c>
      <c r="G129" s="644" t="s">
        <v>982</v>
      </c>
      <c r="H129" s="644" t="s">
        <v>982</v>
      </c>
      <c r="I129" s="644" t="s">
        <v>982</v>
      </c>
      <c r="J129" s="644" t="s">
        <v>982</v>
      </c>
      <c r="K129" s="658" t="s">
        <v>964</v>
      </c>
      <c r="L129" s="649">
        <v>3000000</v>
      </c>
      <c r="M129" s="1068"/>
      <c r="N129" s="1068"/>
      <c r="O129" s="649">
        <f t="shared" si="7"/>
        <v>3000000</v>
      </c>
      <c r="P129" s="717"/>
      <c r="Q129" s="611"/>
      <c r="R129" s="119"/>
      <c r="S129" s="509"/>
    </row>
    <row r="130" spans="1:19" s="130" customFormat="1" ht="67.150000000000006" customHeight="1" x14ac:dyDescent="0.2">
      <c r="A130" s="627">
        <f t="shared" si="8"/>
        <v>118</v>
      </c>
      <c r="B130" s="627" t="s">
        <v>971</v>
      </c>
      <c r="C130" s="653" t="s">
        <v>974</v>
      </c>
      <c r="D130" s="1065" t="s">
        <v>302</v>
      </c>
      <c r="E130" s="1065"/>
      <c r="F130" s="627" t="s">
        <v>253</v>
      </c>
      <c r="G130" s="644" t="s">
        <v>982</v>
      </c>
      <c r="H130" s="644" t="s">
        <v>982</v>
      </c>
      <c r="I130" s="644" t="s">
        <v>982</v>
      </c>
      <c r="J130" s="644" t="s">
        <v>982</v>
      </c>
      <c r="K130" s="658" t="s">
        <v>964</v>
      </c>
      <c r="L130" s="649">
        <v>2000000</v>
      </c>
      <c r="M130" s="1068"/>
      <c r="N130" s="1068"/>
      <c r="O130" s="649">
        <f t="shared" si="7"/>
        <v>2000000</v>
      </c>
      <c r="P130" s="717"/>
      <c r="Q130" s="611"/>
      <c r="R130" s="119"/>
      <c r="S130" s="509"/>
    </row>
    <row r="131" spans="1:19" s="130" customFormat="1" ht="60.75" x14ac:dyDescent="0.2">
      <c r="A131" s="627">
        <f t="shared" si="8"/>
        <v>119</v>
      </c>
      <c r="B131" s="627" t="s">
        <v>975</v>
      </c>
      <c r="C131" s="653" t="s">
        <v>979</v>
      </c>
      <c r="D131" s="1065" t="s">
        <v>306</v>
      </c>
      <c r="E131" s="1065"/>
      <c r="F131" s="627" t="s">
        <v>253</v>
      </c>
      <c r="G131" s="644" t="s">
        <v>982</v>
      </c>
      <c r="H131" s="644" t="s">
        <v>982</v>
      </c>
      <c r="I131" s="644" t="s">
        <v>982</v>
      </c>
      <c r="J131" s="644" t="s">
        <v>982</v>
      </c>
      <c r="K131" s="658" t="s">
        <v>964</v>
      </c>
      <c r="L131" s="649">
        <v>2000000</v>
      </c>
      <c r="M131" s="1068"/>
      <c r="N131" s="1068"/>
      <c r="O131" s="649">
        <f t="shared" ref="O131:O134" si="9">+L131</f>
        <v>2000000</v>
      </c>
      <c r="P131" s="717"/>
      <c r="Q131" s="611"/>
      <c r="R131" s="119"/>
      <c r="S131" s="509"/>
    </row>
    <row r="132" spans="1:19" s="130" customFormat="1" ht="58.15" customHeight="1" x14ac:dyDescent="0.2">
      <c r="A132" s="627">
        <f t="shared" si="8"/>
        <v>120</v>
      </c>
      <c r="B132" s="627" t="s">
        <v>976</v>
      </c>
      <c r="C132" s="653" t="s">
        <v>980</v>
      </c>
      <c r="D132" s="1065" t="s">
        <v>287</v>
      </c>
      <c r="E132" s="1065"/>
      <c r="F132" s="627" t="s">
        <v>253</v>
      </c>
      <c r="G132" s="644" t="s">
        <v>982</v>
      </c>
      <c r="H132" s="644" t="s">
        <v>982</v>
      </c>
      <c r="I132" s="644" t="s">
        <v>982</v>
      </c>
      <c r="J132" s="644" t="s">
        <v>982</v>
      </c>
      <c r="K132" s="658" t="s">
        <v>964</v>
      </c>
      <c r="L132" s="649">
        <v>2000000</v>
      </c>
      <c r="M132" s="1068"/>
      <c r="N132" s="1068"/>
      <c r="O132" s="649">
        <f t="shared" si="9"/>
        <v>2000000</v>
      </c>
      <c r="P132" s="717"/>
      <c r="Q132" s="611"/>
      <c r="R132" s="119"/>
      <c r="S132" s="509"/>
    </row>
    <row r="133" spans="1:19" s="130" customFormat="1" ht="101.25" x14ac:dyDescent="0.2">
      <c r="A133" s="627">
        <f t="shared" si="8"/>
        <v>121</v>
      </c>
      <c r="B133" s="627" t="s">
        <v>977</v>
      </c>
      <c r="C133" s="653" t="s">
        <v>1234</v>
      </c>
      <c r="D133" s="1065" t="s">
        <v>277</v>
      </c>
      <c r="E133" s="1065"/>
      <c r="F133" s="627" t="s">
        <v>922</v>
      </c>
      <c r="G133" s="644" t="s">
        <v>982</v>
      </c>
      <c r="H133" s="644" t="s">
        <v>982</v>
      </c>
      <c r="I133" s="644" t="s">
        <v>982</v>
      </c>
      <c r="J133" s="644" t="s">
        <v>982</v>
      </c>
      <c r="K133" s="658" t="s">
        <v>964</v>
      </c>
      <c r="L133" s="649">
        <v>600000</v>
      </c>
      <c r="M133" s="1068"/>
      <c r="N133" s="1068"/>
      <c r="O133" s="649">
        <f t="shared" si="9"/>
        <v>600000</v>
      </c>
      <c r="P133" s="717"/>
      <c r="Q133" s="611"/>
      <c r="R133" s="119"/>
      <c r="S133" s="509"/>
    </row>
    <row r="134" spans="1:19" s="130" customFormat="1" ht="60.75" x14ac:dyDescent="0.2">
      <c r="A134" s="627">
        <f t="shared" si="8"/>
        <v>122</v>
      </c>
      <c r="B134" s="627" t="s">
        <v>978</v>
      </c>
      <c r="C134" s="653" t="s">
        <v>981</v>
      </c>
      <c r="D134" s="1065" t="s">
        <v>123</v>
      </c>
      <c r="E134" s="1065"/>
      <c r="F134" s="627" t="s">
        <v>253</v>
      </c>
      <c r="G134" s="644" t="s">
        <v>982</v>
      </c>
      <c r="H134" s="644" t="s">
        <v>982</v>
      </c>
      <c r="I134" s="644" t="s">
        <v>982</v>
      </c>
      <c r="J134" s="644" t="s">
        <v>982</v>
      </c>
      <c r="K134" s="658" t="s">
        <v>964</v>
      </c>
      <c r="L134" s="649">
        <v>3000000</v>
      </c>
      <c r="M134" s="1068"/>
      <c r="N134" s="1068"/>
      <c r="O134" s="649">
        <f t="shared" si="9"/>
        <v>3000000</v>
      </c>
      <c r="P134" s="717"/>
      <c r="Q134" s="611"/>
      <c r="R134" s="119"/>
      <c r="S134" s="509"/>
    </row>
    <row r="135" spans="1:19" s="780" customFormat="1" ht="87.6" customHeight="1" x14ac:dyDescent="0.2">
      <c r="A135" s="762">
        <f>+A134+1</f>
        <v>123</v>
      </c>
      <c r="B135" s="776">
        <v>17007</v>
      </c>
      <c r="C135" s="777" t="s">
        <v>986</v>
      </c>
      <c r="D135" s="1087" t="s">
        <v>295</v>
      </c>
      <c r="E135" s="1087"/>
      <c r="F135" s="762" t="s">
        <v>962</v>
      </c>
      <c r="G135" s="766" t="s">
        <v>881</v>
      </c>
      <c r="H135" s="766" t="s">
        <v>881</v>
      </c>
      <c r="I135" s="766" t="s">
        <v>882</v>
      </c>
      <c r="J135" s="766" t="s">
        <v>882</v>
      </c>
      <c r="K135" s="762" t="s">
        <v>945</v>
      </c>
      <c r="L135" s="778">
        <v>10000000</v>
      </c>
      <c r="M135" s="1066"/>
      <c r="N135" s="1066"/>
      <c r="O135" s="778">
        <f>+L135</f>
        <v>10000000</v>
      </c>
      <c r="P135" s="779" t="s">
        <v>1246</v>
      </c>
      <c r="S135" s="554" t="s">
        <v>963</v>
      </c>
    </row>
    <row r="136" spans="1:19" s="517" customFormat="1" ht="48.6" customHeight="1" x14ac:dyDescent="0.2">
      <c r="A136" s="627">
        <f t="shared" si="8"/>
        <v>124</v>
      </c>
      <c r="B136" s="659">
        <v>20006</v>
      </c>
      <c r="C136" s="660" t="s">
        <v>950</v>
      </c>
      <c r="D136" s="1077" t="s">
        <v>394</v>
      </c>
      <c r="E136" s="1077"/>
      <c r="F136" s="627" t="s">
        <v>253</v>
      </c>
      <c r="G136" s="644" t="s">
        <v>881</v>
      </c>
      <c r="H136" s="644" t="s">
        <v>881</v>
      </c>
      <c r="I136" s="644" t="s">
        <v>882</v>
      </c>
      <c r="J136" s="644" t="s">
        <v>882</v>
      </c>
      <c r="K136" s="627" t="s">
        <v>275</v>
      </c>
      <c r="L136" s="649">
        <v>5000000</v>
      </c>
      <c r="M136" s="1068"/>
      <c r="N136" s="1068"/>
      <c r="O136" s="649">
        <f>+L136</f>
        <v>5000000</v>
      </c>
      <c r="P136" s="717"/>
      <c r="S136" s="509" t="s">
        <v>963</v>
      </c>
    </row>
    <row r="137" spans="1:19" s="130" customFormat="1" ht="67.900000000000006" customHeight="1" x14ac:dyDescent="0.2">
      <c r="A137" s="801">
        <f>+A136+1</f>
        <v>125</v>
      </c>
      <c r="B137" s="801" t="s">
        <v>983</v>
      </c>
      <c r="C137" s="804" t="s">
        <v>984</v>
      </c>
      <c r="D137" s="980" t="s">
        <v>274</v>
      </c>
      <c r="E137" s="980"/>
      <c r="F137" s="801" t="s">
        <v>253</v>
      </c>
      <c r="G137" s="802" t="s">
        <v>982</v>
      </c>
      <c r="H137" s="802" t="s">
        <v>982</v>
      </c>
      <c r="I137" s="802" t="s">
        <v>982</v>
      </c>
      <c r="J137" s="802" t="s">
        <v>982</v>
      </c>
      <c r="K137" s="806" t="s">
        <v>985</v>
      </c>
      <c r="L137" s="805">
        <v>1000000</v>
      </c>
      <c r="M137" s="1048"/>
      <c r="N137" s="1048"/>
      <c r="O137" s="805">
        <f>+L137</f>
        <v>1000000</v>
      </c>
      <c r="P137" s="774"/>
      <c r="Q137" s="803"/>
      <c r="R137" s="119"/>
      <c r="S137" s="509" t="s">
        <v>963</v>
      </c>
    </row>
    <row r="138" spans="1:19" s="517" customFormat="1" ht="10.15" customHeight="1" x14ac:dyDescent="0.2">
      <c r="A138" s="659"/>
      <c r="B138" s="659"/>
      <c r="C138" s="660"/>
      <c r="D138" s="1105"/>
      <c r="E138" s="1106"/>
      <c r="F138" s="627"/>
      <c r="G138" s="655"/>
      <c r="H138" s="655"/>
      <c r="I138" s="655"/>
      <c r="J138" s="655"/>
      <c r="K138" s="627"/>
      <c r="L138" s="649"/>
      <c r="M138" s="1068"/>
      <c r="N138" s="1068"/>
      <c r="O138" s="649"/>
      <c r="P138" s="717"/>
      <c r="S138" s="509"/>
    </row>
    <row r="139" spans="1:19" s="328" customFormat="1" x14ac:dyDescent="0.2">
      <c r="A139" s="1103" t="s">
        <v>221</v>
      </c>
      <c r="B139" s="1107"/>
      <c r="C139" s="1107"/>
      <c r="D139" s="1107"/>
      <c r="E139" s="1107"/>
      <c r="F139" s="1107"/>
      <c r="G139" s="1107"/>
      <c r="H139" s="1107"/>
      <c r="I139" s="1107"/>
      <c r="J139" s="1107"/>
      <c r="K139" s="1104"/>
      <c r="L139" s="657">
        <f>SUM(L125:L138)</f>
        <v>38600000</v>
      </c>
      <c r="M139" s="1082">
        <f>SUM(M126:N138)</f>
        <v>0</v>
      </c>
      <c r="N139" s="1082"/>
      <c r="O139" s="657">
        <f>SUM(O125:O138)</f>
        <v>38600000</v>
      </c>
      <c r="P139" s="716">
        <f>+L139+M139-O139</f>
        <v>0</v>
      </c>
      <c r="Q139" s="261"/>
      <c r="R139" s="325"/>
      <c r="S139" s="414">
        <f>+O139+P139-R139</f>
        <v>38600000</v>
      </c>
    </row>
    <row r="140" spans="1:19" s="328" customFormat="1" x14ac:dyDescent="0.2">
      <c r="A140" s="630"/>
      <c r="B140" s="630"/>
      <c r="C140" s="664"/>
      <c r="D140" s="1103"/>
      <c r="E140" s="1104"/>
      <c r="F140" s="630"/>
      <c r="G140" s="656"/>
      <c r="H140" s="656"/>
      <c r="I140" s="656"/>
      <c r="J140" s="656"/>
      <c r="K140" s="642"/>
      <c r="L140" s="657"/>
      <c r="M140" s="1068"/>
      <c r="N140" s="1068"/>
      <c r="O140" s="657"/>
      <c r="P140" s="716"/>
      <c r="Q140" s="261"/>
      <c r="R140" s="325"/>
      <c r="S140" s="414"/>
    </row>
    <row r="141" spans="1:19" s="328" customFormat="1" x14ac:dyDescent="0.2">
      <c r="A141" s="702" t="s">
        <v>1236</v>
      </c>
      <c r="B141" s="703"/>
      <c r="C141" s="661"/>
      <c r="D141" s="1101"/>
      <c r="E141" s="1102"/>
      <c r="F141" s="704"/>
      <c r="G141" s="705"/>
      <c r="H141" s="705"/>
      <c r="I141" s="705"/>
      <c r="J141" s="705"/>
      <c r="K141" s="706"/>
      <c r="L141" s="642"/>
      <c r="M141" s="1068"/>
      <c r="N141" s="1068"/>
      <c r="O141" s="642"/>
      <c r="P141" s="711"/>
      <c r="Q141" s="261"/>
      <c r="R141" s="325"/>
      <c r="S141" s="413"/>
    </row>
    <row r="142" spans="1:19" s="502" customFormat="1" ht="60.75" x14ac:dyDescent="0.2">
      <c r="A142" s="628">
        <f>+A137+1</f>
        <v>126</v>
      </c>
      <c r="B142" s="627" t="s">
        <v>998</v>
      </c>
      <c r="C142" s="660" t="s">
        <v>999</v>
      </c>
      <c r="D142" s="1077" t="s">
        <v>123</v>
      </c>
      <c r="E142" s="1077"/>
      <c r="F142" s="627" t="s">
        <v>253</v>
      </c>
      <c r="G142" s="644" t="s">
        <v>982</v>
      </c>
      <c r="H142" s="644" t="s">
        <v>982</v>
      </c>
      <c r="I142" s="644" t="s">
        <v>982</v>
      </c>
      <c r="J142" s="644" t="s">
        <v>982</v>
      </c>
      <c r="K142" s="627" t="s">
        <v>1235</v>
      </c>
      <c r="L142" s="649">
        <v>1100000</v>
      </c>
      <c r="M142" s="1068"/>
      <c r="N142" s="1068"/>
      <c r="O142" s="649">
        <f t="shared" ref="O142" si="10">+L142</f>
        <v>1100000</v>
      </c>
      <c r="P142" s="717"/>
      <c r="Q142" s="500"/>
      <c r="R142" s="501"/>
      <c r="S142" s="509" t="s">
        <v>997</v>
      </c>
    </row>
    <row r="143" spans="1:19" s="553" customFormat="1" ht="78.599999999999994" customHeight="1" x14ac:dyDescent="0.2">
      <c r="A143" s="765">
        <f>+A184+1</f>
        <v>128</v>
      </c>
      <c r="B143" s="762" t="s">
        <v>1242</v>
      </c>
      <c r="C143" s="777" t="s">
        <v>953</v>
      </c>
      <c r="D143" s="1087" t="s">
        <v>287</v>
      </c>
      <c r="E143" s="1087"/>
      <c r="F143" s="762" t="str">
        <f>+F135</f>
        <v>Negotiated Procurement-Emergency Cases</v>
      </c>
      <c r="G143" s="766" t="s">
        <v>1204</v>
      </c>
      <c r="H143" s="766" t="s">
        <v>1204</v>
      </c>
      <c r="I143" s="766" t="s">
        <v>1204</v>
      </c>
      <c r="J143" s="766" t="s">
        <v>1204</v>
      </c>
      <c r="K143" s="762" t="s">
        <v>952</v>
      </c>
      <c r="L143" s="778">
        <v>10000000</v>
      </c>
      <c r="M143" s="1066"/>
      <c r="N143" s="1066"/>
      <c r="O143" s="778">
        <f t="shared" ref="O143:O145" si="11">+L143</f>
        <v>10000000</v>
      </c>
      <c r="P143" s="779" t="s">
        <v>1246</v>
      </c>
      <c r="Q143" s="598"/>
      <c r="R143" s="599"/>
      <c r="S143" s="1099" t="s">
        <v>1244</v>
      </c>
    </row>
    <row r="144" spans="1:19" s="553" customFormat="1" ht="80.650000000000006" customHeight="1" x14ac:dyDescent="0.2">
      <c r="A144" s="765">
        <v>129</v>
      </c>
      <c r="B144" s="762" t="s">
        <v>1243</v>
      </c>
      <c r="C144" s="781" t="s">
        <v>1237</v>
      </c>
      <c r="D144" s="1087" t="s">
        <v>287</v>
      </c>
      <c r="E144" s="1087"/>
      <c r="F144" s="762" t="str">
        <f>+F143</f>
        <v>Negotiated Procurement-Emergency Cases</v>
      </c>
      <c r="G144" s="766" t="s">
        <v>1204</v>
      </c>
      <c r="H144" s="766" t="s">
        <v>1204</v>
      </c>
      <c r="I144" s="766" t="s">
        <v>1204</v>
      </c>
      <c r="J144" s="766" t="s">
        <v>1204</v>
      </c>
      <c r="K144" s="762" t="s">
        <v>952</v>
      </c>
      <c r="L144" s="778">
        <v>1300000</v>
      </c>
      <c r="M144" s="1066"/>
      <c r="N144" s="1066"/>
      <c r="O144" s="778">
        <f t="shared" ref="O144" si="12">+L144</f>
        <v>1300000</v>
      </c>
      <c r="P144" s="779" t="s">
        <v>1246</v>
      </c>
      <c r="Q144" s="598"/>
      <c r="R144" s="599"/>
      <c r="S144" s="1100"/>
    </row>
    <row r="145" spans="1:19" s="517" customFormat="1" ht="10.15" customHeight="1" x14ac:dyDescent="0.2">
      <c r="A145" s="659"/>
      <c r="B145" s="659"/>
      <c r="C145" s="660"/>
      <c r="D145" s="1077"/>
      <c r="E145" s="1077"/>
      <c r="F145" s="627"/>
      <c r="G145" s="655"/>
      <c r="H145" s="655"/>
      <c r="I145" s="655"/>
      <c r="J145" s="655"/>
      <c r="K145" s="627"/>
      <c r="L145" s="649"/>
      <c r="M145" s="1068"/>
      <c r="N145" s="1068"/>
      <c r="O145" s="649">
        <f t="shared" si="11"/>
        <v>0</v>
      </c>
      <c r="P145" s="717"/>
      <c r="S145" s="509"/>
    </row>
    <row r="146" spans="1:19" s="328" customFormat="1" x14ac:dyDescent="0.2">
      <c r="A146" s="1103" t="s">
        <v>221</v>
      </c>
      <c r="B146" s="1107"/>
      <c r="C146" s="1107"/>
      <c r="D146" s="1107"/>
      <c r="E146" s="1107"/>
      <c r="F146" s="1107"/>
      <c r="G146" s="1107"/>
      <c r="H146" s="1107"/>
      <c r="I146" s="1107"/>
      <c r="J146" s="1107"/>
      <c r="K146" s="1104"/>
      <c r="L146" s="657">
        <f>SUM(L141:L145)</f>
        <v>12400000</v>
      </c>
      <c r="M146" s="1082">
        <f>SUM(M141:N145)</f>
        <v>0</v>
      </c>
      <c r="N146" s="1082"/>
      <c r="O146" s="657">
        <f>SUM(O141:O145)</f>
        <v>12400000</v>
      </c>
      <c r="P146" s="716">
        <f>+L146+M146-O146</f>
        <v>0</v>
      </c>
      <c r="Q146" s="261"/>
      <c r="R146" s="325"/>
      <c r="S146" s="414">
        <f>+O146+P146-R146</f>
        <v>12400000</v>
      </c>
    </row>
    <row r="147" spans="1:19" s="328" customFormat="1" hidden="1" x14ac:dyDescent="0.2">
      <c r="A147" s="630"/>
      <c r="B147" s="630"/>
      <c r="C147" s="664"/>
      <c r="D147" s="630"/>
      <c r="E147" s="630"/>
      <c r="F147" s="630"/>
      <c r="G147" s="656"/>
      <c r="H147" s="656"/>
      <c r="I147" s="656"/>
      <c r="J147" s="656"/>
      <c r="K147" s="642"/>
      <c r="L147" s="657"/>
      <c r="M147" s="657"/>
      <c r="N147" s="657"/>
      <c r="O147" s="657"/>
      <c r="P147" s="716"/>
      <c r="Q147" s="261"/>
      <c r="R147" s="325"/>
      <c r="S147" s="414"/>
    </row>
    <row r="148" spans="1:19" s="328" customFormat="1" hidden="1" x14ac:dyDescent="0.2">
      <c r="A148" s="702" t="s">
        <v>892</v>
      </c>
      <c r="B148" s="703"/>
      <c r="C148" s="661"/>
      <c r="D148" s="704"/>
      <c r="E148" s="704"/>
      <c r="F148" s="704"/>
      <c r="G148" s="705"/>
      <c r="H148" s="705"/>
      <c r="I148" s="705"/>
      <c r="J148" s="705"/>
      <c r="K148" s="706"/>
      <c r="L148" s="642"/>
      <c r="M148" s="642"/>
      <c r="N148" s="642"/>
      <c r="O148" s="642"/>
      <c r="P148" s="711"/>
      <c r="Q148" s="261"/>
      <c r="R148" s="325"/>
      <c r="S148" s="413"/>
    </row>
    <row r="149" spans="1:19" s="553" customFormat="1" ht="80.650000000000006" hidden="1" customHeight="1" x14ac:dyDescent="0.2">
      <c r="A149" s="628"/>
      <c r="B149" s="628"/>
      <c r="C149" s="660"/>
      <c r="D149" s="1077"/>
      <c r="E149" s="1077"/>
      <c r="F149" s="627"/>
      <c r="G149" s="644"/>
      <c r="H149" s="644"/>
      <c r="I149" s="644"/>
      <c r="J149" s="644"/>
      <c r="K149" s="627"/>
      <c r="L149" s="649"/>
      <c r="M149" s="649"/>
      <c r="N149" s="649"/>
      <c r="O149" s="649"/>
      <c r="P149" s="717"/>
      <c r="Q149" s="598"/>
      <c r="R149" s="599"/>
      <c r="S149" s="554"/>
    </row>
    <row r="150" spans="1:19" s="517" customFormat="1" ht="9.4" hidden="1" customHeight="1" x14ac:dyDescent="0.2">
      <c r="A150" s="659"/>
      <c r="B150" s="659"/>
      <c r="C150" s="660"/>
      <c r="D150" s="659"/>
      <c r="E150" s="659"/>
      <c r="F150" s="627"/>
      <c r="G150" s="655"/>
      <c r="H150" s="655"/>
      <c r="I150" s="655"/>
      <c r="J150" s="655"/>
      <c r="K150" s="649"/>
      <c r="L150" s="649"/>
      <c r="M150" s="649"/>
      <c r="N150" s="649"/>
      <c r="O150" s="649"/>
      <c r="P150" s="717"/>
      <c r="S150" s="509"/>
    </row>
    <row r="151" spans="1:19" s="328" customFormat="1" hidden="1" x14ac:dyDescent="0.2">
      <c r="A151" s="630"/>
      <c r="B151" s="630"/>
      <c r="C151" s="1092" t="s">
        <v>221</v>
      </c>
      <c r="D151" s="1092"/>
      <c r="E151" s="1092"/>
      <c r="F151" s="630"/>
      <c r="G151" s="656"/>
      <c r="H151" s="656"/>
      <c r="I151" s="656"/>
      <c r="J151" s="656"/>
      <c r="K151" s="642"/>
      <c r="L151" s="657">
        <f>SUM(L148:L150)</f>
        <v>0</v>
      </c>
      <c r="M151" s="1082">
        <f>SUM(M148:N150)</f>
        <v>0</v>
      </c>
      <c r="N151" s="1082"/>
      <c r="O151" s="657">
        <f>SUM(O148:O150)</f>
        <v>0</v>
      </c>
      <c r="P151" s="716">
        <f>+L151+M151-O151</f>
        <v>0</v>
      </c>
      <c r="Q151" s="261"/>
      <c r="R151" s="325"/>
      <c r="S151" s="414">
        <f>+O151+P151-R151</f>
        <v>0</v>
      </c>
    </row>
    <row r="152" spans="1:19" s="48" customFormat="1" x14ac:dyDescent="0.2">
      <c r="A152" s="661"/>
      <c r="B152" s="627"/>
      <c r="C152" s="653"/>
      <c r="D152" s="1065"/>
      <c r="E152" s="1065"/>
      <c r="F152" s="627"/>
      <c r="G152" s="662"/>
      <c r="H152" s="662"/>
      <c r="I152" s="662"/>
      <c r="J152" s="662"/>
      <c r="K152" s="645"/>
      <c r="L152" s="663"/>
      <c r="M152" s="1081"/>
      <c r="N152" s="1081"/>
      <c r="O152" s="709"/>
      <c r="P152" s="718"/>
      <c r="Q152" s="319"/>
      <c r="R152" s="319"/>
      <c r="S152" s="612"/>
    </row>
    <row r="153" spans="1:19" s="60" customFormat="1" x14ac:dyDescent="0.2">
      <c r="A153" s="1108" t="s">
        <v>357</v>
      </c>
      <c r="B153" s="1109"/>
      <c r="C153" s="1109"/>
      <c r="D153" s="1109"/>
      <c r="E153" s="1109"/>
      <c r="F153" s="1109"/>
      <c r="G153" s="1109"/>
      <c r="H153" s="1109"/>
      <c r="I153" s="1109"/>
      <c r="J153" s="1109"/>
      <c r="K153" s="1110"/>
      <c r="L153" s="666">
        <f>+L139+L123+L146+L151</f>
        <v>213372000</v>
      </c>
      <c r="M153" s="1082">
        <f>+M139+M123+M151+M146</f>
        <v>0</v>
      </c>
      <c r="N153" s="1082"/>
      <c r="O153" s="666">
        <f>+O139+O123+O146+O151</f>
        <v>213372000</v>
      </c>
      <c r="P153" s="716">
        <f>+L153+M153-O153</f>
        <v>0</v>
      </c>
      <c r="Q153" s="321"/>
      <c r="R153" s="321"/>
      <c r="S153" s="414">
        <f>+O153+P153-R153</f>
        <v>213372000</v>
      </c>
    </row>
    <row r="154" spans="1:19" s="60" customFormat="1" ht="19.899999999999999" customHeight="1" x14ac:dyDescent="0.2">
      <c r="A154" s="667"/>
      <c r="B154" s="631"/>
      <c r="C154" s="668"/>
      <c r="D154" s="631"/>
      <c r="E154" s="631"/>
      <c r="F154" s="631"/>
      <c r="G154" s="669"/>
      <c r="H154" s="669"/>
      <c r="I154" s="669"/>
      <c r="J154" s="669"/>
      <c r="K154" s="670"/>
      <c r="L154" s="671"/>
      <c r="M154" s="672"/>
      <c r="N154" s="672"/>
      <c r="O154" s="672"/>
      <c r="P154" s="719"/>
      <c r="Q154" s="59"/>
      <c r="R154" s="80"/>
      <c r="S154" s="415"/>
    </row>
    <row r="155" spans="1:19" s="60" customFormat="1" ht="6" customHeight="1" thickBot="1" x14ac:dyDescent="0.25">
      <c r="A155" s="673"/>
      <c r="B155" s="632"/>
      <c r="C155" s="674"/>
      <c r="D155" s="632"/>
      <c r="E155" s="632"/>
      <c r="F155" s="632"/>
      <c r="G155" s="675"/>
      <c r="H155" s="675"/>
      <c r="I155" s="675"/>
      <c r="J155" s="675"/>
      <c r="K155" s="676"/>
      <c r="L155" s="677"/>
      <c r="M155" s="677"/>
      <c r="N155" s="677"/>
      <c r="O155" s="677"/>
      <c r="P155" s="720"/>
      <c r="Q155" s="63"/>
      <c r="R155" s="81"/>
      <c r="S155" s="416"/>
    </row>
    <row r="156" spans="1:19" ht="19.899999999999999" customHeight="1" x14ac:dyDescent="0.2">
      <c r="A156" s="1078" t="s">
        <v>358</v>
      </c>
      <c r="B156" s="1079"/>
      <c r="C156" s="1079"/>
      <c r="D156" s="633"/>
      <c r="E156" s="633"/>
      <c r="F156" s="633"/>
      <c r="G156" s="678"/>
      <c r="H156" s="678"/>
      <c r="I156" s="678"/>
      <c r="J156" s="678"/>
      <c r="K156" s="633"/>
      <c r="L156" s="1083" t="s">
        <v>146</v>
      </c>
      <c r="M156" s="1083"/>
      <c r="N156" s="1083"/>
      <c r="O156" s="1083"/>
      <c r="P156" s="721"/>
      <c r="Q156" s="64"/>
      <c r="R156" s="82"/>
      <c r="S156" s="417"/>
    </row>
    <row r="157" spans="1:19" x14ac:dyDescent="0.2">
      <c r="A157" s="679"/>
      <c r="C157" s="680"/>
      <c r="L157" s="682"/>
      <c r="M157" s="682"/>
      <c r="N157" s="682"/>
      <c r="O157" s="682"/>
      <c r="P157" s="722"/>
      <c r="R157" s="83"/>
      <c r="S157" s="417"/>
    </row>
    <row r="158" spans="1:19" x14ac:dyDescent="0.2">
      <c r="A158" s="683"/>
      <c r="B158" s="1072"/>
      <c r="C158" s="1072"/>
      <c r="G158" s="684"/>
      <c r="H158" s="684"/>
      <c r="I158" s="684"/>
      <c r="J158" s="684"/>
      <c r="M158" s="682"/>
      <c r="N158" s="682"/>
      <c r="P158" s="722"/>
      <c r="R158" s="83"/>
      <c r="S158" s="417"/>
    </row>
    <row r="159" spans="1:19" ht="22.5" customHeight="1" x14ac:dyDescent="0.2">
      <c r="A159" s="683"/>
      <c r="B159" s="1084" t="s">
        <v>222</v>
      </c>
      <c r="C159" s="1084"/>
      <c r="D159" s="686"/>
      <c r="E159" s="686"/>
      <c r="G159" s="684"/>
      <c r="H159" s="684"/>
      <c r="I159" s="684"/>
      <c r="J159" s="684"/>
      <c r="L159" s="1070" t="s">
        <v>148</v>
      </c>
      <c r="M159" s="1070"/>
      <c r="N159" s="1070"/>
      <c r="O159" s="1070"/>
      <c r="P159" s="1071"/>
      <c r="Q159" s="610"/>
      <c r="R159" s="111"/>
      <c r="S159" s="51"/>
    </row>
    <row r="160" spans="1:19" ht="19.899999999999999" customHeight="1" x14ac:dyDescent="0.2">
      <c r="A160" s="683"/>
      <c r="B160" s="1072" t="s">
        <v>147</v>
      </c>
      <c r="C160" s="1072"/>
      <c r="G160" s="684"/>
      <c r="H160" s="684"/>
      <c r="I160" s="684"/>
      <c r="J160" s="684"/>
      <c r="L160" s="1085" t="s">
        <v>119</v>
      </c>
      <c r="M160" s="1085"/>
      <c r="N160" s="1085"/>
      <c r="O160" s="1085"/>
      <c r="P160" s="1086"/>
      <c r="R160" s="83"/>
      <c r="S160" s="51"/>
    </row>
    <row r="161" spans="1:19" ht="4.1500000000000004" customHeight="1" thickBot="1" x14ac:dyDescent="0.25">
      <c r="A161" s="683"/>
      <c r="G161" s="684"/>
      <c r="H161" s="684"/>
      <c r="I161" s="684"/>
      <c r="J161" s="684"/>
      <c r="M161" s="682"/>
      <c r="N161" s="682"/>
      <c r="P161" s="722"/>
      <c r="R161" s="83"/>
      <c r="S161" s="417"/>
    </row>
    <row r="162" spans="1:19" ht="19.899999999999999" customHeight="1" x14ac:dyDescent="0.2">
      <c r="A162" s="1078" t="s">
        <v>149</v>
      </c>
      <c r="B162" s="1079"/>
      <c r="C162" s="1079"/>
      <c r="D162" s="1079"/>
      <c r="E162" s="1079"/>
      <c r="F162" s="1079"/>
      <c r="G162" s="1079"/>
      <c r="H162" s="1079"/>
      <c r="I162" s="1079"/>
      <c r="J162" s="1079"/>
      <c r="K162" s="1079"/>
      <c r="L162" s="1079"/>
      <c r="M162" s="1079"/>
      <c r="N162" s="1079"/>
      <c r="O162" s="1079"/>
      <c r="P162" s="1080"/>
      <c r="Q162" s="288"/>
      <c r="R162" s="289"/>
      <c r="S162" s="51"/>
    </row>
    <row r="163" spans="1:19" x14ac:dyDescent="0.2">
      <c r="A163" s="683"/>
      <c r="P163" s="722"/>
      <c r="R163" s="83"/>
      <c r="S163" s="417"/>
    </row>
    <row r="164" spans="1:19" x14ac:dyDescent="0.2">
      <c r="A164" s="683"/>
      <c r="P164" s="722"/>
      <c r="R164" s="83"/>
      <c r="S164" s="417"/>
    </row>
    <row r="165" spans="1:19" x14ac:dyDescent="0.2">
      <c r="A165" s="683"/>
      <c r="J165" s="1072"/>
      <c r="K165" s="1072"/>
      <c r="L165" s="1072"/>
      <c r="P165" s="722"/>
      <c r="R165" s="83"/>
      <c r="S165" s="417"/>
    </row>
    <row r="166" spans="1:19" ht="25.15" customHeight="1" x14ac:dyDescent="0.2">
      <c r="A166" s="683"/>
      <c r="B166" s="689"/>
      <c r="C166" s="690" t="s">
        <v>156</v>
      </c>
      <c r="D166" s="686"/>
      <c r="E166" s="691"/>
      <c r="F166" s="1088" t="s">
        <v>155</v>
      </c>
      <c r="G166" s="1088"/>
      <c r="H166" s="1088"/>
      <c r="I166" s="692"/>
      <c r="J166" s="1088" t="s">
        <v>235</v>
      </c>
      <c r="K166" s="1088"/>
      <c r="L166" s="1088"/>
      <c r="N166" s="693"/>
      <c r="O166" s="1070" t="s">
        <v>151</v>
      </c>
      <c r="P166" s="1071"/>
      <c r="Q166" s="610"/>
      <c r="R166" s="83"/>
      <c r="S166" s="51"/>
    </row>
    <row r="167" spans="1:19" ht="19.899999999999999" customHeight="1" x14ac:dyDescent="0.2">
      <c r="A167" s="683"/>
      <c r="B167" s="689"/>
      <c r="C167" s="680" t="s">
        <v>157</v>
      </c>
      <c r="E167" s="691"/>
      <c r="F167" s="1072" t="s">
        <v>531</v>
      </c>
      <c r="G167" s="1072"/>
      <c r="H167" s="1072"/>
      <c r="J167" s="1072" t="s">
        <v>153</v>
      </c>
      <c r="K167" s="1072"/>
      <c r="L167" s="1072"/>
      <c r="N167" s="693"/>
      <c r="O167" s="1073" t="s">
        <v>153</v>
      </c>
      <c r="P167" s="1074"/>
      <c r="R167" s="83"/>
      <c r="S167" s="51"/>
    </row>
    <row r="168" spans="1:19" ht="19.899999999999999" customHeight="1" x14ac:dyDescent="0.2">
      <c r="A168" s="683"/>
      <c r="B168" s="689"/>
      <c r="C168" s="680"/>
      <c r="E168" s="691"/>
      <c r="G168" s="694"/>
      <c r="H168" s="694"/>
      <c r="J168" s="694"/>
      <c r="L168" s="695"/>
      <c r="N168" s="693"/>
      <c r="P168" s="722"/>
      <c r="R168" s="83"/>
      <c r="S168" s="417"/>
    </row>
    <row r="169" spans="1:19" x14ac:dyDescent="0.2">
      <c r="A169" s="683"/>
      <c r="P169" s="722"/>
      <c r="R169" s="83"/>
      <c r="S169" s="417"/>
    </row>
    <row r="170" spans="1:19" x14ac:dyDescent="0.2">
      <c r="A170" s="683"/>
      <c r="E170" s="1088"/>
      <c r="F170" s="1088"/>
      <c r="P170" s="722"/>
      <c r="R170" s="83"/>
      <c r="S170" s="417"/>
    </row>
    <row r="171" spans="1:19" ht="25.15" customHeight="1" x14ac:dyDescent="0.2">
      <c r="A171" s="683"/>
      <c r="B171" s="689"/>
      <c r="C171" s="690" t="s">
        <v>150</v>
      </c>
      <c r="D171" s="691"/>
      <c r="E171" s="686"/>
      <c r="F171" s="1090" t="s">
        <v>248</v>
      </c>
      <c r="G171" s="1090"/>
      <c r="H171" s="1090"/>
      <c r="J171" s="1088" t="s">
        <v>159</v>
      </c>
      <c r="K171" s="1088"/>
      <c r="L171" s="1088"/>
      <c r="N171" s="693"/>
      <c r="O171" s="1070" t="s">
        <v>152</v>
      </c>
      <c r="P171" s="1071"/>
      <c r="Q171" s="610"/>
      <c r="R171" s="83"/>
      <c r="S171" s="51"/>
    </row>
    <row r="172" spans="1:19" ht="19.899999999999999" customHeight="1" x14ac:dyDescent="0.2">
      <c r="A172" s="683"/>
      <c r="C172" s="680" t="s">
        <v>153</v>
      </c>
      <c r="D172" s="691"/>
      <c r="F172" s="1072" t="s">
        <v>249</v>
      </c>
      <c r="G172" s="1072"/>
      <c r="H172" s="1072"/>
      <c r="J172" s="1072" t="s">
        <v>153</v>
      </c>
      <c r="K172" s="1072"/>
      <c r="L172" s="1072"/>
      <c r="N172" s="693"/>
      <c r="O172" s="1073" t="s">
        <v>153</v>
      </c>
      <c r="P172" s="1074"/>
      <c r="R172" s="83"/>
      <c r="S172" s="51"/>
    </row>
    <row r="173" spans="1:19" ht="1.1499999999999999" customHeight="1" thickBot="1" x14ac:dyDescent="0.25">
      <c r="A173" s="696"/>
      <c r="B173" s="635"/>
      <c r="C173" s="697"/>
      <c r="D173" s="635"/>
      <c r="E173" s="635"/>
      <c r="F173" s="635"/>
      <c r="G173" s="698"/>
      <c r="H173" s="698"/>
      <c r="I173" s="698"/>
      <c r="J173" s="698"/>
      <c r="K173" s="635"/>
      <c r="L173" s="676"/>
      <c r="M173" s="699"/>
      <c r="N173" s="699"/>
      <c r="O173" s="676"/>
      <c r="P173" s="723"/>
      <c r="Q173" s="117"/>
      <c r="R173" s="118"/>
      <c r="S173" s="418"/>
    </row>
    <row r="182" spans="1:19" s="553" customFormat="1" ht="111" customHeight="1" x14ac:dyDescent="0.2">
      <c r="A182" s="628">
        <v>10</v>
      </c>
      <c r="B182" s="628"/>
      <c r="C182" s="647" t="s">
        <v>1194</v>
      </c>
      <c r="D182" s="1075" t="s">
        <v>287</v>
      </c>
      <c r="E182" s="1076"/>
      <c r="F182" s="628" t="s">
        <v>253</v>
      </c>
      <c r="G182" s="644" t="s">
        <v>234</v>
      </c>
      <c r="H182" s="644" t="s">
        <v>234</v>
      </c>
      <c r="I182" s="644" t="s">
        <v>536</v>
      </c>
      <c r="J182" s="644" t="s">
        <v>536</v>
      </c>
      <c r="K182" s="700" t="s">
        <v>947</v>
      </c>
      <c r="L182" s="649" t="s">
        <v>948</v>
      </c>
      <c r="M182" s="650"/>
      <c r="N182" s="651"/>
      <c r="O182" s="652" t="str">
        <f>+L182</f>
        <v>650,000.00
+650,000.00= 1,300,000.00</v>
      </c>
      <c r="P182" s="715"/>
      <c r="Q182" s="551"/>
      <c r="R182" s="552"/>
      <c r="S182" s="371"/>
    </row>
    <row r="183" spans="1:19" ht="60.75" x14ac:dyDescent="0.2">
      <c r="A183" s="627" t="e">
        <f>+#REF!+1</f>
        <v>#REF!</v>
      </c>
      <c r="B183" s="627" t="s">
        <v>371</v>
      </c>
      <c r="C183" s="653" t="s">
        <v>374</v>
      </c>
      <c r="D183" s="1065" t="s">
        <v>299</v>
      </c>
      <c r="E183" s="1065"/>
      <c r="F183" s="627" t="s">
        <v>253</v>
      </c>
      <c r="G183" s="644" t="s">
        <v>230</v>
      </c>
      <c r="H183" s="644" t="s">
        <v>230</v>
      </c>
      <c r="I183" s="644" t="s">
        <v>229</v>
      </c>
      <c r="J183" s="644" t="s">
        <v>229</v>
      </c>
      <c r="K183" s="645" t="s">
        <v>367</v>
      </c>
      <c r="L183" s="646">
        <v>2000000</v>
      </c>
      <c r="M183" s="1089"/>
      <c r="N183" s="1089"/>
      <c r="O183" s="646">
        <f>+L183</f>
        <v>2000000</v>
      </c>
      <c r="P183" s="717"/>
      <c r="Q183" s="49" t="s">
        <v>378</v>
      </c>
      <c r="R183" s="79" t="s">
        <v>462</v>
      </c>
      <c r="S183" s="121"/>
    </row>
    <row r="184" spans="1:19" s="502" customFormat="1" ht="81" x14ac:dyDescent="0.2">
      <c r="A184" s="628">
        <f>+A142+1</f>
        <v>127</v>
      </c>
      <c r="B184" s="627" t="s">
        <v>889</v>
      </c>
      <c r="C184" s="660" t="s">
        <v>890</v>
      </c>
      <c r="D184" s="1077" t="s">
        <v>274</v>
      </c>
      <c r="E184" s="1077"/>
      <c r="F184" s="627" t="s">
        <v>253</v>
      </c>
      <c r="G184" s="644" t="s">
        <v>881</v>
      </c>
      <c r="H184" s="644" t="s">
        <v>881</v>
      </c>
      <c r="I184" s="644" t="s">
        <v>882</v>
      </c>
      <c r="J184" s="644" t="s">
        <v>882</v>
      </c>
      <c r="K184" s="627" t="s">
        <v>437</v>
      </c>
      <c r="L184" s="649">
        <v>1500000</v>
      </c>
      <c r="M184" s="1068"/>
      <c r="N184" s="1068"/>
      <c r="O184" s="649">
        <f t="shared" ref="O184" si="13">+L184</f>
        <v>1500000</v>
      </c>
      <c r="P184" s="717"/>
      <c r="Q184" s="500"/>
      <c r="R184" s="501"/>
      <c r="S184" s="509" t="s">
        <v>1187</v>
      </c>
    </row>
  </sheetData>
  <mergeCells count="328">
    <mergeCell ref="S143:S144"/>
    <mergeCell ref="D141:E141"/>
    <mergeCell ref="D140:E140"/>
    <mergeCell ref="D138:E138"/>
    <mergeCell ref="A146:K146"/>
    <mergeCell ref="A153:K153"/>
    <mergeCell ref="A139:K139"/>
    <mergeCell ref="D124:E124"/>
    <mergeCell ref="D125:E125"/>
    <mergeCell ref="D136:E136"/>
    <mergeCell ref="M136:N136"/>
    <mergeCell ref="D135:E135"/>
    <mergeCell ref="M139:N139"/>
    <mergeCell ref="D127:E127"/>
    <mergeCell ref="M127:N127"/>
    <mergeCell ref="C151:E151"/>
    <mergeCell ref="M151:N151"/>
    <mergeCell ref="D143:E143"/>
    <mergeCell ref="D145:E145"/>
    <mergeCell ref="M146:N146"/>
    <mergeCell ref="D149:E149"/>
    <mergeCell ref="A1:R1"/>
    <mergeCell ref="A2:R2"/>
    <mergeCell ref="A3:R3"/>
    <mergeCell ref="A4:R4"/>
    <mergeCell ref="A6:A7"/>
    <mergeCell ref="B6:B7"/>
    <mergeCell ref="C6:C7"/>
    <mergeCell ref="D6:E7"/>
    <mergeCell ref="F6:F7"/>
    <mergeCell ref="G6:J6"/>
    <mergeCell ref="K6:K7"/>
    <mergeCell ref="L6:O6"/>
    <mergeCell ref="P6:P7"/>
    <mergeCell ref="S6:S7"/>
    <mergeCell ref="M7:N7"/>
    <mergeCell ref="D9:E9"/>
    <mergeCell ref="D10:E10"/>
    <mergeCell ref="D122:E122"/>
    <mergeCell ref="C123:E123"/>
    <mergeCell ref="M123:N123"/>
    <mergeCell ref="D11:E11"/>
    <mergeCell ref="M11:N11"/>
    <mergeCell ref="M61:N61"/>
    <mergeCell ref="M62:N62"/>
    <mergeCell ref="M63:N63"/>
    <mergeCell ref="M54:N54"/>
    <mergeCell ref="M55:N55"/>
    <mergeCell ref="M56:N56"/>
    <mergeCell ref="M57:N57"/>
    <mergeCell ref="M58:N58"/>
    <mergeCell ref="M69:N69"/>
    <mergeCell ref="M70:N70"/>
    <mergeCell ref="M71:N71"/>
    <mergeCell ref="M72:N72"/>
    <mergeCell ref="M18:N18"/>
    <mergeCell ref="M19:N19"/>
    <mergeCell ref="M20:N20"/>
    <mergeCell ref="D12:E12"/>
    <mergeCell ref="M12:N12"/>
    <mergeCell ref="D13:E13"/>
    <mergeCell ref="M13:N13"/>
    <mergeCell ref="M133:N133"/>
    <mergeCell ref="M134:N134"/>
    <mergeCell ref="M137:N137"/>
    <mergeCell ref="M29:N29"/>
    <mergeCell ref="M30:N30"/>
    <mergeCell ref="M31:N31"/>
    <mergeCell ref="M32:N32"/>
    <mergeCell ref="D128:E128"/>
    <mergeCell ref="D129:E129"/>
    <mergeCell ref="D130:E130"/>
    <mergeCell ref="M128:N128"/>
    <mergeCell ref="M129:N129"/>
    <mergeCell ref="M130:N130"/>
    <mergeCell ref="M14:N14"/>
    <mergeCell ref="M15:N15"/>
    <mergeCell ref="M16:N16"/>
    <mergeCell ref="M17:N17"/>
    <mergeCell ref="M21:N21"/>
    <mergeCell ref="M22:N22"/>
    <mergeCell ref="M24:N24"/>
    <mergeCell ref="D184:E184"/>
    <mergeCell ref="M184:N184"/>
    <mergeCell ref="D144:E144"/>
    <mergeCell ref="M144:N144"/>
    <mergeCell ref="J165:L165"/>
    <mergeCell ref="F166:H166"/>
    <mergeCell ref="J166:L166"/>
    <mergeCell ref="D183:E183"/>
    <mergeCell ref="M183:N183"/>
    <mergeCell ref="E170:F170"/>
    <mergeCell ref="F171:H171"/>
    <mergeCell ref="J171:L171"/>
    <mergeCell ref="O166:P166"/>
    <mergeCell ref="F167:H167"/>
    <mergeCell ref="J167:L167"/>
    <mergeCell ref="O167:P167"/>
    <mergeCell ref="A162:P162"/>
    <mergeCell ref="D152:E152"/>
    <mergeCell ref="M152:N152"/>
    <mergeCell ref="M153:N153"/>
    <mergeCell ref="A156:C156"/>
    <mergeCell ref="L156:O156"/>
    <mergeCell ref="B158:C158"/>
    <mergeCell ref="B159:C159"/>
    <mergeCell ref="L159:P159"/>
    <mergeCell ref="B160:C160"/>
    <mergeCell ref="L160:P160"/>
    <mergeCell ref="O171:P171"/>
    <mergeCell ref="F172:H172"/>
    <mergeCell ref="J172:L172"/>
    <mergeCell ref="O172:P172"/>
    <mergeCell ref="D182:E182"/>
    <mergeCell ref="D126:E126"/>
    <mergeCell ref="M126:N126"/>
    <mergeCell ref="D53:E53"/>
    <mergeCell ref="D142:E142"/>
    <mergeCell ref="M142:N142"/>
    <mergeCell ref="D132:E132"/>
    <mergeCell ref="D133:E133"/>
    <mergeCell ref="D134:E134"/>
    <mergeCell ref="D137:E137"/>
    <mergeCell ref="M132:N132"/>
    <mergeCell ref="M88:N88"/>
    <mergeCell ref="M79:N79"/>
    <mergeCell ref="M104:N104"/>
    <mergeCell ref="M105:N105"/>
    <mergeCell ref="M106:N106"/>
    <mergeCell ref="M107:N107"/>
    <mergeCell ref="M99:N99"/>
    <mergeCell ref="M100:N100"/>
    <mergeCell ref="M101:N101"/>
    <mergeCell ref="M23:N23"/>
    <mergeCell ref="D131:E131"/>
    <mergeCell ref="M131:N131"/>
    <mergeCell ref="M39:N39"/>
    <mergeCell ref="M40:N40"/>
    <mergeCell ref="M41:N41"/>
    <mergeCell ref="M42:N42"/>
    <mergeCell ref="M43:N43"/>
    <mergeCell ref="M34:N34"/>
    <mergeCell ref="M35:N35"/>
    <mergeCell ref="M36:N36"/>
    <mergeCell ref="M37:N37"/>
    <mergeCell ref="M38:N38"/>
    <mergeCell ref="M49:N49"/>
    <mergeCell ref="M50:N50"/>
    <mergeCell ref="M51:N51"/>
    <mergeCell ref="M52:N52"/>
    <mergeCell ref="M44:N44"/>
    <mergeCell ref="M45:N45"/>
    <mergeCell ref="M46:N46"/>
    <mergeCell ref="M47:N47"/>
    <mergeCell ref="M48:N48"/>
    <mergeCell ref="M59:N59"/>
    <mergeCell ref="M60:N60"/>
    <mergeCell ref="D23:E23"/>
    <mergeCell ref="D24:E24"/>
    <mergeCell ref="D25:E25"/>
    <mergeCell ref="D39:E39"/>
    <mergeCell ref="D40:E40"/>
    <mergeCell ref="D31:E31"/>
    <mergeCell ref="D32:E32"/>
    <mergeCell ref="D33:E33"/>
    <mergeCell ref="D34:E34"/>
    <mergeCell ref="D35:E35"/>
    <mergeCell ref="D36:E36"/>
    <mergeCell ref="D37:E37"/>
    <mergeCell ref="D38:E38"/>
    <mergeCell ref="D26:E26"/>
    <mergeCell ref="D27:E27"/>
    <mergeCell ref="D28:E28"/>
    <mergeCell ref="D29:E29"/>
    <mergeCell ref="D30:E30"/>
    <mergeCell ref="M25:N25"/>
    <mergeCell ref="M26:N26"/>
    <mergeCell ref="M27:N27"/>
    <mergeCell ref="M28:N28"/>
    <mergeCell ref="M102:N102"/>
    <mergeCell ref="M103:N103"/>
    <mergeCell ref="M83:N83"/>
    <mergeCell ref="M74:N74"/>
    <mergeCell ref="M75:N75"/>
    <mergeCell ref="M76:N76"/>
    <mergeCell ref="M77:N77"/>
    <mergeCell ref="M78:N78"/>
    <mergeCell ref="M86:N86"/>
    <mergeCell ref="M87:N87"/>
    <mergeCell ref="D46:E46"/>
    <mergeCell ref="D47:E47"/>
    <mergeCell ref="D48:E48"/>
    <mergeCell ref="D49:E49"/>
    <mergeCell ref="D60:E60"/>
    <mergeCell ref="D51:E51"/>
    <mergeCell ref="D52:E52"/>
    <mergeCell ref="D54:E54"/>
    <mergeCell ref="D55:E55"/>
    <mergeCell ref="D50:E50"/>
    <mergeCell ref="D69:E69"/>
    <mergeCell ref="D70:E70"/>
    <mergeCell ref="D61:E61"/>
    <mergeCell ref="D62:E62"/>
    <mergeCell ref="M84:N84"/>
    <mergeCell ref="M85:N85"/>
    <mergeCell ref="M80:N80"/>
    <mergeCell ref="M81:N81"/>
    <mergeCell ref="M82:N82"/>
    <mergeCell ref="D76:E76"/>
    <mergeCell ref="D77:E77"/>
    <mergeCell ref="D78:E78"/>
    <mergeCell ref="D79:E79"/>
    <mergeCell ref="D80:E80"/>
    <mergeCell ref="D74:E74"/>
    <mergeCell ref="D75:E75"/>
    <mergeCell ref="D41:E41"/>
    <mergeCell ref="D42:E42"/>
    <mergeCell ref="D43:E43"/>
    <mergeCell ref="M73:N73"/>
    <mergeCell ref="M64:N64"/>
    <mergeCell ref="M65:N65"/>
    <mergeCell ref="M66:N66"/>
    <mergeCell ref="M67:N67"/>
    <mergeCell ref="M68:N68"/>
    <mergeCell ref="D44:E44"/>
    <mergeCell ref="D45:E45"/>
    <mergeCell ref="D56:E56"/>
    <mergeCell ref="D57:E57"/>
    <mergeCell ref="D58:E58"/>
    <mergeCell ref="D59:E59"/>
    <mergeCell ref="D63:E63"/>
    <mergeCell ref="D64:E64"/>
    <mergeCell ref="D65:E65"/>
    <mergeCell ref="D71:E71"/>
    <mergeCell ref="D72:E72"/>
    <mergeCell ref="D73:E73"/>
    <mergeCell ref="D66:E66"/>
    <mergeCell ref="D67:E67"/>
    <mergeCell ref="D68:E68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M119:N119"/>
    <mergeCell ref="M120:N120"/>
    <mergeCell ref="M121:N121"/>
    <mergeCell ref="M95:N95"/>
    <mergeCell ref="M96:N96"/>
    <mergeCell ref="M97:N97"/>
    <mergeCell ref="M98:N98"/>
    <mergeCell ref="M89:N89"/>
    <mergeCell ref="M90:N90"/>
    <mergeCell ref="M91:N91"/>
    <mergeCell ref="M92:N92"/>
    <mergeCell ref="M93:N93"/>
    <mergeCell ref="M94:N94"/>
    <mergeCell ref="M108:N108"/>
    <mergeCell ref="M114:N114"/>
    <mergeCell ref="M115:N115"/>
    <mergeCell ref="M116:N116"/>
    <mergeCell ref="M117:N117"/>
    <mergeCell ref="M118:N118"/>
    <mergeCell ref="M109:N109"/>
    <mergeCell ref="M110:N110"/>
    <mergeCell ref="M111:N111"/>
    <mergeCell ref="M112:N112"/>
    <mergeCell ref="M113:N113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8:E8"/>
    <mergeCell ref="M135:N135"/>
    <mergeCell ref="M53:N53"/>
    <mergeCell ref="M138:N138"/>
    <mergeCell ref="M140:N140"/>
    <mergeCell ref="M141:N141"/>
    <mergeCell ref="M143:N143"/>
    <mergeCell ref="M145:N145"/>
    <mergeCell ref="M122:N122"/>
    <mergeCell ref="M124:N124"/>
    <mergeCell ref="M125:N125"/>
    <mergeCell ref="M8:N8"/>
    <mergeCell ref="M9:N9"/>
    <mergeCell ref="M10:N10"/>
    <mergeCell ref="M33:N33"/>
    <mergeCell ref="D121:E121"/>
    <mergeCell ref="D116:E116"/>
    <mergeCell ref="D117:E117"/>
    <mergeCell ref="D118:E118"/>
    <mergeCell ref="D119:E119"/>
    <mergeCell ref="D120:E120"/>
    <mergeCell ref="D111:E111"/>
    <mergeCell ref="D112:E112"/>
    <mergeCell ref="D113:E113"/>
  </mergeCells>
  <printOptions horizontalCentered="1"/>
  <pageMargins left="0.39370078740157483" right="0.31496062992125984" top="0.39370078740157483" bottom="0.39370078740157483" header="0.19685039370078741" footer="7.874015748031496E-2"/>
  <pageSetup paperSize="14" scale="71" fitToHeight="0" orientation="landscape" r:id="rId1"/>
  <headerFooter alignWithMargins="0"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zoomScale="70" zoomScaleNormal="70" workbookViewId="0">
      <pane xSplit="3" ySplit="7" topLeftCell="D8" activePane="bottomRight" state="frozen"/>
      <selection pane="topRight" activeCell="D1" sqref="D1"/>
      <selection pane="bottomLeft" activeCell="A9" sqref="A9"/>
      <selection pane="bottomRight" activeCell="S12" sqref="S12"/>
    </sheetView>
  </sheetViews>
  <sheetFormatPr defaultColWidth="9.140625" defaultRowHeight="20.25" x14ac:dyDescent="0.2"/>
  <cols>
    <col min="1" max="1" width="10.85546875" style="741" bestFit="1" customWidth="1"/>
    <col min="2" max="2" width="15.5703125" style="730" customWidth="1"/>
    <col min="3" max="3" width="51.140625" style="53" customWidth="1"/>
    <col min="4" max="4" width="7.7109375" style="730" customWidth="1"/>
    <col min="5" max="5" width="7.28515625" style="730" customWidth="1"/>
    <col min="6" max="6" width="24.140625" style="730" customWidth="1"/>
    <col min="7" max="10" width="12.5703125" style="76" customWidth="1"/>
    <col min="11" max="11" width="14.28515625" style="730" customWidth="1"/>
    <col min="12" max="12" width="18.7109375" style="110" customWidth="1"/>
    <col min="13" max="14" width="4.7109375" style="530" customWidth="1"/>
    <col min="15" max="15" width="18" style="110" customWidth="1"/>
    <col min="16" max="16" width="17" style="739" customWidth="1"/>
    <col min="17" max="17" width="9.28515625" style="739" hidden="1" customWidth="1"/>
    <col min="18" max="18" width="14.42578125" style="119" hidden="1" customWidth="1"/>
    <col min="19" max="19" width="14.28515625" style="739" customWidth="1"/>
    <col min="20" max="254" width="9.140625" style="51"/>
    <col min="255" max="255" width="7.85546875" style="51" customWidth="1"/>
    <col min="256" max="257" width="10.140625" style="51" customWidth="1"/>
    <col min="258" max="258" width="47.7109375" style="51" customWidth="1"/>
    <col min="259" max="262" width="12.7109375" style="51" customWidth="1"/>
    <col min="263" max="265" width="23.28515625" style="51" customWidth="1"/>
    <col min="266" max="266" width="24.7109375" style="51" customWidth="1"/>
    <col min="267" max="268" width="11.7109375" style="51" customWidth="1"/>
    <col min="269" max="270" width="24.7109375" style="51" customWidth="1"/>
    <col min="271" max="271" width="3.28515625" style="51" customWidth="1"/>
    <col min="272" max="272" width="0" style="51" hidden="1" customWidth="1"/>
    <col min="273" max="510" width="9.140625" style="51"/>
    <col min="511" max="511" width="7.85546875" style="51" customWidth="1"/>
    <col min="512" max="513" width="10.140625" style="51" customWidth="1"/>
    <col min="514" max="514" width="47.7109375" style="51" customWidth="1"/>
    <col min="515" max="518" width="12.7109375" style="51" customWidth="1"/>
    <col min="519" max="521" width="23.28515625" style="51" customWidth="1"/>
    <col min="522" max="522" width="24.7109375" style="51" customWidth="1"/>
    <col min="523" max="524" width="11.7109375" style="51" customWidth="1"/>
    <col min="525" max="526" width="24.7109375" style="51" customWidth="1"/>
    <col min="527" max="527" width="3.28515625" style="51" customWidth="1"/>
    <col min="528" max="528" width="0" style="51" hidden="1" customWidth="1"/>
    <col min="529" max="766" width="9.140625" style="51"/>
    <col min="767" max="767" width="7.85546875" style="51" customWidth="1"/>
    <col min="768" max="769" width="10.140625" style="51" customWidth="1"/>
    <col min="770" max="770" width="47.7109375" style="51" customWidth="1"/>
    <col min="771" max="774" width="12.7109375" style="51" customWidth="1"/>
    <col min="775" max="777" width="23.28515625" style="51" customWidth="1"/>
    <col min="778" max="778" width="24.7109375" style="51" customWidth="1"/>
    <col min="779" max="780" width="11.7109375" style="51" customWidth="1"/>
    <col min="781" max="782" width="24.7109375" style="51" customWidth="1"/>
    <col min="783" max="783" width="3.28515625" style="51" customWidth="1"/>
    <col min="784" max="784" width="0" style="51" hidden="1" customWidth="1"/>
    <col min="785" max="1022" width="9.140625" style="51"/>
    <col min="1023" max="1023" width="7.85546875" style="51" customWidth="1"/>
    <col min="1024" max="1025" width="10.140625" style="51" customWidth="1"/>
    <col min="1026" max="1026" width="47.7109375" style="51" customWidth="1"/>
    <col min="1027" max="1030" width="12.7109375" style="51" customWidth="1"/>
    <col min="1031" max="1033" width="23.28515625" style="51" customWidth="1"/>
    <col min="1034" max="1034" width="24.7109375" style="51" customWidth="1"/>
    <col min="1035" max="1036" width="11.7109375" style="51" customWidth="1"/>
    <col min="1037" max="1038" width="24.7109375" style="51" customWidth="1"/>
    <col min="1039" max="1039" width="3.28515625" style="51" customWidth="1"/>
    <col min="1040" max="1040" width="0" style="51" hidden="1" customWidth="1"/>
    <col min="1041" max="1278" width="9.140625" style="51"/>
    <col min="1279" max="1279" width="7.85546875" style="51" customWidth="1"/>
    <col min="1280" max="1281" width="10.140625" style="51" customWidth="1"/>
    <col min="1282" max="1282" width="47.7109375" style="51" customWidth="1"/>
    <col min="1283" max="1286" width="12.7109375" style="51" customWidth="1"/>
    <col min="1287" max="1289" width="23.28515625" style="51" customWidth="1"/>
    <col min="1290" max="1290" width="24.7109375" style="51" customWidth="1"/>
    <col min="1291" max="1292" width="11.7109375" style="51" customWidth="1"/>
    <col min="1293" max="1294" width="24.7109375" style="51" customWidth="1"/>
    <col min="1295" max="1295" width="3.28515625" style="51" customWidth="1"/>
    <col min="1296" max="1296" width="0" style="51" hidden="1" customWidth="1"/>
    <col min="1297" max="1534" width="9.140625" style="51"/>
    <col min="1535" max="1535" width="7.85546875" style="51" customWidth="1"/>
    <col min="1536" max="1537" width="10.140625" style="51" customWidth="1"/>
    <col min="1538" max="1538" width="47.7109375" style="51" customWidth="1"/>
    <col min="1539" max="1542" width="12.7109375" style="51" customWidth="1"/>
    <col min="1543" max="1545" width="23.28515625" style="51" customWidth="1"/>
    <col min="1546" max="1546" width="24.7109375" style="51" customWidth="1"/>
    <col min="1547" max="1548" width="11.7109375" style="51" customWidth="1"/>
    <col min="1549" max="1550" width="24.7109375" style="51" customWidth="1"/>
    <col min="1551" max="1551" width="3.28515625" style="51" customWidth="1"/>
    <col min="1552" max="1552" width="0" style="51" hidden="1" customWidth="1"/>
    <col min="1553" max="1790" width="9.140625" style="51"/>
    <col min="1791" max="1791" width="7.85546875" style="51" customWidth="1"/>
    <col min="1792" max="1793" width="10.140625" style="51" customWidth="1"/>
    <col min="1794" max="1794" width="47.7109375" style="51" customWidth="1"/>
    <col min="1795" max="1798" width="12.7109375" style="51" customWidth="1"/>
    <col min="1799" max="1801" width="23.28515625" style="51" customWidth="1"/>
    <col min="1802" max="1802" width="24.7109375" style="51" customWidth="1"/>
    <col min="1803" max="1804" width="11.7109375" style="51" customWidth="1"/>
    <col min="1805" max="1806" width="24.7109375" style="51" customWidth="1"/>
    <col min="1807" max="1807" width="3.28515625" style="51" customWidth="1"/>
    <col min="1808" max="1808" width="0" style="51" hidden="1" customWidth="1"/>
    <col min="1809" max="2046" width="9.140625" style="51"/>
    <col min="2047" max="2047" width="7.85546875" style="51" customWidth="1"/>
    <col min="2048" max="2049" width="10.140625" style="51" customWidth="1"/>
    <col min="2050" max="2050" width="47.7109375" style="51" customWidth="1"/>
    <col min="2051" max="2054" width="12.7109375" style="51" customWidth="1"/>
    <col min="2055" max="2057" width="23.28515625" style="51" customWidth="1"/>
    <col min="2058" max="2058" width="24.7109375" style="51" customWidth="1"/>
    <col min="2059" max="2060" width="11.7109375" style="51" customWidth="1"/>
    <col min="2061" max="2062" width="24.7109375" style="51" customWidth="1"/>
    <col min="2063" max="2063" width="3.28515625" style="51" customWidth="1"/>
    <col min="2064" max="2064" width="0" style="51" hidden="1" customWidth="1"/>
    <col min="2065" max="2302" width="9.140625" style="51"/>
    <col min="2303" max="2303" width="7.85546875" style="51" customWidth="1"/>
    <col min="2304" max="2305" width="10.140625" style="51" customWidth="1"/>
    <col min="2306" max="2306" width="47.7109375" style="51" customWidth="1"/>
    <col min="2307" max="2310" width="12.7109375" style="51" customWidth="1"/>
    <col min="2311" max="2313" width="23.28515625" style="51" customWidth="1"/>
    <col min="2314" max="2314" width="24.7109375" style="51" customWidth="1"/>
    <col min="2315" max="2316" width="11.7109375" style="51" customWidth="1"/>
    <col min="2317" max="2318" width="24.7109375" style="51" customWidth="1"/>
    <col min="2319" max="2319" width="3.28515625" style="51" customWidth="1"/>
    <col min="2320" max="2320" width="0" style="51" hidden="1" customWidth="1"/>
    <col min="2321" max="2558" width="9.140625" style="51"/>
    <col min="2559" max="2559" width="7.85546875" style="51" customWidth="1"/>
    <col min="2560" max="2561" width="10.140625" style="51" customWidth="1"/>
    <col min="2562" max="2562" width="47.7109375" style="51" customWidth="1"/>
    <col min="2563" max="2566" width="12.7109375" style="51" customWidth="1"/>
    <col min="2567" max="2569" width="23.28515625" style="51" customWidth="1"/>
    <col min="2570" max="2570" width="24.7109375" style="51" customWidth="1"/>
    <col min="2571" max="2572" width="11.7109375" style="51" customWidth="1"/>
    <col min="2573" max="2574" width="24.7109375" style="51" customWidth="1"/>
    <col min="2575" max="2575" width="3.28515625" style="51" customWidth="1"/>
    <col min="2576" max="2576" width="0" style="51" hidden="1" customWidth="1"/>
    <col min="2577" max="2814" width="9.140625" style="51"/>
    <col min="2815" max="2815" width="7.85546875" style="51" customWidth="1"/>
    <col min="2816" max="2817" width="10.140625" style="51" customWidth="1"/>
    <col min="2818" max="2818" width="47.7109375" style="51" customWidth="1"/>
    <col min="2819" max="2822" width="12.7109375" style="51" customWidth="1"/>
    <col min="2823" max="2825" width="23.28515625" style="51" customWidth="1"/>
    <col min="2826" max="2826" width="24.7109375" style="51" customWidth="1"/>
    <col min="2827" max="2828" width="11.7109375" style="51" customWidth="1"/>
    <col min="2829" max="2830" width="24.7109375" style="51" customWidth="1"/>
    <col min="2831" max="2831" width="3.28515625" style="51" customWidth="1"/>
    <col min="2832" max="2832" width="0" style="51" hidden="1" customWidth="1"/>
    <col min="2833" max="3070" width="9.140625" style="51"/>
    <col min="3071" max="3071" width="7.85546875" style="51" customWidth="1"/>
    <col min="3072" max="3073" width="10.140625" style="51" customWidth="1"/>
    <col min="3074" max="3074" width="47.7109375" style="51" customWidth="1"/>
    <col min="3075" max="3078" width="12.7109375" style="51" customWidth="1"/>
    <col min="3079" max="3081" width="23.28515625" style="51" customWidth="1"/>
    <col min="3082" max="3082" width="24.7109375" style="51" customWidth="1"/>
    <col min="3083" max="3084" width="11.7109375" style="51" customWidth="1"/>
    <col min="3085" max="3086" width="24.7109375" style="51" customWidth="1"/>
    <col min="3087" max="3087" width="3.28515625" style="51" customWidth="1"/>
    <col min="3088" max="3088" width="0" style="51" hidden="1" customWidth="1"/>
    <col min="3089" max="3326" width="9.140625" style="51"/>
    <col min="3327" max="3327" width="7.85546875" style="51" customWidth="1"/>
    <col min="3328" max="3329" width="10.140625" style="51" customWidth="1"/>
    <col min="3330" max="3330" width="47.7109375" style="51" customWidth="1"/>
    <col min="3331" max="3334" width="12.7109375" style="51" customWidth="1"/>
    <col min="3335" max="3337" width="23.28515625" style="51" customWidth="1"/>
    <col min="3338" max="3338" width="24.7109375" style="51" customWidth="1"/>
    <col min="3339" max="3340" width="11.7109375" style="51" customWidth="1"/>
    <col min="3341" max="3342" width="24.7109375" style="51" customWidth="1"/>
    <col min="3343" max="3343" width="3.28515625" style="51" customWidth="1"/>
    <col min="3344" max="3344" width="0" style="51" hidden="1" customWidth="1"/>
    <col min="3345" max="3582" width="9.140625" style="51"/>
    <col min="3583" max="3583" width="7.85546875" style="51" customWidth="1"/>
    <col min="3584" max="3585" width="10.140625" style="51" customWidth="1"/>
    <col min="3586" max="3586" width="47.7109375" style="51" customWidth="1"/>
    <col min="3587" max="3590" width="12.7109375" style="51" customWidth="1"/>
    <col min="3591" max="3593" width="23.28515625" style="51" customWidth="1"/>
    <col min="3594" max="3594" width="24.7109375" style="51" customWidth="1"/>
    <col min="3595" max="3596" width="11.7109375" style="51" customWidth="1"/>
    <col min="3597" max="3598" width="24.7109375" style="51" customWidth="1"/>
    <col min="3599" max="3599" width="3.28515625" style="51" customWidth="1"/>
    <col min="3600" max="3600" width="0" style="51" hidden="1" customWidth="1"/>
    <col min="3601" max="3838" width="9.140625" style="51"/>
    <col min="3839" max="3839" width="7.85546875" style="51" customWidth="1"/>
    <col min="3840" max="3841" width="10.140625" style="51" customWidth="1"/>
    <col min="3842" max="3842" width="47.7109375" style="51" customWidth="1"/>
    <col min="3843" max="3846" width="12.7109375" style="51" customWidth="1"/>
    <col min="3847" max="3849" width="23.28515625" style="51" customWidth="1"/>
    <col min="3850" max="3850" width="24.7109375" style="51" customWidth="1"/>
    <col min="3851" max="3852" width="11.7109375" style="51" customWidth="1"/>
    <col min="3853" max="3854" width="24.7109375" style="51" customWidth="1"/>
    <col min="3855" max="3855" width="3.28515625" style="51" customWidth="1"/>
    <col min="3856" max="3856" width="0" style="51" hidden="1" customWidth="1"/>
    <col min="3857" max="4094" width="9.140625" style="51"/>
    <col min="4095" max="4095" width="7.85546875" style="51" customWidth="1"/>
    <col min="4096" max="4097" width="10.140625" style="51" customWidth="1"/>
    <col min="4098" max="4098" width="47.7109375" style="51" customWidth="1"/>
    <col min="4099" max="4102" width="12.7109375" style="51" customWidth="1"/>
    <col min="4103" max="4105" width="23.28515625" style="51" customWidth="1"/>
    <col min="4106" max="4106" width="24.7109375" style="51" customWidth="1"/>
    <col min="4107" max="4108" width="11.7109375" style="51" customWidth="1"/>
    <col min="4109" max="4110" width="24.7109375" style="51" customWidth="1"/>
    <col min="4111" max="4111" width="3.28515625" style="51" customWidth="1"/>
    <col min="4112" max="4112" width="0" style="51" hidden="1" customWidth="1"/>
    <col min="4113" max="4350" width="9.140625" style="51"/>
    <col min="4351" max="4351" width="7.85546875" style="51" customWidth="1"/>
    <col min="4352" max="4353" width="10.140625" style="51" customWidth="1"/>
    <col min="4354" max="4354" width="47.7109375" style="51" customWidth="1"/>
    <col min="4355" max="4358" width="12.7109375" style="51" customWidth="1"/>
    <col min="4359" max="4361" width="23.28515625" style="51" customWidth="1"/>
    <col min="4362" max="4362" width="24.7109375" style="51" customWidth="1"/>
    <col min="4363" max="4364" width="11.7109375" style="51" customWidth="1"/>
    <col min="4365" max="4366" width="24.7109375" style="51" customWidth="1"/>
    <col min="4367" max="4367" width="3.28515625" style="51" customWidth="1"/>
    <col min="4368" max="4368" width="0" style="51" hidden="1" customWidth="1"/>
    <col min="4369" max="4606" width="9.140625" style="51"/>
    <col min="4607" max="4607" width="7.85546875" style="51" customWidth="1"/>
    <col min="4608" max="4609" width="10.140625" style="51" customWidth="1"/>
    <col min="4610" max="4610" width="47.7109375" style="51" customWidth="1"/>
    <col min="4611" max="4614" width="12.7109375" style="51" customWidth="1"/>
    <col min="4615" max="4617" width="23.28515625" style="51" customWidth="1"/>
    <col min="4618" max="4618" width="24.7109375" style="51" customWidth="1"/>
    <col min="4619" max="4620" width="11.7109375" style="51" customWidth="1"/>
    <col min="4621" max="4622" width="24.7109375" style="51" customWidth="1"/>
    <col min="4623" max="4623" width="3.28515625" style="51" customWidth="1"/>
    <col min="4624" max="4624" width="0" style="51" hidden="1" customWidth="1"/>
    <col min="4625" max="4862" width="9.140625" style="51"/>
    <col min="4863" max="4863" width="7.85546875" style="51" customWidth="1"/>
    <col min="4864" max="4865" width="10.140625" style="51" customWidth="1"/>
    <col min="4866" max="4866" width="47.7109375" style="51" customWidth="1"/>
    <col min="4867" max="4870" width="12.7109375" style="51" customWidth="1"/>
    <col min="4871" max="4873" width="23.28515625" style="51" customWidth="1"/>
    <col min="4874" max="4874" width="24.7109375" style="51" customWidth="1"/>
    <col min="4875" max="4876" width="11.7109375" style="51" customWidth="1"/>
    <col min="4877" max="4878" width="24.7109375" style="51" customWidth="1"/>
    <col min="4879" max="4879" width="3.28515625" style="51" customWidth="1"/>
    <col min="4880" max="4880" width="0" style="51" hidden="1" customWidth="1"/>
    <col min="4881" max="5118" width="9.140625" style="51"/>
    <col min="5119" max="5119" width="7.85546875" style="51" customWidth="1"/>
    <col min="5120" max="5121" width="10.140625" style="51" customWidth="1"/>
    <col min="5122" max="5122" width="47.7109375" style="51" customWidth="1"/>
    <col min="5123" max="5126" width="12.7109375" style="51" customWidth="1"/>
    <col min="5127" max="5129" width="23.28515625" style="51" customWidth="1"/>
    <col min="5130" max="5130" width="24.7109375" style="51" customWidth="1"/>
    <col min="5131" max="5132" width="11.7109375" style="51" customWidth="1"/>
    <col min="5133" max="5134" width="24.7109375" style="51" customWidth="1"/>
    <col min="5135" max="5135" width="3.28515625" style="51" customWidth="1"/>
    <col min="5136" max="5136" width="0" style="51" hidden="1" customWidth="1"/>
    <col min="5137" max="5374" width="9.140625" style="51"/>
    <col min="5375" max="5375" width="7.85546875" style="51" customWidth="1"/>
    <col min="5376" max="5377" width="10.140625" style="51" customWidth="1"/>
    <col min="5378" max="5378" width="47.7109375" style="51" customWidth="1"/>
    <col min="5379" max="5382" width="12.7109375" style="51" customWidth="1"/>
    <col min="5383" max="5385" width="23.28515625" style="51" customWidth="1"/>
    <col min="5386" max="5386" width="24.7109375" style="51" customWidth="1"/>
    <col min="5387" max="5388" width="11.7109375" style="51" customWidth="1"/>
    <col min="5389" max="5390" width="24.7109375" style="51" customWidth="1"/>
    <col min="5391" max="5391" width="3.28515625" style="51" customWidth="1"/>
    <col min="5392" max="5392" width="0" style="51" hidden="1" customWidth="1"/>
    <col min="5393" max="5630" width="9.140625" style="51"/>
    <col min="5631" max="5631" width="7.85546875" style="51" customWidth="1"/>
    <col min="5632" max="5633" width="10.140625" style="51" customWidth="1"/>
    <col min="5634" max="5634" width="47.7109375" style="51" customWidth="1"/>
    <col min="5635" max="5638" width="12.7109375" style="51" customWidth="1"/>
    <col min="5639" max="5641" width="23.28515625" style="51" customWidth="1"/>
    <col min="5642" max="5642" width="24.7109375" style="51" customWidth="1"/>
    <col min="5643" max="5644" width="11.7109375" style="51" customWidth="1"/>
    <col min="5645" max="5646" width="24.7109375" style="51" customWidth="1"/>
    <col min="5647" max="5647" width="3.28515625" style="51" customWidth="1"/>
    <col min="5648" max="5648" width="0" style="51" hidden="1" customWidth="1"/>
    <col min="5649" max="5886" width="9.140625" style="51"/>
    <col min="5887" max="5887" width="7.85546875" style="51" customWidth="1"/>
    <col min="5888" max="5889" width="10.140625" style="51" customWidth="1"/>
    <col min="5890" max="5890" width="47.7109375" style="51" customWidth="1"/>
    <col min="5891" max="5894" width="12.7109375" style="51" customWidth="1"/>
    <col min="5895" max="5897" width="23.28515625" style="51" customWidth="1"/>
    <col min="5898" max="5898" width="24.7109375" style="51" customWidth="1"/>
    <col min="5899" max="5900" width="11.7109375" style="51" customWidth="1"/>
    <col min="5901" max="5902" width="24.7109375" style="51" customWidth="1"/>
    <col min="5903" max="5903" width="3.28515625" style="51" customWidth="1"/>
    <col min="5904" max="5904" width="0" style="51" hidden="1" customWidth="1"/>
    <col min="5905" max="6142" width="9.140625" style="51"/>
    <col min="6143" max="6143" width="7.85546875" style="51" customWidth="1"/>
    <col min="6144" max="6145" width="10.140625" style="51" customWidth="1"/>
    <col min="6146" max="6146" width="47.7109375" style="51" customWidth="1"/>
    <col min="6147" max="6150" width="12.7109375" style="51" customWidth="1"/>
    <col min="6151" max="6153" width="23.28515625" style="51" customWidth="1"/>
    <col min="6154" max="6154" width="24.7109375" style="51" customWidth="1"/>
    <col min="6155" max="6156" width="11.7109375" style="51" customWidth="1"/>
    <col min="6157" max="6158" width="24.7109375" style="51" customWidth="1"/>
    <col min="6159" max="6159" width="3.28515625" style="51" customWidth="1"/>
    <col min="6160" max="6160" width="0" style="51" hidden="1" customWidth="1"/>
    <col min="6161" max="6398" width="9.140625" style="51"/>
    <col min="6399" max="6399" width="7.85546875" style="51" customWidth="1"/>
    <col min="6400" max="6401" width="10.140625" style="51" customWidth="1"/>
    <col min="6402" max="6402" width="47.7109375" style="51" customWidth="1"/>
    <col min="6403" max="6406" width="12.7109375" style="51" customWidth="1"/>
    <col min="6407" max="6409" width="23.28515625" style="51" customWidth="1"/>
    <col min="6410" max="6410" width="24.7109375" style="51" customWidth="1"/>
    <col min="6411" max="6412" width="11.7109375" style="51" customWidth="1"/>
    <col min="6413" max="6414" width="24.7109375" style="51" customWidth="1"/>
    <col min="6415" max="6415" width="3.28515625" style="51" customWidth="1"/>
    <col min="6416" max="6416" width="0" style="51" hidden="1" customWidth="1"/>
    <col min="6417" max="6654" width="9.140625" style="51"/>
    <col min="6655" max="6655" width="7.85546875" style="51" customWidth="1"/>
    <col min="6656" max="6657" width="10.140625" style="51" customWidth="1"/>
    <col min="6658" max="6658" width="47.7109375" style="51" customWidth="1"/>
    <col min="6659" max="6662" width="12.7109375" style="51" customWidth="1"/>
    <col min="6663" max="6665" width="23.28515625" style="51" customWidth="1"/>
    <col min="6666" max="6666" width="24.7109375" style="51" customWidth="1"/>
    <col min="6667" max="6668" width="11.7109375" style="51" customWidth="1"/>
    <col min="6669" max="6670" width="24.7109375" style="51" customWidth="1"/>
    <col min="6671" max="6671" width="3.28515625" style="51" customWidth="1"/>
    <col min="6672" max="6672" width="0" style="51" hidden="1" customWidth="1"/>
    <col min="6673" max="6910" width="9.140625" style="51"/>
    <col min="6911" max="6911" width="7.85546875" style="51" customWidth="1"/>
    <col min="6912" max="6913" width="10.140625" style="51" customWidth="1"/>
    <col min="6914" max="6914" width="47.7109375" style="51" customWidth="1"/>
    <col min="6915" max="6918" width="12.7109375" style="51" customWidth="1"/>
    <col min="6919" max="6921" width="23.28515625" style="51" customWidth="1"/>
    <col min="6922" max="6922" width="24.7109375" style="51" customWidth="1"/>
    <col min="6923" max="6924" width="11.7109375" style="51" customWidth="1"/>
    <col min="6925" max="6926" width="24.7109375" style="51" customWidth="1"/>
    <col min="6927" max="6927" width="3.28515625" style="51" customWidth="1"/>
    <col min="6928" max="6928" width="0" style="51" hidden="1" customWidth="1"/>
    <col min="6929" max="7166" width="9.140625" style="51"/>
    <col min="7167" max="7167" width="7.85546875" style="51" customWidth="1"/>
    <col min="7168" max="7169" width="10.140625" style="51" customWidth="1"/>
    <col min="7170" max="7170" width="47.7109375" style="51" customWidth="1"/>
    <col min="7171" max="7174" width="12.7109375" style="51" customWidth="1"/>
    <col min="7175" max="7177" width="23.28515625" style="51" customWidth="1"/>
    <col min="7178" max="7178" width="24.7109375" style="51" customWidth="1"/>
    <col min="7179" max="7180" width="11.7109375" style="51" customWidth="1"/>
    <col min="7181" max="7182" width="24.7109375" style="51" customWidth="1"/>
    <col min="7183" max="7183" width="3.28515625" style="51" customWidth="1"/>
    <col min="7184" max="7184" width="0" style="51" hidden="1" customWidth="1"/>
    <col min="7185" max="7422" width="9.140625" style="51"/>
    <col min="7423" max="7423" width="7.85546875" style="51" customWidth="1"/>
    <col min="7424" max="7425" width="10.140625" style="51" customWidth="1"/>
    <col min="7426" max="7426" width="47.7109375" style="51" customWidth="1"/>
    <col min="7427" max="7430" width="12.7109375" style="51" customWidth="1"/>
    <col min="7431" max="7433" width="23.28515625" style="51" customWidth="1"/>
    <col min="7434" max="7434" width="24.7109375" style="51" customWidth="1"/>
    <col min="7435" max="7436" width="11.7109375" style="51" customWidth="1"/>
    <col min="7437" max="7438" width="24.7109375" style="51" customWidth="1"/>
    <col min="7439" max="7439" width="3.28515625" style="51" customWidth="1"/>
    <col min="7440" max="7440" width="0" style="51" hidden="1" customWidth="1"/>
    <col min="7441" max="7678" width="9.140625" style="51"/>
    <col min="7679" max="7679" width="7.85546875" style="51" customWidth="1"/>
    <col min="7680" max="7681" width="10.140625" style="51" customWidth="1"/>
    <col min="7682" max="7682" width="47.7109375" style="51" customWidth="1"/>
    <col min="7683" max="7686" width="12.7109375" style="51" customWidth="1"/>
    <col min="7687" max="7689" width="23.28515625" style="51" customWidth="1"/>
    <col min="7690" max="7690" width="24.7109375" style="51" customWidth="1"/>
    <col min="7691" max="7692" width="11.7109375" style="51" customWidth="1"/>
    <col min="7693" max="7694" width="24.7109375" style="51" customWidth="1"/>
    <col min="7695" max="7695" width="3.28515625" style="51" customWidth="1"/>
    <col min="7696" max="7696" width="0" style="51" hidden="1" customWidth="1"/>
    <col min="7697" max="7934" width="9.140625" style="51"/>
    <col min="7935" max="7935" width="7.85546875" style="51" customWidth="1"/>
    <col min="7936" max="7937" width="10.140625" style="51" customWidth="1"/>
    <col min="7938" max="7938" width="47.7109375" style="51" customWidth="1"/>
    <col min="7939" max="7942" width="12.7109375" style="51" customWidth="1"/>
    <col min="7943" max="7945" width="23.28515625" style="51" customWidth="1"/>
    <col min="7946" max="7946" width="24.7109375" style="51" customWidth="1"/>
    <col min="7947" max="7948" width="11.7109375" style="51" customWidth="1"/>
    <col min="7949" max="7950" width="24.7109375" style="51" customWidth="1"/>
    <col min="7951" max="7951" width="3.28515625" style="51" customWidth="1"/>
    <col min="7952" max="7952" width="0" style="51" hidden="1" customWidth="1"/>
    <col min="7953" max="8190" width="9.140625" style="51"/>
    <col min="8191" max="8191" width="7.85546875" style="51" customWidth="1"/>
    <col min="8192" max="8193" width="10.140625" style="51" customWidth="1"/>
    <col min="8194" max="8194" width="47.7109375" style="51" customWidth="1"/>
    <col min="8195" max="8198" width="12.7109375" style="51" customWidth="1"/>
    <col min="8199" max="8201" width="23.28515625" style="51" customWidth="1"/>
    <col min="8202" max="8202" width="24.7109375" style="51" customWidth="1"/>
    <col min="8203" max="8204" width="11.7109375" style="51" customWidth="1"/>
    <col min="8205" max="8206" width="24.7109375" style="51" customWidth="1"/>
    <col min="8207" max="8207" width="3.28515625" style="51" customWidth="1"/>
    <col min="8208" max="8208" width="0" style="51" hidden="1" customWidth="1"/>
    <col min="8209" max="8446" width="9.140625" style="51"/>
    <col min="8447" max="8447" width="7.85546875" style="51" customWidth="1"/>
    <col min="8448" max="8449" width="10.140625" style="51" customWidth="1"/>
    <col min="8450" max="8450" width="47.7109375" style="51" customWidth="1"/>
    <col min="8451" max="8454" width="12.7109375" style="51" customWidth="1"/>
    <col min="8455" max="8457" width="23.28515625" style="51" customWidth="1"/>
    <col min="8458" max="8458" width="24.7109375" style="51" customWidth="1"/>
    <col min="8459" max="8460" width="11.7109375" style="51" customWidth="1"/>
    <col min="8461" max="8462" width="24.7109375" style="51" customWidth="1"/>
    <col min="8463" max="8463" width="3.28515625" style="51" customWidth="1"/>
    <col min="8464" max="8464" width="0" style="51" hidden="1" customWidth="1"/>
    <col min="8465" max="8702" width="9.140625" style="51"/>
    <col min="8703" max="8703" width="7.85546875" style="51" customWidth="1"/>
    <col min="8704" max="8705" width="10.140625" style="51" customWidth="1"/>
    <col min="8706" max="8706" width="47.7109375" style="51" customWidth="1"/>
    <col min="8707" max="8710" width="12.7109375" style="51" customWidth="1"/>
    <col min="8711" max="8713" width="23.28515625" style="51" customWidth="1"/>
    <col min="8714" max="8714" width="24.7109375" style="51" customWidth="1"/>
    <col min="8715" max="8716" width="11.7109375" style="51" customWidth="1"/>
    <col min="8717" max="8718" width="24.7109375" style="51" customWidth="1"/>
    <col min="8719" max="8719" width="3.28515625" style="51" customWidth="1"/>
    <col min="8720" max="8720" width="0" style="51" hidden="1" customWidth="1"/>
    <col min="8721" max="8958" width="9.140625" style="51"/>
    <col min="8959" max="8959" width="7.85546875" style="51" customWidth="1"/>
    <col min="8960" max="8961" width="10.140625" style="51" customWidth="1"/>
    <col min="8962" max="8962" width="47.7109375" style="51" customWidth="1"/>
    <col min="8963" max="8966" width="12.7109375" style="51" customWidth="1"/>
    <col min="8967" max="8969" width="23.28515625" style="51" customWidth="1"/>
    <col min="8970" max="8970" width="24.7109375" style="51" customWidth="1"/>
    <col min="8971" max="8972" width="11.7109375" style="51" customWidth="1"/>
    <col min="8973" max="8974" width="24.7109375" style="51" customWidth="1"/>
    <col min="8975" max="8975" width="3.28515625" style="51" customWidth="1"/>
    <col min="8976" max="8976" width="0" style="51" hidden="1" customWidth="1"/>
    <col min="8977" max="9214" width="9.140625" style="51"/>
    <col min="9215" max="9215" width="7.85546875" style="51" customWidth="1"/>
    <col min="9216" max="9217" width="10.140625" style="51" customWidth="1"/>
    <col min="9218" max="9218" width="47.7109375" style="51" customWidth="1"/>
    <col min="9219" max="9222" width="12.7109375" style="51" customWidth="1"/>
    <col min="9223" max="9225" width="23.28515625" style="51" customWidth="1"/>
    <col min="9226" max="9226" width="24.7109375" style="51" customWidth="1"/>
    <col min="9227" max="9228" width="11.7109375" style="51" customWidth="1"/>
    <col min="9229" max="9230" width="24.7109375" style="51" customWidth="1"/>
    <col min="9231" max="9231" width="3.28515625" style="51" customWidth="1"/>
    <col min="9232" max="9232" width="0" style="51" hidden="1" customWidth="1"/>
    <col min="9233" max="9470" width="9.140625" style="51"/>
    <col min="9471" max="9471" width="7.85546875" style="51" customWidth="1"/>
    <col min="9472" max="9473" width="10.140625" style="51" customWidth="1"/>
    <col min="9474" max="9474" width="47.7109375" style="51" customWidth="1"/>
    <col min="9475" max="9478" width="12.7109375" style="51" customWidth="1"/>
    <col min="9479" max="9481" width="23.28515625" style="51" customWidth="1"/>
    <col min="9482" max="9482" width="24.7109375" style="51" customWidth="1"/>
    <col min="9483" max="9484" width="11.7109375" style="51" customWidth="1"/>
    <col min="9485" max="9486" width="24.7109375" style="51" customWidth="1"/>
    <col min="9487" max="9487" width="3.28515625" style="51" customWidth="1"/>
    <col min="9488" max="9488" width="0" style="51" hidden="1" customWidth="1"/>
    <col min="9489" max="9726" width="9.140625" style="51"/>
    <col min="9727" max="9727" width="7.85546875" style="51" customWidth="1"/>
    <col min="9728" max="9729" width="10.140625" style="51" customWidth="1"/>
    <col min="9730" max="9730" width="47.7109375" style="51" customWidth="1"/>
    <col min="9731" max="9734" width="12.7109375" style="51" customWidth="1"/>
    <col min="9735" max="9737" width="23.28515625" style="51" customWidth="1"/>
    <col min="9738" max="9738" width="24.7109375" style="51" customWidth="1"/>
    <col min="9739" max="9740" width="11.7109375" style="51" customWidth="1"/>
    <col min="9741" max="9742" width="24.7109375" style="51" customWidth="1"/>
    <col min="9743" max="9743" width="3.28515625" style="51" customWidth="1"/>
    <col min="9744" max="9744" width="0" style="51" hidden="1" customWidth="1"/>
    <col min="9745" max="9982" width="9.140625" style="51"/>
    <col min="9983" max="9983" width="7.85546875" style="51" customWidth="1"/>
    <col min="9984" max="9985" width="10.140625" style="51" customWidth="1"/>
    <col min="9986" max="9986" width="47.7109375" style="51" customWidth="1"/>
    <col min="9987" max="9990" width="12.7109375" style="51" customWidth="1"/>
    <col min="9991" max="9993" width="23.28515625" style="51" customWidth="1"/>
    <col min="9994" max="9994" width="24.7109375" style="51" customWidth="1"/>
    <col min="9995" max="9996" width="11.7109375" style="51" customWidth="1"/>
    <col min="9997" max="9998" width="24.7109375" style="51" customWidth="1"/>
    <col min="9999" max="9999" width="3.28515625" style="51" customWidth="1"/>
    <col min="10000" max="10000" width="0" style="51" hidden="1" customWidth="1"/>
    <col min="10001" max="10238" width="9.140625" style="51"/>
    <col min="10239" max="10239" width="7.85546875" style="51" customWidth="1"/>
    <col min="10240" max="10241" width="10.140625" style="51" customWidth="1"/>
    <col min="10242" max="10242" width="47.7109375" style="51" customWidth="1"/>
    <col min="10243" max="10246" width="12.7109375" style="51" customWidth="1"/>
    <col min="10247" max="10249" width="23.28515625" style="51" customWidth="1"/>
    <col min="10250" max="10250" width="24.7109375" style="51" customWidth="1"/>
    <col min="10251" max="10252" width="11.7109375" style="51" customWidth="1"/>
    <col min="10253" max="10254" width="24.7109375" style="51" customWidth="1"/>
    <col min="10255" max="10255" width="3.28515625" style="51" customWidth="1"/>
    <col min="10256" max="10256" width="0" style="51" hidden="1" customWidth="1"/>
    <col min="10257" max="10494" width="9.140625" style="51"/>
    <col min="10495" max="10495" width="7.85546875" style="51" customWidth="1"/>
    <col min="10496" max="10497" width="10.140625" style="51" customWidth="1"/>
    <col min="10498" max="10498" width="47.7109375" style="51" customWidth="1"/>
    <col min="10499" max="10502" width="12.7109375" style="51" customWidth="1"/>
    <col min="10503" max="10505" width="23.28515625" style="51" customWidth="1"/>
    <col min="10506" max="10506" width="24.7109375" style="51" customWidth="1"/>
    <col min="10507" max="10508" width="11.7109375" style="51" customWidth="1"/>
    <col min="10509" max="10510" width="24.7109375" style="51" customWidth="1"/>
    <col min="10511" max="10511" width="3.28515625" style="51" customWidth="1"/>
    <col min="10512" max="10512" width="0" style="51" hidden="1" customWidth="1"/>
    <col min="10513" max="10750" width="9.140625" style="51"/>
    <col min="10751" max="10751" width="7.85546875" style="51" customWidth="1"/>
    <col min="10752" max="10753" width="10.140625" style="51" customWidth="1"/>
    <col min="10754" max="10754" width="47.7109375" style="51" customWidth="1"/>
    <col min="10755" max="10758" width="12.7109375" style="51" customWidth="1"/>
    <col min="10759" max="10761" width="23.28515625" style="51" customWidth="1"/>
    <col min="10762" max="10762" width="24.7109375" style="51" customWidth="1"/>
    <col min="10763" max="10764" width="11.7109375" style="51" customWidth="1"/>
    <col min="10765" max="10766" width="24.7109375" style="51" customWidth="1"/>
    <col min="10767" max="10767" width="3.28515625" style="51" customWidth="1"/>
    <col min="10768" max="10768" width="0" style="51" hidden="1" customWidth="1"/>
    <col min="10769" max="11006" width="9.140625" style="51"/>
    <col min="11007" max="11007" width="7.85546875" style="51" customWidth="1"/>
    <col min="11008" max="11009" width="10.140625" style="51" customWidth="1"/>
    <col min="11010" max="11010" width="47.7109375" style="51" customWidth="1"/>
    <col min="11011" max="11014" width="12.7109375" style="51" customWidth="1"/>
    <col min="11015" max="11017" width="23.28515625" style="51" customWidth="1"/>
    <col min="11018" max="11018" width="24.7109375" style="51" customWidth="1"/>
    <col min="11019" max="11020" width="11.7109375" style="51" customWidth="1"/>
    <col min="11021" max="11022" width="24.7109375" style="51" customWidth="1"/>
    <col min="11023" max="11023" width="3.28515625" style="51" customWidth="1"/>
    <col min="11024" max="11024" width="0" style="51" hidden="1" customWidth="1"/>
    <col min="11025" max="11262" width="9.140625" style="51"/>
    <col min="11263" max="11263" width="7.85546875" style="51" customWidth="1"/>
    <col min="11264" max="11265" width="10.140625" style="51" customWidth="1"/>
    <col min="11266" max="11266" width="47.7109375" style="51" customWidth="1"/>
    <col min="11267" max="11270" width="12.7109375" style="51" customWidth="1"/>
    <col min="11271" max="11273" width="23.28515625" style="51" customWidth="1"/>
    <col min="11274" max="11274" width="24.7109375" style="51" customWidth="1"/>
    <col min="11275" max="11276" width="11.7109375" style="51" customWidth="1"/>
    <col min="11277" max="11278" width="24.7109375" style="51" customWidth="1"/>
    <col min="11279" max="11279" width="3.28515625" style="51" customWidth="1"/>
    <col min="11280" max="11280" width="0" style="51" hidden="1" customWidth="1"/>
    <col min="11281" max="11518" width="9.140625" style="51"/>
    <col min="11519" max="11519" width="7.85546875" style="51" customWidth="1"/>
    <col min="11520" max="11521" width="10.140625" style="51" customWidth="1"/>
    <col min="11522" max="11522" width="47.7109375" style="51" customWidth="1"/>
    <col min="11523" max="11526" width="12.7109375" style="51" customWidth="1"/>
    <col min="11527" max="11529" width="23.28515625" style="51" customWidth="1"/>
    <col min="11530" max="11530" width="24.7109375" style="51" customWidth="1"/>
    <col min="11531" max="11532" width="11.7109375" style="51" customWidth="1"/>
    <col min="11533" max="11534" width="24.7109375" style="51" customWidth="1"/>
    <col min="11535" max="11535" width="3.28515625" style="51" customWidth="1"/>
    <col min="11536" max="11536" width="0" style="51" hidden="1" customWidth="1"/>
    <col min="11537" max="11774" width="9.140625" style="51"/>
    <col min="11775" max="11775" width="7.85546875" style="51" customWidth="1"/>
    <col min="11776" max="11777" width="10.140625" style="51" customWidth="1"/>
    <col min="11778" max="11778" width="47.7109375" style="51" customWidth="1"/>
    <col min="11779" max="11782" width="12.7109375" style="51" customWidth="1"/>
    <col min="11783" max="11785" width="23.28515625" style="51" customWidth="1"/>
    <col min="11786" max="11786" width="24.7109375" style="51" customWidth="1"/>
    <col min="11787" max="11788" width="11.7109375" style="51" customWidth="1"/>
    <col min="11789" max="11790" width="24.7109375" style="51" customWidth="1"/>
    <col min="11791" max="11791" width="3.28515625" style="51" customWidth="1"/>
    <col min="11792" max="11792" width="0" style="51" hidden="1" customWidth="1"/>
    <col min="11793" max="12030" width="9.140625" style="51"/>
    <col min="12031" max="12031" width="7.85546875" style="51" customWidth="1"/>
    <col min="12032" max="12033" width="10.140625" style="51" customWidth="1"/>
    <col min="12034" max="12034" width="47.7109375" style="51" customWidth="1"/>
    <col min="12035" max="12038" width="12.7109375" style="51" customWidth="1"/>
    <col min="12039" max="12041" width="23.28515625" style="51" customWidth="1"/>
    <col min="12042" max="12042" width="24.7109375" style="51" customWidth="1"/>
    <col min="12043" max="12044" width="11.7109375" style="51" customWidth="1"/>
    <col min="12045" max="12046" width="24.7109375" style="51" customWidth="1"/>
    <col min="12047" max="12047" width="3.28515625" style="51" customWidth="1"/>
    <col min="12048" max="12048" width="0" style="51" hidden="1" customWidth="1"/>
    <col min="12049" max="12286" width="9.140625" style="51"/>
    <col min="12287" max="12287" width="7.85546875" style="51" customWidth="1"/>
    <col min="12288" max="12289" width="10.140625" style="51" customWidth="1"/>
    <col min="12290" max="12290" width="47.7109375" style="51" customWidth="1"/>
    <col min="12291" max="12294" width="12.7109375" style="51" customWidth="1"/>
    <col min="12295" max="12297" width="23.28515625" style="51" customWidth="1"/>
    <col min="12298" max="12298" width="24.7109375" style="51" customWidth="1"/>
    <col min="12299" max="12300" width="11.7109375" style="51" customWidth="1"/>
    <col min="12301" max="12302" width="24.7109375" style="51" customWidth="1"/>
    <col min="12303" max="12303" width="3.28515625" style="51" customWidth="1"/>
    <col min="12304" max="12304" width="0" style="51" hidden="1" customWidth="1"/>
    <col min="12305" max="12542" width="9.140625" style="51"/>
    <col min="12543" max="12543" width="7.85546875" style="51" customWidth="1"/>
    <col min="12544" max="12545" width="10.140625" style="51" customWidth="1"/>
    <col min="12546" max="12546" width="47.7109375" style="51" customWidth="1"/>
    <col min="12547" max="12550" width="12.7109375" style="51" customWidth="1"/>
    <col min="12551" max="12553" width="23.28515625" style="51" customWidth="1"/>
    <col min="12554" max="12554" width="24.7109375" style="51" customWidth="1"/>
    <col min="12555" max="12556" width="11.7109375" style="51" customWidth="1"/>
    <col min="12557" max="12558" width="24.7109375" style="51" customWidth="1"/>
    <col min="12559" max="12559" width="3.28515625" style="51" customWidth="1"/>
    <col min="12560" max="12560" width="0" style="51" hidden="1" customWidth="1"/>
    <col min="12561" max="12798" width="9.140625" style="51"/>
    <col min="12799" max="12799" width="7.85546875" style="51" customWidth="1"/>
    <col min="12800" max="12801" width="10.140625" style="51" customWidth="1"/>
    <col min="12802" max="12802" width="47.7109375" style="51" customWidth="1"/>
    <col min="12803" max="12806" width="12.7109375" style="51" customWidth="1"/>
    <col min="12807" max="12809" width="23.28515625" style="51" customWidth="1"/>
    <col min="12810" max="12810" width="24.7109375" style="51" customWidth="1"/>
    <col min="12811" max="12812" width="11.7109375" style="51" customWidth="1"/>
    <col min="12813" max="12814" width="24.7109375" style="51" customWidth="1"/>
    <col min="12815" max="12815" width="3.28515625" style="51" customWidth="1"/>
    <col min="12816" max="12816" width="0" style="51" hidden="1" customWidth="1"/>
    <col min="12817" max="13054" width="9.140625" style="51"/>
    <col min="13055" max="13055" width="7.85546875" style="51" customWidth="1"/>
    <col min="13056" max="13057" width="10.140625" style="51" customWidth="1"/>
    <col min="13058" max="13058" width="47.7109375" style="51" customWidth="1"/>
    <col min="13059" max="13062" width="12.7109375" style="51" customWidth="1"/>
    <col min="13063" max="13065" width="23.28515625" style="51" customWidth="1"/>
    <col min="13066" max="13066" width="24.7109375" style="51" customWidth="1"/>
    <col min="13067" max="13068" width="11.7109375" style="51" customWidth="1"/>
    <col min="13069" max="13070" width="24.7109375" style="51" customWidth="1"/>
    <col min="13071" max="13071" width="3.28515625" style="51" customWidth="1"/>
    <col min="13072" max="13072" width="0" style="51" hidden="1" customWidth="1"/>
    <col min="13073" max="13310" width="9.140625" style="51"/>
    <col min="13311" max="13311" width="7.85546875" style="51" customWidth="1"/>
    <col min="13312" max="13313" width="10.140625" style="51" customWidth="1"/>
    <col min="13314" max="13314" width="47.7109375" style="51" customWidth="1"/>
    <col min="13315" max="13318" width="12.7109375" style="51" customWidth="1"/>
    <col min="13319" max="13321" width="23.28515625" style="51" customWidth="1"/>
    <col min="13322" max="13322" width="24.7109375" style="51" customWidth="1"/>
    <col min="13323" max="13324" width="11.7109375" style="51" customWidth="1"/>
    <col min="13325" max="13326" width="24.7109375" style="51" customWidth="1"/>
    <col min="13327" max="13327" width="3.28515625" style="51" customWidth="1"/>
    <col min="13328" max="13328" width="0" style="51" hidden="1" customWidth="1"/>
    <col min="13329" max="13566" width="9.140625" style="51"/>
    <col min="13567" max="13567" width="7.85546875" style="51" customWidth="1"/>
    <col min="13568" max="13569" width="10.140625" style="51" customWidth="1"/>
    <col min="13570" max="13570" width="47.7109375" style="51" customWidth="1"/>
    <col min="13571" max="13574" width="12.7109375" style="51" customWidth="1"/>
    <col min="13575" max="13577" width="23.28515625" style="51" customWidth="1"/>
    <col min="13578" max="13578" width="24.7109375" style="51" customWidth="1"/>
    <col min="13579" max="13580" width="11.7109375" style="51" customWidth="1"/>
    <col min="13581" max="13582" width="24.7109375" style="51" customWidth="1"/>
    <col min="13583" max="13583" width="3.28515625" style="51" customWidth="1"/>
    <col min="13584" max="13584" width="0" style="51" hidden="1" customWidth="1"/>
    <col min="13585" max="13822" width="9.140625" style="51"/>
    <col min="13823" max="13823" width="7.85546875" style="51" customWidth="1"/>
    <col min="13824" max="13825" width="10.140625" style="51" customWidth="1"/>
    <col min="13826" max="13826" width="47.7109375" style="51" customWidth="1"/>
    <col min="13827" max="13830" width="12.7109375" style="51" customWidth="1"/>
    <col min="13831" max="13833" width="23.28515625" style="51" customWidth="1"/>
    <col min="13834" max="13834" width="24.7109375" style="51" customWidth="1"/>
    <col min="13835" max="13836" width="11.7109375" style="51" customWidth="1"/>
    <col min="13837" max="13838" width="24.7109375" style="51" customWidth="1"/>
    <col min="13839" max="13839" width="3.28515625" style="51" customWidth="1"/>
    <col min="13840" max="13840" width="0" style="51" hidden="1" customWidth="1"/>
    <col min="13841" max="14078" width="9.140625" style="51"/>
    <col min="14079" max="14079" width="7.85546875" style="51" customWidth="1"/>
    <col min="14080" max="14081" width="10.140625" style="51" customWidth="1"/>
    <col min="14082" max="14082" width="47.7109375" style="51" customWidth="1"/>
    <col min="14083" max="14086" width="12.7109375" style="51" customWidth="1"/>
    <col min="14087" max="14089" width="23.28515625" style="51" customWidth="1"/>
    <col min="14090" max="14090" width="24.7109375" style="51" customWidth="1"/>
    <col min="14091" max="14092" width="11.7109375" style="51" customWidth="1"/>
    <col min="14093" max="14094" width="24.7109375" style="51" customWidth="1"/>
    <col min="14095" max="14095" width="3.28515625" style="51" customWidth="1"/>
    <col min="14096" max="14096" width="0" style="51" hidden="1" customWidth="1"/>
    <col min="14097" max="14334" width="9.140625" style="51"/>
    <col min="14335" max="14335" width="7.85546875" style="51" customWidth="1"/>
    <col min="14336" max="14337" width="10.140625" style="51" customWidth="1"/>
    <col min="14338" max="14338" width="47.7109375" style="51" customWidth="1"/>
    <col min="14339" max="14342" width="12.7109375" style="51" customWidth="1"/>
    <col min="14343" max="14345" width="23.28515625" style="51" customWidth="1"/>
    <col min="14346" max="14346" width="24.7109375" style="51" customWidth="1"/>
    <col min="14347" max="14348" width="11.7109375" style="51" customWidth="1"/>
    <col min="14349" max="14350" width="24.7109375" style="51" customWidth="1"/>
    <col min="14351" max="14351" width="3.28515625" style="51" customWidth="1"/>
    <col min="14352" max="14352" width="0" style="51" hidden="1" customWidth="1"/>
    <col min="14353" max="14590" width="9.140625" style="51"/>
    <col min="14591" max="14591" width="7.85546875" style="51" customWidth="1"/>
    <col min="14592" max="14593" width="10.140625" style="51" customWidth="1"/>
    <col min="14594" max="14594" width="47.7109375" style="51" customWidth="1"/>
    <col min="14595" max="14598" width="12.7109375" style="51" customWidth="1"/>
    <col min="14599" max="14601" width="23.28515625" style="51" customWidth="1"/>
    <col min="14602" max="14602" width="24.7109375" style="51" customWidth="1"/>
    <col min="14603" max="14604" width="11.7109375" style="51" customWidth="1"/>
    <col min="14605" max="14606" width="24.7109375" style="51" customWidth="1"/>
    <col min="14607" max="14607" width="3.28515625" style="51" customWidth="1"/>
    <col min="14608" max="14608" width="0" style="51" hidden="1" customWidth="1"/>
    <col min="14609" max="14846" width="9.140625" style="51"/>
    <col min="14847" max="14847" width="7.85546875" style="51" customWidth="1"/>
    <col min="14848" max="14849" width="10.140625" style="51" customWidth="1"/>
    <col min="14850" max="14850" width="47.7109375" style="51" customWidth="1"/>
    <col min="14851" max="14854" width="12.7109375" style="51" customWidth="1"/>
    <col min="14855" max="14857" width="23.28515625" style="51" customWidth="1"/>
    <col min="14858" max="14858" width="24.7109375" style="51" customWidth="1"/>
    <col min="14859" max="14860" width="11.7109375" style="51" customWidth="1"/>
    <col min="14861" max="14862" width="24.7109375" style="51" customWidth="1"/>
    <col min="14863" max="14863" width="3.28515625" style="51" customWidth="1"/>
    <col min="14864" max="14864" width="0" style="51" hidden="1" customWidth="1"/>
    <col min="14865" max="15102" width="9.140625" style="51"/>
    <col min="15103" max="15103" width="7.85546875" style="51" customWidth="1"/>
    <col min="15104" max="15105" width="10.140625" style="51" customWidth="1"/>
    <col min="15106" max="15106" width="47.7109375" style="51" customWidth="1"/>
    <col min="15107" max="15110" width="12.7109375" style="51" customWidth="1"/>
    <col min="15111" max="15113" width="23.28515625" style="51" customWidth="1"/>
    <col min="15114" max="15114" width="24.7109375" style="51" customWidth="1"/>
    <col min="15115" max="15116" width="11.7109375" style="51" customWidth="1"/>
    <col min="15117" max="15118" width="24.7109375" style="51" customWidth="1"/>
    <col min="15119" max="15119" width="3.28515625" style="51" customWidth="1"/>
    <col min="15120" max="15120" width="0" style="51" hidden="1" customWidth="1"/>
    <col min="15121" max="15358" width="9.140625" style="51"/>
    <col min="15359" max="15359" width="7.85546875" style="51" customWidth="1"/>
    <col min="15360" max="15361" width="10.140625" style="51" customWidth="1"/>
    <col min="15362" max="15362" width="47.7109375" style="51" customWidth="1"/>
    <col min="15363" max="15366" width="12.7109375" style="51" customWidth="1"/>
    <col min="15367" max="15369" width="23.28515625" style="51" customWidth="1"/>
    <col min="15370" max="15370" width="24.7109375" style="51" customWidth="1"/>
    <col min="15371" max="15372" width="11.7109375" style="51" customWidth="1"/>
    <col min="15373" max="15374" width="24.7109375" style="51" customWidth="1"/>
    <col min="15375" max="15375" width="3.28515625" style="51" customWidth="1"/>
    <col min="15376" max="15376" width="0" style="51" hidden="1" customWidth="1"/>
    <col min="15377" max="15614" width="9.140625" style="51"/>
    <col min="15615" max="15615" width="7.85546875" style="51" customWidth="1"/>
    <col min="15616" max="15617" width="10.140625" style="51" customWidth="1"/>
    <col min="15618" max="15618" width="47.7109375" style="51" customWidth="1"/>
    <col min="15619" max="15622" width="12.7109375" style="51" customWidth="1"/>
    <col min="15623" max="15625" width="23.28515625" style="51" customWidth="1"/>
    <col min="15626" max="15626" width="24.7109375" style="51" customWidth="1"/>
    <col min="15627" max="15628" width="11.7109375" style="51" customWidth="1"/>
    <col min="15629" max="15630" width="24.7109375" style="51" customWidth="1"/>
    <col min="15631" max="15631" width="3.28515625" style="51" customWidth="1"/>
    <col min="15632" max="15632" width="0" style="51" hidden="1" customWidth="1"/>
    <col min="15633" max="15870" width="9.140625" style="51"/>
    <col min="15871" max="15871" width="7.85546875" style="51" customWidth="1"/>
    <col min="15872" max="15873" width="10.140625" style="51" customWidth="1"/>
    <col min="15874" max="15874" width="47.7109375" style="51" customWidth="1"/>
    <col min="15875" max="15878" width="12.7109375" style="51" customWidth="1"/>
    <col min="15879" max="15881" width="23.28515625" style="51" customWidth="1"/>
    <col min="15882" max="15882" width="24.7109375" style="51" customWidth="1"/>
    <col min="15883" max="15884" width="11.7109375" style="51" customWidth="1"/>
    <col min="15885" max="15886" width="24.7109375" style="51" customWidth="1"/>
    <col min="15887" max="15887" width="3.28515625" style="51" customWidth="1"/>
    <col min="15888" max="15888" width="0" style="51" hidden="1" customWidth="1"/>
    <col min="15889" max="16126" width="9.140625" style="51"/>
    <col min="16127" max="16127" width="7.85546875" style="51" customWidth="1"/>
    <col min="16128" max="16129" width="10.140625" style="51" customWidth="1"/>
    <col min="16130" max="16130" width="47.7109375" style="51" customWidth="1"/>
    <col min="16131" max="16134" width="12.7109375" style="51" customWidth="1"/>
    <col min="16135" max="16137" width="23.28515625" style="51" customWidth="1"/>
    <col min="16138" max="16138" width="24.7109375" style="51" customWidth="1"/>
    <col min="16139" max="16140" width="11.7109375" style="51" customWidth="1"/>
    <col min="16141" max="16142" width="24.7109375" style="51" customWidth="1"/>
    <col min="16143" max="16143" width="3.28515625" style="51" customWidth="1"/>
    <col min="16144" max="16144" width="0" style="51" hidden="1" customWidth="1"/>
    <col min="16145" max="16384" width="9.140625" style="51"/>
  </cols>
  <sheetData>
    <row r="1" spans="1:19" ht="13.15" customHeight="1" x14ac:dyDescent="0.2">
      <c r="A1" s="992" t="s">
        <v>121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992"/>
      <c r="P1" s="992"/>
      <c r="Q1" s="992"/>
      <c r="R1" s="992"/>
      <c r="S1" s="51"/>
    </row>
    <row r="2" spans="1:19" ht="18" customHeight="1" x14ac:dyDescent="0.2">
      <c r="A2" s="992" t="s">
        <v>259</v>
      </c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992"/>
      <c r="O2" s="992"/>
      <c r="P2" s="992"/>
      <c r="Q2" s="992"/>
      <c r="R2" s="992"/>
      <c r="S2" s="51"/>
    </row>
    <row r="3" spans="1:19" s="102" customFormat="1" ht="35.65" customHeight="1" x14ac:dyDescent="0.2">
      <c r="A3" s="1016" t="s">
        <v>260</v>
      </c>
      <c r="B3" s="1016"/>
      <c r="C3" s="1016"/>
      <c r="D3" s="1016"/>
      <c r="E3" s="1016"/>
      <c r="F3" s="1016"/>
      <c r="G3" s="1016"/>
      <c r="H3" s="1016"/>
      <c r="I3" s="1016"/>
      <c r="J3" s="1016"/>
      <c r="K3" s="1016"/>
      <c r="L3" s="1016"/>
      <c r="M3" s="1016"/>
      <c r="N3" s="1016"/>
      <c r="O3" s="1016"/>
      <c r="P3" s="1016"/>
      <c r="Q3" s="1016"/>
      <c r="R3" s="1016"/>
    </row>
    <row r="4" spans="1:19" x14ac:dyDescent="0.2">
      <c r="A4" s="1017" t="s">
        <v>1245</v>
      </c>
      <c r="B4" s="1017"/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  <c r="S4" s="51"/>
    </row>
    <row r="5" spans="1:19" s="48" customFormat="1" ht="8.65" customHeight="1" x14ac:dyDescent="0.2">
      <c r="A5" s="41"/>
      <c r="B5" s="513"/>
      <c r="C5" s="61"/>
      <c r="D5" s="103"/>
      <c r="E5" s="103"/>
      <c r="F5" s="104"/>
      <c r="G5" s="105"/>
      <c r="H5" s="105"/>
      <c r="I5" s="105"/>
      <c r="J5" s="105"/>
      <c r="K5" s="103"/>
      <c r="L5" s="106"/>
      <c r="M5" s="106"/>
      <c r="N5" s="106"/>
      <c r="O5" s="106"/>
      <c r="P5" s="108"/>
      <c r="Q5" s="108"/>
      <c r="R5" s="109"/>
      <c r="S5" s="108"/>
    </row>
    <row r="6" spans="1:19" s="48" customFormat="1" ht="29.65" customHeight="1" x14ac:dyDescent="0.2">
      <c r="A6" s="1018" t="s">
        <v>262</v>
      </c>
      <c r="B6" s="1018" t="s">
        <v>263</v>
      </c>
      <c r="C6" s="1019" t="s">
        <v>513</v>
      </c>
      <c r="D6" s="1020" t="s">
        <v>264</v>
      </c>
      <c r="E6" s="1020"/>
      <c r="F6" s="1020" t="s">
        <v>265</v>
      </c>
      <c r="G6" s="1021" t="s">
        <v>130</v>
      </c>
      <c r="H6" s="1021"/>
      <c r="I6" s="1021"/>
      <c r="J6" s="1021"/>
      <c r="K6" s="1034" t="s">
        <v>266</v>
      </c>
      <c r="L6" s="1035" t="s">
        <v>267</v>
      </c>
      <c r="M6" s="1035"/>
      <c r="N6" s="1035"/>
      <c r="O6" s="982"/>
      <c r="P6" s="1035" t="s">
        <v>142</v>
      </c>
      <c r="Q6" s="284"/>
      <c r="R6" s="284"/>
      <c r="S6" s="1035" t="s">
        <v>142</v>
      </c>
    </row>
    <row r="7" spans="1:19" s="48" customFormat="1" ht="29.65" customHeight="1" x14ac:dyDescent="0.2">
      <c r="A7" s="1038"/>
      <c r="B7" s="1038"/>
      <c r="C7" s="1039"/>
      <c r="D7" s="1040"/>
      <c r="E7" s="1040"/>
      <c r="F7" s="1040"/>
      <c r="G7" s="389" t="s">
        <v>268</v>
      </c>
      <c r="H7" s="389" t="s">
        <v>269</v>
      </c>
      <c r="I7" s="389" t="s">
        <v>270</v>
      </c>
      <c r="J7" s="389" t="s">
        <v>271</v>
      </c>
      <c r="K7" s="1041"/>
      <c r="L7" s="745" t="s">
        <v>141</v>
      </c>
      <c r="M7" s="1036" t="s">
        <v>140</v>
      </c>
      <c r="N7" s="1036"/>
      <c r="O7" s="588" t="s">
        <v>1</v>
      </c>
      <c r="P7" s="1035"/>
      <c r="Q7" s="284"/>
      <c r="R7" s="284"/>
      <c r="S7" s="1035"/>
    </row>
    <row r="8" spans="1:19" s="328" customFormat="1" x14ac:dyDescent="0.2">
      <c r="A8" s="396" t="s">
        <v>1257</v>
      </c>
      <c r="B8" s="514"/>
      <c r="C8" s="743"/>
      <c r="D8" s="784"/>
      <c r="E8" s="784"/>
      <c r="F8" s="523"/>
      <c r="G8" s="524"/>
      <c r="H8" s="524"/>
      <c r="I8" s="524"/>
      <c r="J8" s="524"/>
      <c r="K8" s="525"/>
      <c r="L8" s="386"/>
      <c r="M8" s="386"/>
      <c r="N8" s="386"/>
      <c r="O8" s="386"/>
      <c r="P8" s="744"/>
      <c r="Q8" s="261"/>
      <c r="R8" s="325"/>
      <c r="S8" s="744"/>
    </row>
    <row r="9" spans="1:19" ht="61.9" customHeight="1" x14ac:dyDescent="0.2">
      <c r="A9" s="758">
        <v>1</v>
      </c>
      <c r="B9" s="758" t="s">
        <v>1047</v>
      </c>
      <c r="C9" s="785" t="s">
        <v>1146</v>
      </c>
      <c r="D9" s="1113" t="s">
        <v>287</v>
      </c>
      <c r="E9" s="1114"/>
      <c r="F9" s="783" t="s">
        <v>962</v>
      </c>
      <c r="G9" s="644" t="s">
        <v>881</v>
      </c>
      <c r="H9" s="644" t="s">
        <v>881</v>
      </c>
      <c r="I9" s="644" t="s">
        <v>882</v>
      </c>
      <c r="J9" s="644" t="s">
        <v>882</v>
      </c>
      <c r="K9" s="645" t="s">
        <v>996</v>
      </c>
      <c r="L9" s="761">
        <v>15000000</v>
      </c>
      <c r="M9" s="1067"/>
      <c r="N9" s="1067"/>
      <c r="O9" s="761">
        <f t="shared" ref="O9" si="0">+L9</f>
        <v>15000000</v>
      </c>
      <c r="P9" s="774" t="s">
        <v>1249</v>
      </c>
      <c r="Q9" s="49"/>
      <c r="R9" s="79"/>
      <c r="S9" s="371"/>
    </row>
    <row r="10" spans="1:19" s="517" customFormat="1" ht="10.15" hidden="1" customHeight="1" x14ac:dyDescent="0.2">
      <c r="A10" s="756"/>
      <c r="B10" s="756"/>
      <c r="C10" s="660"/>
      <c r="D10" s="1115"/>
      <c r="E10" s="1116"/>
      <c r="F10" s="758"/>
      <c r="G10" s="655"/>
      <c r="H10" s="655"/>
      <c r="I10" s="655"/>
      <c r="J10" s="655"/>
      <c r="K10" s="758"/>
      <c r="L10" s="757"/>
      <c r="M10" s="1068"/>
      <c r="N10" s="1068"/>
      <c r="O10" s="757"/>
      <c r="P10" s="717"/>
      <c r="S10" s="509"/>
    </row>
    <row r="11" spans="1:19" s="328" customFormat="1" x14ac:dyDescent="0.2">
      <c r="A11" s="1103" t="s">
        <v>221</v>
      </c>
      <c r="B11" s="1107"/>
      <c r="C11" s="1107"/>
      <c r="D11" s="1107"/>
      <c r="E11" s="1107"/>
      <c r="F11" s="1107"/>
      <c r="G11" s="1107"/>
      <c r="H11" s="1107"/>
      <c r="I11" s="1107"/>
      <c r="J11" s="1107"/>
      <c r="K11" s="1104"/>
      <c r="L11" s="760">
        <f>SUM(L3:L10)</f>
        <v>15000000</v>
      </c>
      <c r="M11" s="1082">
        <f>SUM(M3:N10)</f>
        <v>0</v>
      </c>
      <c r="N11" s="1082"/>
      <c r="O11" s="760">
        <f>SUM(O3:O10)</f>
        <v>15000000</v>
      </c>
      <c r="P11" s="716">
        <f>+L11+M11-O11</f>
        <v>0</v>
      </c>
      <c r="Q11" s="261"/>
      <c r="R11" s="325"/>
      <c r="S11" s="414">
        <f>+O11+P11-R11</f>
        <v>15000000</v>
      </c>
    </row>
    <row r="12" spans="1:19" s="328" customFormat="1" x14ac:dyDescent="0.2">
      <c r="A12" s="396" t="s">
        <v>518</v>
      </c>
      <c r="B12" s="514"/>
      <c r="C12" s="751"/>
      <c r="D12" s="784"/>
      <c r="E12" s="784"/>
      <c r="F12" s="523"/>
      <c r="G12" s="524"/>
      <c r="H12" s="524"/>
      <c r="I12" s="524"/>
      <c r="J12" s="524"/>
      <c r="K12" s="525"/>
      <c r="L12" s="386"/>
      <c r="M12" s="386"/>
      <c r="N12" s="386"/>
      <c r="O12" s="386"/>
      <c r="P12" s="775"/>
      <c r="Q12" s="261"/>
      <c r="R12" s="325"/>
      <c r="S12" s="752"/>
    </row>
    <row r="13" spans="1:19" s="517" customFormat="1" ht="61.9" customHeight="1" x14ac:dyDescent="0.2">
      <c r="A13" s="758">
        <v>2</v>
      </c>
      <c r="B13" s="756">
        <v>17007</v>
      </c>
      <c r="C13" s="782" t="s">
        <v>986</v>
      </c>
      <c r="D13" s="1113" t="s">
        <v>295</v>
      </c>
      <c r="E13" s="1114"/>
      <c r="F13" s="783" t="s">
        <v>962</v>
      </c>
      <c r="G13" s="644" t="s">
        <v>881</v>
      </c>
      <c r="H13" s="644" t="s">
        <v>881</v>
      </c>
      <c r="I13" s="644" t="s">
        <v>882</v>
      </c>
      <c r="J13" s="644" t="s">
        <v>882</v>
      </c>
      <c r="K13" s="758" t="s">
        <v>945</v>
      </c>
      <c r="L13" s="757">
        <v>10000000</v>
      </c>
      <c r="M13" s="1068"/>
      <c r="N13" s="1068"/>
      <c r="O13" s="757">
        <f>+L13</f>
        <v>10000000</v>
      </c>
      <c r="P13" s="774" t="s">
        <v>1250</v>
      </c>
      <c r="S13" s="509" t="s">
        <v>963</v>
      </c>
    </row>
    <row r="14" spans="1:19" s="517" customFormat="1" ht="10.15" hidden="1" customHeight="1" x14ac:dyDescent="0.2">
      <c r="A14" s="756"/>
      <c r="B14" s="756"/>
      <c r="C14" s="660"/>
      <c r="D14" s="1115"/>
      <c r="E14" s="1116"/>
      <c r="F14" s="758"/>
      <c r="G14" s="655"/>
      <c r="H14" s="655"/>
      <c r="I14" s="655"/>
      <c r="J14" s="655"/>
      <c r="K14" s="758"/>
      <c r="L14" s="757"/>
      <c r="M14" s="1068"/>
      <c r="N14" s="1068"/>
      <c r="O14" s="757"/>
      <c r="P14" s="717"/>
      <c r="S14" s="509"/>
    </row>
    <row r="15" spans="1:19" s="328" customFormat="1" x14ac:dyDescent="0.2">
      <c r="A15" s="1103" t="s">
        <v>221</v>
      </c>
      <c r="B15" s="1107"/>
      <c r="C15" s="1107"/>
      <c r="D15" s="1107"/>
      <c r="E15" s="1107"/>
      <c r="F15" s="1107"/>
      <c r="G15" s="1107"/>
      <c r="H15" s="1107"/>
      <c r="I15" s="1107"/>
      <c r="J15" s="1107"/>
      <c r="K15" s="1104"/>
      <c r="L15" s="760">
        <f>+L13</f>
        <v>10000000</v>
      </c>
      <c r="M15" s="1082">
        <f>SUM(M8:N14)</f>
        <v>0</v>
      </c>
      <c r="N15" s="1082"/>
      <c r="O15" s="760">
        <f>+O13</f>
        <v>10000000</v>
      </c>
      <c r="P15" s="716">
        <f>+L15+M15-O15</f>
        <v>0</v>
      </c>
      <c r="Q15" s="261"/>
      <c r="R15" s="325"/>
      <c r="S15" s="414">
        <f>+O15+P15-R15</f>
        <v>10000000</v>
      </c>
    </row>
    <row r="16" spans="1:19" s="328" customFormat="1" ht="6.6" hidden="1" customHeight="1" x14ac:dyDescent="0.2">
      <c r="A16" s="759"/>
      <c r="B16" s="759"/>
      <c r="C16" s="664"/>
      <c r="D16" s="1103"/>
      <c r="E16" s="1104"/>
      <c r="F16" s="759"/>
      <c r="G16" s="656"/>
      <c r="H16" s="656"/>
      <c r="I16" s="656"/>
      <c r="J16" s="656"/>
      <c r="K16" s="755"/>
      <c r="L16" s="760"/>
      <c r="M16" s="1068"/>
      <c r="N16" s="1068"/>
      <c r="O16" s="760"/>
      <c r="P16" s="716"/>
      <c r="Q16" s="261"/>
      <c r="R16" s="325"/>
      <c r="S16" s="414"/>
    </row>
    <row r="17" spans="1:19" s="328" customFormat="1" x14ac:dyDescent="0.2">
      <c r="A17" s="702" t="s">
        <v>1247</v>
      </c>
      <c r="B17" s="754"/>
      <c r="C17" s="661"/>
      <c r="D17" s="1117"/>
      <c r="E17" s="1118"/>
      <c r="F17" s="704"/>
      <c r="G17" s="705"/>
      <c r="H17" s="705"/>
      <c r="I17" s="705"/>
      <c r="J17" s="705"/>
      <c r="K17" s="706"/>
      <c r="L17" s="755"/>
      <c r="M17" s="1068"/>
      <c r="N17" s="1068"/>
      <c r="O17" s="755"/>
      <c r="P17" s="711"/>
      <c r="Q17" s="261"/>
      <c r="R17" s="325"/>
      <c r="S17" s="413"/>
    </row>
    <row r="18" spans="1:19" s="553" customFormat="1" ht="61.15" customHeight="1" x14ac:dyDescent="0.2">
      <c r="A18" s="665">
        <v>3</v>
      </c>
      <c r="B18" s="758" t="s">
        <v>1254</v>
      </c>
      <c r="C18" s="782" t="s">
        <v>1253</v>
      </c>
      <c r="D18" s="1113" t="s">
        <v>287</v>
      </c>
      <c r="E18" s="1114"/>
      <c r="F18" s="783" t="str">
        <f>+F13</f>
        <v>Negotiated Procurement-Emergency Cases</v>
      </c>
      <c r="G18" s="644" t="s">
        <v>1204</v>
      </c>
      <c r="H18" s="644" t="s">
        <v>1204</v>
      </c>
      <c r="I18" s="644" t="s">
        <v>1204</v>
      </c>
      <c r="J18" s="644" t="s">
        <v>1204</v>
      </c>
      <c r="K18" s="758" t="s">
        <v>952</v>
      </c>
      <c r="L18" s="757">
        <v>10000000</v>
      </c>
      <c r="M18" s="1068"/>
      <c r="N18" s="1068"/>
      <c r="O18" s="757">
        <f t="shared" ref="O18:O19" si="1">+L18</f>
        <v>10000000</v>
      </c>
      <c r="P18" s="774" t="s">
        <v>1251</v>
      </c>
      <c r="Q18" s="598"/>
      <c r="R18" s="599"/>
      <c r="S18" s="1099" t="s">
        <v>1244</v>
      </c>
    </row>
    <row r="19" spans="1:19" s="553" customFormat="1" ht="61.9" customHeight="1" x14ac:dyDescent="0.2">
      <c r="A19" s="665">
        <v>4</v>
      </c>
      <c r="B19" s="758" t="s">
        <v>1255</v>
      </c>
      <c r="C19" s="726" t="s">
        <v>1258</v>
      </c>
      <c r="D19" s="1113" t="s">
        <v>287</v>
      </c>
      <c r="E19" s="1114"/>
      <c r="F19" s="783" t="str">
        <f>+F18</f>
        <v>Negotiated Procurement-Emergency Cases</v>
      </c>
      <c r="G19" s="644" t="s">
        <v>1204</v>
      </c>
      <c r="H19" s="644" t="s">
        <v>1204</v>
      </c>
      <c r="I19" s="644" t="s">
        <v>1204</v>
      </c>
      <c r="J19" s="644" t="s">
        <v>1204</v>
      </c>
      <c r="K19" s="758" t="s">
        <v>952</v>
      </c>
      <c r="L19" s="757">
        <v>3500000</v>
      </c>
      <c r="M19" s="1068"/>
      <c r="N19" s="1068"/>
      <c r="O19" s="757">
        <f t="shared" si="1"/>
        <v>3500000</v>
      </c>
      <c r="P19" s="774" t="s">
        <v>1252</v>
      </c>
      <c r="Q19" s="598"/>
      <c r="R19" s="599"/>
      <c r="S19" s="1100"/>
    </row>
    <row r="20" spans="1:19" s="517" customFormat="1" ht="10.15" hidden="1" customHeight="1" x14ac:dyDescent="0.2">
      <c r="A20" s="518"/>
      <c r="B20" s="516"/>
      <c r="C20" s="520"/>
      <c r="D20" s="1111"/>
      <c r="E20" s="1112"/>
      <c r="F20" s="727"/>
      <c r="G20" s="496"/>
      <c r="H20" s="496"/>
      <c r="I20" s="496"/>
      <c r="J20" s="496"/>
      <c r="K20" s="727"/>
      <c r="L20" s="750"/>
      <c r="M20" s="527"/>
      <c r="N20" s="528"/>
      <c r="O20" s="527">
        <f t="shared" ref="O20" si="2">+L20</f>
        <v>0</v>
      </c>
      <c r="P20" s="509"/>
      <c r="S20" s="509"/>
    </row>
    <row r="21" spans="1:19" s="328" customFormat="1" x14ac:dyDescent="0.2">
      <c r="A21" s="286"/>
      <c r="B21" s="286"/>
      <c r="C21" s="1002" t="s">
        <v>221</v>
      </c>
      <c r="D21" s="1003"/>
      <c r="E21" s="1004"/>
      <c r="F21" s="286"/>
      <c r="G21" s="327"/>
      <c r="H21" s="327"/>
      <c r="I21" s="327"/>
      <c r="J21" s="327"/>
      <c r="K21" s="744"/>
      <c r="L21" s="729">
        <f>SUM(L17:L20)</f>
        <v>13500000</v>
      </c>
      <c r="M21" s="1000">
        <f>SUM(M13:N20)</f>
        <v>0</v>
      </c>
      <c r="N21" s="1001"/>
      <c r="O21" s="753">
        <f>SUM(O17:O20)</f>
        <v>13500000</v>
      </c>
      <c r="P21" s="261"/>
      <c r="Q21" s="261"/>
      <c r="R21" s="325"/>
      <c r="S21" s="261">
        <f>+O21+P21-R21</f>
        <v>13500000</v>
      </c>
    </row>
    <row r="22" spans="1:19" s="328" customFormat="1" hidden="1" x14ac:dyDescent="0.2">
      <c r="A22" s="286"/>
      <c r="B22" s="286"/>
      <c r="C22" s="534"/>
      <c r="D22" s="736"/>
      <c r="E22" s="737"/>
      <c r="F22" s="286"/>
      <c r="G22" s="327"/>
      <c r="H22" s="327"/>
      <c r="I22" s="327"/>
      <c r="J22" s="327"/>
      <c r="K22" s="744"/>
      <c r="L22" s="729"/>
      <c r="M22" s="734"/>
      <c r="N22" s="735"/>
      <c r="O22" s="734"/>
      <c r="P22" s="261"/>
      <c r="Q22" s="261"/>
      <c r="R22" s="325"/>
      <c r="S22" s="261"/>
    </row>
    <row r="23" spans="1:19" s="48" customFormat="1" x14ac:dyDescent="0.2">
      <c r="A23" s="252"/>
      <c r="B23" s="727"/>
      <c r="C23" s="742"/>
      <c r="D23" s="988"/>
      <c r="E23" s="989"/>
      <c r="F23" s="727"/>
      <c r="G23" s="74"/>
      <c r="H23" s="74"/>
      <c r="I23" s="74"/>
      <c r="J23" s="74"/>
      <c r="K23" s="99"/>
      <c r="L23" s="749"/>
      <c r="M23" s="1047"/>
      <c r="N23" s="1047"/>
      <c r="O23" s="590"/>
      <c r="P23" s="587"/>
      <c r="Q23" s="319"/>
      <c r="R23" s="319"/>
      <c r="S23" s="587"/>
    </row>
    <row r="24" spans="1:19" s="60" customFormat="1" x14ac:dyDescent="0.2">
      <c r="A24" s="68"/>
      <c r="B24" s="746"/>
      <c r="C24" s="68" t="s">
        <v>357</v>
      </c>
      <c r="D24" s="1043"/>
      <c r="E24" s="1043"/>
      <c r="F24" s="746"/>
      <c r="G24" s="398"/>
      <c r="H24" s="398"/>
      <c r="I24" s="398"/>
      <c r="J24" s="398"/>
      <c r="K24" s="750"/>
      <c r="L24" s="71">
        <f>+L15+L21+L11</f>
        <v>38500000</v>
      </c>
      <c r="M24" s="990">
        <v>0</v>
      </c>
      <c r="N24" s="990"/>
      <c r="O24" s="71">
        <f>+O15+O21+O11</f>
        <v>38500000</v>
      </c>
      <c r="P24" s="261"/>
      <c r="Q24" s="321"/>
      <c r="R24" s="321"/>
      <c r="S24" s="261">
        <f>+O24+P24-R24</f>
        <v>38500000</v>
      </c>
    </row>
    <row r="25" spans="1:19" s="60" customFormat="1" ht="12" customHeight="1" x14ac:dyDescent="0.2">
      <c r="A25" s="306"/>
      <c r="B25" s="309"/>
      <c r="C25" s="308"/>
      <c r="D25" s="309"/>
      <c r="E25" s="309"/>
      <c r="F25" s="309"/>
      <c r="G25" s="310"/>
      <c r="H25" s="310"/>
      <c r="I25" s="310"/>
      <c r="J25" s="310"/>
      <c r="K25" s="372"/>
      <c r="L25" s="312"/>
      <c r="M25" s="314"/>
      <c r="N25" s="314"/>
      <c r="O25" s="314"/>
      <c r="P25" s="315"/>
      <c r="Q25" s="59"/>
      <c r="R25" s="80"/>
      <c r="S25" s="315"/>
    </row>
    <row r="26" spans="1:19" s="60" customFormat="1" ht="6" customHeight="1" thickBot="1" x14ac:dyDescent="0.25">
      <c r="A26" s="55"/>
      <c r="B26" s="58"/>
      <c r="C26" s="57"/>
      <c r="D26" s="58"/>
      <c r="E26" s="58"/>
      <c r="F26" s="58"/>
      <c r="G26" s="75"/>
      <c r="H26" s="75"/>
      <c r="I26" s="75"/>
      <c r="J26" s="75"/>
      <c r="K26" s="298"/>
      <c r="L26" s="316"/>
      <c r="M26" s="316"/>
      <c r="N26" s="316"/>
      <c r="O26" s="316"/>
      <c r="P26" s="318"/>
      <c r="Q26" s="63"/>
      <c r="R26" s="81"/>
      <c r="S26" s="318"/>
    </row>
    <row r="27" spans="1:19" ht="19.899999999999999" customHeight="1" x14ac:dyDescent="0.2">
      <c r="A27" s="1023" t="s">
        <v>358</v>
      </c>
      <c r="B27" s="1024"/>
      <c r="C27" s="1024"/>
      <c r="D27" s="594"/>
      <c r="E27" s="594"/>
      <c r="F27" s="594"/>
      <c r="G27" s="595"/>
      <c r="H27" s="595"/>
      <c r="I27" s="595"/>
      <c r="J27" s="595"/>
      <c r="K27" s="594"/>
      <c r="L27" s="1054" t="s">
        <v>146</v>
      </c>
      <c r="M27" s="1054"/>
      <c r="N27" s="1054"/>
      <c r="O27" s="1054"/>
      <c r="P27" s="596"/>
      <c r="Q27" s="64"/>
      <c r="R27" s="82"/>
      <c r="S27" s="596"/>
    </row>
    <row r="28" spans="1:19" x14ac:dyDescent="0.2">
      <c r="A28" s="732"/>
      <c r="C28" s="733"/>
      <c r="L28" s="748"/>
      <c r="M28" s="748"/>
      <c r="N28" s="748"/>
      <c r="O28" s="748"/>
      <c r="P28" s="740"/>
      <c r="R28" s="83"/>
      <c r="S28" s="740"/>
    </row>
    <row r="29" spans="1:19" x14ac:dyDescent="0.2">
      <c r="A29" s="292"/>
      <c r="B29" s="992"/>
      <c r="C29" s="992"/>
      <c r="G29" s="101"/>
      <c r="H29" s="101"/>
      <c r="I29" s="101"/>
      <c r="J29" s="101"/>
      <c r="M29" s="748"/>
      <c r="N29" s="748"/>
      <c r="P29" s="740"/>
      <c r="R29" s="83"/>
      <c r="S29" s="740"/>
    </row>
    <row r="30" spans="1:19" ht="22.5" customHeight="1" x14ac:dyDescent="0.2">
      <c r="A30" s="292"/>
      <c r="B30" s="1044" t="s">
        <v>222</v>
      </c>
      <c r="C30" s="1044"/>
      <c r="D30" s="741"/>
      <c r="E30" s="741"/>
      <c r="G30" s="101"/>
      <c r="H30" s="101"/>
      <c r="I30" s="101"/>
      <c r="J30" s="101"/>
      <c r="L30" s="1005" t="s">
        <v>148</v>
      </c>
      <c r="M30" s="1005"/>
      <c r="N30" s="1005"/>
      <c r="O30" s="1005"/>
      <c r="P30" s="1006"/>
      <c r="Q30" s="738"/>
      <c r="R30" s="111"/>
      <c r="S30" s="51"/>
    </row>
    <row r="31" spans="1:19" ht="19.899999999999999" customHeight="1" x14ac:dyDescent="0.2">
      <c r="A31" s="292"/>
      <c r="B31" s="992" t="s">
        <v>147</v>
      </c>
      <c r="C31" s="992"/>
      <c r="G31" s="101"/>
      <c r="H31" s="101"/>
      <c r="I31" s="101"/>
      <c r="J31" s="101"/>
      <c r="L31" s="993" t="s">
        <v>119</v>
      </c>
      <c r="M31" s="993"/>
      <c r="N31" s="993"/>
      <c r="O31" s="993"/>
      <c r="P31" s="994"/>
      <c r="R31" s="83"/>
      <c r="S31" s="51"/>
    </row>
    <row r="32" spans="1:19" ht="4.1500000000000004" customHeight="1" thickBot="1" x14ac:dyDescent="0.25">
      <c r="A32" s="292"/>
      <c r="G32" s="101"/>
      <c r="H32" s="101"/>
      <c r="I32" s="101"/>
      <c r="J32" s="101"/>
      <c r="M32" s="748"/>
      <c r="N32" s="748"/>
      <c r="P32" s="740"/>
      <c r="R32" s="83"/>
      <c r="S32" s="740"/>
    </row>
    <row r="33" spans="1:19" ht="19.899999999999999" customHeight="1" x14ac:dyDescent="0.2">
      <c r="A33" s="1023" t="s">
        <v>149</v>
      </c>
      <c r="B33" s="1024"/>
      <c r="C33" s="1024"/>
      <c r="D33" s="1024"/>
      <c r="E33" s="1024"/>
      <c r="F33" s="1024"/>
      <c r="G33" s="1024"/>
      <c r="H33" s="1024"/>
      <c r="I33" s="1024"/>
      <c r="J33" s="1024"/>
      <c r="K33" s="1024"/>
      <c r="L33" s="1024"/>
      <c r="M33" s="1024"/>
      <c r="N33" s="1024"/>
      <c r="O33" s="1024"/>
      <c r="P33" s="1025"/>
      <c r="Q33" s="288"/>
      <c r="R33" s="289"/>
      <c r="S33" s="51"/>
    </row>
    <row r="34" spans="1:19" x14ac:dyDescent="0.2">
      <c r="A34" s="292"/>
      <c r="P34" s="740"/>
      <c r="R34" s="83"/>
      <c r="S34" s="740"/>
    </row>
    <row r="35" spans="1:19" x14ac:dyDescent="0.2">
      <c r="A35" s="292"/>
      <c r="P35" s="740"/>
      <c r="R35" s="83"/>
      <c r="S35" s="740"/>
    </row>
    <row r="36" spans="1:19" x14ac:dyDescent="0.2">
      <c r="A36" s="292"/>
      <c r="J36" s="992"/>
      <c r="K36" s="992"/>
      <c r="L36" s="992"/>
      <c r="P36" s="740"/>
      <c r="R36" s="83"/>
      <c r="S36" s="740"/>
    </row>
    <row r="37" spans="1:19" ht="25.15" customHeight="1" x14ac:dyDescent="0.2">
      <c r="A37" s="292"/>
      <c r="B37" s="731"/>
      <c r="C37" s="535" t="s">
        <v>156</v>
      </c>
      <c r="D37" s="741"/>
      <c r="E37" s="114"/>
      <c r="F37" s="1009" t="s">
        <v>155</v>
      </c>
      <c r="G37" s="1009"/>
      <c r="H37" s="1009"/>
      <c r="I37" s="115"/>
      <c r="J37" s="1009" t="s">
        <v>235</v>
      </c>
      <c r="K37" s="1009"/>
      <c r="L37" s="1009"/>
      <c r="N37" s="531"/>
      <c r="O37" s="1005" t="s">
        <v>151</v>
      </c>
      <c r="P37" s="1006"/>
      <c r="Q37" s="738"/>
      <c r="R37" s="83"/>
      <c r="S37" s="51"/>
    </row>
    <row r="38" spans="1:19" ht="19.899999999999999" customHeight="1" x14ac:dyDescent="0.2">
      <c r="A38" s="292"/>
      <c r="B38" s="731"/>
      <c r="C38" s="733" t="s">
        <v>157</v>
      </c>
      <c r="E38" s="114"/>
      <c r="F38" s="992" t="s">
        <v>531</v>
      </c>
      <c r="G38" s="992"/>
      <c r="H38" s="992"/>
      <c r="J38" s="992" t="s">
        <v>153</v>
      </c>
      <c r="K38" s="992"/>
      <c r="L38" s="992"/>
      <c r="N38" s="531"/>
      <c r="O38" s="1007" t="s">
        <v>153</v>
      </c>
      <c r="P38" s="1008"/>
      <c r="R38" s="83"/>
      <c r="S38" s="51"/>
    </row>
    <row r="39" spans="1:19" ht="19.899999999999999" customHeight="1" x14ac:dyDescent="0.2">
      <c r="A39" s="292"/>
      <c r="B39" s="731"/>
      <c r="C39" s="733"/>
      <c r="E39" s="114"/>
      <c r="G39" s="116"/>
      <c r="H39" s="116"/>
      <c r="J39" s="116"/>
      <c r="L39" s="532"/>
      <c r="N39" s="531"/>
      <c r="P39" s="740"/>
      <c r="R39" s="83"/>
      <c r="S39" s="740"/>
    </row>
    <row r="40" spans="1:19" x14ac:dyDescent="0.2">
      <c r="A40" s="292"/>
      <c r="P40" s="740"/>
      <c r="R40" s="83"/>
      <c r="S40" s="740"/>
    </row>
    <row r="41" spans="1:19" x14ac:dyDescent="0.2">
      <c r="A41" s="292"/>
      <c r="E41" s="1009"/>
      <c r="F41" s="1009"/>
      <c r="P41" s="740"/>
      <c r="R41" s="83"/>
      <c r="S41" s="740"/>
    </row>
    <row r="42" spans="1:19" ht="25.15" customHeight="1" x14ac:dyDescent="0.2">
      <c r="A42" s="292"/>
      <c r="B42" s="731"/>
      <c r="C42" s="535" t="s">
        <v>150</v>
      </c>
      <c r="D42" s="114"/>
      <c r="E42" s="741"/>
      <c r="F42" s="1022" t="s">
        <v>248</v>
      </c>
      <c r="G42" s="1022"/>
      <c r="H42" s="1022"/>
      <c r="J42" s="1009" t="s">
        <v>159</v>
      </c>
      <c r="K42" s="1009"/>
      <c r="L42" s="1009"/>
      <c r="N42" s="531"/>
      <c r="O42" s="1005" t="s">
        <v>152</v>
      </c>
      <c r="P42" s="1006"/>
      <c r="Q42" s="738"/>
      <c r="R42" s="83"/>
      <c r="S42" s="51"/>
    </row>
    <row r="43" spans="1:19" ht="19.899999999999999" customHeight="1" x14ac:dyDescent="0.2">
      <c r="A43" s="292"/>
      <c r="C43" s="733" t="s">
        <v>153</v>
      </c>
      <c r="D43" s="114"/>
      <c r="F43" s="992" t="s">
        <v>249</v>
      </c>
      <c r="G43" s="992"/>
      <c r="H43" s="992"/>
      <c r="J43" s="992" t="s">
        <v>153</v>
      </c>
      <c r="K43" s="992"/>
      <c r="L43" s="992"/>
      <c r="N43" s="531"/>
      <c r="O43" s="1007" t="s">
        <v>153</v>
      </c>
      <c r="P43" s="1008"/>
      <c r="R43" s="83"/>
      <c r="S43" s="51"/>
    </row>
    <row r="44" spans="1:19" ht="1.1499999999999999" customHeight="1" thickBot="1" x14ac:dyDescent="0.25">
      <c r="A44" s="293"/>
      <c r="B44" s="294"/>
      <c r="C44" s="56"/>
      <c r="D44" s="294"/>
      <c r="E44" s="294"/>
      <c r="F44" s="294"/>
      <c r="G44" s="295"/>
      <c r="H44" s="295"/>
      <c r="I44" s="295"/>
      <c r="J44" s="295"/>
      <c r="K44" s="294"/>
      <c r="L44" s="298"/>
      <c r="M44" s="533"/>
      <c r="N44" s="533"/>
      <c r="O44" s="298"/>
      <c r="P44" s="299"/>
      <c r="Q44" s="117"/>
      <c r="R44" s="118"/>
      <c r="S44" s="299"/>
    </row>
    <row r="54" spans="1:19" ht="60.75" x14ac:dyDescent="0.2">
      <c r="A54" s="727" t="e">
        <f>+#REF!+1</f>
        <v>#REF!</v>
      </c>
      <c r="B54" s="727" t="s">
        <v>371</v>
      </c>
      <c r="C54" s="536" t="s">
        <v>374</v>
      </c>
      <c r="D54" s="980" t="s">
        <v>299</v>
      </c>
      <c r="E54" s="980"/>
      <c r="F54" s="727" t="s">
        <v>253</v>
      </c>
      <c r="G54" s="728" t="s">
        <v>230</v>
      </c>
      <c r="H54" s="728" t="s">
        <v>230</v>
      </c>
      <c r="I54" s="728" t="s">
        <v>229</v>
      </c>
      <c r="J54" s="728" t="s">
        <v>229</v>
      </c>
      <c r="K54" s="99" t="s">
        <v>367</v>
      </c>
      <c r="L54" s="747">
        <v>2000000</v>
      </c>
      <c r="M54" s="1045"/>
      <c r="N54" s="1045"/>
      <c r="O54" s="747">
        <f>+L54</f>
        <v>2000000</v>
      </c>
      <c r="P54" s="509"/>
      <c r="Q54" s="49" t="s">
        <v>378</v>
      </c>
      <c r="R54" s="79" t="s">
        <v>462</v>
      </c>
      <c r="S54" s="509"/>
    </row>
  </sheetData>
  <mergeCells count="67">
    <mergeCell ref="A11:K11"/>
    <mergeCell ref="M11:N11"/>
    <mergeCell ref="D18:E18"/>
    <mergeCell ref="M18:N18"/>
    <mergeCell ref="S18:S19"/>
    <mergeCell ref="D19:E19"/>
    <mergeCell ref="M19:N19"/>
    <mergeCell ref="D16:E16"/>
    <mergeCell ref="M16:N16"/>
    <mergeCell ref="D17:E17"/>
    <mergeCell ref="M17:N17"/>
    <mergeCell ref="D13:E13"/>
    <mergeCell ref="M13:N13"/>
    <mergeCell ref="D14:E14"/>
    <mergeCell ref="M14:N14"/>
    <mergeCell ref="A15:K15"/>
    <mergeCell ref="A1:R1"/>
    <mergeCell ref="A2:R2"/>
    <mergeCell ref="A3:R3"/>
    <mergeCell ref="A4:R4"/>
    <mergeCell ref="A6:A7"/>
    <mergeCell ref="B6:B7"/>
    <mergeCell ref="C6:C7"/>
    <mergeCell ref="D6:E7"/>
    <mergeCell ref="F6:F7"/>
    <mergeCell ref="G6:J6"/>
    <mergeCell ref="K6:K7"/>
    <mergeCell ref="L6:O6"/>
    <mergeCell ref="P6:P7"/>
    <mergeCell ref="S6:S7"/>
    <mergeCell ref="M7:N7"/>
    <mergeCell ref="D9:E9"/>
    <mergeCell ref="M9:N9"/>
    <mergeCell ref="D10:E10"/>
    <mergeCell ref="M10:N10"/>
    <mergeCell ref="M15:N15"/>
    <mergeCell ref="D20:E20"/>
    <mergeCell ref="C21:E21"/>
    <mergeCell ref="M21:N21"/>
    <mergeCell ref="B30:C30"/>
    <mergeCell ref="L30:P30"/>
    <mergeCell ref="D23:E23"/>
    <mergeCell ref="M23:N23"/>
    <mergeCell ref="D24:E24"/>
    <mergeCell ref="M24:N24"/>
    <mergeCell ref="A27:C27"/>
    <mergeCell ref="L27:O27"/>
    <mergeCell ref="B29:C29"/>
    <mergeCell ref="B31:C31"/>
    <mergeCell ref="L31:P31"/>
    <mergeCell ref="A33:P33"/>
    <mergeCell ref="J36:L36"/>
    <mergeCell ref="F37:H37"/>
    <mergeCell ref="J37:L37"/>
    <mergeCell ref="O37:P37"/>
    <mergeCell ref="F38:H38"/>
    <mergeCell ref="J38:L38"/>
    <mergeCell ref="O38:P38"/>
    <mergeCell ref="E41:F41"/>
    <mergeCell ref="F42:H42"/>
    <mergeCell ref="J42:L42"/>
    <mergeCell ref="O42:P42"/>
    <mergeCell ref="F43:H43"/>
    <mergeCell ref="J43:L43"/>
    <mergeCell ref="O43:P43"/>
    <mergeCell ref="D54:E54"/>
    <mergeCell ref="M54:N54"/>
  </mergeCells>
  <printOptions horizontalCentered="1"/>
  <pageMargins left="0.39370078740157483" right="0.31496062992125984" top="0.35433070866141736" bottom="0.19685039370078741" header="0.19685039370078741" footer="7.874015748031496E-2"/>
  <pageSetup paperSize="14" scale="65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zoomScale="70" zoomScaleNormal="70" workbookViewId="0">
      <pane xSplit="3" ySplit="7" topLeftCell="D9" activePane="bottomRight" state="frozen"/>
      <selection pane="topRight" activeCell="D1" sqref="D1"/>
      <selection pane="bottomLeft" activeCell="A9" sqref="A9"/>
      <selection pane="bottomRight" activeCell="S9" sqref="S9:T23"/>
    </sheetView>
  </sheetViews>
  <sheetFormatPr defaultColWidth="9.140625" defaultRowHeight="20.25" x14ac:dyDescent="0.2"/>
  <cols>
    <col min="1" max="1" width="11.28515625" style="873" bestFit="1" customWidth="1"/>
    <col min="2" max="2" width="15.5703125" style="864" customWidth="1"/>
    <col min="3" max="3" width="54.7109375" style="53" customWidth="1"/>
    <col min="4" max="4" width="7.7109375" style="864" customWidth="1"/>
    <col min="5" max="5" width="7.28515625" style="864" customWidth="1"/>
    <col min="6" max="6" width="24.140625" style="864" customWidth="1"/>
    <col min="7" max="10" width="12.5703125" style="76" customWidth="1"/>
    <col min="11" max="11" width="14.28515625" style="864" customWidth="1"/>
    <col min="12" max="12" width="18.7109375" style="110" customWidth="1"/>
    <col min="13" max="14" width="4.7109375" style="530" customWidth="1"/>
    <col min="15" max="15" width="18" style="110" customWidth="1"/>
    <col min="16" max="16" width="20" style="871" customWidth="1"/>
    <col min="17" max="17" width="9.28515625" style="814" hidden="1" customWidth="1"/>
    <col min="18" max="18" width="14.42578125" style="857" hidden="1" customWidth="1"/>
    <col min="19" max="19" width="16.5703125" style="822" customWidth="1"/>
    <col min="20" max="20" width="32.28515625" style="822" customWidth="1"/>
    <col min="21" max="253" width="9.140625" style="822"/>
    <col min="254" max="254" width="7.85546875" style="822" customWidth="1"/>
    <col min="255" max="256" width="10.140625" style="822" customWidth="1"/>
    <col min="257" max="257" width="47.7109375" style="822" customWidth="1"/>
    <col min="258" max="261" width="12.7109375" style="822" customWidth="1"/>
    <col min="262" max="264" width="23.28515625" style="822" customWidth="1"/>
    <col min="265" max="265" width="24.7109375" style="822" customWidth="1"/>
    <col min="266" max="267" width="11.7109375" style="822" customWidth="1"/>
    <col min="268" max="269" width="24.7109375" style="822" customWidth="1"/>
    <col min="270" max="270" width="3.28515625" style="822" customWidth="1"/>
    <col min="271" max="271" width="0" style="822" hidden="1" customWidth="1"/>
    <col min="272" max="509" width="9.140625" style="822"/>
    <col min="510" max="510" width="7.85546875" style="822" customWidth="1"/>
    <col min="511" max="512" width="10.140625" style="822" customWidth="1"/>
    <col min="513" max="513" width="47.7109375" style="822" customWidth="1"/>
    <col min="514" max="517" width="12.7109375" style="822" customWidth="1"/>
    <col min="518" max="520" width="23.28515625" style="822" customWidth="1"/>
    <col min="521" max="521" width="24.7109375" style="822" customWidth="1"/>
    <col min="522" max="523" width="11.7109375" style="822" customWidth="1"/>
    <col min="524" max="525" width="24.7109375" style="822" customWidth="1"/>
    <col min="526" max="526" width="3.28515625" style="822" customWidth="1"/>
    <col min="527" max="527" width="0" style="822" hidden="1" customWidth="1"/>
    <col min="528" max="765" width="9.140625" style="822"/>
    <col min="766" max="766" width="7.85546875" style="822" customWidth="1"/>
    <col min="767" max="768" width="10.140625" style="822" customWidth="1"/>
    <col min="769" max="769" width="47.7109375" style="822" customWidth="1"/>
    <col min="770" max="773" width="12.7109375" style="822" customWidth="1"/>
    <col min="774" max="776" width="23.28515625" style="822" customWidth="1"/>
    <col min="777" max="777" width="24.7109375" style="822" customWidth="1"/>
    <col min="778" max="779" width="11.7109375" style="822" customWidth="1"/>
    <col min="780" max="781" width="24.7109375" style="822" customWidth="1"/>
    <col min="782" max="782" width="3.28515625" style="822" customWidth="1"/>
    <col min="783" max="783" width="0" style="822" hidden="1" customWidth="1"/>
    <col min="784" max="1021" width="9.140625" style="822"/>
    <col min="1022" max="1022" width="7.85546875" style="822" customWidth="1"/>
    <col min="1023" max="1024" width="10.140625" style="822" customWidth="1"/>
    <col min="1025" max="1025" width="47.7109375" style="822" customWidth="1"/>
    <col min="1026" max="1029" width="12.7109375" style="822" customWidth="1"/>
    <col min="1030" max="1032" width="23.28515625" style="822" customWidth="1"/>
    <col min="1033" max="1033" width="24.7109375" style="822" customWidth="1"/>
    <col min="1034" max="1035" width="11.7109375" style="822" customWidth="1"/>
    <col min="1036" max="1037" width="24.7109375" style="822" customWidth="1"/>
    <col min="1038" max="1038" width="3.28515625" style="822" customWidth="1"/>
    <col min="1039" max="1039" width="0" style="822" hidden="1" customWidth="1"/>
    <col min="1040" max="1277" width="9.140625" style="822"/>
    <col min="1278" max="1278" width="7.85546875" style="822" customWidth="1"/>
    <col min="1279" max="1280" width="10.140625" style="822" customWidth="1"/>
    <col min="1281" max="1281" width="47.7109375" style="822" customWidth="1"/>
    <col min="1282" max="1285" width="12.7109375" style="822" customWidth="1"/>
    <col min="1286" max="1288" width="23.28515625" style="822" customWidth="1"/>
    <col min="1289" max="1289" width="24.7109375" style="822" customWidth="1"/>
    <col min="1290" max="1291" width="11.7109375" style="822" customWidth="1"/>
    <col min="1292" max="1293" width="24.7109375" style="822" customWidth="1"/>
    <col min="1294" max="1294" width="3.28515625" style="822" customWidth="1"/>
    <col min="1295" max="1295" width="0" style="822" hidden="1" customWidth="1"/>
    <col min="1296" max="1533" width="9.140625" style="822"/>
    <col min="1534" max="1534" width="7.85546875" style="822" customWidth="1"/>
    <col min="1535" max="1536" width="10.140625" style="822" customWidth="1"/>
    <col min="1537" max="1537" width="47.7109375" style="822" customWidth="1"/>
    <col min="1538" max="1541" width="12.7109375" style="822" customWidth="1"/>
    <col min="1542" max="1544" width="23.28515625" style="822" customWidth="1"/>
    <col min="1545" max="1545" width="24.7109375" style="822" customWidth="1"/>
    <col min="1546" max="1547" width="11.7109375" style="822" customWidth="1"/>
    <col min="1548" max="1549" width="24.7109375" style="822" customWidth="1"/>
    <col min="1550" max="1550" width="3.28515625" style="822" customWidth="1"/>
    <col min="1551" max="1551" width="0" style="822" hidden="1" customWidth="1"/>
    <col min="1552" max="1789" width="9.140625" style="822"/>
    <col min="1790" max="1790" width="7.85546875" style="822" customWidth="1"/>
    <col min="1791" max="1792" width="10.140625" style="822" customWidth="1"/>
    <col min="1793" max="1793" width="47.7109375" style="822" customWidth="1"/>
    <col min="1794" max="1797" width="12.7109375" style="822" customWidth="1"/>
    <col min="1798" max="1800" width="23.28515625" style="822" customWidth="1"/>
    <col min="1801" max="1801" width="24.7109375" style="822" customWidth="1"/>
    <col min="1802" max="1803" width="11.7109375" style="822" customWidth="1"/>
    <col min="1804" max="1805" width="24.7109375" style="822" customWidth="1"/>
    <col min="1806" max="1806" width="3.28515625" style="822" customWidth="1"/>
    <col min="1807" max="1807" width="0" style="822" hidden="1" customWidth="1"/>
    <col min="1808" max="2045" width="9.140625" style="822"/>
    <col min="2046" max="2046" width="7.85546875" style="822" customWidth="1"/>
    <col min="2047" max="2048" width="10.140625" style="822" customWidth="1"/>
    <col min="2049" max="2049" width="47.7109375" style="822" customWidth="1"/>
    <col min="2050" max="2053" width="12.7109375" style="822" customWidth="1"/>
    <col min="2054" max="2056" width="23.28515625" style="822" customWidth="1"/>
    <col min="2057" max="2057" width="24.7109375" style="822" customWidth="1"/>
    <col min="2058" max="2059" width="11.7109375" style="822" customWidth="1"/>
    <col min="2060" max="2061" width="24.7109375" style="822" customWidth="1"/>
    <col min="2062" max="2062" width="3.28515625" style="822" customWidth="1"/>
    <col min="2063" max="2063" width="0" style="822" hidden="1" customWidth="1"/>
    <col min="2064" max="2301" width="9.140625" style="822"/>
    <col min="2302" max="2302" width="7.85546875" style="822" customWidth="1"/>
    <col min="2303" max="2304" width="10.140625" style="822" customWidth="1"/>
    <col min="2305" max="2305" width="47.7109375" style="822" customWidth="1"/>
    <col min="2306" max="2309" width="12.7109375" style="822" customWidth="1"/>
    <col min="2310" max="2312" width="23.28515625" style="822" customWidth="1"/>
    <col min="2313" max="2313" width="24.7109375" style="822" customWidth="1"/>
    <col min="2314" max="2315" width="11.7109375" style="822" customWidth="1"/>
    <col min="2316" max="2317" width="24.7109375" style="822" customWidth="1"/>
    <col min="2318" max="2318" width="3.28515625" style="822" customWidth="1"/>
    <col min="2319" max="2319" width="0" style="822" hidden="1" customWidth="1"/>
    <col min="2320" max="2557" width="9.140625" style="822"/>
    <col min="2558" max="2558" width="7.85546875" style="822" customWidth="1"/>
    <col min="2559" max="2560" width="10.140625" style="822" customWidth="1"/>
    <col min="2561" max="2561" width="47.7109375" style="822" customWidth="1"/>
    <col min="2562" max="2565" width="12.7109375" style="822" customWidth="1"/>
    <col min="2566" max="2568" width="23.28515625" style="822" customWidth="1"/>
    <col min="2569" max="2569" width="24.7109375" style="822" customWidth="1"/>
    <col min="2570" max="2571" width="11.7109375" style="822" customWidth="1"/>
    <col min="2572" max="2573" width="24.7109375" style="822" customWidth="1"/>
    <col min="2574" max="2574" width="3.28515625" style="822" customWidth="1"/>
    <col min="2575" max="2575" width="0" style="822" hidden="1" customWidth="1"/>
    <col min="2576" max="2813" width="9.140625" style="822"/>
    <col min="2814" max="2814" width="7.85546875" style="822" customWidth="1"/>
    <col min="2815" max="2816" width="10.140625" style="822" customWidth="1"/>
    <col min="2817" max="2817" width="47.7109375" style="822" customWidth="1"/>
    <col min="2818" max="2821" width="12.7109375" style="822" customWidth="1"/>
    <col min="2822" max="2824" width="23.28515625" style="822" customWidth="1"/>
    <col min="2825" max="2825" width="24.7109375" style="822" customWidth="1"/>
    <col min="2826" max="2827" width="11.7109375" style="822" customWidth="1"/>
    <col min="2828" max="2829" width="24.7109375" style="822" customWidth="1"/>
    <col min="2830" max="2830" width="3.28515625" style="822" customWidth="1"/>
    <col min="2831" max="2831" width="0" style="822" hidden="1" customWidth="1"/>
    <col min="2832" max="3069" width="9.140625" style="822"/>
    <col min="3070" max="3070" width="7.85546875" style="822" customWidth="1"/>
    <col min="3071" max="3072" width="10.140625" style="822" customWidth="1"/>
    <col min="3073" max="3073" width="47.7109375" style="822" customWidth="1"/>
    <col min="3074" max="3077" width="12.7109375" style="822" customWidth="1"/>
    <col min="3078" max="3080" width="23.28515625" style="822" customWidth="1"/>
    <col min="3081" max="3081" width="24.7109375" style="822" customWidth="1"/>
    <col min="3082" max="3083" width="11.7109375" style="822" customWidth="1"/>
    <col min="3084" max="3085" width="24.7109375" style="822" customWidth="1"/>
    <col min="3086" max="3086" width="3.28515625" style="822" customWidth="1"/>
    <col min="3087" max="3087" width="0" style="822" hidden="1" customWidth="1"/>
    <col min="3088" max="3325" width="9.140625" style="822"/>
    <col min="3326" max="3326" width="7.85546875" style="822" customWidth="1"/>
    <col min="3327" max="3328" width="10.140625" style="822" customWidth="1"/>
    <col min="3329" max="3329" width="47.7109375" style="822" customWidth="1"/>
    <col min="3330" max="3333" width="12.7109375" style="822" customWidth="1"/>
    <col min="3334" max="3336" width="23.28515625" style="822" customWidth="1"/>
    <col min="3337" max="3337" width="24.7109375" style="822" customWidth="1"/>
    <col min="3338" max="3339" width="11.7109375" style="822" customWidth="1"/>
    <col min="3340" max="3341" width="24.7109375" style="822" customWidth="1"/>
    <col min="3342" max="3342" width="3.28515625" style="822" customWidth="1"/>
    <col min="3343" max="3343" width="0" style="822" hidden="1" customWidth="1"/>
    <col min="3344" max="3581" width="9.140625" style="822"/>
    <col min="3582" max="3582" width="7.85546875" style="822" customWidth="1"/>
    <col min="3583" max="3584" width="10.140625" style="822" customWidth="1"/>
    <col min="3585" max="3585" width="47.7109375" style="822" customWidth="1"/>
    <col min="3586" max="3589" width="12.7109375" style="822" customWidth="1"/>
    <col min="3590" max="3592" width="23.28515625" style="822" customWidth="1"/>
    <col min="3593" max="3593" width="24.7109375" style="822" customWidth="1"/>
    <col min="3594" max="3595" width="11.7109375" style="822" customWidth="1"/>
    <col min="3596" max="3597" width="24.7109375" style="822" customWidth="1"/>
    <col min="3598" max="3598" width="3.28515625" style="822" customWidth="1"/>
    <col min="3599" max="3599" width="0" style="822" hidden="1" customWidth="1"/>
    <col min="3600" max="3837" width="9.140625" style="822"/>
    <col min="3838" max="3838" width="7.85546875" style="822" customWidth="1"/>
    <col min="3839" max="3840" width="10.140625" style="822" customWidth="1"/>
    <col min="3841" max="3841" width="47.7109375" style="822" customWidth="1"/>
    <col min="3842" max="3845" width="12.7109375" style="822" customWidth="1"/>
    <col min="3846" max="3848" width="23.28515625" style="822" customWidth="1"/>
    <col min="3849" max="3849" width="24.7109375" style="822" customWidth="1"/>
    <col min="3850" max="3851" width="11.7109375" style="822" customWidth="1"/>
    <col min="3852" max="3853" width="24.7109375" style="822" customWidth="1"/>
    <col min="3854" max="3854" width="3.28515625" style="822" customWidth="1"/>
    <col min="3855" max="3855" width="0" style="822" hidden="1" customWidth="1"/>
    <col min="3856" max="4093" width="9.140625" style="822"/>
    <col min="4094" max="4094" width="7.85546875" style="822" customWidth="1"/>
    <col min="4095" max="4096" width="10.140625" style="822" customWidth="1"/>
    <col min="4097" max="4097" width="47.7109375" style="822" customWidth="1"/>
    <col min="4098" max="4101" width="12.7109375" style="822" customWidth="1"/>
    <col min="4102" max="4104" width="23.28515625" style="822" customWidth="1"/>
    <col min="4105" max="4105" width="24.7109375" style="822" customWidth="1"/>
    <col min="4106" max="4107" width="11.7109375" style="822" customWidth="1"/>
    <col min="4108" max="4109" width="24.7109375" style="822" customWidth="1"/>
    <col min="4110" max="4110" width="3.28515625" style="822" customWidth="1"/>
    <col min="4111" max="4111" width="0" style="822" hidden="1" customWidth="1"/>
    <col min="4112" max="4349" width="9.140625" style="822"/>
    <col min="4350" max="4350" width="7.85546875" style="822" customWidth="1"/>
    <col min="4351" max="4352" width="10.140625" style="822" customWidth="1"/>
    <col min="4353" max="4353" width="47.7109375" style="822" customWidth="1"/>
    <col min="4354" max="4357" width="12.7109375" style="822" customWidth="1"/>
    <col min="4358" max="4360" width="23.28515625" style="822" customWidth="1"/>
    <col min="4361" max="4361" width="24.7109375" style="822" customWidth="1"/>
    <col min="4362" max="4363" width="11.7109375" style="822" customWidth="1"/>
    <col min="4364" max="4365" width="24.7109375" style="822" customWidth="1"/>
    <col min="4366" max="4366" width="3.28515625" style="822" customWidth="1"/>
    <col min="4367" max="4367" width="0" style="822" hidden="1" customWidth="1"/>
    <col min="4368" max="4605" width="9.140625" style="822"/>
    <col min="4606" max="4606" width="7.85546875" style="822" customWidth="1"/>
    <col min="4607" max="4608" width="10.140625" style="822" customWidth="1"/>
    <col min="4609" max="4609" width="47.7109375" style="822" customWidth="1"/>
    <col min="4610" max="4613" width="12.7109375" style="822" customWidth="1"/>
    <col min="4614" max="4616" width="23.28515625" style="822" customWidth="1"/>
    <col min="4617" max="4617" width="24.7109375" style="822" customWidth="1"/>
    <col min="4618" max="4619" width="11.7109375" style="822" customWidth="1"/>
    <col min="4620" max="4621" width="24.7109375" style="822" customWidth="1"/>
    <col min="4622" max="4622" width="3.28515625" style="822" customWidth="1"/>
    <col min="4623" max="4623" width="0" style="822" hidden="1" customWidth="1"/>
    <col min="4624" max="4861" width="9.140625" style="822"/>
    <col min="4862" max="4862" width="7.85546875" style="822" customWidth="1"/>
    <col min="4863" max="4864" width="10.140625" style="822" customWidth="1"/>
    <col min="4865" max="4865" width="47.7109375" style="822" customWidth="1"/>
    <col min="4866" max="4869" width="12.7109375" style="822" customWidth="1"/>
    <col min="4870" max="4872" width="23.28515625" style="822" customWidth="1"/>
    <col min="4873" max="4873" width="24.7109375" style="822" customWidth="1"/>
    <col min="4874" max="4875" width="11.7109375" style="822" customWidth="1"/>
    <col min="4876" max="4877" width="24.7109375" style="822" customWidth="1"/>
    <col min="4878" max="4878" width="3.28515625" style="822" customWidth="1"/>
    <col min="4879" max="4879" width="0" style="822" hidden="1" customWidth="1"/>
    <col min="4880" max="5117" width="9.140625" style="822"/>
    <col min="5118" max="5118" width="7.85546875" style="822" customWidth="1"/>
    <col min="5119" max="5120" width="10.140625" style="822" customWidth="1"/>
    <col min="5121" max="5121" width="47.7109375" style="822" customWidth="1"/>
    <col min="5122" max="5125" width="12.7109375" style="822" customWidth="1"/>
    <col min="5126" max="5128" width="23.28515625" style="822" customWidth="1"/>
    <col min="5129" max="5129" width="24.7109375" style="822" customWidth="1"/>
    <col min="5130" max="5131" width="11.7109375" style="822" customWidth="1"/>
    <col min="5132" max="5133" width="24.7109375" style="822" customWidth="1"/>
    <col min="5134" max="5134" width="3.28515625" style="822" customWidth="1"/>
    <col min="5135" max="5135" width="0" style="822" hidden="1" customWidth="1"/>
    <col min="5136" max="5373" width="9.140625" style="822"/>
    <col min="5374" max="5374" width="7.85546875" style="822" customWidth="1"/>
    <col min="5375" max="5376" width="10.140625" style="822" customWidth="1"/>
    <col min="5377" max="5377" width="47.7109375" style="822" customWidth="1"/>
    <col min="5378" max="5381" width="12.7109375" style="822" customWidth="1"/>
    <col min="5382" max="5384" width="23.28515625" style="822" customWidth="1"/>
    <col min="5385" max="5385" width="24.7109375" style="822" customWidth="1"/>
    <col min="5386" max="5387" width="11.7109375" style="822" customWidth="1"/>
    <col min="5388" max="5389" width="24.7109375" style="822" customWidth="1"/>
    <col min="5390" max="5390" width="3.28515625" style="822" customWidth="1"/>
    <col min="5391" max="5391" width="0" style="822" hidden="1" customWidth="1"/>
    <col min="5392" max="5629" width="9.140625" style="822"/>
    <col min="5630" max="5630" width="7.85546875" style="822" customWidth="1"/>
    <col min="5631" max="5632" width="10.140625" style="822" customWidth="1"/>
    <col min="5633" max="5633" width="47.7109375" style="822" customWidth="1"/>
    <col min="5634" max="5637" width="12.7109375" style="822" customWidth="1"/>
    <col min="5638" max="5640" width="23.28515625" style="822" customWidth="1"/>
    <col min="5641" max="5641" width="24.7109375" style="822" customWidth="1"/>
    <col min="5642" max="5643" width="11.7109375" style="822" customWidth="1"/>
    <col min="5644" max="5645" width="24.7109375" style="822" customWidth="1"/>
    <col min="5646" max="5646" width="3.28515625" style="822" customWidth="1"/>
    <col min="5647" max="5647" width="0" style="822" hidden="1" customWidth="1"/>
    <col min="5648" max="5885" width="9.140625" style="822"/>
    <col min="5886" max="5886" width="7.85546875" style="822" customWidth="1"/>
    <col min="5887" max="5888" width="10.140625" style="822" customWidth="1"/>
    <col min="5889" max="5889" width="47.7109375" style="822" customWidth="1"/>
    <col min="5890" max="5893" width="12.7109375" style="822" customWidth="1"/>
    <col min="5894" max="5896" width="23.28515625" style="822" customWidth="1"/>
    <col min="5897" max="5897" width="24.7109375" style="822" customWidth="1"/>
    <col min="5898" max="5899" width="11.7109375" style="822" customWidth="1"/>
    <col min="5900" max="5901" width="24.7109375" style="822" customWidth="1"/>
    <col min="5902" max="5902" width="3.28515625" style="822" customWidth="1"/>
    <col min="5903" max="5903" width="0" style="822" hidden="1" customWidth="1"/>
    <col min="5904" max="6141" width="9.140625" style="822"/>
    <col min="6142" max="6142" width="7.85546875" style="822" customWidth="1"/>
    <col min="6143" max="6144" width="10.140625" style="822" customWidth="1"/>
    <col min="6145" max="6145" width="47.7109375" style="822" customWidth="1"/>
    <col min="6146" max="6149" width="12.7109375" style="822" customWidth="1"/>
    <col min="6150" max="6152" width="23.28515625" style="822" customWidth="1"/>
    <col min="6153" max="6153" width="24.7109375" style="822" customWidth="1"/>
    <col min="6154" max="6155" width="11.7109375" style="822" customWidth="1"/>
    <col min="6156" max="6157" width="24.7109375" style="822" customWidth="1"/>
    <col min="6158" max="6158" width="3.28515625" style="822" customWidth="1"/>
    <col min="6159" max="6159" width="0" style="822" hidden="1" customWidth="1"/>
    <col min="6160" max="6397" width="9.140625" style="822"/>
    <col min="6398" max="6398" width="7.85546875" style="822" customWidth="1"/>
    <col min="6399" max="6400" width="10.140625" style="822" customWidth="1"/>
    <col min="6401" max="6401" width="47.7109375" style="822" customWidth="1"/>
    <col min="6402" max="6405" width="12.7109375" style="822" customWidth="1"/>
    <col min="6406" max="6408" width="23.28515625" style="822" customWidth="1"/>
    <col min="6409" max="6409" width="24.7109375" style="822" customWidth="1"/>
    <col min="6410" max="6411" width="11.7109375" style="822" customWidth="1"/>
    <col min="6412" max="6413" width="24.7109375" style="822" customWidth="1"/>
    <col min="6414" max="6414" width="3.28515625" style="822" customWidth="1"/>
    <col min="6415" max="6415" width="0" style="822" hidden="1" customWidth="1"/>
    <col min="6416" max="6653" width="9.140625" style="822"/>
    <col min="6654" max="6654" width="7.85546875" style="822" customWidth="1"/>
    <col min="6655" max="6656" width="10.140625" style="822" customWidth="1"/>
    <col min="6657" max="6657" width="47.7109375" style="822" customWidth="1"/>
    <col min="6658" max="6661" width="12.7109375" style="822" customWidth="1"/>
    <col min="6662" max="6664" width="23.28515625" style="822" customWidth="1"/>
    <col min="6665" max="6665" width="24.7109375" style="822" customWidth="1"/>
    <col min="6666" max="6667" width="11.7109375" style="822" customWidth="1"/>
    <col min="6668" max="6669" width="24.7109375" style="822" customWidth="1"/>
    <col min="6670" max="6670" width="3.28515625" style="822" customWidth="1"/>
    <col min="6671" max="6671" width="0" style="822" hidden="1" customWidth="1"/>
    <col min="6672" max="6909" width="9.140625" style="822"/>
    <col min="6910" max="6910" width="7.85546875" style="822" customWidth="1"/>
    <col min="6911" max="6912" width="10.140625" style="822" customWidth="1"/>
    <col min="6913" max="6913" width="47.7109375" style="822" customWidth="1"/>
    <col min="6914" max="6917" width="12.7109375" style="822" customWidth="1"/>
    <col min="6918" max="6920" width="23.28515625" style="822" customWidth="1"/>
    <col min="6921" max="6921" width="24.7109375" style="822" customWidth="1"/>
    <col min="6922" max="6923" width="11.7109375" style="822" customWidth="1"/>
    <col min="6924" max="6925" width="24.7109375" style="822" customWidth="1"/>
    <col min="6926" max="6926" width="3.28515625" style="822" customWidth="1"/>
    <col min="6927" max="6927" width="0" style="822" hidden="1" customWidth="1"/>
    <col min="6928" max="7165" width="9.140625" style="822"/>
    <col min="7166" max="7166" width="7.85546875" style="822" customWidth="1"/>
    <col min="7167" max="7168" width="10.140625" style="822" customWidth="1"/>
    <col min="7169" max="7169" width="47.7109375" style="822" customWidth="1"/>
    <col min="7170" max="7173" width="12.7109375" style="822" customWidth="1"/>
    <col min="7174" max="7176" width="23.28515625" style="822" customWidth="1"/>
    <col min="7177" max="7177" width="24.7109375" style="822" customWidth="1"/>
    <col min="7178" max="7179" width="11.7109375" style="822" customWidth="1"/>
    <col min="7180" max="7181" width="24.7109375" style="822" customWidth="1"/>
    <col min="7182" max="7182" width="3.28515625" style="822" customWidth="1"/>
    <col min="7183" max="7183" width="0" style="822" hidden="1" customWidth="1"/>
    <col min="7184" max="7421" width="9.140625" style="822"/>
    <col min="7422" max="7422" width="7.85546875" style="822" customWidth="1"/>
    <col min="7423" max="7424" width="10.140625" style="822" customWidth="1"/>
    <col min="7425" max="7425" width="47.7109375" style="822" customWidth="1"/>
    <col min="7426" max="7429" width="12.7109375" style="822" customWidth="1"/>
    <col min="7430" max="7432" width="23.28515625" style="822" customWidth="1"/>
    <col min="7433" max="7433" width="24.7109375" style="822" customWidth="1"/>
    <col min="7434" max="7435" width="11.7109375" style="822" customWidth="1"/>
    <col min="7436" max="7437" width="24.7109375" style="822" customWidth="1"/>
    <col min="7438" max="7438" width="3.28515625" style="822" customWidth="1"/>
    <col min="7439" max="7439" width="0" style="822" hidden="1" customWidth="1"/>
    <col min="7440" max="7677" width="9.140625" style="822"/>
    <col min="7678" max="7678" width="7.85546875" style="822" customWidth="1"/>
    <col min="7679" max="7680" width="10.140625" style="822" customWidth="1"/>
    <col min="7681" max="7681" width="47.7109375" style="822" customWidth="1"/>
    <col min="7682" max="7685" width="12.7109375" style="822" customWidth="1"/>
    <col min="7686" max="7688" width="23.28515625" style="822" customWidth="1"/>
    <col min="7689" max="7689" width="24.7109375" style="822" customWidth="1"/>
    <col min="7690" max="7691" width="11.7109375" style="822" customWidth="1"/>
    <col min="7692" max="7693" width="24.7109375" style="822" customWidth="1"/>
    <col min="7694" max="7694" width="3.28515625" style="822" customWidth="1"/>
    <col min="7695" max="7695" width="0" style="822" hidden="1" customWidth="1"/>
    <col min="7696" max="7933" width="9.140625" style="822"/>
    <col min="7934" max="7934" width="7.85546875" style="822" customWidth="1"/>
    <col min="7935" max="7936" width="10.140625" style="822" customWidth="1"/>
    <col min="7937" max="7937" width="47.7109375" style="822" customWidth="1"/>
    <col min="7938" max="7941" width="12.7109375" style="822" customWidth="1"/>
    <col min="7942" max="7944" width="23.28515625" style="822" customWidth="1"/>
    <col min="7945" max="7945" width="24.7109375" style="822" customWidth="1"/>
    <col min="7946" max="7947" width="11.7109375" style="822" customWidth="1"/>
    <col min="7948" max="7949" width="24.7109375" style="822" customWidth="1"/>
    <col min="7950" max="7950" width="3.28515625" style="822" customWidth="1"/>
    <col min="7951" max="7951" width="0" style="822" hidden="1" customWidth="1"/>
    <col min="7952" max="8189" width="9.140625" style="822"/>
    <col min="8190" max="8190" width="7.85546875" style="822" customWidth="1"/>
    <col min="8191" max="8192" width="10.140625" style="822" customWidth="1"/>
    <col min="8193" max="8193" width="47.7109375" style="822" customWidth="1"/>
    <col min="8194" max="8197" width="12.7109375" style="822" customWidth="1"/>
    <col min="8198" max="8200" width="23.28515625" style="822" customWidth="1"/>
    <col min="8201" max="8201" width="24.7109375" style="822" customWidth="1"/>
    <col min="8202" max="8203" width="11.7109375" style="822" customWidth="1"/>
    <col min="8204" max="8205" width="24.7109375" style="822" customWidth="1"/>
    <col min="8206" max="8206" width="3.28515625" style="822" customWidth="1"/>
    <col min="8207" max="8207" width="0" style="822" hidden="1" customWidth="1"/>
    <col min="8208" max="8445" width="9.140625" style="822"/>
    <col min="8446" max="8446" width="7.85546875" style="822" customWidth="1"/>
    <col min="8447" max="8448" width="10.140625" style="822" customWidth="1"/>
    <col min="8449" max="8449" width="47.7109375" style="822" customWidth="1"/>
    <col min="8450" max="8453" width="12.7109375" style="822" customWidth="1"/>
    <col min="8454" max="8456" width="23.28515625" style="822" customWidth="1"/>
    <col min="8457" max="8457" width="24.7109375" style="822" customWidth="1"/>
    <col min="8458" max="8459" width="11.7109375" style="822" customWidth="1"/>
    <col min="8460" max="8461" width="24.7109375" style="822" customWidth="1"/>
    <col min="8462" max="8462" width="3.28515625" style="822" customWidth="1"/>
    <col min="8463" max="8463" width="0" style="822" hidden="1" customWidth="1"/>
    <col min="8464" max="8701" width="9.140625" style="822"/>
    <col min="8702" max="8702" width="7.85546875" style="822" customWidth="1"/>
    <col min="8703" max="8704" width="10.140625" style="822" customWidth="1"/>
    <col min="8705" max="8705" width="47.7109375" style="822" customWidth="1"/>
    <col min="8706" max="8709" width="12.7109375" style="822" customWidth="1"/>
    <col min="8710" max="8712" width="23.28515625" style="822" customWidth="1"/>
    <col min="8713" max="8713" width="24.7109375" style="822" customWidth="1"/>
    <col min="8714" max="8715" width="11.7109375" style="822" customWidth="1"/>
    <col min="8716" max="8717" width="24.7109375" style="822" customWidth="1"/>
    <col min="8718" max="8718" width="3.28515625" style="822" customWidth="1"/>
    <col min="8719" max="8719" width="0" style="822" hidden="1" customWidth="1"/>
    <col min="8720" max="8957" width="9.140625" style="822"/>
    <col min="8958" max="8958" width="7.85546875" style="822" customWidth="1"/>
    <col min="8959" max="8960" width="10.140625" style="822" customWidth="1"/>
    <col min="8961" max="8961" width="47.7109375" style="822" customWidth="1"/>
    <col min="8962" max="8965" width="12.7109375" style="822" customWidth="1"/>
    <col min="8966" max="8968" width="23.28515625" style="822" customWidth="1"/>
    <col min="8969" max="8969" width="24.7109375" style="822" customWidth="1"/>
    <col min="8970" max="8971" width="11.7109375" style="822" customWidth="1"/>
    <col min="8972" max="8973" width="24.7109375" style="822" customWidth="1"/>
    <col min="8974" max="8974" width="3.28515625" style="822" customWidth="1"/>
    <col min="8975" max="8975" width="0" style="822" hidden="1" customWidth="1"/>
    <col min="8976" max="9213" width="9.140625" style="822"/>
    <col min="9214" max="9214" width="7.85546875" style="822" customWidth="1"/>
    <col min="9215" max="9216" width="10.140625" style="822" customWidth="1"/>
    <col min="9217" max="9217" width="47.7109375" style="822" customWidth="1"/>
    <col min="9218" max="9221" width="12.7109375" style="822" customWidth="1"/>
    <col min="9222" max="9224" width="23.28515625" style="822" customWidth="1"/>
    <col min="9225" max="9225" width="24.7109375" style="822" customWidth="1"/>
    <col min="9226" max="9227" width="11.7109375" style="822" customWidth="1"/>
    <col min="9228" max="9229" width="24.7109375" style="822" customWidth="1"/>
    <col min="9230" max="9230" width="3.28515625" style="822" customWidth="1"/>
    <col min="9231" max="9231" width="0" style="822" hidden="1" customWidth="1"/>
    <col min="9232" max="9469" width="9.140625" style="822"/>
    <col min="9470" max="9470" width="7.85546875" style="822" customWidth="1"/>
    <col min="9471" max="9472" width="10.140625" style="822" customWidth="1"/>
    <col min="9473" max="9473" width="47.7109375" style="822" customWidth="1"/>
    <col min="9474" max="9477" width="12.7109375" style="822" customWidth="1"/>
    <col min="9478" max="9480" width="23.28515625" style="822" customWidth="1"/>
    <col min="9481" max="9481" width="24.7109375" style="822" customWidth="1"/>
    <col min="9482" max="9483" width="11.7109375" style="822" customWidth="1"/>
    <col min="9484" max="9485" width="24.7109375" style="822" customWidth="1"/>
    <col min="9486" max="9486" width="3.28515625" style="822" customWidth="1"/>
    <col min="9487" max="9487" width="0" style="822" hidden="1" customWidth="1"/>
    <col min="9488" max="9725" width="9.140625" style="822"/>
    <col min="9726" max="9726" width="7.85546875" style="822" customWidth="1"/>
    <col min="9727" max="9728" width="10.140625" style="822" customWidth="1"/>
    <col min="9729" max="9729" width="47.7109375" style="822" customWidth="1"/>
    <col min="9730" max="9733" width="12.7109375" style="822" customWidth="1"/>
    <col min="9734" max="9736" width="23.28515625" style="822" customWidth="1"/>
    <col min="9737" max="9737" width="24.7109375" style="822" customWidth="1"/>
    <col min="9738" max="9739" width="11.7109375" style="822" customWidth="1"/>
    <col min="9740" max="9741" width="24.7109375" style="822" customWidth="1"/>
    <col min="9742" max="9742" width="3.28515625" style="822" customWidth="1"/>
    <col min="9743" max="9743" width="0" style="822" hidden="1" customWidth="1"/>
    <col min="9744" max="9981" width="9.140625" style="822"/>
    <col min="9982" max="9982" width="7.85546875" style="822" customWidth="1"/>
    <col min="9983" max="9984" width="10.140625" style="822" customWidth="1"/>
    <col min="9985" max="9985" width="47.7109375" style="822" customWidth="1"/>
    <col min="9986" max="9989" width="12.7109375" style="822" customWidth="1"/>
    <col min="9990" max="9992" width="23.28515625" style="822" customWidth="1"/>
    <col min="9993" max="9993" width="24.7109375" style="822" customWidth="1"/>
    <col min="9994" max="9995" width="11.7109375" style="822" customWidth="1"/>
    <col min="9996" max="9997" width="24.7109375" style="822" customWidth="1"/>
    <col min="9998" max="9998" width="3.28515625" style="822" customWidth="1"/>
    <col min="9999" max="9999" width="0" style="822" hidden="1" customWidth="1"/>
    <col min="10000" max="10237" width="9.140625" style="822"/>
    <col min="10238" max="10238" width="7.85546875" style="822" customWidth="1"/>
    <col min="10239" max="10240" width="10.140625" style="822" customWidth="1"/>
    <col min="10241" max="10241" width="47.7109375" style="822" customWidth="1"/>
    <col min="10242" max="10245" width="12.7109375" style="822" customWidth="1"/>
    <col min="10246" max="10248" width="23.28515625" style="822" customWidth="1"/>
    <col min="10249" max="10249" width="24.7109375" style="822" customWidth="1"/>
    <col min="10250" max="10251" width="11.7109375" style="822" customWidth="1"/>
    <col min="10252" max="10253" width="24.7109375" style="822" customWidth="1"/>
    <col min="10254" max="10254" width="3.28515625" style="822" customWidth="1"/>
    <col min="10255" max="10255" width="0" style="822" hidden="1" customWidth="1"/>
    <col min="10256" max="10493" width="9.140625" style="822"/>
    <col min="10494" max="10494" width="7.85546875" style="822" customWidth="1"/>
    <col min="10495" max="10496" width="10.140625" style="822" customWidth="1"/>
    <col min="10497" max="10497" width="47.7109375" style="822" customWidth="1"/>
    <col min="10498" max="10501" width="12.7109375" style="822" customWidth="1"/>
    <col min="10502" max="10504" width="23.28515625" style="822" customWidth="1"/>
    <col min="10505" max="10505" width="24.7109375" style="822" customWidth="1"/>
    <col min="10506" max="10507" width="11.7109375" style="822" customWidth="1"/>
    <col min="10508" max="10509" width="24.7109375" style="822" customWidth="1"/>
    <col min="10510" max="10510" width="3.28515625" style="822" customWidth="1"/>
    <col min="10511" max="10511" width="0" style="822" hidden="1" customWidth="1"/>
    <col min="10512" max="10749" width="9.140625" style="822"/>
    <col min="10750" max="10750" width="7.85546875" style="822" customWidth="1"/>
    <col min="10751" max="10752" width="10.140625" style="822" customWidth="1"/>
    <col min="10753" max="10753" width="47.7109375" style="822" customWidth="1"/>
    <col min="10754" max="10757" width="12.7109375" style="822" customWidth="1"/>
    <col min="10758" max="10760" width="23.28515625" style="822" customWidth="1"/>
    <col min="10761" max="10761" width="24.7109375" style="822" customWidth="1"/>
    <col min="10762" max="10763" width="11.7109375" style="822" customWidth="1"/>
    <col min="10764" max="10765" width="24.7109375" style="822" customWidth="1"/>
    <col min="10766" max="10766" width="3.28515625" style="822" customWidth="1"/>
    <col min="10767" max="10767" width="0" style="822" hidden="1" customWidth="1"/>
    <col min="10768" max="11005" width="9.140625" style="822"/>
    <col min="11006" max="11006" width="7.85546875" style="822" customWidth="1"/>
    <col min="11007" max="11008" width="10.140625" style="822" customWidth="1"/>
    <col min="11009" max="11009" width="47.7109375" style="822" customWidth="1"/>
    <col min="11010" max="11013" width="12.7109375" style="822" customWidth="1"/>
    <col min="11014" max="11016" width="23.28515625" style="822" customWidth="1"/>
    <col min="11017" max="11017" width="24.7109375" style="822" customWidth="1"/>
    <col min="11018" max="11019" width="11.7109375" style="822" customWidth="1"/>
    <col min="11020" max="11021" width="24.7109375" style="822" customWidth="1"/>
    <col min="11022" max="11022" width="3.28515625" style="822" customWidth="1"/>
    <col min="11023" max="11023" width="0" style="822" hidden="1" customWidth="1"/>
    <col min="11024" max="11261" width="9.140625" style="822"/>
    <col min="11262" max="11262" width="7.85546875" style="822" customWidth="1"/>
    <col min="11263" max="11264" width="10.140625" style="822" customWidth="1"/>
    <col min="11265" max="11265" width="47.7109375" style="822" customWidth="1"/>
    <col min="11266" max="11269" width="12.7109375" style="822" customWidth="1"/>
    <col min="11270" max="11272" width="23.28515625" style="822" customWidth="1"/>
    <col min="11273" max="11273" width="24.7109375" style="822" customWidth="1"/>
    <col min="11274" max="11275" width="11.7109375" style="822" customWidth="1"/>
    <col min="11276" max="11277" width="24.7109375" style="822" customWidth="1"/>
    <col min="11278" max="11278" width="3.28515625" style="822" customWidth="1"/>
    <col min="11279" max="11279" width="0" style="822" hidden="1" customWidth="1"/>
    <col min="11280" max="11517" width="9.140625" style="822"/>
    <col min="11518" max="11518" width="7.85546875" style="822" customWidth="1"/>
    <col min="11519" max="11520" width="10.140625" style="822" customWidth="1"/>
    <col min="11521" max="11521" width="47.7109375" style="822" customWidth="1"/>
    <col min="11522" max="11525" width="12.7109375" style="822" customWidth="1"/>
    <col min="11526" max="11528" width="23.28515625" style="822" customWidth="1"/>
    <col min="11529" max="11529" width="24.7109375" style="822" customWidth="1"/>
    <col min="11530" max="11531" width="11.7109375" style="822" customWidth="1"/>
    <col min="11532" max="11533" width="24.7109375" style="822" customWidth="1"/>
    <col min="11534" max="11534" width="3.28515625" style="822" customWidth="1"/>
    <col min="11535" max="11535" width="0" style="822" hidden="1" customWidth="1"/>
    <col min="11536" max="11773" width="9.140625" style="822"/>
    <col min="11774" max="11774" width="7.85546875" style="822" customWidth="1"/>
    <col min="11775" max="11776" width="10.140625" style="822" customWidth="1"/>
    <col min="11777" max="11777" width="47.7109375" style="822" customWidth="1"/>
    <col min="11778" max="11781" width="12.7109375" style="822" customWidth="1"/>
    <col min="11782" max="11784" width="23.28515625" style="822" customWidth="1"/>
    <col min="11785" max="11785" width="24.7109375" style="822" customWidth="1"/>
    <col min="11786" max="11787" width="11.7109375" style="822" customWidth="1"/>
    <col min="11788" max="11789" width="24.7109375" style="822" customWidth="1"/>
    <col min="11790" max="11790" width="3.28515625" style="822" customWidth="1"/>
    <col min="11791" max="11791" width="0" style="822" hidden="1" customWidth="1"/>
    <col min="11792" max="12029" width="9.140625" style="822"/>
    <col min="12030" max="12030" width="7.85546875" style="822" customWidth="1"/>
    <col min="12031" max="12032" width="10.140625" style="822" customWidth="1"/>
    <col min="12033" max="12033" width="47.7109375" style="822" customWidth="1"/>
    <col min="12034" max="12037" width="12.7109375" style="822" customWidth="1"/>
    <col min="12038" max="12040" width="23.28515625" style="822" customWidth="1"/>
    <col min="12041" max="12041" width="24.7109375" style="822" customWidth="1"/>
    <col min="12042" max="12043" width="11.7109375" style="822" customWidth="1"/>
    <col min="12044" max="12045" width="24.7109375" style="822" customWidth="1"/>
    <col min="12046" max="12046" width="3.28515625" style="822" customWidth="1"/>
    <col min="12047" max="12047" width="0" style="822" hidden="1" customWidth="1"/>
    <col min="12048" max="12285" width="9.140625" style="822"/>
    <col min="12286" max="12286" width="7.85546875" style="822" customWidth="1"/>
    <col min="12287" max="12288" width="10.140625" style="822" customWidth="1"/>
    <col min="12289" max="12289" width="47.7109375" style="822" customWidth="1"/>
    <col min="12290" max="12293" width="12.7109375" style="822" customWidth="1"/>
    <col min="12294" max="12296" width="23.28515625" style="822" customWidth="1"/>
    <col min="12297" max="12297" width="24.7109375" style="822" customWidth="1"/>
    <col min="12298" max="12299" width="11.7109375" style="822" customWidth="1"/>
    <col min="12300" max="12301" width="24.7109375" style="822" customWidth="1"/>
    <col min="12302" max="12302" width="3.28515625" style="822" customWidth="1"/>
    <col min="12303" max="12303" width="0" style="822" hidden="1" customWidth="1"/>
    <col min="12304" max="12541" width="9.140625" style="822"/>
    <col min="12542" max="12542" width="7.85546875" style="822" customWidth="1"/>
    <col min="12543" max="12544" width="10.140625" style="822" customWidth="1"/>
    <col min="12545" max="12545" width="47.7109375" style="822" customWidth="1"/>
    <col min="12546" max="12549" width="12.7109375" style="822" customWidth="1"/>
    <col min="12550" max="12552" width="23.28515625" style="822" customWidth="1"/>
    <col min="12553" max="12553" width="24.7109375" style="822" customWidth="1"/>
    <col min="12554" max="12555" width="11.7109375" style="822" customWidth="1"/>
    <col min="12556" max="12557" width="24.7109375" style="822" customWidth="1"/>
    <col min="12558" max="12558" width="3.28515625" style="822" customWidth="1"/>
    <col min="12559" max="12559" width="0" style="822" hidden="1" customWidth="1"/>
    <col min="12560" max="12797" width="9.140625" style="822"/>
    <col min="12798" max="12798" width="7.85546875" style="822" customWidth="1"/>
    <col min="12799" max="12800" width="10.140625" style="822" customWidth="1"/>
    <col min="12801" max="12801" width="47.7109375" style="822" customWidth="1"/>
    <col min="12802" max="12805" width="12.7109375" style="822" customWidth="1"/>
    <col min="12806" max="12808" width="23.28515625" style="822" customWidth="1"/>
    <col min="12809" max="12809" width="24.7109375" style="822" customWidth="1"/>
    <col min="12810" max="12811" width="11.7109375" style="822" customWidth="1"/>
    <col min="12812" max="12813" width="24.7109375" style="822" customWidth="1"/>
    <col min="12814" max="12814" width="3.28515625" style="822" customWidth="1"/>
    <col min="12815" max="12815" width="0" style="822" hidden="1" customWidth="1"/>
    <col min="12816" max="13053" width="9.140625" style="822"/>
    <col min="13054" max="13054" width="7.85546875" style="822" customWidth="1"/>
    <col min="13055" max="13056" width="10.140625" style="822" customWidth="1"/>
    <col min="13057" max="13057" width="47.7109375" style="822" customWidth="1"/>
    <col min="13058" max="13061" width="12.7109375" style="822" customWidth="1"/>
    <col min="13062" max="13064" width="23.28515625" style="822" customWidth="1"/>
    <col min="13065" max="13065" width="24.7109375" style="822" customWidth="1"/>
    <col min="13066" max="13067" width="11.7109375" style="822" customWidth="1"/>
    <col min="13068" max="13069" width="24.7109375" style="822" customWidth="1"/>
    <col min="13070" max="13070" width="3.28515625" style="822" customWidth="1"/>
    <col min="13071" max="13071" width="0" style="822" hidden="1" customWidth="1"/>
    <col min="13072" max="13309" width="9.140625" style="822"/>
    <col min="13310" max="13310" width="7.85546875" style="822" customWidth="1"/>
    <col min="13311" max="13312" width="10.140625" style="822" customWidth="1"/>
    <col min="13313" max="13313" width="47.7109375" style="822" customWidth="1"/>
    <col min="13314" max="13317" width="12.7109375" style="822" customWidth="1"/>
    <col min="13318" max="13320" width="23.28515625" style="822" customWidth="1"/>
    <col min="13321" max="13321" width="24.7109375" style="822" customWidth="1"/>
    <col min="13322" max="13323" width="11.7109375" style="822" customWidth="1"/>
    <col min="13324" max="13325" width="24.7109375" style="822" customWidth="1"/>
    <col min="13326" max="13326" width="3.28515625" style="822" customWidth="1"/>
    <col min="13327" max="13327" width="0" style="822" hidden="1" customWidth="1"/>
    <col min="13328" max="13565" width="9.140625" style="822"/>
    <col min="13566" max="13566" width="7.85546875" style="822" customWidth="1"/>
    <col min="13567" max="13568" width="10.140625" style="822" customWidth="1"/>
    <col min="13569" max="13569" width="47.7109375" style="822" customWidth="1"/>
    <col min="13570" max="13573" width="12.7109375" style="822" customWidth="1"/>
    <col min="13574" max="13576" width="23.28515625" style="822" customWidth="1"/>
    <col min="13577" max="13577" width="24.7109375" style="822" customWidth="1"/>
    <col min="13578" max="13579" width="11.7109375" style="822" customWidth="1"/>
    <col min="13580" max="13581" width="24.7109375" style="822" customWidth="1"/>
    <col min="13582" max="13582" width="3.28515625" style="822" customWidth="1"/>
    <col min="13583" max="13583" width="0" style="822" hidden="1" customWidth="1"/>
    <col min="13584" max="13821" width="9.140625" style="822"/>
    <col min="13822" max="13822" width="7.85546875" style="822" customWidth="1"/>
    <col min="13823" max="13824" width="10.140625" style="822" customWidth="1"/>
    <col min="13825" max="13825" width="47.7109375" style="822" customWidth="1"/>
    <col min="13826" max="13829" width="12.7109375" style="822" customWidth="1"/>
    <col min="13830" max="13832" width="23.28515625" style="822" customWidth="1"/>
    <col min="13833" max="13833" width="24.7109375" style="822" customWidth="1"/>
    <col min="13834" max="13835" width="11.7109375" style="822" customWidth="1"/>
    <col min="13836" max="13837" width="24.7109375" style="822" customWidth="1"/>
    <col min="13838" max="13838" width="3.28515625" style="822" customWidth="1"/>
    <col min="13839" max="13839" width="0" style="822" hidden="1" customWidth="1"/>
    <col min="13840" max="14077" width="9.140625" style="822"/>
    <col min="14078" max="14078" width="7.85546875" style="822" customWidth="1"/>
    <col min="14079" max="14080" width="10.140625" style="822" customWidth="1"/>
    <col min="14081" max="14081" width="47.7109375" style="822" customWidth="1"/>
    <col min="14082" max="14085" width="12.7109375" style="822" customWidth="1"/>
    <col min="14086" max="14088" width="23.28515625" style="822" customWidth="1"/>
    <col min="14089" max="14089" width="24.7109375" style="822" customWidth="1"/>
    <col min="14090" max="14091" width="11.7109375" style="822" customWidth="1"/>
    <col min="14092" max="14093" width="24.7109375" style="822" customWidth="1"/>
    <col min="14094" max="14094" width="3.28515625" style="822" customWidth="1"/>
    <col min="14095" max="14095" width="0" style="822" hidden="1" customWidth="1"/>
    <col min="14096" max="14333" width="9.140625" style="822"/>
    <col min="14334" max="14334" width="7.85546875" style="822" customWidth="1"/>
    <col min="14335" max="14336" width="10.140625" style="822" customWidth="1"/>
    <col min="14337" max="14337" width="47.7109375" style="822" customWidth="1"/>
    <col min="14338" max="14341" width="12.7109375" style="822" customWidth="1"/>
    <col min="14342" max="14344" width="23.28515625" style="822" customWidth="1"/>
    <col min="14345" max="14345" width="24.7109375" style="822" customWidth="1"/>
    <col min="14346" max="14347" width="11.7109375" style="822" customWidth="1"/>
    <col min="14348" max="14349" width="24.7109375" style="822" customWidth="1"/>
    <col min="14350" max="14350" width="3.28515625" style="822" customWidth="1"/>
    <col min="14351" max="14351" width="0" style="822" hidden="1" customWidth="1"/>
    <col min="14352" max="14589" width="9.140625" style="822"/>
    <col min="14590" max="14590" width="7.85546875" style="822" customWidth="1"/>
    <col min="14591" max="14592" width="10.140625" style="822" customWidth="1"/>
    <col min="14593" max="14593" width="47.7109375" style="822" customWidth="1"/>
    <col min="14594" max="14597" width="12.7109375" style="822" customWidth="1"/>
    <col min="14598" max="14600" width="23.28515625" style="822" customWidth="1"/>
    <col min="14601" max="14601" width="24.7109375" style="822" customWidth="1"/>
    <col min="14602" max="14603" width="11.7109375" style="822" customWidth="1"/>
    <col min="14604" max="14605" width="24.7109375" style="822" customWidth="1"/>
    <col min="14606" max="14606" width="3.28515625" style="822" customWidth="1"/>
    <col min="14607" max="14607" width="0" style="822" hidden="1" customWidth="1"/>
    <col min="14608" max="14845" width="9.140625" style="822"/>
    <col min="14846" max="14846" width="7.85546875" style="822" customWidth="1"/>
    <col min="14847" max="14848" width="10.140625" style="822" customWidth="1"/>
    <col min="14849" max="14849" width="47.7109375" style="822" customWidth="1"/>
    <col min="14850" max="14853" width="12.7109375" style="822" customWidth="1"/>
    <col min="14854" max="14856" width="23.28515625" style="822" customWidth="1"/>
    <col min="14857" max="14857" width="24.7109375" style="822" customWidth="1"/>
    <col min="14858" max="14859" width="11.7109375" style="822" customWidth="1"/>
    <col min="14860" max="14861" width="24.7109375" style="822" customWidth="1"/>
    <col min="14862" max="14862" width="3.28515625" style="822" customWidth="1"/>
    <col min="14863" max="14863" width="0" style="822" hidden="1" customWidth="1"/>
    <col min="14864" max="15101" width="9.140625" style="822"/>
    <col min="15102" max="15102" width="7.85546875" style="822" customWidth="1"/>
    <col min="15103" max="15104" width="10.140625" style="822" customWidth="1"/>
    <col min="15105" max="15105" width="47.7109375" style="822" customWidth="1"/>
    <col min="15106" max="15109" width="12.7109375" style="822" customWidth="1"/>
    <col min="15110" max="15112" width="23.28515625" style="822" customWidth="1"/>
    <col min="15113" max="15113" width="24.7109375" style="822" customWidth="1"/>
    <col min="15114" max="15115" width="11.7109375" style="822" customWidth="1"/>
    <col min="15116" max="15117" width="24.7109375" style="822" customWidth="1"/>
    <col min="15118" max="15118" width="3.28515625" style="822" customWidth="1"/>
    <col min="15119" max="15119" width="0" style="822" hidden="1" customWidth="1"/>
    <col min="15120" max="15357" width="9.140625" style="822"/>
    <col min="15358" max="15358" width="7.85546875" style="822" customWidth="1"/>
    <col min="15359" max="15360" width="10.140625" style="822" customWidth="1"/>
    <col min="15361" max="15361" width="47.7109375" style="822" customWidth="1"/>
    <col min="15362" max="15365" width="12.7109375" style="822" customWidth="1"/>
    <col min="15366" max="15368" width="23.28515625" style="822" customWidth="1"/>
    <col min="15369" max="15369" width="24.7109375" style="822" customWidth="1"/>
    <col min="15370" max="15371" width="11.7109375" style="822" customWidth="1"/>
    <col min="15372" max="15373" width="24.7109375" style="822" customWidth="1"/>
    <col min="15374" max="15374" width="3.28515625" style="822" customWidth="1"/>
    <col min="15375" max="15375" width="0" style="822" hidden="1" customWidth="1"/>
    <col min="15376" max="15613" width="9.140625" style="822"/>
    <col min="15614" max="15614" width="7.85546875" style="822" customWidth="1"/>
    <col min="15615" max="15616" width="10.140625" style="822" customWidth="1"/>
    <col min="15617" max="15617" width="47.7109375" style="822" customWidth="1"/>
    <col min="15618" max="15621" width="12.7109375" style="822" customWidth="1"/>
    <col min="15622" max="15624" width="23.28515625" style="822" customWidth="1"/>
    <col min="15625" max="15625" width="24.7109375" style="822" customWidth="1"/>
    <col min="15626" max="15627" width="11.7109375" style="822" customWidth="1"/>
    <col min="15628" max="15629" width="24.7109375" style="822" customWidth="1"/>
    <col min="15630" max="15630" width="3.28515625" style="822" customWidth="1"/>
    <col min="15631" max="15631" width="0" style="822" hidden="1" customWidth="1"/>
    <col min="15632" max="15869" width="9.140625" style="822"/>
    <col min="15870" max="15870" width="7.85546875" style="822" customWidth="1"/>
    <col min="15871" max="15872" width="10.140625" style="822" customWidth="1"/>
    <col min="15873" max="15873" width="47.7109375" style="822" customWidth="1"/>
    <col min="15874" max="15877" width="12.7109375" style="822" customWidth="1"/>
    <col min="15878" max="15880" width="23.28515625" style="822" customWidth="1"/>
    <col min="15881" max="15881" width="24.7109375" style="822" customWidth="1"/>
    <col min="15882" max="15883" width="11.7109375" style="822" customWidth="1"/>
    <col min="15884" max="15885" width="24.7109375" style="822" customWidth="1"/>
    <col min="15886" max="15886" width="3.28515625" style="822" customWidth="1"/>
    <col min="15887" max="15887" width="0" style="822" hidden="1" customWidth="1"/>
    <col min="15888" max="16125" width="9.140625" style="822"/>
    <col min="16126" max="16126" width="7.85546875" style="822" customWidth="1"/>
    <col min="16127" max="16128" width="10.140625" style="822" customWidth="1"/>
    <col min="16129" max="16129" width="47.7109375" style="822" customWidth="1"/>
    <col min="16130" max="16133" width="12.7109375" style="822" customWidth="1"/>
    <col min="16134" max="16136" width="23.28515625" style="822" customWidth="1"/>
    <col min="16137" max="16137" width="24.7109375" style="822" customWidth="1"/>
    <col min="16138" max="16139" width="11.7109375" style="822" customWidth="1"/>
    <col min="16140" max="16141" width="24.7109375" style="822" customWidth="1"/>
    <col min="16142" max="16142" width="3.28515625" style="822" customWidth="1"/>
    <col min="16143" max="16143" width="0" style="822" hidden="1" customWidth="1"/>
    <col min="16144" max="16384" width="9.140625" style="822"/>
  </cols>
  <sheetData>
    <row r="1" spans="1:20" ht="13.15" customHeight="1" x14ac:dyDescent="0.2">
      <c r="A1" s="1072" t="s">
        <v>121</v>
      </c>
      <c r="B1" s="1072"/>
      <c r="C1" s="1072"/>
      <c r="D1" s="1072"/>
      <c r="E1" s="1072"/>
      <c r="F1" s="1072"/>
      <c r="G1" s="1072"/>
      <c r="H1" s="1072"/>
      <c r="I1" s="1072"/>
      <c r="J1" s="1072"/>
      <c r="K1" s="1072"/>
      <c r="L1" s="1072"/>
      <c r="M1" s="1072"/>
      <c r="N1" s="1072"/>
      <c r="O1" s="1072"/>
      <c r="P1" s="1072"/>
      <c r="Q1" s="1072"/>
      <c r="R1" s="1072"/>
    </row>
    <row r="2" spans="1:20" ht="18" customHeight="1" x14ac:dyDescent="0.2">
      <c r="A2" s="1072" t="s">
        <v>259</v>
      </c>
      <c r="B2" s="1072"/>
      <c r="C2" s="1072"/>
      <c r="D2" s="1072"/>
      <c r="E2" s="1072"/>
      <c r="F2" s="1072"/>
      <c r="G2" s="1072"/>
      <c r="H2" s="1072"/>
      <c r="I2" s="1072"/>
      <c r="J2" s="1072"/>
      <c r="K2" s="1072"/>
      <c r="L2" s="1072"/>
      <c r="M2" s="1072"/>
      <c r="N2" s="1072"/>
      <c r="O2" s="1072"/>
      <c r="P2" s="1072"/>
      <c r="Q2" s="1072"/>
      <c r="R2" s="1072"/>
    </row>
    <row r="3" spans="1:20" s="823" customFormat="1" ht="35.65" customHeight="1" x14ac:dyDescent="0.2">
      <c r="A3" s="1124" t="s">
        <v>260</v>
      </c>
      <c r="B3" s="1124"/>
      <c r="C3" s="1124"/>
      <c r="D3" s="1124"/>
      <c r="E3" s="1124"/>
      <c r="F3" s="1124"/>
      <c r="G3" s="1124"/>
      <c r="H3" s="1124"/>
      <c r="I3" s="1124"/>
      <c r="J3" s="1124"/>
      <c r="K3" s="1124"/>
      <c r="L3" s="1124"/>
      <c r="M3" s="1124"/>
      <c r="N3" s="1124"/>
      <c r="O3" s="1124"/>
      <c r="P3" s="1124"/>
      <c r="Q3" s="1124"/>
      <c r="R3" s="1124"/>
    </row>
    <row r="4" spans="1:20" x14ac:dyDescent="0.2">
      <c r="A4" s="1125" t="s">
        <v>1256</v>
      </c>
      <c r="B4" s="1125"/>
      <c r="C4" s="1125"/>
      <c r="D4" s="1125"/>
      <c r="E4" s="1125"/>
      <c r="F4" s="1125"/>
      <c r="G4" s="1125"/>
      <c r="H4" s="1125"/>
      <c r="I4" s="1125"/>
      <c r="J4" s="1125"/>
      <c r="K4" s="1125"/>
      <c r="L4" s="1125"/>
      <c r="M4" s="1125"/>
      <c r="N4" s="1125"/>
      <c r="O4" s="1125"/>
      <c r="P4" s="1125"/>
      <c r="Q4" s="1125"/>
      <c r="R4" s="1125"/>
    </row>
    <row r="5" spans="1:20" s="826" customFormat="1" ht="8.65" customHeight="1" x14ac:dyDescent="0.2">
      <c r="A5" s="41"/>
      <c r="B5" s="513"/>
      <c r="C5" s="61"/>
      <c r="D5" s="103"/>
      <c r="E5" s="103"/>
      <c r="F5" s="104"/>
      <c r="G5" s="105"/>
      <c r="H5" s="105"/>
      <c r="I5" s="105"/>
      <c r="J5" s="105"/>
      <c r="K5" s="103"/>
      <c r="L5" s="106"/>
      <c r="M5" s="106"/>
      <c r="N5" s="106"/>
      <c r="O5" s="106"/>
      <c r="P5" s="108"/>
      <c r="Q5" s="824"/>
      <c r="R5" s="825"/>
    </row>
    <row r="6" spans="1:20" s="826" customFormat="1" ht="29.65" customHeight="1" x14ac:dyDescent="0.2">
      <c r="A6" s="1018" t="s">
        <v>262</v>
      </c>
      <c r="B6" s="1018" t="s">
        <v>263</v>
      </c>
      <c r="C6" s="1019" t="s">
        <v>513</v>
      </c>
      <c r="D6" s="1121" t="s">
        <v>264</v>
      </c>
      <c r="E6" s="1121"/>
      <c r="F6" s="1121" t="s">
        <v>265</v>
      </c>
      <c r="G6" s="1126" t="s">
        <v>130</v>
      </c>
      <c r="H6" s="1126"/>
      <c r="I6" s="1126"/>
      <c r="J6" s="1126"/>
      <c r="K6" s="1127" t="s">
        <v>266</v>
      </c>
      <c r="L6" s="1035" t="s">
        <v>267</v>
      </c>
      <c r="M6" s="1035"/>
      <c r="N6" s="1035"/>
      <c r="O6" s="1035"/>
      <c r="P6" s="1035" t="s">
        <v>142</v>
      </c>
      <c r="Q6" s="827"/>
      <c r="R6" s="827"/>
    </row>
    <row r="7" spans="1:20" s="826" customFormat="1" ht="29.25" customHeight="1" x14ac:dyDescent="0.2">
      <c r="A7" s="1018"/>
      <c r="B7" s="1018"/>
      <c r="C7" s="1019"/>
      <c r="D7" s="1121"/>
      <c r="E7" s="1121"/>
      <c r="F7" s="1121"/>
      <c r="G7" s="883" t="s">
        <v>268</v>
      </c>
      <c r="H7" s="883" t="s">
        <v>269</v>
      </c>
      <c r="I7" s="883" t="s">
        <v>270</v>
      </c>
      <c r="J7" s="883" t="s">
        <v>271</v>
      </c>
      <c r="K7" s="1127"/>
      <c r="L7" s="877" t="s">
        <v>141</v>
      </c>
      <c r="M7" s="1035" t="s">
        <v>140</v>
      </c>
      <c r="N7" s="1035"/>
      <c r="O7" s="877" t="s">
        <v>1</v>
      </c>
      <c r="P7" s="1035"/>
      <c r="Q7" s="827"/>
      <c r="R7" s="827"/>
    </row>
    <row r="8" spans="1:20" s="830" customFormat="1" x14ac:dyDescent="0.2">
      <c r="A8" s="884" t="s">
        <v>1257</v>
      </c>
      <c r="B8" s="876"/>
      <c r="C8" s="252"/>
      <c r="D8" s="1122"/>
      <c r="E8" s="1123"/>
      <c r="F8" s="885"/>
      <c r="G8" s="886"/>
      <c r="H8" s="886"/>
      <c r="I8" s="886"/>
      <c r="J8" s="886"/>
      <c r="K8" s="98"/>
      <c r="L8" s="877"/>
      <c r="M8" s="982"/>
      <c r="N8" s="983"/>
      <c r="O8" s="877"/>
      <c r="P8" s="877"/>
      <c r="Q8" s="828"/>
      <c r="R8" s="829"/>
    </row>
    <row r="9" spans="1:20" s="826" customFormat="1" ht="52.9" customHeight="1" x14ac:dyDescent="0.2">
      <c r="A9" s="861">
        <v>1</v>
      </c>
      <c r="B9" s="861" t="s">
        <v>1286</v>
      </c>
      <c r="C9" s="874" t="s">
        <v>1287</v>
      </c>
      <c r="D9" s="980" t="s">
        <v>295</v>
      </c>
      <c r="E9" s="980"/>
      <c r="F9" s="861" t="s">
        <v>253</v>
      </c>
      <c r="G9" s="862" t="s">
        <v>982</v>
      </c>
      <c r="H9" s="862" t="s">
        <v>982</v>
      </c>
      <c r="I9" s="862" t="s">
        <v>982</v>
      </c>
      <c r="J9" s="862" t="s">
        <v>982</v>
      </c>
      <c r="K9" s="861" t="s">
        <v>526</v>
      </c>
      <c r="L9" s="879">
        <v>1500000</v>
      </c>
      <c r="M9" s="977"/>
      <c r="N9" s="977"/>
      <c r="O9" s="879">
        <f t="shared" ref="O9" si="0">+L9</f>
        <v>1500000</v>
      </c>
      <c r="P9" s="831" t="s">
        <v>1303</v>
      </c>
      <c r="Q9" s="832" t="s">
        <v>408</v>
      </c>
      <c r="R9" s="833" t="s">
        <v>425</v>
      </c>
      <c r="S9" s="831" t="s">
        <v>1302</v>
      </c>
      <c r="T9" s="831" t="s">
        <v>1285</v>
      </c>
    </row>
    <row r="10" spans="1:20" s="826" customFormat="1" ht="66" customHeight="1" x14ac:dyDescent="0.2">
      <c r="A10" s="861">
        <v>2</v>
      </c>
      <c r="B10" s="861" t="s">
        <v>1289</v>
      </c>
      <c r="C10" s="874" t="s">
        <v>1291</v>
      </c>
      <c r="D10" s="980" t="s">
        <v>306</v>
      </c>
      <c r="E10" s="980"/>
      <c r="F10" s="861" t="s">
        <v>916</v>
      </c>
      <c r="G10" s="862" t="s">
        <v>982</v>
      </c>
      <c r="H10" s="862" t="s">
        <v>982</v>
      </c>
      <c r="I10" s="862" t="s">
        <v>982</v>
      </c>
      <c r="J10" s="862" t="s">
        <v>982</v>
      </c>
      <c r="K10" s="861" t="s">
        <v>526</v>
      </c>
      <c r="L10" s="879">
        <v>500000</v>
      </c>
      <c r="M10" s="977"/>
      <c r="N10" s="977"/>
      <c r="O10" s="879">
        <f t="shared" ref="O10" si="1">+L10</f>
        <v>500000</v>
      </c>
      <c r="P10" s="831" t="s">
        <v>1303</v>
      </c>
      <c r="Q10" s="858"/>
      <c r="R10" s="859"/>
      <c r="S10" s="831" t="s">
        <v>1288</v>
      </c>
      <c r="T10" s="860"/>
    </row>
    <row r="11" spans="1:20" s="826" customFormat="1" ht="66" customHeight="1" x14ac:dyDescent="0.2">
      <c r="A11" s="861">
        <v>3</v>
      </c>
      <c r="B11" s="861" t="s">
        <v>1292</v>
      </c>
      <c r="C11" s="874" t="s">
        <v>1293</v>
      </c>
      <c r="D11" s="980" t="s">
        <v>123</v>
      </c>
      <c r="E11" s="980"/>
      <c r="F11" s="861" t="s">
        <v>253</v>
      </c>
      <c r="G11" s="862" t="s">
        <v>982</v>
      </c>
      <c r="H11" s="862" t="s">
        <v>982</v>
      </c>
      <c r="I11" s="862" t="s">
        <v>982</v>
      </c>
      <c r="J11" s="862" t="s">
        <v>982</v>
      </c>
      <c r="K11" s="861" t="s">
        <v>526</v>
      </c>
      <c r="L11" s="879">
        <v>3000000</v>
      </c>
      <c r="M11" s="977"/>
      <c r="N11" s="977"/>
      <c r="O11" s="879">
        <f t="shared" ref="O11" si="2">+L11</f>
        <v>3000000</v>
      </c>
      <c r="P11" s="831" t="s">
        <v>1303</v>
      </c>
      <c r="Q11" s="858"/>
      <c r="R11" s="859"/>
      <c r="S11" s="831" t="s">
        <v>1288</v>
      </c>
      <c r="T11" s="860"/>
    </row>
    <row r="12" spans="1:20" ht="60.75" x14ac:dyDescent="0.2">
      <c r="A12" s="861">
        <v>4</v>
      </c>
      <c r="B12" s="878" t="s">
        <v>247</v>
      </c>
      <c r="C12" s="44" t="s">
        <v>1299</v>
      </c>
      <c r="D12" s="980" t="s">
        <v>123</v>
      </c>
      <c r="E12" s="980"/>
      <c r="F12" s="878" t="s">
        <v>253</v>
      </c>
      <c r="G12" s="124" t="s">
        <v>233</v>
      </c>
      <c r="H12" s="124" t="s">
        <v>233</v>
      </c>
      <c r="I12" s="124" t="s">
        <v>234</v>
      </c>
      <c r="J12" s="124" t="s">
        <v>234</v>
      </c>
      <c r="K12" s="99" t="s">
        <v>526</v>
      </c>
      <c r="L12" s="879">
        <v>1500000</v>
      </c>
      <c r="M12" s="977"/>
      <c r="N12" s="977"/>
      <c r="O12" s="879">
        <f t="shared" ref="O12:O13" si="3">+L12</f>
        <v>1500000</v>
      </c>
      <c r="P12" s="774" t="s">
        <v>1278</v>
      </c>
      <c r="Q12" s="822"/>
      <c r="R12" s="834">
        <f t="shared" ref="R12" si="4">O12</f>
        <v>1500000</v>
      </c>
    </row>
    <row r="13" spans="1:20" ht="65.45" customHeight="1" x14ac:dyDescent="0.2">
      <c r="A13" s="861">
        <v>5</v>
      </c>
      <c r="B13" s="861" t="s">
        <v>1101</v>
      </c>
      <c r="C13" s="44" t="s">
        <v>1281</v>
      </c>
      <c r="D13" s="980" t="s">
        <v>339</v>
      </c>
      <c r="E13" s="980"/>
      <c r="F13" s="878" t="s">
        <v>253</v>
      </c>
      <c r="G13" s="862" t="s">
        <v>881</v>
      </c>
      <c r="H13" s="862" t="s">
        <v>881</v>
      </c>
      <c r="I13" s="862" t="s">
        <v>882</v>
      </c>
      <c r="J13" s="862" t="s">
        <v>882</v>
      </c>
      <c r="K13" s="99" t="s">
        <v>996</v>
      </c>
      <c r="L13" s="879">
        <v>1500000</v>
      </c>
      <c r="M13" s="977"/>
      <c r="N13" s="977"/>
      <c r="O13" s="879">
        <f t="shared" si="3"/>
        <v>1500000</v>
      </c>
      <c r="P13" s="509" t="s">
        <v>1280</v>
      </c>
      <c r="Q13" s="832"/>
      <c r="R13" s="835"/>
      <c r="S13" s="836"/>
    </row>
    <row r="14" spans="1:20" ht="60.75" x14ac:dyDescent="0.2">
      <c r="A14" s="861">
        <v>6</v>
      </c>
      <c r="B14" s="878" t="s">
        <v>244</v>
      </c>
      <c r="C14" s="44" t="s">
        <v>1270</v>
      </c>
      <c r="D14" s="980" t="s">
        <v>287</v>
      </c>
      <c r="E14" s="980"/>
      <c r="F14" s="861" t="s">
        <v>916</v>
      </c>
      <c r="G14" s="862" t="s">
        <v>982</v>
      </c>
      <c r="H14" s="862" t="s">
        <v>982</v>
      </c>
      <c r="I14" s="862" t="s">
        <v>982</v>
      </c>
      <c r="J14" s="862" t="s">
        <v>982</v>
      </c>
      <c r="K14" s="99" t="s">
        <v>526</v>
      </c>
      <c r="L14" s="879">
        <v>1000000</v>
      </c>
      <c r="M14" s="977"/>
      <c r="N14" s="977"/>
      <c r="O14" s="879">
        <f t="shared" ref="O14" si="5">+L14</f>
        <v>1000000</v>
      </c>
      <c r="P14" s="509" t="s">
        <v>1269</v>
      </c>
      <c r="Q14" s="837"/>
      <c r="R14" s="834"/>
      <c r="S14" s="834"/>
      <c r="T14" s="834"/>
    </row>
    <row r="15" spans="1:20" ht="60.75" hidden="1" x14ac:dyDescent="0.2">
      <c r="A15" s="861"/>
      <c r="B15" s="861" t="s">
        <v>243</v>
      </c>
      <c r="C15" s="887" t="s">
        <v>1267</v>
      </c>
      <c r="D15" s="980" t="s">
        <v>283</v>
      </c>
      <c r="E15" s="980"/>
      <c r="F15" s="861" t="s">
        <v>916</v>
      </c>
      <c r="G15" s="862" t="s">
        <v>982</v>
      </c>
      <c r="H15" s="862" t="s">
        <v>982</v>
      </c>
      <c r="I15" s="862" t="s">
        <v>982</v>
      </c>
      <c r="J15" s="862" t="s">
        <v>982</v>
      </c>
      <c r="K15" s="99" t="s">
        <v>526</v>
      </c>
      <c r="L15" s="879"/>
      <c r="M15" s="977"/>
      <c r="N15" s="977"/>
      <c r="O15" s="879">
        <f t="shared" ref="O15:O16" si="6">+L15</f>
        <v>0</v>
      </c>
      <c r="P15" s="509" t="s">
        <v>1268</v>
      </c>
      <c r="Q15" s="837"/>
      <c r="R15" s="822"/>
    </row>
    <row r="16" spans="1:20" ht="60.75" x14ac:dyDescent="0.2">
      <c r="A16" s="861">
        <v>7</v>
      </c>
      <c r="B16" s="861" t="s">
        <v>1261</v>
      </c>
      <c r="C16" s="44" t="s">
        <v>1262</v>
      </c>
      <c r="D16" s="980" t="s">
        <v>123</v>
      </c>
      <c r="E16" s="980"/>
      <c r="F16" s="861" t="s">
        <v>916</v>
      </c>
      <c r="G16" s="862" t="s">
        <v>982</v>
      </c>
      <c r="H16" s="862" t="s">
        <v>982</v>
      </c>
      <c r="I16" s="862" t="s">
        <v>982</v>
      </c>
      <c r="J16" s="862" t="s">
        <v>982</v>
      </c>
      <c r="K16" s="99" t="s">
        <v>312</v>
      </c>
      <c r="L16" s="879">
        <v>700000</v>
      </c>
      <c r="M16" s="977"/>
      <c r="N16" s="977"/>
      <c r="O16" s="879">
        <f t="shared" si="6"/>
        <v>700000</v>
      </c>
      <c r="P16" s="831" t="s">
        <v>1304</v>
      </c>
      <c r="Q16" s="832"/>
      <c r="R16" s="835"/>
      <c r="S16" s="831" t="s">
        <v>1300</v>
      </c>
    </row>
    <row r="17" spans="1:19" ht="60.75" x14ac:dyDescent="0.2">
      <c r="A17" s="861">
        <v>8</v>
      </c>
      <c r="B17" s="861"/>
      <c r="C17" s="44" t="s">
        <v>753</v>
      </c>
      <c r="D17" s="980" t="s">
        <v>123</v>
      </c>
      <c r="E17" s="980"/>
      <c r="F17" s="861" t="s">
        <v>916</v>
      </c>
      <c r="G17" s="862" t="s">
        <v>982</v>
      </c>
      <c r="H17" s="862" t="s">
        <v>982</v>
      </c>
      <c r="I17" s="862" t="s">
        <v>982</v>
      </c>
      <c r="J17" s="862" t="s">
        <v>982</v>
      </c>
      <c r="K17" s="99" t="s">
        <v>312</v>
      </c>
      <c r="L17" s="879">
        <v>1000000</v>
      </c>
      <c r="M17" s="977"/>
      <c r="N17" s="977"/>
      <c r="O17" s="879">
        <f t="shared" ref="O17" si="7">+L17</f>
        <v>1000000</v>
      </c>
      <c r="P17" s="831" t="s">
        <v>1304</v>
      </c>
      <c r="Q17" s="832"/>
      <c r="R17" s="835"/>
      <c r="S17" s="831" t="s">
        <v>1300</v>
      </c>
    </row>
    <row r="18" spans="1:19" s="838" customFormat="1" hidden="1" x14ac:dyDescent="0.2">
      <c r="A18" s="518"/>
      <c r="B18" s="518"/>
      <c r="C18" s="519"/>
      <c r="D18" s="1119"/>
      <c r="E18" s="1119"/>
      <c r="F18" s="861"/>
      <c r="G18" s="496"/>
      <c r="H18" s="496"/>
      <c r="I18" s="496"/>
      <c r="J18" s="496"/>
      <c r="K18" s="861"/>
      <c r="L18" s="882"/>
      <c r="M18" s="1048"/>
      <c r="N18" s="1048"/>
      <c r="O18" s="882"/>
      <c r="P18" s="509"/>
    </row>
    <row r="19" spans="1:19" s="830" customFormat="1" x14ac:dyDescent="0.2">
      <c r="A19" s="889"/>
      <c r="B19" s="889"/>
      <c r="C19" s="1002" t="s">
        <v>221</v>
      </c>
      <c r="D19" s="1003"/>
      <c r="E19" s="1004"/>
      <c r="F19" s="889"/>
      <c r="G19" s="889"/>
      <c r="H19" s="889"/>
      <c r="I19" s="889"/>
      <c r="J19" s="889"/>
      <c r="K19" s="889"/>
      <c r="L19" s="863">
        <f>SUM(L8:L18)</f>
        <v>10700000</v>
      </c>
      <c r="M19" s="990">
        <f>SUM(M3:N18)</f>
        <v>0</v>
      </c>
      <c r="N19" s="990"/>
      <c r="O19" s="863">
        <f>SUM(O8:O18)</f>
        <v>10700000</v>
      </c>
      <c r="P19" s="261">
        <f>+L19+M19-O19</f>
        <v>0</v>
      </c>
      <c r="Q19" s="828"/>
      <c r="R19" s="829"/>
    </row>
    <row r="20" spans="1:19" s="830" customFormat="1" ht="6.6" customHeight="1" x14ac:dyDescent="0.2">
      <c r="A20" s="889"/>
      <c r="B20" s="889"/>
      <c r="C20" s="868"/>
      <c r="D20" s="869"/>
      <c r="E20" s="870"/>
      <c r="F20" s="889"/>
      <c r="G20" s="889"/>
      <c r="H20" s="889"/>
      <c r="I20" s="889"/>
      <c r="J20" s="889"/>
      <c r="K20" s="889"/>
      <c r="L20" s="863"/>
      <c r="M20" s="1000"/>
      <c r="N20" s="1001"/>
      <c r="O20" s="863"/>
      <c r="P20" s="261"/>
      <c r="Q20" s="828"/>
      <c r="R20" s="829"/>
    </row>
    <row r="21" spans="1:19" s="830" customFormat="1" x14ac:dyDescent="0.2">
      <c r="A21" s="884" t="s">
        <v>518</v>
      </c>
      <c r="B21" s="876"/>
      <c r="C21" s="252"/>
      <c r="D21" s="1122"/>
      <c r="E21" s="1123"/>
      <c r="F21" s="885"/>
      <c r="G21" s="886"/>
      <c r="H21" s="886"/>
      <c r="I21" s="886"/>
      <c r="J21" s="886"/>
      <c r="K21" s="98"/>
      <c r="L21" s="877"/>
      <c r="M21" s="990">
        <f>SUM(M4:N19)</f>
        <v>0</v>
      </c>
      <c r="N21" s="990"/>
      <c r="O21" s="877"/>
      <c r="P21" s="877"/>
      <c r="Q21" s="828"/>
      <c r="R21" s="829"/>
    </row>
    <row r="22" spans="1:19" ht="60.75" x14ac:dyDescent="0.2">
      <c r="A22" s="875">
        <f>+A17+1</f>
        <v>9</v>
      </c>
      <c r="B22" s="861">
        <v>21119</v>
      </c>
      <c r="C22" s="44" t="s">
        <v>1274</v>
      </c>
      <c r="D22" s="980" t="s">
        <v>299</v>
      </c>
      <c r="E22" s="980"/>
      <c r="F22" s="861" t="s">
        <v>916</v>
      </c>
      <c r="G22" s="862" t="s">
        <v>982</v>
      </c>
      <c r="H22" s="862" t="s">
        <v>982</v>
      </c>
      <c r="I22" s="862" t="s">
        <v>982</v>
      </c>
      <c r="J22" s="862" t="s">
        <v>982</v>
      </c>
      <c r="K22" s="99" t="s">
        <v>546</v>
      </c>
      <c r="L22" s="888">
        <v>1000000</v>
      </c>
      <c r="M22" s="977"/>
      <c r="N22" s="977"/>
      <c r="O22" s="879">
        <f t="shared" ref="O22" si="8">+L22</f>
        <v>1000000</v>
      </c>
      <c r="P22" s="774" t="s">
        <v>1273</v>
      </c>
      <c r="Q22" s="822"/>
      <c r="R22" s="822"/>
    </row>
    <row r="23" spans="1:19" ht="51" customHeight="1" x14ac:dyDescent="0.2">
      <c r="A23" s="875">
        <f>+A22+1</f>
        <v>10</v>
      </c>
      <c r="B23" s="861" t="s">
        <v>1296</v>
      </c>
      <c r="C23" s="44" t="s">
        <v>1295</v>
      </c>
      <c r="D23" s="980" t="s">
        <v>299</v>
      </c>
      <c r="E23" s="980"/>
      <c r="F23" s="861" t="s">
        <v>253</v>
      </c>
      <c r="G23" s="862" t="s">
        <v>982</v>
      </c>
      <c r="H23" s="862" t="s">
        <v>982</v>
      </c>
      <c r="I23" s="862" t="s">
        <v>982</v>
      </c>
      <c r="J23" s="862" t="s">
        <v>982</v>
      </c>
      <c r="K23" s="99" t="s">
        <v>439</v>
      </c>
      <c r="L23" s="888">
        <v>3000000</v>
      </c>
      <c r="M23" s="977"/>
      <c r="N23" s="977"/>
      <c r="O23" s="879">
        <f t="shared" ref="O23" si="9">+L23</f>
        <v>3000000</v>
      </c>
      <c r="P23" s="831" t="s">
        <v>1305</v>
      </c>
      <c r="Q23" s="822"/>
      <c r="R23" s="822"/>
      <c r="S23" s="822" t="s">
        <v>1297</v>
      </c>
    </row>
    <row r="24" spans="1:19" ht="60.75" x14ac:dyDescent="0.2">
      <c r="A24" s="875">
        <f>+A23+1</f>
        <v>11</v>
      </c>
      <c r="B24" s="861" t="s">
        <v>1290</v>
      </c>
      <c r="C24" s="44" t="s">
        <v>1294</v>
      </c>
      <c r="D24" s="980" t="s">
        <v>281</v>
      </c>
      <c r="E24" s="980"/>
      <c r="F24" s="861" t="s">
        <v>253</v>
      </c>
      <c r="G24" s="862" t="s">
        <v>982</v>
      </c>
      <c r="H24" s="862" t="s">
        <v>982</v>
      </c>
      <c r="I24" s="862" t="s">
        <v>982</v>
      </c>
      <c r="J24" s="862" t="s">
        <v>982</v>
      </c>
      <c r="K24" s="99" t="s">
        <v>275</v>
      </c>
      <c r="L24" s="888">
        <v>3000000</v>
      </c>
      <c r="M24" s="977"/>
      <c r="N24" s="977"/>
      <c r="O24" s="879">
        <f t="shared" ref="O24" si="10">+L24</f>
        <v>3000000</v>
      </c>
      <c r="P24" s="831" t="s">
        <v>1303</v>
      </c>
      <c r="Q24" s="822"/>
      <c r="R24" s="822"/>
      <c r="S24" s="822" t="s">
        <v>1288</v>
      </c>
    </row>
    <row r="25" spans="1:19" s="838" customFormat="1" ht="60.75" x14ac:dyDescent="0.2">
      <c r="A25" s="875">
        <f>+A24+1</f>
        <v>12</v>
      </c>
      <c r="B25" s="861">
        <v>21060</v>
      </c>
      <c r="C25" s="44" t="s">
        <v>1275</v>
      </c>
      <c r="D25" s="1119" t="s">
        <v>302</v>
      </c>
      <c r="E25" s="1119"/>
      <c r="F25" s="861" t="s">
        <v>916</v>
      </c>
      <c r="G25" s="862" t="s">
        <v>982</v>
      </c>
      <c r="H25" s="862" t="s">
        <v>982</v>
      </c>
      <c r="I25" s="862" t="s">
        <v>982</v>
      </c>
      <c r="J25" s="862" t="s">
        <v>982</v>
      </c>
      <c r="K25" s="99" t="s">
        <v>546</v>
      </c>
      <c r="L25" s="882">
        <v>1000000</v>
      </c>
      <c r="M25" s="1048"/>
      <c r="N25" s="1048"/>
      <c r="O25" s="882">
        <f>+L25</f>
        <v>1000000</v>
      </c>
      <c r="P25" s="774" t="s">
        <v>1277</v>
      </c>
    </row>
    <row r="26" spans="1:19" s="838" customFormat="1" hidden="1" x14ac:dyDescent="0.2">
      <c r="A26" s="518"/>
      <c r="B26" s="518"/>
      <c r="C26" s="519"/>
      <c r="D26" s="1119"/>
      <c r="E26" s="1119"/>
      <c r="F26" s="861"/>
      <c r="G26" s="496"/>
      <c r="H26" s="496"/>
      <c r="I26" s="496"/>
      <c r="J26" s="496"/>
      <c r="K26" s="861"/>
      <c r="L26" s="882"/>
      <c r="M26" s="1048"/>
      <c r="N26" s="1048"/>
      <c r="O26" s="882"/>
      <c r="P26" s="509"/>
    </row>
    <row r="27" spans="1:19" s="830" customFormat="1" x14ac:dyDescent="0.2">
      <c r="A27" s="286"/>
      <c r="B27" s="286"/>
      <c r="C27" s="1120" t="s">
        <v>221</v>
      </c>
      <c r="D27" s="1120"/>
      <c r="E27" s="1120"/>
      <c r="F27" s="286"/>
      <c r="G27" s="327"/>
      <c r="H27" s="327"/>
      <c r="I27" s="327"/>
      <c r="J27" s="327"/>
      <c r="K27" s="877"/>
      <c r="L27" s="863">
        <f>SUM(L21:L26)</f>
        <v>8000000</v>
      </c>
      <c r="M27" s="990">
        <f>SUM(M8:N26)</f>
        <v>0</v>
      </c>
      <c r="N27" s="990"/>
      <c r="O27" s="863">
        <f>SUM(O21:O26)</f>
        <v>8000000</v>
      </c>
      <c r="P27" s="261">
        <f>+L27+M27-O27</f>
        <v>0</v>
      </c>
      <c r="Q27" s="828"/>
      <c r="R27" s="829"/>
    </row>
    <row r="28" spans="1:19" s="830" customFormat="1" hidden="1" x14ac:dyDescent="0.2">
      <c r="A28" s="286"/>
      <c r="B28" s="286"/>
      <c r="C28" s="68"/>
      <c r="D28" s="1120"/>
      <c r="E28" s="1120"/>
      <c r="F28" s="286"/>
      <c r="G28" s="327"/>
      <c r="H28" s="327"/>
      <c r="I28" s="327"/>
      <c r="J28" s="327"/>
      <c r="K28" s="877"/>
      <c r="L28" s="863"/>
      <c r="M28" s="1048"/>
      <c r="N28" s="1048"/>
      <c r="O28" s="863"/>
      <c r="P28" s="261"/>
      <c r="Q28" s="828"/>
      <c r="R28" s="829"/>
    </row>
    <row r="29" spans="1:19" s="830" customFormat="1" x14ac:dyDescent="0.2">
      <c r="A29" s="884" t="s">
        <v>1260</v>
      </c>
      <c r="B29" s="876"/>
      <c r="C29" s="252"/>
      <c r="D29" s="1121"/>
      <c r="E29" s="1121"/>
      <c r="F29" s="885"/>
      <c r="G29" s="886"/>
      <c r="H29" s="886"/>
      <c r="I29" s="886"/>
      <c r="J29" s="886"/>
      <c r="K29" s="98"/>
      <c r="L29" s="877"/>
      <c r="M29" s="1048"/>
      <c r="N29" s="1048"/>
      <c r="O29" s="877"/>
      <c r="P29" s="877"/>
      <c r="Q29" s="828"/>
      <c r="R29" s="829"/>
    </row>
    <row r="30" spans="1:19" s="841" customFormat="1" ht="61.15" customHeight="1" x14ac:dyDescent="0.2">
      <c r="A30" s="878">
        <f>+A25+1</f>
        <v>13</v>
      </c>
      <c r="B30" s="861" t="s">
        <v>934</v>
      </c>
      <c r="C30" s="519" t="s">
        <v>1259</v>
      </c>
      <c r="D30" s="1119" t="s">
        <v>287</v>
      </c>
      <c r="E30" s="1119"/>
      <c r="F30" s="861" t="s">
        <v>253</v>
      </c>
      <c r="G30" s="862" t="s">
        <v>982</v>
      </c>
      <c r="H30" s="862" t="s">
        <v>982</v>
      </c>
      <c r="I30" s="862" t="s">
        <v>982</v>
      </c>
      <c r="J30" s="862" t="s">
        <v>982</v>
      </c>
      <c r="K30" s="861" t="s">
        <v>895</v>
      </c>
      <c r="L30" s="882">
        <v>2000000</v>
      </c>
      <c r="M30" s="1048"/>
      <c r="N30" s="1048"/>
      <c r="O30" s="882">
        <f t="shared" ref="O30:O31" si="11">+L30</f>
        <v>2000000</v>
      </c>
      <c r="P30" s="509" t="s">
        <v>1306</v>
      </c>
      <c r="Q30" s="839"/>
      <c r="R30" s="840"/>
      <c r="S30" s="554" t="s">
        <v>1301</v>
      </c>
    </row>
    <row r="31" spans="1:19" s="838" customFormat="1" ht="10.15" hidden="1" customHeight="1" x14ac:dyDescent="0.2">
      <c r="A31" s="518"/>
      <c r="B31" s="518"/>
      <c r="C31" s="519"/>
      <c r="D31" s="1119"/>
      <c r="E31" s="1119"/>
      <c r="F31" s="861"/>
      <c r="G31" s="496"/>
      <c r="H31" s="496"/>
      <c r="I31" s="496"/>
      <c r="J31" s="496"/>
      <c r="K31" s="861"/>
      <c r="L31" s="882"/>
      <c r="M31" s="882"/>
      <c r="N31" s="882"/>
      <c r="O31" s="882">
        <f t="shared" si="11"/>
        <v>0</v>
      </c>
      <c r="P31" s="509"/>
    </row>
    <row r="32" spans="1:19" s="830" customFormat="1" x14ac:dyDescent="0.2">
      <c r="A32" s="286"/>
      <c r="B32" s="286"/>
      <c r="C32" s="1120" t="s">
        <v>221</v>
      </c>
      <c r="D32" s="1120"/>
      <c r="E32" s="1120"/>
      <c r="F32" s="286"/>
      <c r="G32" s="327"/>
      <c r="H32" s="327"/>
      <c r="I32" s="327"/>
      <c r="J32" s="327"/>
      <c r="K32" s="877"/>
      <c r="L32" s="863">
        <f>SUM(L29:L31)</f>
        <v>2000000</v>
      </c>
      <c r="M32" s="990">
        <f>SUM(M25:N31)</f>
        <v>0</v>
      </c>
      <c r="N32" s="990"/>
      <c r="O32" s="863">
        <f>SUM(O29:O31)</f>
        <v>2000000</v>
      </c>
      <c r="P32" s="261"/>
      <c r="Q32" s="828"/>
      <c r="R32" s="829"/>
    </row>
    <row r="33" spans="1:19" s="830" customFormat="1" hidden="1" x14ac:dyDescent="0.2">
      <c r="A33" s="286"/>
      <c r="B33" s="286"/>
      <c r="C33" s="68"/>
      <c r="D33" s="286"/>
      <c r="E33" s="286"/>
      <c r="F33" s="286"/>
      <c r="G33" s="327"/>
      <c r="H33" s="327"/>
      <c r="I33" s="327"/>
      <c r="J33" s="327"/>
      <c r="K33" s="877"/>
      <c r="L33" s="863"/>
      <c r="M33" s="863"/>
      <c r="N33" s="863"/>
      <c r="O33" s="863"/>
      <c r="P33" s="261"/>
      <c r="Q33" s="828"/>
      <c r="R33" s="829"/>
    </row>
    <row r="34" spans="1:19" s="830" customFormat="1" x14ac:dyDescent="0.2">
      <c r="A34" s="286"/>
      <c r="B34" s="286"/>
      <c r="C34" s="68"/>
      <c r="D34" s="1002"/>
      <c r="E34" s="1004"/>
      <c r="F34" s="286"/>
      <c r="G34" s="327"/>
      <c r="H34" s="327"/>
      <c r="I34" s="327"/>
      <c r="J34" s="327"/>
      <c r="K34" s="877"/>
      <c r="L34" s="863"/>
      <c r="M34" s="1000"/>
      <c r="N34" s="1001"/>
      <c r="O34" s="863"/>
      <c r="P34" s="261"/>
      <c r="Q34" s="828"/>
      <c r="R34" s="829"/>
    </row>
    <row r="35" spans="1:19" s="830" customFormat="1" x14ac:dyDescent="0.2">
      <c r="A35" s="884" t="s">
        <v>1263</v>
      </c>
      <c r="B35" s="876"/>
      <c r="C35" s="252"/>
      <c r="D35" s="1121"/>
      <c r="E35" s="1121"/>
      <c r="F35" s="885"/>
      <c r="G35" s="886"/>
      <c r="H35" s="886"/>
      <c r="I35" s="886"/>
      <c r="J35" s="886"/>
      <c r="K35" s="98"/>
      <c r="L35" s="877"/>
      <c r="M35" s="1048"/>
      <c r="N35" s="1048"/>
      <c r="O35" s="877"/>
      <c r="P35" s="877"/>
      <c r="Q35" s="828"/>
      <c r="R35" s="829"/>
    </row>
    <row r="36" spans="1:19" s="841" customFormat="1" ht="61.15" customHeight="1" x14ac:dyDescent="0.2">
      <c r="A36" s="878">
        <f>+A30+1</f>
        <v>14</v>
      </c>
      <c r="B36" s="878" t="s">
        <v>920</v>
      </c>
      <c r="C36" s="519" t="s">
        <v>1264</v>
      </c>
      <c r="D36" s="1119" t="s">
        <v>302</v>
      </c>
      <c r="E36" s="1119"/>
      <c r="F36" s="861" t="s">
        <v>916</v>
      </c>
      <c r="G36" s="862" t="s">
        <v>1282</v>
      </c>
      <c r="H36" s="862" t="s">
        <v>1282</v>
      </c>
      <c r="I36" s="862" t="s">
        <v>1282</v>
      </c>
      <c r="J36" s="862" t="s">
        <v>1282</v>
      </c>
      <c r="K36" s="861" t="s">
        <v>1283</v>
      </c>
      <c r="L36" s="882">
        <v>1000000</v>
      </c>
      <c r="M36" s="1048"/>
      <c r="N36" s="1048"/>
      <c r="O36" s="882">
        <f t="shared" ref="O36:O38" si="12">+L36</f>
        <v>1000000</v>
      </c>
      <c r="P36" s="509" t="s">
        <v>1307</v>
      </c>
      <c r="Q36" s="839"/>
      <c r="R36" s="840"/>
      <c r="S36" s="841" t="s">
        <v>1284</v>
      </c>
    </row>
    <row r="37" spans="1:19" s="841" customFormat="1" ht="61.9" customHeight="1" x14ac:dyDescent="0.2">
      <c r="A37" s="878">
        <f>+A36+1</f>
        <v>15</v>
      </c>
      <c r="B37" s="878" t="s">
        <v>1298</v>
      </c>
      <c r="C37" s="519" t="s">
        <v>1265</v>
      </c>
      <c r="D37" s="1119" t="s">
        <v>339</v>
      </c>
      <c r="E37" s="1119"/>
      <c r="F37" s="861" t="s">
        <v>916</v>
      </c>
      <c r="G37" s="862" t="s">
        <v>982</v>
      </c>
      <c r="H37" s="862" t="s">
        <v>982</v>
      </c>
      <c r="I37" s="862" t="s">
        <v>982</v>
      </c>
      <c r="J37" s="862" t="s">
        <v>982</v>
      </c>
      <c r="K37" s="861" t="s">
        <v>1276</v>
      </c>
      <c r="L37" s="882">
        <v>1000000</v>
      </c>
      <c r="M37" s="1048"/>
      <c r="N37" s="1048"/>
      <c r="O37" s="882">
        <f t="shared" si="12"/>
        <v>1000000</v>
      </c>
      <c r="P37" s="831" t="s">
        <v>1303</v>
      </c>
      <c r="Q37" s="839"/>
      <c r="R37" s="840"/>
      <c r="S37" s="841" t="s">
        <v>1288</v>
      </c>
    </row>
    <row r="38" spans="1:19" s="838" customFormat="1" ht="10.15" customHeight="1" x14ac:dyDescent="0.2">
      <c r="A38" s="518"/>
      <c r="B38" s="518"/>
      <c r="C38" s="519"/>
      <c r="D38" s="1119"/>
      <c r="E38" s="1119"/>
      <c r="F38" s="861"/>
      <c r="G38" s="496"/>
      <c r="H38" s="496"/>
      <c r="I38" s="496"/>
      <c r="J38" s="496"/>
      <c r="K38" s="861"/>
      <c r="L38" s="882"/>
      <c r="M38" s="1128"/>
      <c r="N38" s="1129"/>
      <c r="O38" s="882">
        <f t="shared" si="12"/>
        <v>0</v>
      </c>
      <c r="P38" s="509"/>
    </row>
    <row r="39" spans="1:19" s="830" customFormat="1" x14ac:dyDescent="0.2">
      <c r="A39" s="286"/>
      <c r="B39" s="286"/>
      <c r="C39" s="1120" t="s">
        <v>221</v>
      </c>
      <c r="D39" s="1120"/>
      <c r="E39" s="1120"/>
      <c r="F39" s="286"/>
      <c r="G39" s="327"/>
      <c r="H39" s="327"/>
      <c r="I39" s="327"/>
      <c r="J39" s="327"/>
      <c r="K39" s="877"/>
      <c r="L39" s="863">
        <f>SUM(L35:L38)</f>
        <v>2000000</v>
      </c>
      <c r="M39" s="990">
        <f>SUM(M31:N38)</f>
        <v>0</v>
      </c>
      <c r="N39" s="990"/>
      <c r="O39" s="863">
        <f>SUM(O35:O38)</f>
        <v>2000000</v>
      </c>
      <c r="P39" s="261"/>
      <c r="Q39" s="828"/>
      <c r="R39" s="829"/>
    </row>
    <row r="40" spans="1:19" s="826" customFormat="1" x14ac:dyDescent="0.2">
      <c r="A40" s="252"/>
      <c r="B40" s="861"/>
      <c r="C40" s="874"/>
      <c r="D40" s="980"/>
      <c r="E40" s="980"/>
      <c r="F40" s="861"/>
      <c r="G40" s="74"/>
      <c r="H40" s="74"/>
      <c r="I40" s="74"/>
      <c r="J40" s="74"/>
      <c r="K40" s="99"/>
      <c r="L40" s="881"/>
      <c r="M40" s="1047"/>
      <c r="N40" s="1047"/>
      <c r="O40" s="67"/>
      <c r="P40" s="587"/>
      <c r="Q40" s="842"/>
      <c r="R40" s="842"/>
    </row>
    <row r="41" spans="1:19" s="844" customFormat="1" x14ac:dyDescent="0.2">
      <c r="A41" s="68"/>
      <c r="B41" s="878"/>
      <c r="C41" s="68" t="s">
        <v>357</v>
      </c>
      <c r="D41" s="1043"/>
      <c r="E41" s="1043"/>
      <c r="F41" s="878"/>
      <c r="G41" s="398"/>
      <c r="H41" s="398"/>
      <c r="I41" s="398"/>
      <c r="J41" s="398"/>
      <c r="K41" s="882"/>
      <c r="L41" s="71">
        <f>+L39+L32+L27+L19</f>
        <v>22700000</v>
      </c>
      <c r="M41" s="990">
        <v>0</v>
      </c>
      <c r="N41" s="990"/>
      <c r="O41" s="71">
        <f>+O39+O32+O27+O19</f>
        <v>22700000</v>
      </c>
      <c r="P41" s="261"/>
      <c r="Q41" s="843"/>
      <c r="R41" s="843"/>
    </row>
    <row r="42" spans="1:19" s="844" customFormat="1" ht="12" customHeight="1" x14ac:dyDescent="0.2">
      <c r="A42" s="306"/>
      <c r="B42" s="309"/>
      <c r="C42" s="308"/>
      <c r="D42" s="309"/>
      <c r="E42" s="309"/>
      <c r="F42" s="309"/>
      <c r="G42" s="310"/>
      <c r="H42" s="310"/>
      <c r="I42" s="310"/>
      <c r="J42" s="310"/>
      <c r="K42" s="372"/>
      <c r="L42" s="312"/>
      <c r="M42" s="314"/>
      <c r="N42" s="314"/>
      <c r="O42" s="314"/>
      <c r="P42" s="315"/>
      <c r="Q42" s="845"/>
      <c r="R42" s="846"/>
    </row>
    <row r="43" spans="1:19" s="844" customFormat="1" ht="6" customHeight="1" thickBot="1" x14ac:dyDescent="0.25">
      <c r="A43" s="55"/>
      <c r="B43" s="58"/>
      <c r="C43" s="57"/>
      <c r="D43" s="58"/>
      <c r="E43" s="58"/>
      <c r="F43" s="58"/>
      <c r="G43" s="75"/>
      <c r="H43" s="75"/>
      <c r="I43" s="75"/>
      <c r="J43" s="75"/>
      <c r="K43" s="298"/>
      <c r="L43" s="316"/>
      <c r="M43" s="316"/>
      <c r="N43" s="316"/>
      <c r="O43" s="316"/>
      <c r="P43" s="318"/>
      <c r="Q43" s="847"/>
      <c r="R43" s="848"/>
    </row>
    <row r="44" spans="1:19" ht="19.899999999999999" customHeight="1" x14ac:dyDescent="0.2">
      <c r="A44" s="1023" t="s">
        <v>358</v>
      </c>
      <c r="B44" s="1024"/>
      <c r="C44" s="1024"/>
      <c r="D44" s="594"/>
      <c r="E44" s="594"/>
      <c r="F44" s="594"/>
      <c r="G44" s="595"/>
      <c r="H44" s="595"/>
      <c r="I44" s="595"/>
      <c r="J44" s="595"/>
      <c r="K44" s="594"/>
      <c r="L44" s="1054" t="s">
        <v>146</v>
      </c>
      <c r="M44" s="1054"/>
      <c r="N44" s="1054"/>
      <c r="O44" s="1054"/>
      <c r="P44" s="596"/>
      <c r="Q44" s="849"/>
      <c r="R44" s="850"/>
    </row>
    <row r="45" spans="1:19" x14ac:dyDescent="0.2">
      <c r="A45" s="866"/>
      <c r="C45" s="867"/>
      <c r="L45" s="880"/>
      <c r="M45" s="880"/>
      <c r="N45" s="880"/>
      <c r="O45" s="880"/>
      <c r="P45" s="872"/>
      <c r="R45" s="851"/>
    </row>
    <row r="46" spans="1:19" x14ac:dyDescent="0.2">
      <c r="A46" s="292"/>
      <c r="B46" s="992"/>
      <c r="C46" s="992"/>
      <c r="G46" s="101"/>
      <c r="H46" s="101"/>
      <c r="I46" s="101"/>
      <c r="J46" s="101"/>
      <c r="M46" s="880"/>
      <c r="N46" s="880"/>
      <c r="P46" s="872"/>
      <c r="R46" s="851"/>
    </row>
    <row r="47" spans="1:19" ht="22.5" customHeight="1" x14ac:dyDescent="0.2">
      <c r="A47" s="292"/>
      <c r="B47" s="1009" t="s">
        <v>222</v>
      </c>
      <c r="C47" s="1009"/>
      <c r="D47" s="873"/>
      <c r="E47" s="873"/>
      <c r="G47" s="101"/>
      <c r="H47" s="101"/>
      <c r="I47" s="101"/>
      <c r="J47" s="101"/>
      <c r="L47" s="1005" t="s">
        <v>148</v>
      </c>
      <c r="M47" s="1005"/>
      <c r="N47" s="1005"/>
      <c r="O47" s="1005"/>
      <c r="P47" s="1006"/>
      <c r="Q47" s="813"/>
      <c r="R47" s="852"/>
    </row>
    <row r="48" spans="1:19" ht="19.899999999999999" customHeight="1" x14ac:dyDescent="0.2">
      <c r="A48" s="292"/>
      <c r="B48" s="992" t="s">
        <v>147</v>
      </c>
      <c r="C48" s="992"/>
      <c r="G48" s="101"/>
      <c r="H48" s="101"/>
      <c r="I48" s="101"/>
      <c r="J48" s="101"/>
      <c r="L48" s="993" t="s">
        <v>119</v>
      </c>
      <c r="M48" s="993"/>
      <c r="N48" s="993"/>
      <c r="O48" s="993"/>
      <c r="P48" s="994"/>
      <c r="R48" s="851"/>
    </row>
    <row r="49" spans="1:18" ht="4.1500000000000004" customHeight="1" thickBot="1" x14ac:dyDescent="0.25">
      <c r="A49" s="292"/>
      <c r="G49" s="101"/>
      <c r="H49" s="101"/>
      <c r="I49" s="101"/>
      <c r="J49" s="101"/>
      <c r="M49" s="880"/>
      <c r="N49" s="880"/>
      <c r="P49" s="872"/>
      <c r="R49" s="851"/>
    </row>
    <row r="50" spans="1:18" ht="19.899999999999999" customHeight="1" x14ac:dyDescent="0.2">
      <c r="A50" s="1023" t="s">
        <v>149</v>
      </c>
      <c r="B50" s="1024"/>
      <c r="C50" s="1024"/>
      <c r="D50" s="1024"/>
      <c r="E50" s="1024"/>
      <c r="F50" s="1024"/>
      <c r="G50" s="1024"/>
      <c r="H50" s="1024"/>
      <c r="I50" s="1024"/>
      <c r="J50" s="1024"/>
      <c r="K50" s="1024"/>
      <c r="L50" s="1024"/>
      <c r="M50" s="1024"/>
      <c r="N50" s="1024"/>
      <c r="O50" s="1024"/>
      <c r="P50" s="1025"/>
      <c r="Q50" s="853"/>
      <c r="R50" s="854"/>
    </row>
    <row r="51" spans="1:18" x14ac:dyDescent="0.2">
      <c r="A51" s="292"/>
      <c r="P51" s="872"/>
      <c r="R51" s="851"/>
    </row>
    <row r="52" spans="1:18" x14ac:dyDescent="0.2">
      <c r="A52" s="292"/>
      <c r="P52" s="872"/>
      <c r="R52" s="851"/>
    </row>
    <row r="53" spans="1:18" x14ac:dyDescent="0.2">
      <c r="A53" s="292"/>
      <c r="J53" s="992"/>
      <c r="K53" s="992"/>
      <c r="L53" s="992"/>
      <c r="P53" s="872"/>
      <c r="R53" s="851"/>
    </row>
    <row r="54" spans="1:18" ht="25.15" customHeight="1" x14ac:dyDescent="0.2">
      <c r="A54" s="292"/>
      <c r="B54" s="865"/>
      <c r="C54" s="535" t="s">
        <v>156</v>
      </c>
      <c r="D54" s="873"/>
      <c r="E54" s="114"/>
      <c r="F54" s="1009" t="s">
        <v>155</v>
      </c>
      <c r="G54" s="1009"/>
      <c r="H54" s="1009"/>
      <c r="I54" s="115"/>
      <c r="J54" s="1009" t="s">
        <v>235</v>
      </c>
      <c r="K54" s="1009"/>
      <c r="L54" s="1009"/>
      <c r="N54" s="531"/>
      <c r="O54" s="1005" t="s">
        <v>151</v>
      </c>
      <c r="P54" s="1006"/>
      <c r="Q54" s="813"/>
      <c r="R54" s="851"/>
    </row>
    <row r="55" spans="1:18" ht="19.899999999999999" customHeight="1" x14ac:dyDescent="0.2">
      <c r="A55" s="292"/>
      <c r="B55" s="865"/>
      <c r="C55" s="867" t="s">
        <v>157</v>
      </c>
      <c r="E55" s="114"/>
      <c r="F55" s="992" t="s">
        <v>531</v>
      </c>
      <c r="G55" s="992"/>
      <c r="H55" s="992"/>
      <c r="J55" s="992" t="s">
        <v>153</v>
      </c>
      <c r="K55" s="992"/>
      <c r="L55" s="992"/>
      <c r="N55" s="531"/>
      <c r="O55" s="1007" t="s">
        <v>153</v>
      </c>
      <c r="P55" s="1008"/>
      <c r="R55" s="851"/>
    </row>
    <row r="56" spans="1:18" ht="19.899999999999999" customHeight="1" x14ac:dyDescent="0.2">
      <c r="A56" s="292"/>
      <c r="B56" s="865"/>
      <c r="C56" s="867"/>
      <c r="E56" s="114"/>
      <c r="G56" s="116"/>
      <c r="H56" s="116"/>
      <c r="J56" s="116"/>
      <c r="L56" s="532"/>
      <c r="N56" s="531"/>
      <c r="P56" s="872"/>
      <c r="R56" s="851"/>
    </row>
    <row r="57" spans="1:18" x14ac:dyDescent="0.2">
      <c r="A57" s="292"/>
      <c r="P57" s="872"/>
      <c r="R57" s="851"/>
    </row>
    <row r="58" spans="1:18" x14ac:dyDescent="0.2">
      <c r="A58" s="292"/>
      <c r="E58" s="1009"/>
      <c r="F58" s="1009"/>
      <c r="P58" s="872"/>
      <c r="R58" s="851"/>
    </row>
    <row r="59" spans="1:18" ht="25.15" customHeight="1" x14ac:dyDescent="0.2">
      <c r="A59" s="292"/>
      <c r="B59" s="865"/>
      <c r="C59" s="535" t="s">
        <v>150</v>
      </c>
      <c r="D59" s="114"/>
      <c r="E59" s="873"/>
      <c r="F59" s="1022" t="s">
        <v>248</v>
      </c>
      <c r="G59" s="1022"/>
      <c r="H59" s="1022"/>
      <c r="J59" s="1009" t="s">
        <v>159</v>
      </c>
      <c r="K59" s="1009"/>
      <c r="L59" s="1009"/>
      <c r="N59" s="531"/>
      <c r="O59" s="1005" t="s">
        <v>152</v>
      </c>
      <c r="P59" s="1006"/>
      <c r="Q59" s="813"/>
      <c r="R59" s="851"/>
    </row>
    <row r="60" spans="1:18" ht="19.899999999999999" customHeight="1" x14ac:dyDescent="0.2">
      <c r="A60" s="292"/>
      <c r="C60" s="867" t="s">
        <v>153</v>
      </c>
      <c r="D60" s="114"/>
      <c r="F60" s="992" t="s">
        <v>249</v>
      </c>
      <c r="G60" s="992"/>
      <c r="H60" s="992"/>
      <c r="J60" s="992" t="s">
        <v>153</v>
      </c>
      <c r="K60" s="992"/>
      <c r="L60" s="992"/>
      <c r="N60" s="531"/>
      <c r="O60" s="1007" t="s">
        <v>153</v>
      </c>
      <c r="P60" s="1008"/>
      <c r="R60" s="851"/>
    </row>
    <row r="61" spans="1:18" ht="1.1499999999999999" customHeight="1" thickBot="1" x14ac:dyDescent="0.25">
      <c r="A61" s="293"/>
      <c r="B61" s="294"/>
      <c r="C61" s="56"/>
      <c r="D61" s="294"/>
      <c r="E61" s="294"/>
      <c r="F61" s="294"/>
      <c r="G61" s="295"/>
      <c r="H61" s="295"/>
      <c r="I61" s="295"/>
      <c r="J61" s="295"/>
      <c r="K61" s="294"/>
      <c r="L61" s="298"/>
      <c r="M61" s="533"/>
      <c r="N61" s="533"/>
      <c r="O61" s="298"/>
      <c r="P61" s="299"/>
      <c r="Q61" s="855"/>
      <c r="R61" s="856"/>
    </row>
    <row r="71" spans="1:18" ht="60.75" x14ac:dyDescent="0.2">
      <c r="A71" s="861" t="e">
        <f>+#REF!+1</f>
        <v>#REF!</v>
      </c>
      <c r="B71" s="861" t="s">
        <v>371</v>
      </c>
      <c r="C71" s="536" t="s">
        <v>374</v>
      </c>
      <c r="D71" s="980" t="s">
        <v>299</v>
      </c>
      <c r="E71" s="980"/>
      <c r="F71" s="861" t="s">
        <v>253</v>
      </c>
      <c r="G71" s="862" t="s">
        <v>230</v>
      </c>
      <c r="H71" s="862" t="s">
        <v>230</v>
      </c>
      <c r="I71" s="862" t="s">
        <v>229</v>
      </c>
      <c r="J71" s="862" t="s">
        <v>229</v>
      </c>
      <c r="K71" s="99" t="s">
        <v>367</v>
      </c>
      <c r="L71" s="879">
        <v>2000000</v>
      </c>
      <c r="M71" s="1045"/>
      <c r="N71" s="1045"/>
      <c r="O71" s="879">
        <f>+L71</f>
        <v>2000000</v>
      </c>
      <c r="P71" s="509"/>
      <c r="Q71" s="832" t="s">
        <v>378</v>
      </c>
      <c r="R71" s="835" t="s">
        <v>462</v>
      </c>
    </row>
  </sheetData>
  <mergeCells count="102">
    <mergeCell ref="D71:E71"/>
    <mergeCell ref="M71:N71"/>
    <mergeCell ref="E58:F58"/>
    <mergeCell ref="F59:H59"/>
    <mergeCell ref="J59:L59"/>
    <mergeCell ref="M30:N30"/>
    <mergeCell ref="L48:P48"/>
    <mergeCell ref="D31:E31"/>
    <mergeCell ref="C32:E32"/>
    <mergeCell ref="M32:N32"/>
    <mergeCell ref="D40:E40"/>
    <mergeCell ref="M40:N40"/>
    <mergeCell ref="D41:E41"/>
    <mergeCell ref="M41:N41"/>
    <mergeCell ref="B46:C46"/>
    <mergeCell ref="B47:C47"/>
    <mergeCell ref="L47:P47"/>
    <mergeCell ref="O59:P59"/>
    <mergeCell ref="F60:H60"/>
    <mergeCell ref="J60:L60"/>
    <mergeCell ref="O60:P60"/>
    <mergeCell ref="A50:P50"/>
    <mergeCell ref="J53:L53"/>
    <mergeCell ref="F54:H54"/>
    <mergeCell ref="J54:L54"/>
    <mergeCell ref="O54:P54"/>
    <mergeCell ref="F55:H55"/>
    <mergeCell ref="J55:L55"/>
    <mergeCell ref="O55:P55"/>
    <mergeCell ref="B48:C48"/>
    <mergeCell ref="D35:E35"/>
    <mergeCell ref="M35:N35"/>
    <mergeCell ref="D36:E36"/>
    <mergeCell ref="M36:N36"/>
    <mergeCell ref="A44:C44"/>
    <mergeCell ref="L44:O44"/>
    <mergeCell ref="D38:E38"/>
    <mergeCell ref="C39:E39"/>
    <mergeCell ref="M39:N39"/>
    <mergeCell ref="D37:E37"/>
    <mergeCell ref="M37:N37"/>
    <mergeCell ref="M38:N38"/>
    <mergeCell ref="A1:R1"/>
    <mergeCell ref="A2:R2"/>
    <mergeCell ref="A3:R3"/>
    <mergeCell ref="A4:R4"/>
    <mergeCell ref="A6:A7"/>
    <mergeCell ref="B6:B7"/>
    <mergeCell ref="C6:C7"/>
    <mergeCell ref="D6:E7"/>
    <mergeCell ref="F6:F7"/>
    <mergeCell ref="G6:J6"/>
    <mergeCell ref="K6:K7"/>
    <mergeCell ref="L6:O6"/>
    <mergeCell ref="P6:P7"/>
    <mergeCell ref="M7:N7"/>
    <mergeCell ref="D22:E22"/>
    <mergeCell ref="M22:N22"/>
    <mergeCell ref="D26:E26"/>
    <mergeCell ref="D23:E23"/>
    <mergeCell ref="M23:N23"/>
    <mergeCell ref="M26:N26"/>
    <mergeCell ref="M27:N27"/>
    <mergeCell ref="D28:E28"/>
    <mergeCell ref="M28:N28"/>
    <mergeCell ref="D8:E8"/>
    <mergeCell ref="M8:N8"/>
    <mergeCell ref="M21:N21"/>
    <mergeCell ref="D21:E21"/>
    <mergeCell ref="D17:E17"/>
    <mergeCell ref="M17:N17"/>
    <mergeCell ref="D18:E18"/>
    <mergeCell ref="M18:N18"/>
    <mergeCell ref="M19:N19"/>
    <mergeCell ref="D16:E16"/>
    <mergeCell ref="M16:N16"/>
    <mergeCell ref="D9:E9"/>
    <mergeCell ref="M9:N9"/>
    <mergeCell ref="D34:E34"/>
    <mergeCell ref="M34:N34"/>
    <mergeCell ref="D10:E10"/>
    <mergeCell ref="M10:N10"/>
    <mergeCell ref="D11:E11"/>
    <mergeCell ref="M11:N11"/>
    <mergeCell ref="D24:E24"/>
    <mergeCell ref="M24:N24"/>
    <mergeCell ref="M29:N29"/>
    <mergeCell ref="D30:E30"/>
    <mergeCell ref="D12:E12"/>
    <mergeCell ref="M12:N12"/>
    <mergeCell ref="C19:E19"/>
    <mergeCell ref="C27:E27"/>
    <mergeCell ref="M20:N20"/>
    <mergeCell ref="D13:E13"/>
    <mergeCell ref="M13:N13"/>
    <mergeCell ref="D15:E15"/>
    <mergeCell ref="M15:N15"/>
    <mergeCell ref="M14:N14"/>
    <mergeCell ref="D14:E14"/>
    <mergeCell ref="D29:E29"/>
    <mergeCell ref="D25:E25"/>
    <mergeCell ref="M25:N25"/>
  </mergeCells>
  <printOptions horizontalCentered="1"/>
  <pageMargins left="0.39370078740157483" right="0.31496062992125984" top="0.51181102362204722" bottom="0.39370078740157483" header="0.19685039370078741" footer="7.874015748031496E-2"/>
  <pageSetup paperSize="14" scale="63" fitToHeight="0" orientation="landscape" r:id="rId1"/>
  <headerFooter alignWithMargins="0"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4"/>
  <sheetViews>
    <sheetView topLeftCell="A101" workbookViewId="0">
      <selection activeCell="C116" sqref="C116"/>
    </sheetView>
  </sheetViews>
  <sheetFormatPr defaultRowHeight="15" x14ac:dyDescent="0.25"/>
  <cols>
    <col min="1" max="1" width="8.7109375" style="427"/>
    <col min="2" max="2" width="8.7109375" style="428"/>
    <col min="3" max="3" width="69.28515625" style="451" customWidth="1"/>
    <col min="4" max="4" width="14.42578125" style="428" customWidth="1"/>
    <col min="5" max="5" width="15.7109375" style="428" customWidth="1"/>
    <col min="7" max="7" width="11.42578125" style="809" bestFit="1" customWidth="1"/>
    <col min="8" max="8" width="11.140625" style="809" bestFit="1" customWidth="1"/>
  </cols>
  <sheetData>
    <row r="1" spans="1:5" x14ac:dyDescent="0.25">
      <c r="C1" s="427" t="s">
        <v>121</v>
      </c>
    </row>
    <row r="2" spans="1:5" x14ac:dyDescent="0.25">
      <c r="C2" s="429" t="s">
        <v>554</v>
      </c>
    </row>
    <row r="3" spans="1:5" x14ac:dyDescent="0.25">
      <c r="C3" s="427" t="s">
        <v>555</v>
      </c>
    </row>
    <row r="4" spans="1:5" ht="15.75" x14ac:dyDescent="0.25">
      <c r="C4" s="430" t="s">
        <v>556</v>
      </c>
    </row>
    <row r="5" spans="1:5" ht="15.75" x14ac:dyDescent="0.25">
      <c r="C5" s="430"/>
    </row>
    <row r="6" spans="1:5" x14ac:dyDescent="0.25">
      <c r="C6" s="427" t="s">
        <v>557</v>
      </c>
    </row>
    <row r="7" spans="1:5" ht="15.75" x14ac:dyDescent="0.25">
      <c r="C7" s="430" t="s">
        <v>558</v>
      </c>
    </row>
    <row r="8" spans="1:5" ht="15.75" x14ac:dyDescent="0.25">
      <c r="C8" s="430" t="s">
        <v>559</v>
      </c>
    </row>
    <row r="9" spans="1:5" x14ac:dyDescent="0.25">
      <c r="C9" s="427" t="s">
        <v>560</v>
      </c>
    </row>
    <row r="11" spans="1:5" x14ac:dyDescent="0.25">
      <c r="A11" s="431" t="s">
        <v>561</v>
      </c>
      <c r="B11" s="431" t="s">
        <v>262</v>
      </c>
      <c r="C11" s="431" t="s">
        <v>562</v>
      </c>
      <c r="D11" s="431" t="s">
        <v>563</v>
      </c>
      <c r="E11" s="431" t="s">
        <v>564</v>
      </c>
    </row>
    <row r="12" spans="1:5" x14ac:dyDescent="0.25">
      <c r="A12" s="431"/>
      <c r="B12" s="432"/>
      <c r="C12" s="433" t="s">
        <v>565</v>
      </c>
      <c r="D12" s="432"/>
      <c r="E12" s="432"/>
    </row>
    <row r="13" spans="1:5" x14ac:dyDescent="0.25">
      <c r="A13" s="431">
        <v>2015</v>
      </c>
      <c r="B13" s="432">
        <v>3</v>
      </c>
      <c r="C13" s="434" t="s">
        <v>566</v>
      </c>
      <c r="D13" s="432" t="s">
        <v>339</v>
      </c>
      <c r="E13" s="435">
        <v>700000</v>
      </c>
    </row>
    <row r="14" spans="1:5" x14ac:dyDescent="0.25">
      <c r="A14" s="431"/>
      <c r="B14" s="432"/>
      <c r="C14" s="433" t="s">
        <v>567</v>
      </c>
      <c r="D14" s="432"/>
      <c r="E14" s="436">
        <v>1500000</v>
      </c>
    </row>
    <row r="15" spans="1:5" x14ac:dyDescent="0.25">
      <c r="A15" s="431">
        <v>2016</v>
      </c>
      <c r="B15" s="432">
        <v>2</v>
      </c>
      <c r="C15" s="434" t="s">
        <v>568</v>
      </c>
      <c r="D15" s="432" t="s">
        <v>123</v>
      </c>
      <c r="E15" s="435">
        <v>2285000</v>
      </c>
    </row>
    <row r="16" spans="1:5" x14ac:dyDescent="0.25">
      <c r="A16" s="431"/>
      <c r="B16" s="432"/>
      <c r="C16" s="433" t="s">
        <v>569</v>
      </c>
      <c r="D16" s="432"/>
      <c r="E16" s="436">
        <v>2385000</v>
      </c>
    </row>
    <row r="17" spans="1:5" x14ac:dyDescent="0.25">
      <c r="A17" s="431">
        <v>2017</v>
      </c>
      <c r="B17" s="432">
        <v>4</v>
      </c>
      <c r="C17" s="434" t="s">
        <v>880</v>
      </c>
      <c r="D17" s="432" t="s">
        <v>123</v>
      </c>
      <c r="E17" s="435">
        <v>700000</v>
      </c>
    </row>
    <row r="18" spans="1:5" x14ac:dyDescent="0.25">
      <c r="A18" s="431">
        <v>2017</v>
      </c>
      <c r="B18" s="432">
        <v>5</v>
      </c>
      <c r="C18" s="434" t="s">
        <v>570</v>
      </c>
      <c r="D18" s="432" t="s">
        <v>277</v>
      </c>
      <c r="E18" s="435">
        <v>3300000</v>
      </c>
    </row>
    <row r="19" spans="1:5" x14ac:dyDescent="0.25">
      <c r="A19" s="431">
        <v>2017</v>
      </c>
      <c r="B19" s="432">
        <v>6</v>
      </c>
      <c r="C19" s="434" t="s">
        <v>571</v>
      </c>
      <c r="D19" s="432" t="s">
        <v>287</v>
      </c>
      <c r="E19" s="435">
        <v>650000</v>
      </c>
    </row>
    <row r="20" spans="1:5" x14ac:dyDescent="0.25">
      <c r="A20" s="431">
        <v>2017</v>
      </c>
      <c r="B20" s="432">
        <v>7</v>
      </c>
      <c r="C20" s="434" t="s">
        <v>572</v>
      </c>
      <c r="D20" s="432" t="s">
        <v>281</v>
      </c>
      <c r="E20" s="435">
        <v>100000</v>
      </c>
    </row>
    <row r="21" spans="1:5" x14ac:dyDescent="0.25">
      <c r="A21" s="431">
        <v>2017</v>
      </c>
      <c r="B21" s="432">
        <v>8</v>
      </c>
      <c r="C21" s="434" t="s">
        <v>573</v>
      </c>
      <c r="D21" s="432" t="s">
        <v>299</v>
      </c>
      <c r="E21" s="435">
        <v>360000</v>
      </c>
    </row>
    <row r="22" spans="1:5" x14ac:dyDescent="0.25">
      <c r="A22" s="431">
        <v>2017</v>
      </c>
      <c r="B22" s="432">
        <v>9</v>
      </c>
      <c r="C22" s="434" t="s">
        <v>574</v>
      </c>
      <c r="D22" s="432" t="s">
        <v>394</v>
      </c>
      <c r="E22" s="435">
        <v>1500000</v>
      </c>
    </row>
    <row r="23" spans="1:5" x14ac:dyDescent="0.25">
      <c r="A23" s="431">
        <v>2017</v>
      </c>
      <c r="B23" s="432">
        <v>10</v>
      </c>
      <c r="C23" s="434" t="s">
        <v>575</v>
      </c>
      <c r="D23" s="432" t="s">
        <v>277</v>
      </c>
      <c r="E23" s="435">
        <v>1200000</v>
      </c>
    </row>
    <row r="24" spans="1:5" x14ac:dyDescent="0.25">
      <c r="A24" s="431">
        <v>2017</v>
      </c>
      <c r="B24" s="432">
        <v>11</v>
      </c>
      <c r="C24" s="434" t="s">
        <v>576</v>
      </c>
      <c r="D24" s="432" t="s">
        <v>123</v>
      </c>
      <c r="E24" s="435">
        <v>105000</v>
      </c>
    </row>
    <row r="25" spans="1:5" x14ac:dyDescent="0.25">
      <c r="A25" s="431">
        <v>2017</v>
      </c>
      <c r="B25" s="432">
        <v>12</v>
      </c>
      <c r="C25" s="434" t="s">
        <v>577</v>
      </c>
      <c r="D25" s="432" t="s">
        <v>299</v>
      </c>
      <c r="E25" s="435">
        <v>2500000</v>
      </c>
    </row>
    <row r="26" spans="1:5" ht="28.15" customHeight="1" x14ac:dyDescent="0.25">
      <c r="A26" s="431">
        <v>2017</v>
      </c>
      <c r="B26" s="432">
        <v>13</v>
      </c>
      <c r="C26" s="438" t="s">
        <v>578</v>
      </c>
      <c r="D26" s="432" t="s">
        <v>274</v>
      </c>
      <c r="E26" s="435">
        <v>300000</v>
      </c>
    </row>
    <row r="27" spans="1:5" x14ac:dyDescent="0.25">
      <c r="A27" s="431">
        <v>2017</v>
      </c>
      <c r="B27" s="432">
        <v>14</v>
      </c>
      <c r="C27" s="434" t="s">
        <v>579</v>
      </c>
      <c r="D27" s="432" t="s">
        <v>283</v>
      </c>
      <c r="E27" s="435">
        <v>500000</v>
      </c>
    </row>
    <row r="28" spans="1:5" x14ac:dyDescent="0.25">
      <c r="A28" s="431">
        <v>2017</v>
      </c>
      <c r="B28" s="432">
        <v>15</v>
      </c>
      <c r="C28" s="434" t="s">
        <v>580</v>
      </c>
      <c r="D28" s="432" t="s">
        <v>299</v>
      </c>
      <c r="E28" s="435">
        <v>500000</v>
      </c>
    </row>
    <row r="29" spans="1:5" x14ac:dyDescent="0.25">
      <c r="A29" s="431">
        <v>2017</v>
      </c>
      <c r="B29" s="432">
        <v>16</v>
      </c>
      <c r="C29" s="434" t="s">
        <v>581</v>
      </c>
      <c r="D29" s="432" t="s">
        <v>274</v>
      </c>
      <c r="E29" s="435">
        <v>1500000</v>
      </c>
    </row>
    <row r="30" spans="1:5" x14ac:dyDescent="0.25">
      <c r="A30" s="431">
        <v>2017</v>
      </c>
      <c r="B30" s="432">
        <v>17</v>
      </c>
      <c r="C30" s="434" t="s">
        <v>582</v>
      </c>
      <c r="D30" s="432" t="s">
        <v>383</v>
      </c>
      <c r="E30" s="435">
        <v>800000</v>
      </c>
    </row>
    <row r="31" spans="1:5" x14ac:dyDescent="0.25">
      <c r="A31" s="431">
        <v>2017</v>
      </c>
      <c r="B31" s="432">
        <v>18</v>
      </c>
      <c r="C31" s="434" t="s">
        <v>583</v>
      </c>
      <c r="D31" s="432" t="s">
        <v>123</v>
      </c>
      <c r="E31" s="435">
        <v>300000</v>
      </c>
    </row>
    <row r="32" spans="1:5" x14ac:dyDescent="0.25">
      <c r="A32" s="431"/>
      <c r="B32" s="432"/>
      <c r="C32" s="433" t="s">
        <v>584</v>
      </c>
      <c r="D32" s="432"/>
      <c r="E32" s="436">
        <f>SUM(E17:E31)</f>
        <v>14315000</v>
      </c>
    </row>
    <row r="33" spans="1:8" ht="27.6" customHeight="1" x14ac:dyDescent="0.25">
      <c r="A33" s="431">
        <v>2018</v>
      </c>
      <c r="B33" s="432">
        <v>1</v>
      </c>
      <c r="C33" s="438" t="s">
        <v>585</v>
      </c>
      <c r="D33" s="432" t="s">
        <v>123</v>
      </c>
      <c r="E33" s="435">
        <v>1500000</v>
      </c>
    </row>
    <row r="34" spans="1:8" x14ac:dyDescent="0.25">
      <c r="A34" s="431">
        <v>2018</v>
      </c>
      <c r="B34" s="432">
        <v>2</v>
      </c>
      <c r="C34" s="434" t="s">
        <v>586</v>
      </c>
      <c r="D34" s="432" t="s">
        <v>123</v>
      </c>
      <c r="E34" s="435">
        <v>5000000</v>
      </c>
    </row>
    <row r="35" spans="1:8" x14ac:dyDescent="0.25">
      <c r="A35" s="431">
        <v>2018</v>
      </c>
      <c r="B35" s="432">
        <v>3</v>
      </c>
      <c r="C35" s="434" t="s">
        <v>587</v>
      </c>
      <c r="D35" s="432" t="s">
        <v>123</v>
      </c>
      <c r="E35" s="435">
        <v>300000</v>
      </c>
    </row>
    <row r="36" spans="1:8" s="440" customFormat="1" ht="15.6" customHeight="1" x14ac:dyDescent="0.25">
      <c r="A36" s="431">
        <v>2018</v>
      </c>
      <c r="B36" s="439">
        <v>4</v>
      </c>
      <c r="C36" s="440" t="s">
        <v>588</v>
      </c>
      <c r="D36" s="439" t="s">
        <v>383</v>
      </c>
      <c r="E36" s="441">
        <v>1500000</v>
      </c>
      <c r="G36" s="810"/>
      <c r="H36" s="810"/>
    </row>
    <row r="37" spans="1:8" ht="26.25" x14ac:dyDescent="0.25">
      <c r="A37" s="431">
        <v>2018</v>
      </c>
      <c r="B37" s="432">
        <v>5</v>
      </c>
      <c r="C37" s="438" t="s">
        <v>589</v>
      </c>
      <c r="D37" s="432" t="s">
        <v>123</v>
      </c>
      <c r="E37" s="435">
        <v>2000000</v>
      </c>
    </row>
    <row r="38" spans="1:8" x14ac:dyDescent="0.25">
      <c r="A38" s="431">
        <v>2018</v>
      </c>
      <c r="B38" s="432">
        <v>6</v>
      </c>
      <c r="C38" s="434" t="s">
        <v>590</v>
      </c>
      <c r="D38" s="432" t="s">
        <v>383</v>
      </c>
      <c r="E38" s="435">
        <v>1500000</v>
      </c>
    </row>
    <row r="39" spans="1:8" x14ac:dyDescent="0.25">
      <c r="A39" s="431">
        <v>2018</v>
      </c>
      <c r="B39" s="432">
        <v>7</v>
      </c>
      <c r="C39" s="434" t="s">
        <v>591</v>
      </c>
      <c r="D39" s="432" t="s">
        <v>277</v>
      </c>
      <c r="E39" s="435">
        <v>1000000</v>
      </c>
    </row>
    <row r="41" spans="1:8" ht="26.25" x14ac:dyDescent="0.25">
      <c r="A41" s="431">
        <v>2018</v>
      </c>
      <c r="B41" s="432">
        <v>8</v>
      </c>
      <c r="C41" s="438" t="s">
        <v>592</v>
      </c>
      <c r="D41" s="432" t="s">
        <v>123</v>
      </c>
      <c r="E41" s="435">
        <v>1600000</v>
      </c>
    </row>
    <row r="42" spans="1:8" x14ac:dyDescent="0.25">
      <c r="A42" s="431">
        <v>2018</v>
      </c>
      <c r="B42" s="432">
        <v>9</v>
      </c>
      <c r="C42" s="526" t="s">
        <v>899</v>
      </c>
      <c r="D42" s="432" t="s">
        <v>123</v>
      </c>
      <c r="E42" s="435">
        <v>57000000</v>
      </c>
    </row>
    <row r="43" spans="1:8" ht="26.25" x14ac:dyDescent="0.25">
      <c r="A43" s="431">
        <v>2018</v>
      </c>
      <c r="B43" s="432">
        <v>10</v>
      </c>
      <c r="C43" s="438" t="s">
        <v>593</v>
      </c>
      <c r="D43" s="432" t="s">
        <v>123</v>
      </c>
      <c r="E43" s="435">
        <v>8000000</v>
      </c>
    </row>
    <row r="44" spans="1:8" x14ac:dyDescent="0.25">
      <c r="A44" s="431">
        <v>2018</v>
      </c>
      <c r="B44" s="432">
        <v>11</v>
      </c>
      <c r="C44" s="434" t="s">
        <v>594</v>
      </c>
      <c r="D44" s="432" t="s">
        <v>394</v>
      </c>
      <c r="E44" s="435">
        <v>250000</v>
      </c>
    </row>
    <row r="45" spans="1:8" x14ac:dyDescent="0.25">
      <c r="A45" s="431">
        <v>2018</v>
      </c>
      <c r="B45" s="432">
        <v>12</v>
      </c>
      <c r="C45" s="434" t="s">
        <v>595</v>
      </c>
      <c r="D45" s="432" t="s">
        <v>394</v>
      </c>
      <c r="E45" s="435">
        <v>250000</v>
      </c>
    </row>
    <row r="46" spans="1:8" x14ac:dyDescent="0.25">
      <c r="A46" s="431">
        <v>2018</v>
      </c>
      <c r="B46" s="1130">
        <v>13</v>
      </c>
      <c r="C46" s="442" t="s">
        <v>596</v>
      </c>
      <c r="D46" s="1130" t="s">
        <v>123</v>
      </c>
      <c r="E46" s="1136">
        <v>700000</v>
      </c>
    </row>
    <row r="47" spans="1:8" x14ac:dyDescent="0.25">
      <c r="A47" s="431">
        <v>2018</v>
      </c>
      <c r="B47" s="1131"/>
      <c r="C47" s="443" t="s">
        <v>597</v>
      </c>
      <c r="D47" s="1131"/>
      <c r="E47" s="1137"/>
    </row>
    <row r="48" spans="1:8" x14ac:dyDescent="0.25">
      <c r="A48" s="431">
        <v>2018</v>
      </c>
      <c r="B48" s="432">
        <v>14</v>
      </c>
      <c r="C48" s="434" t="s">
        <v>598</v>
      </c>
      <c r="D48" s="432" t="s">
        <v>306</v>
      </c>
      <c r="E48" s="435">
        <v>1000000</v>
      </c>
    </row>
    <row r="49" spans="1:5" x14ac:dyDescent="0.25">
      <c r="A49" s="431">
        <v>2018</v>
      </c>
      <c r="B49" s="432">
        <v>15</v>
      </c>
      <c r="C49" s="434" t="s">
        <v>599</v>
      </c>
      <c r="D49" s="432" t="s">
        <v>283</v>
      </c>
      <c r="E49" s="435">
        <v>1200000</v>
      </c>
    </row>
    <row r="50" spans="1:5" x14ac:dyDescent="0.25">
      <c r="A50" s="431"/>
      <c r="B50" s="432"/>
      <c r="C50" s="433" t="s">
        <v>600</v>
      </c>
      <c r="D50" s="432"/>
      <c r="E50" s="436">
        <v>82800000</v>
      </c>
    </row>
    <row r="51" spans="1:5" x14ac:dyDescent="0.25">
      <c r="A51" s="431">
        <v>2019</v>
      </c>
      <c r="B51" s="432">
        <v>1</v>
      </c>
      <c r="C51" s="434" t="s">
        <v>601</v>
      </c>
      <c r="D51" s="432" t="s">
        <v>123</v>
      </c>
      <c r="E51" s="444">
        <v>40000000</v>
      </c>
    </row>
    <row r="52" spans="1:5" x14ac:dyDescent="0.25">
      <c r="A52" s="431">
        <v>2019</v>
      </c>
      <c r="B52" s="432">
        <v>2</v>
      </c>
      <c r="C52" s="434" t="s">
        <v>602</v>
      </c>
      <c r="D52" s="432" t="s">
        <v>123</v>
      </c>
      <c r="E52" s="435">
        <v>8000000</v>
      </c>
    </row>
    <row r="53" spans="1:5" x14ac:dyDescent="0.25">
      <c r="A53" s="431">
        <v>2019</v>
      </c>
      <c r="B53" s="1130">
        <v>3</v>
      </c>
      <c r="C53" s="442" t="s">
        <v>603</v>
      </c>
      <c r="D53" s="1130" t="s">
        <v>123</v>
      </c>
      <c r="E53" s="1136">
        <v>2000000</v>
      </c>
    </row>
    <row r="54" spans="1:5" x14ac:dyDescent="0.25">
      <c r="A54" s="431">
        <v>2019</v>
      </c>
      <c r="B54" s="1131"/>
      <c r="C54" s="443" t="s">
        <v>604</v>
      </c>
      <c r="D54" s="1131"/>
      <c r="E54" s="1131"/>
    </row>
    <row r="55" spans="1:5" x14ac:dyDescent="0.25">
      <c r="A55" s="431">
        <v>2019</v>
      </c>
      <c r="B55" s="432">
        <v>4</v>
      </c>
      <c r="C55" s="434" t="s">
        <v>605</v>
      </c>
      <c r="D55" s="432" t="s">
        <v>123</v>
      </c>
      <c r="E55" s="435">
        <v>3000000</v>
      </c>
    </row>
    <row r="56" spans="1:5" x14ac:dyDescent="0.25">
      <c r="A56" s="431">
        <v>2019</v>
      </c>
      <c r="B56" s="432">
        <v>5</v>
      </c>
      <c r="C56" s="434" t="s">
        <v>606</v>
      </c>
      <c r="D56" s="432" t="s">
        <v>123</v>
      </c>
      <c r="E56" s="435">
        <v>200000</v>
      </c>
    </row>
    <row r="57" spans="1:5" x14ac:dyDescent="0.25">
      <c r="A57" s="431">
        <v>2019</v>
      </c>
      <c r="B57" s="432">
        <v>6</v>
      </c>
      <c r="C57" s="434" t="s">
        <v>607</v>
      </c>
      <c r="D57" s="432" t="s">
        <v>306</v>
      </c>
      <c r="E57" s="435">
        <v>500000</v>
      </c>
    </row>
    <row r="58" spans="1:5" x14ac:dyDescent="0.25">
      <c r="A58" s="431">
        <v>2019</v>
      </c>
      <c r="B58" s="432">
        <v>7</v>
      </c>
      <c r="C58" s="434" t="s">
        <v>608</v>
      </c>
      <c r="D58" s="432" t="s">
        <v>274</v>
      </c>
      <c r="E58" s="435">
        <v>500000</v>
      </c>
    </row>
    <row r="59" spans="1:5" x14ac:dyDescent="0.25">
      <c r="A59" s="431">
        <v>2019</v>
      </c>
      <c r="B59" s="1130">
        <v>8</v>
      </c>
      <c r="C59" s="442" t="s">
        <v>609</v>
      </c>
      <c r="D59" s="1130" t="s">
        <v>277</v>
      </c>
      <c r="E59" s="1136">
        <v>80000</v>
      </c>
    </row>
    <row r="60" spans="1:5" x14ac:dyDescent="0.25">
      <c r="A60" s="431">
        <v>2019</v>
      </c>
      <c r="B60" s="1131"/>
      <c r="C60" s="443" t="s">
        <v>610</v>
      </c>
      <c r="D60" s="1131"/>
      <c r="E60" s="1131"/>
    </row>
    <row r="61" spans="1:5" x14ac:dyDescent="0.25">
      <c r="A61" s="431">
        <v>2019</v>
      </c>
      <c r="B61" s="432">
        <v>9</v>
      </c>
      <c r="C61" s="434" t="s">
        <v>611</v>
      </c>
      <c r="D61" s="432" t="s">
        <v>123</v>
      </c>
      <c r="E61" s="435">
        <v>178000</v>
      </c>
    </row>
    <row r="62" spans="1:5" x14ac:dyDescent="0.25">
      <c r="A62" s="431">
        <v>2019</v>
      </c>
      <c r="B62" s="432">
        <v>10</v>
      </c>
      <c r="C62" s="434" t="s">
        <v>612</v>
      </c>
      <c r="D62" s="432" t="s">
        <v>302</v>
      </c>
      <c r="E62" s="435">
        <v>1500000</v>
      </c>
    </row>
    <row r="63" spans="1:5" x14ac:dyDescent="0.25">
      <c r="A63" s="431">
        <v>2019</v>
      </c>
      <c r="B63" s="432">
        <v>11</v>
      </c>
      <c r="C63" s="434" t="s">
        <v>613</v>
      </c>
      <c r="D63" s="432" t="s">
        <v>123</v>
      </c>
      <c r="E63" s="435">
        <v>8000000</v>
      </c>
    </row>
    <row r="64" spans="1:5" x14ac:dyDescent="0.25">
      <c r="A64" s="431">
        <v>2019</v>
      </c>
      <c r="B64" s="1130">
        <v>12</v>
      </c>
      <c r="C64" s="442" t="s">
        <v>614</v>
      </c>
      <c r="D64" s="1130" t="s">
        <v>123</v>
      </c>
      <c r="E64" s="1136">
        <v>2000000</v>
      </c>
    </row>
    <row r="65" spans="1:8" x14ac:dyDescent="0.25">
      <c r="A65" s="431">
        <v>2019</v>
      </c>
      <c r="B65" s="1131"/>
      <c r="C65" s="443" t="s">
        <v>615</v>
      </c>
      <c r="D65" s="1131"/>
      <c r="E65" s="1131"/>
      <c r="G65" s="809">
        <f>79918.52+23000+7430.8</f>
        <v>110349.32</v>
      </c>
    </row>
    <row r="66" spans="1:8" x14ac:dyDescent="0.25">
      <c r="A66" s="431">
        <v>2019</v>
      </c>
      <c r="B66" s="1130">
        <v>13</v>
      </c>
      <c r="C66" s="442" t="s">
        <v>616</v>
      </c>
      <c r="D66" s="1130" t="s">
        <v>287</v>
      </c>
      <c r="E66" s="1136">
        <v>1000000</v>
      </c>
      <c r="G66" s="809">
        <f>+G65-15000</f>
        <v>95349.32</v>
      </c>
    </row>
    <row r="67" spans="1:8" x14ac:dyDescent="0.25">
      <c r="A67" s="431">
        <v>2019</v>
      </c>
      <c r="B67" s="1131"/>
      <c r="C67" s="443" t="s">
        <v>617</v>
      </c>
      <c r="D67" s="1131"/>
      <c r="E67" s="1131"/>
    </row>
    <row r="68" spans="1:8" x14ac:dyDescent="0.25">
      <c r="A68" s="431">
        <v>2019</v>
      </c>
      <c r="B68" s="432">
        <v>14</v>
      </c>
      <c r="C68" s="434" t="s">
        <v>618</v>
      </c>
      <c r="D68" s="432" t="s">
        <v>123</v>
      </c>
      <c r="E68" s="435">
        <v>6000000</v>
      </c>
    </row>
    <row r="69" spans="1:8" x14ac:dyDescent="0.25">
      <c r="A69" s="431">
        <v>2019</v>
      </c>
      <c r="B69" s="432">
        <v>15</v>
      </c>
      <c r="C69" s="434" t="s">
        <v>619</v>
      </c>
      <c r="D69" s="432" t="s">
        <v>123</v>
      </c>
      <c r="E69" s="435">
        <v>3000000</v>
      </c>
    </row>
    <row r="70" spans="1:8" x14ac:dyDescent="0.25">
      <c r="A70" s="431">
        <v>2019</v>
      </c>
      <c r="B70" s="432">
        <v>16</v>
      </c>
      <c r="C70" s="434" t="s">
        <v>620</v>
      </c>
      <c r="D70" s="432" t="s">
        <v>283</v>
      </c>
      <c r="E70" s="435">
        <v>1000000</v>
      </c>
    </row>
    <row r="71" spans="1:8" s="440" customFormat="1" ht="15.6" customHeight="1" x14ac:dyDescent="0.25">
      <c r="A71" s="431">
        <v>2019</v>
      </c>
      <c r="B71" s="432">
        <v>17</v>
      </c>
      <c r="C71" s="434" t="s">
        <v>621</v>
      </c>
      <c r="D71" s="432" t="s">
        <v>299</v>
      </c>
      <c r="E71" s="435">
        <v>4000000</v>
      </c>
      <c r="G71" s="810"/>
      <c r="H71" s="810"/>
    </row>
    <row r="72" spans="1:8" x14ac:dyDescent="0.25">
      <c r="A72" s="431">
        <v>2019</v>
      </c>
      <c r="B72" s="432">
        <v>18</v>
      </c>
      <c r="C72" s="434" t="s">
        <v>622</v>
      </c>
      <c r="D72" s="432" t="s">
        <v>306</v>
      </c>
      <c r="E72" s="435">
        <v>3000000</v>
      </c>
    </row>
    <row r="73" spans="1:8" x14ac:dyDescent="0.25">
      <c r="A73" s="431">
        <v>2019</v>
      </c>
      <c r="B73" s="432">
        <v>19</v>
      </c>
      <c r="C73" s="434" t="s">
        <v>623</v>
      </c>
      <c r="D73" s="432" t="s">
        <v>287</v>
      </c>
      <c r="E73" s="435">
        <v>500000</v>
      </c>
    </row>
    <row r="74" spans="1:8" x14ac:dyDescent="0.25">
      <c r="A74" s="431">
        <v>2019</v>
      </c>
      <c r="B74" s="432">
        <v>20</v>
      </c>
      <c r="C74" s="434" t="s">
        <v>624</v>
      </c>
      <c r="D74" s="432" t="s">
        <v>394</v>
      </c>
      <c r="E74" s="435">
        <v>2000000</v>
      </c>
    </row>
    <row r="75" spans="1:8" s="507" customFormat="1" x14ac:dyDescent="0.25">
      <c r="A75" s="515">
        <v>2019</v>
      </c>
      <c r="B75" s="510">
        <v>21</v>
      </c>
      <c r="C75" s="511" t="s">
        <v>625</v>
      </c>
      <c r="D75" s="510" t="s">
        <v>123</v>
      </c>
      <c r="E75" s="512">
        <v>2700000</v>
      </c>
      <c r="F75" s="507" t="s">
        <v>893</v>
      </c>
      <c r="G75" s="811"/>
      <c r="H75" s="811"/>
    </row>
    <row r="76" spans="1:8" x14ac:dyDescent="0.25">
      <c r="A76" s="431">
        <v>2019</v>
      </c>
      <c r="B76" s="432">
        <v>22</v>
      </c>
      <c r="C76" s="434" t="s">
        <v>626</v>
      </c>
      <c r="D76" s="432" t="s">
        <v>383</v>
      </c>
      <c r="E76" s="435">
        <v>20000000</v>
      </c>
    </row>
    <row r="77" spans="1:8" x14ac:dyDescent="0.25">
      <c r="A77" s="431"/>
      <c r="B77" s="432"/>
      <c r="C77" s="433" t="s">
        <v>627</v>
      </c>
      <c r="D77" s="432"/>
      <c r="E77" s="436">
        <v>109158000</v>
      </c>
    </row>
    <row r="78" spans="1:8" x14ac:dyDescent="0.25">
      <c r="A78" s="431"/>
      <c r="B78" s="432"/>
      <c r="C78" s="433" t="s">
        <v>628</v>
      </c>
      <c r="D78" s="432"/>
      <c r="E78" s="436">
        <v>213573000</v>
      </c>
    </row>
    <row r="79" spans="1:8" x14ac:dyDescent="0.25">
      <c r="A79" s="431"/>
      <c r="B79" s="432"/>
      <c r="C79" s="433" t="s">
        <v>629</v>
      </c>
      <c r="D79" s="432"/>
      <c r="E79" s="432"/>
    </row>
    <row r="80" spans="1:8" x14ac:dyDescent="0.25">
      <c r="A80" s="431">
        <v>2014</v>
      </c>
      <c r="B80" s="445">
        <v>1</v>
      </c>
      <c r="C80" s="434" t="s">
        <v>630</v>
      </c>
      <c r="D80" s="445" t="s">
        <v>631</v>
      </c>
      <c r="E80" s="446">
        <v>1600000</v>
      </c>
    </row>
    <row r="81" spans="1:5" x14ac:dyDescent="0.25">
      <c r="A81" s="431"/>
      <c r="B81" s="447"/>
      <c r="C81" s="448" t="s">
        <v>632</v>
      </c>
      <c r="D81" s="447"/>
      <c r="E81" s="449">
        <v>1600000</v>
      </c>
    </row>
    <row r="82" spans="1:5" x14ac:dyDescent="0.25">
      <c r="A82" s="431">
        <v>2015</v>
      </c>
      <c r="B82" s="432">
        <v>1</v>
      </c>
      <c r="C82" s="434" t="s">
        <v>633</v>
      </c>
      <c r="D82" s="445" t="s">
        <v>631</v>
      </c>
      <c r="E82" s="435">
        <v>1200000</v>
      </c>
    </row>
    <row r="83" spans="1:5" x14ac:dyDescent="0.25">
      <c r="A83" s="431"/>
      <c r="B83" s="432"/>
      <c r="C83" s="433" t="s">
        <v>634</v>
      </c>
      <c r="D83" s="432"/>
      <c r="E83" s="436">
        <v>1200000</v>
      </c>
    </row>
    <row r="85" spans="1:5" ht="17.25" customHeight="1" x14ac:dyDescent="0.25">
      <c r="A85" s="431">
        <v>2016</v>
      </c>
      <c r="B85" s="1130">
        <v>1</v>
      </c>
      <c r="C85" s="450" t="s">
        <v>635</v>
      </c>
      <c r="D85" s="1130" t="s">
        <v>299</v>
      </c>
      <c r="E85" s="1136">
        <v>1000000</v>
      </c>
    </row>
    <row r="86" spans="1:5" x14ac:dyDescent="0.25">
      <c r="A86" s="431">
        <v>2016</v>
      </c>
      <c r="B86" s="1131"/>
      <c r="C86" s="443" t="s">
        <v>636</v>
      </c>
      <c r="D86" s="1131"/>
      <c r="E86" s="1137"/>
    </row>
    <row r="87" spans="1:5" x14ac:dyDescent="0.25">
      <c r="A87" s="431"/>
      <c r="B87" s="432"/>
      <c r="C87" s="452" t="s">
        <v>637</v>
      </c>
      <c r="D87" s="432"/>
      <c r="E87" s="436">
        <v>1100000</v>
      </c>
    </row>
    <row r="88" spans="1:5" x14ac:dyDescent="0.25">
      <c r="A88" s="431">
        <v>2017</v>
      </c>
      <c r="B88" s="432">
        <v>1</v>
      </c>
      <c r="C88" s="434" t="s">
        <v>638</v>
      </c>
      <c r="D88" s="432" t="s">
        <v>283</v>
      </c>
      <c r="E88" s="435">
        <v>200000</v>
      </c>
    </row>
    <row r="89" spans="1:5" x14ac:dyDescent="0.25">
      <c r="A89" s="431">
        <v>2017</v>
      </c>
      <c r="B89" s="1130">
        <v>2</v>
      </c>
      <c r="C89" s="586" t="s">
        <v>944</v>
      </c>
      <c r="D89" s="1130" t="s">
        <v>295</v>
      </c>
      <c r="E89" s="1136">
        <v>10000000</v>
      </c>
    </row>
    <row r="90" spans="1:5" x14ac:dyDescent="0.25">
      <c r="A90" s="431">
        <v>2017</v>
      </c>
      <c r="B90" s="1131"/>
      <c r="C90" s="443"/>
      <c r="D90" s="1131"/>
      <c r="E90" s="1137"/>
    </row>
    <row r="91" spans="1:5" x14ac:dyDescent="0.25">
      <c r="A91" s="431">
        <v>2017</v>
      </c>
      <c r="B91" s="453">
        <v>3</v>
      </c>
      <c r="C91" s="443" t="s">
        <v>639</v>
      </c>
      <c r="D91" s="454" t="s">
        <v>640</v>
      </c>
      <c r="E91" s="455">
        <v>1000000</v>
      </c>
    </row>
    <row r="92" spans="1:5" x14ac:dyDescent="0.25">
      <c r="A92" s="431">
        <v>2017</v>
      </c>
      <c r="B92" s="432">
        <v>4</v>
      </c>
      <c r="C92" s="434" t="s">
        <v>641</v>
      </c>
      <c r="D92" s="432" t="s">
        <v>642</v>
      </c>
      <c r="E92" s="456">
        <v>500000</v>
      </c>
    </row>
    <row r="93" spans="1:5" x14ac:dyDescent="0.25">
      <c r="A93" s="431">
        <v>2017</v>
      </c>
      <c r="B93" s="1130">
        <v>5</v>
      </c>
      <c r="C93" s="442" t="s">
        <v>643</v>
      </c>
      <c r="D93" s="1130" t="s">
        <v>283</v>
      </c>
      <c r="E93" s="1136">
        <v>100000</v>
      </c>
    </row>
    <row r="94" spans="1:5" x14ac:dyDescent="0.25">
      <c r="A94" s="431">
        <v>2017</v>
      </c>
      <c r="B94" s="1131"/>
      <c r="C94" s="443" t="s">
        <v>644</v>
      </c>
      <c r="D94" s="1131"/>
      <c r="E94" s="1137"/>
    </row>
    <row r="95" spans="1:5" x14ac:dyDescent="0.25">
      <c r="A95" s="431">
        <v>2017</v>
      </c>
      <c r="B95" s="432">
        <v>6</v>
      </c>
      <c r="C95" s="457" t="s">
        <v>645</v>
      </c>
      <c r="D95" s="432" t="s">
        <v>283</v>
      </c>
      <c r="E95" s="455">
        <v>300000</v>
      </c>
    </row>
    <row r="96" spans="1:5" x14ac:dyDescent="0.25">
      <c r="A96" s="431">
        <v>2017</v>
      </c>
      <c r="B96" s="432">
        <v>7</v>
      </c>
      <c r="C96" s="434" t="s">
        <v>646</v>
      </c>
      <c r="D96" s="432" t="s">
        <v>642</v>
      </c>
      <c r="E96" s="458">
        <v>200000</v>
      </c>
    </row>
    <row r="97" spans="1:5" x14ac:dyDescent="0.25">
      <c r="A97" s="431">
        <v>2017</v>
      </c>
      <c r="B97" s="432">
        <v>8</v>
      </c>
      <c r="C97" s="434" t="s">
        <v>647</v>
      </c>
      <c r="D97" s="432" t="s">
        <v>295</v>
      </c>
      <c r="E97" s="444">
        <v>250000</v>
      </c>
    </row>
    <row r="98" spans="1:5" x14ac:dyDescent="0.25">
      <c r="A98" s="431">
        <v>2017</v>
      </c>
      <c r="B98" s="453">
        <v>9</v>
      </c>
      <c r="C98" s="442" t="s">
        <v>648</v>
      </c>
      <c r="D98" s="453" t="s">
        <v>295</v>
      </c>
      <c r="E98" s="435">
        <v>250000</v>
      </c>
    </row>
    <row r="99" spans="1:5" x14ac:dyDescent="0.25">
      <c r="A99" s="431">
        <v>2017</v>
      </c>
      <c r="B99" s="432">
        <v>10</v>
      </c>
      <c r="C99" s="434" t="s">
        <v>649</v>
      </c>
      <c r="D99" s="432" t="s">
        <v>283</v>
      </c>
      <c r="E99" s="435">
        <v>500000</v>
      </c>
    </row>
    <row r="100" spans="1:5" x14ac:dyDescent="0.25">
      <c r="A100" s="431">
        <v>2017</v>
      </c>
      <c r="B100" s="432">
        <v>11</v>
      </c>
      <c r="C100" s="434" t="s">
        <v>650</v>
      </c>
      <c r="D100" s="432" t="s">
        <v>383</v>
      </c>
      <c r="E100" s="435">
        <v>500000</v>
      </c>
    </row>
    <row r="101" spans="1:5" x14ac:dyDescent="0.25">
      <c r="A101" s="431">
        <v>2017</v>
      </c>
      <c r="B101" s="432">
        <v>12</v>
      </c>
      <c r="C101" s="434" t="s">
        <v>651</v>
      </c>
      <c r="D101" s="432" t="s">
        <v>306</v>
      </c>
      <c r="E101" s="455">
        <v>500000</v>
      </c>
    </row>
    <row r="102" spans="1:5" x14ac:dyDescent="0.25">
      <c r="A102" s="431">
        <v>2017</v>
      </c>
      <c r="B102" s="432">
        <v>13</v>
      </c>
      <c r="C102" s="434" t="s">
        <v>652</v>
      </c>
      <c r="D102" s="432" t="s">
        <v>394</v>
      </c>
      <c r="E102" s="455">
        <v>500000</v>
      </c>
    </row>
    <row r="103" spans="1:5" x14ac:dyDescent="0.25">
      <c r="A103" s="431">
        <v>2017</v>
      </c>
      <c r="B103" s="453">
        <v>14</v>
      </c>
      <c r="C103" s="442" t="s">
        <v>653</v>
      </c>
      <c r="D103" s="453" t="s">
        <v>394</v>
      </c>
      <c r="E103" s="455">
        <v>500000</v>
      </c>
    </row>
    <row r="104" spans="1:5" x14ac:dyDescent="0.25">
      <c r="A104" s="431">
        <v>2017</v>
      </c>
      <c r="B104" s="432">
        <v>15</v>
      </c>
      <c r="C104" s="434" t="s">
        <v>654</v>
      </c>
      <c r="D104" s="432" t="s">
        <v>299</v>
      </c>
      <c r="E104" s="435">
        <v>1000000</v>
      </c>
    </row>
    <row r="105" spans="1:5" x14ac:dyDescent="0.25">
      <c r="A105" s="431">
        <v>2017</v>
      </c>
      <c r="B105" s="432">
        <v>16</v>
      </c>
      <c r="C105" s="434" t="s">
        <v>655</v>
      </c>
      <c r="D105" s="432" t="s">
        <v>394</v>
      </c>
      <c r="E105" s="435">
        <v>1500000</v>
      </c>
    </row>
    <row r="106" spans="1:5" x14ac:dyDescent="0.25">
      <c r="A106" s="431"/>
      <c r="B106" s="432"/>
      <c r="C106" s="433" t="s">
        <v>656</v>
      </c>
      <c r="D106" s="432"/>
      <c r="E106" s="436">
        <v>17800000</v>
      </c>
    </row>
    <row r="107" spans="1:5" x14ac:dyDescent="0.25">
      <c r="A107" s="431">
        <v>2018</v>
      </c>
      <c r="B107" s="453">
        <v>1</v>
      </c>
      <c r="C107" s="442" t="s">
        <v>657</v>
      </c>
      <c r="D107" s="453" t="s">
        <v>299</v>
      </c>
      <c r="E107" s="459">
        <v>2500000</v>
      </c>
    </row>
    <row r="108" spans="1:5" x14ac:dyDescent="0.25">
      <c r="A108" s="431">
        <v>2018</v>
      </c>
      <c r="B108" s="1130">
        <v>2</v>
      </c>
      <c r="C108" s="442" t="s">
        <v>658</v>
      </c>
      <c r="D108" s="1130" t="s">
        <v>287</v>
      </c>
      <c r="E108" s="1136">
        <v>2000000</v>
      </c>
    </row>
    <row r="109" spans="1:5" x14ac:dyDescent="0.25">
      <c r="A109" s="431">
        <v>2018</v>
      </c>
      <c r="B109" s="1131"/>
      <c r="C109" s="443" t="s">
        <v>659</v>
      </c>
      <c r="D109" s="1131"/>
      <c r="E109" s="1131"/>
    </row>
    <row r="110" spans="1:5" x14ac:dyDescent="0.25">
      <c r="A110" s="431">
        <v>2018</v>
      </c>
      <c r="B110" s="432">
        <v>3</v>
      </c>
      <c r="C110" s="434" t="s">
        <v>660</v>
      </c>
      <c r="D110" s="432" t="s">
        <v>302</v>
      </c>
      <c r="E110" s="435">
        <v>500000</v>
      </c>
    </row>
    <row r="111" spans="1:5" x14ac:dyDescent="0.25">
      <c r="A111" s="431">
        <v>2018</v>
      </c>
      <c r="B111" s="1138">
        <v>4</v>
      </c>
      <c r="C111" s="442" t="s">
        <v>661</v>
      </c>
      <c r="D111" s="1138" t="s">
        <v>299</v>
      </c>
      <c r="E111" s="1141">
        <v>3300000</v>
      </c>
    </row>
    <row r="112" spans="1:5" x14ac:dyDescent="0.25">
      <c r="A112" s="431">
        <v>2018</v>
      </c>
      <c r="B112" s="1139"/>
      <c r="C112" s="443" t="s">
        <v>662</v>
      </c>
      <c r="D112" s="1139"/>
      <c r="E112" s="1142"/>
    </row>
    <row r="113" spans="1:8" x14ac:dyDescent="0.25">
      <c r="A113" s="431">
        <v>2018</v>
      </c>
      <c r="B113" s="432">
        <v>5</v>
      </c>
      <c r="C113" s="434" t="s">
        <v>663</v>
      </c>
      <c r="D113" s="432" t="s">
        <v>394</v>
      </c>
      <c r="E113" s="435">
        <v>2000000</v>
      </c>
    </row>
    <row r="114" spans="1:8" s="440" customFormat="1" ht="15.6" customHeight="1" x14ac:dyDescent="0.25">
      <c r="A114" s="431">
        <v>2018</v>
      </c>
      <c r="B114" s="432">
        <v>6</v>
      </c>
      <c r="C114" s="434" t="s">
        <v>664</v>
      </c>
      <c r="D114" s="432" t="s">
        <v>383</v>
      </c>
      <c r="E114" s="435">
        <v>16600000</v>
      </c>
      <c r="G114" s="810"/>
      <c r="H114" s="810"/>
    </row>
    <row r="115" spans="1:8" x14ac:dyDescent="0.25">
      <c r="A115" s="431"/>
      <c r="B115" s="432"/>
      <c r="C115" s="433" t="s">
        <v>665</v>
      </c>
      <c r="D115" s="432"/>
      <c r="E115" s="436">
        <v>26900000</v>
      </c>
    </row>
    <row r="116" spans="1:8" x14ac:dyDescent="0.25">
      <c r="A116" s="431">
        <v>2019</v>
      </c>
      <c r="B116" s="432">
        <v>1</v>
      </c>
      <c r="C116" s="434" t="s">
        <v>476</v>
      </c>
      <c r="D116" s="432" t="s">
        <v>123</v>
      </c>
      <c r="E116" s="435" t="s">
        <v>666</v>
      </c>
    </row>
    <row r="117" spans="1:8" x14ac:dyDescent="0.25">
      <c r="A117" s="431">
        <v>2019</v>
      </c>
      <c r="B117" s="432">
        <v>2</v>
      </c>
      <c r="C117" s="434" t="s">
        <v>667</v>
      </c>
      <c r="D117" s="432" t="s">
        <v>299</v>
      </c>
      <c r="E117" s="435">
        <v>500000</v>
      </c>
    </row>
    <row r="118" spans="1:8" x14ac:dyDescent="0.25">
      <c r="A118" s="431">
        <v>2019</v>
      </c>
      <c r="B118" s="432">
        <v>3</v>
      </c>
      <c r="C118" s="434" t="s">
        <v>668</v>
      </c>
      <c r="D118" s="432" t="s">
        <v>339</v>
      </c>
      <c r="E118" s="435">
        <v>1500000</v>
      </c>
    </row>
    <row r="119" spans="1:8" x14ac:dyDescent="0.25">
      <c r="A119" s="431">
        <v>2019</v>
      </c>
      <c r="B119" s="432">
        <v>4</v>
      </c>
      <c r="C119" s="434" t="s">
        <v>669</v>
      </c>
      <c r="D119" s="432" t="s">
        <v>277</v>
      </c>
      <c r="E119" s="435">
        <v>1500000</v>
      </c>
    </row>
    <row r="120" spans="1:8" x14ac:dyDescent="0.25">
      <c r="A120" s="431">
        <v>2019</v>
      </c>
      <c r="B120" s="432">
        <v>5</v>
      </c>
      <c r="C120" s="457" t="s">
        <v>670</v>
      </c>
      <c r="D120" s="432" t="s">
        <v>287</v>
      </c>
      <c r="E120" s="458">
        <v>2000000</v>
      </c>
    </row>
    <row r="121" spans="1:8" x14ac:dyDescent="0.25">
      <c r="A121" s="431">
        <v>2019</v>
      </c>
      <c r="B121" s="432">
        <v>6</v>
      </c>
      <c r="C121" s="457" t="s">
        <v>671</v>
      </c>
      <c r="D121" s="432" t="s">
        <v>287</v>
      </c>
      <c r="E121" s="458">
        <v>1000000</v>
      </c>
    </row>
    <row r="122" spans="1:8" x14ac:dyDescent="0.25">
      <c r="A122" s="431">
        <v>2019</v>
      </c>
      <c r="B122" s="432">
        <v>7</v>
      </c>
      <c r="C122" s="457" t="s">
        <v>672</v>
      </c>
      <c r="D122" s="432" t="s">
        <v>281</v>
      </c>
      <c r="E122" s="435">
        <v>3000000</v>
      </c>
    </row>
    <row r="123" spans="1:8" x14ac:dyDescent="0.25">
      <c r="A123" s="431">
        <v>2019</v>
      </c>
      <c r="B123" s="1130">
        <v>8</v>
      </c>
      <c r="C123" s="442" t="s">
        <v>673</v>
      </c>
      <c r="D123" s="1130" t="s">
        <v>295</v>
      </c>
      <c r="E123" s="1136">
        <v>500000</v>
      </c>
    </row>
    <row r="124" spans="1:8" x14ac:dyDescent="0.25">
      <c r="A124" s="431">
        <v>2019</v>
      </c>
      <c r="B124" s="1131"/>
      <c r="C124" s="443" t="s">
        <v>674</v>
      </c>
      <c r="D124" s="1131"/>
      <c r="E124" s="1137"/>
    </row>
    <row r="125" spans="1:8" x14ac:dyDescent="0.25">
      <c r="A125" s="431">
        <v>2019</v>
      </c>
      <c r="B125" s="1130">
        <v>9</v>
      </c>
      <c r="C125" s="460" t="s">
        <v>675</v>
      </c>
      <c r="D125" s="1130" t="s">
        <v>383</v>
      </c>
      <c r="E125" s="1134">
        <v>800000</v>
      </c>
    </row>
    <row r="126" spans="1:8" x14ac:dyDescent="0.25">
      <c r="A126" s="431">
        <v>2019</v>
      </c>
      <c r="B126" s="1131"/>
      <c r="C126" s="461" t="s">
        <v>676</v>
      </c>
      <c r="D126" s="1131"/>
      <c r="E126" s="1135"/>
    </row>
    <row r="127" spans="1:8" x14ac:dyDescent="0.25">
      <c r="A127" s="431">
        <v>2019</v>
      </c>
      <c r="B127" s="432">
        <v>10</v>
      </c>
      <c r="C127" s="434" t="s">
        <v>677</v>
      </c>
      <c r="D127" s="445" t="s">
        <v>299</v>
      </c>
      <c r="E127" s="435">
        <v>3000000</v>
      </c>
    </row>
    <row r="128" spans="1:8" x14ac:dyDescent="0.25">
      <c r="A128" s="431">
        <v>2019</v>
      </c>
    </row>
    <row r="129" spans="1:5" ht="17.25" customHeight="1" x14ac:dyDescent="0.25">
      <c r="A129" s="431">
        <v>2019</v>
      </c>
      <c r="B129" s="453">
        <v>11</v>
      </c>
      <c r="C129" s="438" t="s">
        <v>678</v>
      </c>
      <c r="D129" s="453" t="s">
        <v>281</v>
      </c>
      <c r="E129" s="455">
        <v>2500000</v>
      </c>
    </row>
    <row r="130" spans="1:5" x14ac:dyDescent="0.25">
      <c r="A130" s="431"/>
      <c r="B130" s="432"/>
      <c r="C130" s="462" t="s">
        <v>679</v>
      </c>
      <c r="D130" s="432"/>
      <c r="E130" s="436">
        <v>66300000</v>
      </c>
    </row>
    <row r="131" spans="1:5" x14ac:dyDescent="0.25">
      <c r="A131" s="431"/>
      <c r="B131" s="432"/>
      <c r="C131" s="452" t="s">
        <v>680</v>
      </c>
      <c r="D131" s="432"/>
      <c r="E131" s="436">
        <v>114900000</v>
      </c>
    </row>
    <row r="132" spans="1:5" x14ac:dyDescent="0.25">
      <c r="A132" s="431"/>
      <c r="B132" s="432"/>
      <c r="C132" s="433" t="s">
        <v>681</v>
      </c>
      <c r="D132" s="432"/>
      <c r="E132" s="435"/>
    </row>
    <row r="133" spans="1:5" x14ac:dyDescent="0.25">
      <c r="A133" s="431">
        <v>2018</v>
      </c>
      <c r="B133" s="432">
        <v>1</v>
      </c>
      <c r="C133" s="434" t="s">
        <v>682</v>
      </c>
      <c r="D133" s="445" t="s">
        <v>123</v>
      </c>
      <c r="E133" s="446">
        <v>500000</v>
      </c>
    </row>
    <row r="134" spans="1:5" x14ac:dyDescent="0.25">
      <c r="A134" s="431">
        <v>2018</v>
      </c>
      <c r="B134" s="454">
        <v>2</v>
      </c>
      <c r="C134" s="443" t="s">
        <v>683</v>
      </c>
      <c r="D134" s="454" t="s">
        <v>123</v>
      </c>
      <c r="E134" s="456">
        <v>3278358.62</v>
      </c>
    </row>
    <row r="135" spans="1:5" x14ac:dyDescent="0.25">
      <c r="A135" s="431">
        <v>2018</v>
      </c>
      <c r="B135" s="1130">
        <v>3</v>
      </c>
      <c r="C135" s="442" t="s">
        <v>684</v>
      </c>
      <c r="D135" s="1130" t="s">
        <v>302</v>
      </c>
      <c r="E135" s="1136">
        <v>3500000</v>
      </c>
    </row>
    <row r="136" spans="1:5" x14ac:dyDescent="0.25">
      <c r="A136" s="431">
        <v>2018</v>
      </c>
      <c r="B136" s="1131"/>
      <c r="C136" s="443" t="s">
        <v>685</v>
      </c>
      <c r="D136" s="1131"/>
      <c r="E136" s="1137"/>
    </row>
    <row r="137" spans="1:5" x14ac:dyDescent="0.25">
      <c r="A137" s="431">
        <v>2018</v>
      </c>
      <c r="B137" s="1138">
        <v>4</v>
      </c>
      <c r="C137" s="442" t="s">
        <v>686</v>
      </c>
      <c r="D137" s="1138" t="s">
        <v>274</v>
      </c>
      <c r="E137" s="1140">
        <v>1500000</v>
      </c>
    </row>
    <row r="138" spans="1:5" x14ac:dyDescent="0.25">
      <c r="A138" s="431">
        <v>2018</v>
      </c>
      <c r="B138" s="1139"/>
      <c r="C138" s="443" t="s">
        <v>687</v>
      </c>
      <c r="D138" s="1139"/>
      <c r="E138" s="1137"/>
    </row>
    <row r="139" spans="1:5" x14ac:dyDescent="0.25">
      <c r="A139" s="431"/>
      <c r="B139" s="445"/>
      <c r="C139" s="433" t="s">
        <v>688</v>
      </c>
      <c r="D139" s="445"/>
      <c r="E139" s="449">
        <v>8778358.6199999992</v>
      </c>
    </row>
    <row r="140" spans="1:5" x14ac:dyDescent="0.25">
      <c r="A140" s="431">
        <v>2019</v>
      </c>
      <c r="B140" s="454">
        <v>1</v>
      </c>
      <c r="C140" s="443" t="s">
        <v>689</v>
      </c>
      <c r="D140" s="454" t="s">
        <v>690</v>
      </c>
      <c r="E140" s="456">
        <v>800000</v>
      </c>
    </row>
    <row r="141" spans="1:5" x14ac:dyDescent="0.25">
      <c r="A141" s="431">
        <v>2019</v>
      </c>
      <c r="B141" s="432">
        <v>2</v>
      </c>
      <c r="C141" s="457" t="s">
        <v>691</v>
      </c>
      <c r="D141" s="432" t="s">
        <v>302</v>
      </c>
      <c r="E141" s="455">
        <v>1000000</v>
      </c>
    </row>
    <row r="142" spans="1:5" x14ac:dyDescent="0.25">
      <c r="A142" s="431">
        <v>2019</v>
      </c>
      <c r="B142" s="1130">
        <v>3</v>
      </c>
      <c r="C142" s="442" t="s">
        <v>692</v>
      </c>
      <c r="D142" s="1130" t="s">
        <v>274</v>
      </c>
      <c r="E142" s="1134">
        <v>1000000</v>
      </c>
    </row>
    <row r="143" spans="1:5" x14ac:dyDescent="0.25">
      <c r="A143" s="431">
        <v>2019</v>
      </c>
      <c r="B143" s="1131"/>
      <c r="C143" s="443" t="s">
        <v>693</v>
      </c>
      <c r="D143" s="1131"/>
      <c r="E143" s="1135"/>
    </row>
    <row r="144" spans="1:5" x14ac:dyDescent="0.25">
      <c r="A144" s="431">
        <v>2019</v>
      </c>
      <c r="B144" s="432">
        <v>4</v>
      </c>
      <c r="C144" s="434" t="s">
        <v>694</v>
      </c>
      <c r="D144" s="432" t="s">
        <v>394</v>
      </c>
      <c r="E144" s="458">
        <v>4200000</v>
      </c>
    </row>
    <row r="145" spans="1:5" x14ac:dyDescent="0.25">
      <c r="A145" s="431">
        <v>2019</v>
      </c>
      <c r="B145" s="453">
        <v>5</v>
      </c>
      <c r="C145" s="442" t="s">
        <v>695</v>
      </c>
      <c r="D145" s="432" t="s">
        <v>642</v>
      </c>
      <c r="E145" s="444">
        <v>1500000</v>
      </c>
    </row>
    <row r="146" spans="1:5" x14ac:dyDescent="0.25">
      <c r="A146" s="431">
        <v>2019</v>
      </c>
      <c r="B146" s="432">
        <v>6</v>
      </c>
      <c r="C146" s="434" t="s">
        <v>696</v>
      </c>
      <c r="D146" s="453" t="s">
        <v>302</v>
      </c>
      <c r="E146" s="435">
        <v>250000</v>
      </c>
    </row>
    <row r="147" spans="1:5" x14ac:dyDescent="0.25">
      <c r="A147" s="431">
        <v>2019</v>
      </c>
      <c r="B147" s="432">
        <v>7</v>
      </c>
      <c r="C147" s="434" t="s">
        <v>697</v>
      </c>
      <c r="D147" s="432" t="s">
        <v>394</v>
      </c>
      <c r="E147" s="435">
        <v>300000</v>
      </c>
    </row>
    <row r="148" spans="1:5" x14ac:dyDescent="0.25">
      <c r="A148" s="431">
        <v>2019</v>
      </c>
      <c r="B148" s="432">
        <v>8</v>
      </c>
      <c r="C148" s="434" t="s">
        <v>698</v>
      </c>
      <c r="D148" s="432" t="s">
        <v>281</v>
      </c>
      <c r="E148" s="435">
        <v>6000000</v>
      </c>
    </row>
    <row r="149" spans="1:5" x14ac:dyDescent="0.25">
      <c r="A149" s="431">
        <v>2019</v>
      </c>
      <c r="B149" s="432">
        <v>9</v>
      </c>
      <c r="C149" s="434" t="s">
        <v>699</v>
      </c>
      <c r="D149" s="432" t="s">
        <v>287</v>
      </c>
      <c r="E149" s="455">
        <v>6000000</v>
      </c>
    </row>
    <row r="150" spans="1:5" x14ac:dyDescent="0.25">
      <c r="A150" s="431">
        <v>2019</v>
      </c>
      <c r="B150" s="445">
        <v>10</v>
      </c>
      <c r="C150" s="434" t="s">
        <v>700</v>
      </c>
      <c r="D150" s="445" t="s">
        <v>701</v>
      </c>
      <c r="E150" s="455">
        <v>300000</v>
      </c>
    </row>
    <row r="151" spans="1:5" x14ac:dyDescent="0.25">
      <c r="A151" s="431">
        <v>2019</v>
      </c>
      <c r="B151" s="432">
        <v>11</v>
      </c>
      <c r="C151" s="434" t="s">
        <v>702</v>
      </c>
      <c r="D151" s="432" t="s">
        <v>703</v>
      </c>
      <c r="E151" s="446">
        <v>6000000</v>
      </c>
    </row>
    <row r="152" spans="1:5" x14ac:dyDescent="0.25">
      <c r="A152" s="431">
        <v>2019</v>
      </c>
      <c r="B152" s="432">
        <v>12</v>
      </c>
      <c r="C152" s="434" t="s">
        <v>704</v>
      </c>
      <c r="D152" s="432" t="s">
        <v>283</v>
      </c>
      <c r="E152" s="435">
        <v>4000000</v>
      </c>
    </row>
    <row r="153" spans="1:5" x14ac:dyDescent="0.25">
      <c r="A153" s="431">
        <v>2019</v>
      </c>
      <c r="B153" s="432">
        <v>13</v>
      </c>
      <c r="C153" s="457" t="s">
        <v>705</v>
      </c>
      <c r="D153" s="432" t="s">
        <v>287</v>
      </c>
      <c r="E153" s="435">
        <v>6000000</v>
      </c>
    </row>
    <row r="154" spans="1:5" x14ac:dyDescent="0.25">
      <c r="A154" s="431">
        <v>2019</v>
      </c>
      <c r="B154" s="1130">
        <v>14</v>
      </c>
      <c r="C154" s="442" t="s">
        <v>706</v>
      </c>
      <c r="D154" s="1130" t="s">
        <v>274</v>
      </c>
      <c r="E154" s="1136">
        <v>900000</v>
      </c>
    </row>
    <row r="155" spans="1:5" x14ac:dyDescent="0.25">
      <c r="A155" s="431">
        <v>2019</v>
      </c>
      <c r="B155" s="1131"/>
      <c r="C155" s="463" t="s">
        <v>707</v>
      </c>
      <c r="D155" s="1131"/>
      <c r="E155" s="1137"/>
    </row>
    <row r="156" spans="1:5" x14ac:dyDescent="0.25">
      <c r="A156" s="431"/>
      <c r="B156" s="464"/>
      <c r="C156" s="433" t="s">
        <v>708</v>
      </c>
      <c r="D156" s="445"/>
      <c r="E156" s="465">
        <v>38250000</v>
      </c>
    </row>
    <row r="157" spans="1:5" x14ac:dyDescent="0.25">
      <c r="A157" s="431"/>
      <c r="B157" s="447"/>
      <c r="C157" s="448" t="s">
        <v>709</v>
      </c>
      <c r="D157" s="445"/>
      <c r="E157" s="465">
        <v>47028358.619999997</v>
      </c>
    </row>
    <row r="158" spans="1:5" x14ac:dyDescent="0.25">
      <c r="A158" s="431"/>
      <c r="B158" s="432"/>
      <c r="C158" s="433" t="s">
        <v>710</v>
      </c>
      <c r="D158" s="432"/>
      <c r="E158" s="436">
        <v>375501358.62</v>
      </c>
    </row>
    <row r="160" spans="1:5" x14ac:dyDescent="0.25">
      <c r="A160" s="431" t="s">
        <v>262</v>
      </c>
      <c r="C160" s="431" t="s">
        <v>562</v>
      </c>
      <c r="D160" s="431" t="s">
        <v>563</v>
      </c>
      <c r="E160" s="431" t="s">
        <v>564</v>
      </c>
    </row>
    <row r="161" spans="1:5" x14ac:dyDescent="0.25">
      <c r="A161" s="432"/>
      <c r="C161" s="433" t="s">
        <v>565</v>
      </c>
      <c r="E161" s="432"/>
    </row>
    <row r="162" spans="1:5" ht="12.75" x14ac:dyDescent="0.2">
      <c r="A162" s="432">
        <v>1</v>
      </c>
      <c r="C162" s="434" t="s">
        <v>711</v>
      </c>
      <c r="D162" s="432" t="s">
        <v>383</v>
      </c>
      <c r="E162" s="435">
        <v>800000</v>
      </c>
    </row>
    <row r="163" spans="1:5" ht="12.75" x14ac:dyDescent="0.2">
      <c r="A163" s="432">
        <v>2</v>
      </c>
      <c r="C163" s="434" t="s">
        <v>712</v>
      </c>
      <c r="D163" s="432" t="s">
        <v>383</v>
      </c>
      <c r="E163" s="435">
        <v>600000</v>
      </c>
    </row>
    <row r="164" spans="1:5" ht="12.75" x14ac:dyDescent="0.2">
      <c r="A164" s="432">
        <v>3</v>
      </c>
      <c r="C164" s="434" t="s">
        <v>713</v>
      </c>
      <c r="D164" s="432" t="s">
        <v>277</v>
      </c>
      <c r="E164" s="435">
        <v>300000</v>
      </c>
    </row>
    <row r="165" spans="1:5" ht="12.75" x14ac:dyDescent="0.2">
      <c r="A165" s="432">
        <v>4</v>
      </c>
      <c r="C165" s="451" t="s">
        <v>714</v>
      </c>
      <c r="D165" s="432" t="s">
        <v>299</v>
      </c>
      <c r="E165" s="458">
        <v>2000000</v>
      </c>
    </row>
    <row r="166" spans="1:5" ht="12.75" x14ac:dyDescent="0.2">
      <c r="A166" s="432">
        <v>5</v>
      </c>
      <c r="C166" s="457" t="s">
        <v>715</v>
      </c>
      <c r="D166" s="432" t="s">
        <v>283</v>
      </c>
      <c r="E166" s="435">
        <v>800000</v>
      </c>
    </row>
    <row r="167" spans="1:5" ht="12.75" x14ac:dyDescent="0.2">
      <c r="A167" s="432">
        <v>6</v>
      </c>
      <c r="C167" s="434" t="s">
        <v>716</v>
      </c>
      <c r="D167" s="432" t="s">
        <v>123</v>
      </c>
      <c r="E167" s="435">
        <v>3080000</v>
      </c>
    </row>
    <row r="168" spans="1:5" ht="12.75" x14ac:dyDescent="0.2">
      <c r="A168" s="432">
        <v>7</v>
      </c>
      <c r="C168" s="457" t="s">
        <v>717</v>
      </c>
      <c r="D168" s="432" t="s">
        <v>394</v>
      </c>
      <c r="E168" s="458">
        <v>1000000</v>
      </c>
    </row>
    <row r="169" spans="1:5" ht="12.75" x14ac:dyDescent="0.2">
      <c r="A169" s="432">
        <v>8</v>
      </c>
      <c r="C169" s="434" t="s">
        <v>718</v>
      </c>
      <c r="D169" s="432" t="s">
        <v>306</v>
      </c>
      <c r="E169" s="435">
        <v>200000</v>
      </c>
    </row>
    <row r="170" spans="1:5" ht="14.65" customHeight="1" x14ac:dyDescent="0.2">
      <c r="A170" s="432">
        <v>9</v>
      </c>
      <c r="C170" s="437" t="s">
        <v>719</v>
      </c>
      <c r="D170" s="432" t="s">
        <v>302</v>
      </c>
      <c r="E170" s="435">
        <v>1000000</v>
      </c>
    </row>
    <row r="171" spans="1:5" ht="12.75" x14ac:dyDescent="0.2">
      <c r="A171" s="432">
        <v>10</v>
      </c>
      <c r="C171" s="434" t="s">
        <v>720</v>
      </c>
      <c r="D171" s="432" t="s">
        <v>283</v>
      </c>
      <c r="E171" s="435">
        <v>5000000</v>
      </c>
    </row>
    <row r="172" spans="1:5" ht="12.75" x14ac:dyDescent="0.2">
      <c r="A172" s="432">
        <v>11</v>
      </c>
      <c r="C172" s="434" t="s">
        <v>721</v>
      </c>
      <c r="D172" s="432" t="s">
        <v>306</v>
      </c>
      <c r="E172" s="435">
        <v>5000000</v>
      </c>
    </row>
    <row r="173" spans="1:5" ht="12.75" x14ac:dyDescent="0.2">
      <c r="A173" s="432">
        <v>12</v>
      </c>
      <c r="C173" s="434" t="s">
        <v>722</v>
      </c>
      <c r="D173" s="432" t="s">
        <v>123</v>
      </c>
      <c r="E173" s="435">
        <v>1500000</v>
      </c>
    </row>
    <row r="174" spans="1:5" ht="12.75" x14ac:dyDescent="0.2">
      <c r="A174" s="432">
        <v>13</v>
      </c>
      <c r="C174" s="434" t="s">
        <v>723</v>
      </c>
      <c r="D174" s="432" t="s">
        <v>302</v>
      </c>
      <c r="E174" s="435">
        <v>2000000</v>
      </c>
    </row>
    <row r="175" spans="1:5" ht="12.75" x14ac:dyDescent="0.2">
      <c r="A175" s="432">
        <v>14</v>
      </c>
      <c r="C175" s="434" t="s">
        <v>724</v>
      </c>
      <c r="D175" s="432" t="s">
        <v>302</v>
      </c>
      <c r="E175" s="435">
        <v>500000</v>
      </c>
    </row>
    <row r="176" spans="1:5" ht="12.75" x14ac:dyDescent="0.2">
      <c r="A176" s="1130">
        <v>15</v>
      </c>
      <c r="C176" s="442" t="s">
        <v>725</v>
      </c>
      <c r="D176" s="453" t="s">
        <v>283</v>
      </c>
      <c r="E176" s="455">
        <v>350000</v>
      </c>
    </row>
    <row r="177" spans="1:8" ht="12.75" x14ac:dyDescent="0.2">
      <c r="A177" s="1131"/>
      <c r="C177" s="443" t="s">
        <v>726</v>
      </c>
      <c r="D177" s="454"/>
      <c r="E177" s="456"/>
    </row>
    <row r="178" spans="1:8" ht="12.75" x14ac:dyDescent="0.2">
      <c r="A178" s="432">
        <v>16</v>
      </c>
      <c r="C178" s="434" t="s">
        <v>727</v>
      </c>
      <c r="D178" s="432" t="s">
        <v>283</v>
      </c>
      <c r="E178" s="435">
        <v>500000</v>
      </c>
    </row>
    <row r="179" spans="1:8" ht="12.75" x14ac:dyDescent="0.2">
      <c r="A179" s="432">
        <v>17</v>
      </c>
      <c r="C179" s="434" t="s">
        <v>728</v>
      </c>
      <c r="D179" s="432" t="s">
        <v>729</v>
      </c>
      <c r="E179" s="435">
        <v>1000000</v>
      </c>
    </row>
    <row r="180" spans="1:8" ht="12.75" x14ac:dyDescent="0.2">
      <c r="A180" s="432">
        <v>18</v>
      </c>
      <c r="C180" s="434" t="s">
        <v>730</v>
      </c>
      <c r="D180" s="432" t="s">
        <v>277</v>
      </c>
      <c r="E180" s="435">
        <v>675000</v>
      </c>
    </row>
    <row r="181" spans="1:8" ht="12.75" x14ac:dyDescent="0.2">
      <c r="A181" s="432">
        <v>19</v>
      </c>
      <c r="C181" s="434" t="s">
        <v>731</v>
      </c>
      <c r="D181" s="432" t="s">
        <v>299</v>
      </c>
      <c r="E181" s="435">
        <v>1000000</v>
      </c>
    </row>
    <row r="182" spans="1:8" ht="12.75" x14ac:dyDescent="0.2">
      <c r="A182" s="432">
        <v>20</v>
      </c>
      <c r="C182" s="434" t="s">
        <v>732</v>
      </c>
      <c r="D182" s="432" t="s">
        <v>299</v>
      </c>
      <c r="E182" s="435">
        <v>2000000</v>
      </c>
    </row>
    <row r="183" spans="1:8" ht="12.75" x14ac:dyDescent="0.2">
      <c r="A183" s="432">
        <v>21</v>
      </c>
      <c r="C183" s="451" t="s">
        <v>733</v>
      </c>
      <c r="D183" s="432" t="s">
        <v>295</v>
      </c>
      <c r="E183" s="435">
        <v>1500000</v>
      </c>
    </row>
    <row r="184" spans="1:8" ht="12.75" x14ac:dyDescent="0.2">
      <c r="A184" s="432">
        <v>22</v>
      </c>
      <c r="C184" s="434" t="s">
        <v>734</v>
      </c>
      <c r="D184" s="432" t="s">
        <v>123</v>
      </c>
      <c r="E184" s="435">
        <v>500000</v>
      </c>
    </row>
    <row r="185" spans="1:8" ht="12.75" x14ac:dyDescent="0.2">
      <c r="A185" s="432">
        <v>23</v>
      </c>
      <c r="C185" s="457" t="s">
        <v>735</v>
      </c>
      <c r="D185" s="432" t="s">
        <v>306</v>
      </c>
      <c r="E185" s="458">
        <v>3000000</v>
      </c>
    </row>
    <row r="186" spans="1:8" ht="12.75" x14ac:dyDescent="0.2">
      <c r="A186" s="432">
        <v>24</v>
      </c>
      <c r="C186" s="451" t="s">
        <v>736</v>
      </c>
      <c r="D186" s="432" t="s">
        <v>274</v>
      </c>
      <c r="E186" s="435">
        <v>3000000</v>
      </c>
    </row>
    <row r="187" spans="1:8" ht="12.75" x14ac:dyDescent="0.2">
      <c r="A187" s="432">
        <v>25</v>
      </c>
      <c r="C187" s="434" t="s">
        <v>737</v>
      </c>
      <c r="D187" s="432" t="s">
        <v>287</v>
      </c>
      <c r="E187" s="435">
        <v>5000000</v>
      </c>
    </row>
    <row r="188" spans="1:8" s="440" customFormat="1" ht="15.6" customHeight="1" x14ac:dyDescent="0.2">
      <c r="A188" s="439">
        <v>26</v>
      </c>
      <c r="C188" s="434" t="s">
        <v>738</v>
      </c>
      <c r="D188" s="439" t="s">
        <v>123</v>
      </c>
      <c r="E188" s="441">
        <v>6000000</v>
      </c>
      <c r="G188" s="810"/>
      <c r="H188" s="810"/>
    </row>
    <row r="189" spans="1:8" ht="14.65" customHeight="1" x14ac:dyDescent="0.2">
      <c r="A189" s="432">
        <v>27</v>
      </c>
      <c r="C189" s="440" t="s">
        <v>739</v>
      </c>
      <c r="D189" s="432" t="s">
        <v>283</v>
      </c>
      <c r="E189" s="435">
        <v>1000000</v>
      </c>
    </row>
    <row r="190" spans="1:8" ht="14.65" customHeight="1" x14ac:dyDescent="0.2">
      <c r="A190" s="432">
        <v>28</v>
      </c>
      <c r="C190" s="438" t="s">
        <v>740</v>
      </c>
      <c r="D190" s="432" t="s">
        <v>123</v>
      </c>
      <c r="E190" s="435">
        <v>1500000</v>
      </c>
    </row>
    <row r="191" spans="1:8" ht="12.75" x14ac:dyDescent="0.2">
      <c r="A191" s="432">
        <v>29</v>
      </c>
      <c r="C191" s="434" t="s">
        <v>741</v>
      </c>
      <c r="D191" s="432" t="s">
        <v>283</v>
      </c>
      <c r="E191" s="435">
        <v>500000</v>
      </c>
    </row>
    <row r="192" spans="1:8" x14ac:dyDescent="0.25">
      <c r="C192" s="428"/>
      <c r="D192" s="451"/>
    </row>
    <row r="193" spans="1:5" x14ac:dyDescent="0.25">
      <c r="A193" s="432"/>
      <c r="C193" s="433" t="s">
        <v>565</v>
      </c>
      <c r="E193" s="432"/>
    </row>
    <row r="194" spans="1:5" ht="12.75" x14ac:dyDescent="0.2">
      <c r="A194" s="1130">
        <v>30</v>
      </c>
      <c r="C194" s="442" t="s">
        <v>742</v>
      </c>
      <c r="D194" s="453" t="s">
        <v>123</v>
      </c>
      <c r="E194" s="455">
        <v>1421000</v>
      </c>
    </row>
    <row r="195" spans="1:5" ht="12.75" x14ac:dyDescent="0.2">
      <c r="A195" s="1131"/>
      <c r="C195" s="443" t="s">
        <v>743</v>
      </c>
      <c r="D195" s="454"/>
      <c r="E195" s="456"/>
    </row>
    <row r="196" spans="1:5" ht="12.75" x14ac:dyDescent="0.2">
      <c r="A196" s="432">
        <v>31</v>
      </c>
      <c r="C196" s="434" t="s">
        <v>744</v>
      </c>
      <c r="D196" s="432" t="s">
        <v>287</v>
      </c>
      <c r="E196" s="435">
        <v>1000000</v>
      </c>
    </row>
    <row r="197" spans="1:5" ht="12.75" x14ac:dyDescent="0.2">
      <c r="A197" s="1130">
        <v>32</v>
      </c>
      <c r="C197" s="451" t="s">
        <v>745</v>
      </c>
      <c r="D197" s="453" t="s">
        <v>277</v>
      </c>
      <c r="E197" s="466">
        <v>1500000</v>
      </c>
    </row>
    <row r="198" spans="1:5" ht="12.75" x14ac:dyDescent="0.2">
      <c r="A198" s="1131"/>
      <c r="C198" s="457" t="s">
        <v>746</v>
      </c>
      <c r="D198" s="454"/>
      <c r="E198" s="467"/>
    </row>
    <row r="199" spans="1:5" ht="12.75" x14ac:dyDescent="0.2">
      <c r="A199" s="432">
        <v>33</v>
      </c>
      <c r="C199" s="434" t="s">
        <v>747</v>
      </c>
      <c r="D199" s="432" t="s">
        <v>123</v>
      </c>
      <c r="E199" s="435">
        <v>4000000</v>
      </c>
    </row>
    <row r="200" spans="1:5" ht="12.75" x14ac:dyDescent="0.2">
      <c r="A200" s="432">
        <v>34</v>
      </c>
      <c r="C200" s="457" t="s">
        <v>748</v>
      </c>
      <c r="D200" s="432" t="s">
        <v>123</v>
      </c>
      <c r="E200" s="458">
        <v>2000000</v>
      </c>
    </row>
    <row r="201" spans="1:5" ht="12.75" x14ac:dyDescent="0.2">
      <c r="A201" s="1130">
        <v>35</v>
      </c>
      <c r="C201" s="442" t="s">
        <v>749</v>
      </c>
      <c r="D201" s="453" t="s">
        <v>123</v>
      </c>
      <c r="E201" s="455">
        <v>5000000</v>
      </c>
    </row>
    <row r="202" spans="1:5" ht="14.65" customHeight="1" x14ac:dyDescent="0.2">
      <c r="A202" s="1131"/>
      <c r="C202" s="437" t="s">
        <v>750</v>
      </c>
      <c r="D202" s="454"/>
      <c r="E202" s="456"/>
    </row>
    <row r="203" spans="1:5" ht="12.75" x14ac:dyDescent="0.2">
      <c r="A203" s="432">
        <v>36</v>
      </c>
      <c r="C203" s="434" t="s">
        <v>751</v>
      </c>
      <c r="D203" s="432" t="s">
        <v>123</v>
      </c>
      <c r="E203" s="435">
        <v>2000000</v>
      </c>
    </row>
    <row r="204" spans="1:5" ht="12.75" x14ac:dyDescent="0.2">
      <c r="A204" s="432">
        <v>37</v>
      </c>
      <c r="C204" s="434" t="s">
        <v>752</v>
      </c>
      <c r="D204" s="432" t="s">
        <v>123</v>
      </c>
      <c r="E204" s="435">
        <v>1000000</v>
      </c>
    </row>
    <row r="205" spans="1:5" ht="12.75" x14ac:dyDescent="0.2">
      <c r="A205" s="432">
        <v>38</v>
      </c>
      <c r="C205" s="526" t="s">
        <v>753</v>
      </c>
      <c r="D205" s="432" t="s">
        <v>123</v>
      </c>
      <c r="E205" s="435">
        <v>1000000</v>
      </c>
    </row>
    <row r="206" spans="1:5" ht="12.75" x14ac:dyDescent="0.2">
      <c r="A206" s="1130">
        <v>39</v>
      </c>
      <c r="C206" s="442" t="s">
        <v>754</v>
      </c>
      <c r="D206" s="453" t="s">
        <v>642</v>
      </c>
      <c r="E206" s="455">
        <v>700000</v>
      </c>
    </row>
    <row r="207" spans="1:5" ht="12.75" x14ac:dyDescent="0.2">
      <c r="A207" s="1131"/>
      <c r="C207" s="443" t="s">
        <v>755</v>
      </c>
      <c r="D207" s="454"/>
      <c r="E207" s="456"/>
    </row>
    <row r="208" spans="1:5" ht="12.75" x14ac:dyDescent="0.2">
      <c r="A208" s="432">
        <v>40</v>
      </c>
      <c r="C208" s="434" t="s">
        <v>756</v>
      </c>
      <c r="D208" s="432" t="s">
        <v>757</v>
      </c>
      <c r="E208" s="435">
        <v>400000</v>
      </c>
    </row>
    <row r="209" spans="1:8" ht="12.75" x14ac:dyDescent="0.2">
      <c r="A209" s="432">
        <v>41</v>
      </c>
      <c r="C209" s="434" t="s">
        <v>758</v>
      </c>
      <c r="D209" s="432" t="s">
        <v>383</v>
      </c>
      <c r="E209" s="435">
        <v>1000000</v>
      </c>
    </row>
    <row r="210" spans="1:8" ht="12.75" x14ac:dyDescent="0.2">
      <c r="A210" s="432">
        <v>42</v>
      </c>
      <c r="C210" s="434" t="s">
        <v>759</v>
      </c>
      <c r="D210" s="432" t="s">
        <v>123</v>
      </c>
      <c r="E210" s="435">
        <v>1500000</v>
      </c>
    </row>
    <row r="211" spans="1:8" ht="12.75" x14ac:dyDescent="0.2">
      <c r="A211" s="432">
        <v>43</v>
      </c>
      <c r="C211" s="434" t="s">
        <v>760</v>
      </c>
      <c r="D211" s="432" t="s">
        <v>123</v>
      </c>
      <c r="E211" s="435">
        <v>300000</v>
      </c>
    </row>
    <row r="212" spans="1:8" ht="12.75" x14ac:dyDescent="0.2">
      <c r="A212" s="432">
        <v>44</v>
      </c>
      <c r="C212" s="434" t="s">
        <v>761</v>
      </c>
      <c r="D212" s="432" t="s">
        <v>306</v>
      </c>
      <c r="E212" s="435">
        <v>3000000</v>
      </c>
    </row>
    <row r="213" spans="1:8" ht="12.75" x14ac:dyDescent="0.2">
      <c r="A213" s="432">
        <v>45</v>
      </c>
      <c r="C213" s="451" t="s">
        <v>762</v>
      </c>
      <c r="D213" s="432" t="s">
        <v>295</v>
      </c>
      <c r="E213" s="435">
        <v>1500000</v>
      </c>
    </row>
    <row r="214" spans="1:8" ht="12.75" x14ac:dyDescent="0.2">
      <c r="A214" s="432">
        <v>46</v>
      </c>
      <c r="C214" s="434" t="s">
        <v>763</v>
      </c>
      <c r="D214" s="432" t="s">
        <v>287</v>
      </c>
      <c r="E214" s="435">
        <v>2000000</v>
      </c>
    </row>
    <row r="215" spans="1:8" ht="12.75" x14ac:dyDescent="0.2">
      <c r="A215" s="432">
        <v>47</v>
      </c>
      <c r="C215" s="457" t="s">
        <v>764</v>
      </c>
      <c r="D215" s="432" t="s">
        <v>287</v>
      </c>
      <c r="E215" s="458">
        <v>1000000</v>
      </c>
    </row>
    <row r="216" spans="1:8" ht="12.75" x14ac:dyDescent="0.2">
      <c r="A216" s="432">
        <v>48</v>
      </c>
      <c r="C216" s="451" t="s">
        <v>765</v>
      </c>
      <c r="D216" s="432" t="s">
        <v>287</v>
      </c>
      <c r="E216" s="435">
        <v>1000000</v>
      </c>
    </row>
    <row r="217" spans="1:8" ht="12.75" x14ac:dyDescent="0.2">
      <c r="A217" s="432">
        <v>49</v>
      </c>
      <c r="C217" s="434" t="s">
        <v>766</v>
      </c>
      <c r="D217" s="432" t="s">
        <v>383</v>
      </c>
      <c r="E217" s="435">
        <v>4000000</v>
      </c>
    </row>
    <row r="218" spans="1:8" s="440" customFormat="1" ht="15.6" customHeight="1" x14ac:dyDescent="0.2">
      <c r="A218" s="439">
        <v>50</v>
      </c>
      <c r="C218" s="434" t="s">
        <v>767</v>
      </c>
      <c r="D218" s="439" t="s">
        <v>642</v>
      </c>
      <c r="E218" s="441">
        <v>1500000</v>
      </c>
      <c r="G218" s="810"/>
      <c r="H218" s="810"/>
    </row>
    <row r="219" spans="1:8" ht="14.65" customHeight="1" x14ac:dyDescent="0.2">
      <c r="A219" s="432">
        <v>51</v>
      </c>
      <c r="C219" s="440" t="s">
        <v>768</v>
      </c>
      <c r="D219" s="432" t="s">
        <v>295</v>
      </c>
      <c r="E219" s="435">
        <v>1500000</v>
      </c>
    </row>
    <row r="220" spans="1:8" ht="14.65" customHeight="1" x14ac:dyDescent="0.2">
      <c r="A220" s="432">
        <v>52</v>
      </c>
      <c r="C220" s="438" t="s">
        <v>769</v>
      </c>
      <c r="D220" s="432" t="s">
        <v>295</v>
      </c>
      <c r="E220" s="435">
        <v>2000000</v>
      </c>
    </row>
    <row r="221" spans="1:8" ht="12.75" x14ac:dyDescent="0.2">
      <c r="A221" s="432">
        <v>53</v>
      </c>
      <c r="C221" s="434" t="s">
        <v>770</v>
      </c>
      <c r="D221" s="432" t="s">
        <v>123</v>
      </c>
      <c r="E221" s="435">
        <v>2000000</v>
      </c>
    </row>
    <row r="222" spans="1:8" ht="12.75" x14ac:dyDescent="0.2">
      <c r="A222" s="432">
        <v>54</v>
      </c>
      <c r="C222" s="434" t="s">
        <v>771</v>
      </c>
      <c r="D222" s="432" t="s">
        <v>339</v>
      </c>
      <c r="E222" s="435">
        <v>1500000</v>
      </c>
    </row>
    <row r="223" spans="1:8" ht="12.75" x14ac:dyDescent="0.2">
      <c r="A223" s="432">
        <v>55</v>
      </c>
      <c r="C223" s="434" t="s">
        <v>772</v>
      </c>
      <c r="D223" s="432" t="s">
        <v>642</v>
      </c>
      <c r="E223" s="435">
        <v>3500000</v>
      </c>
    </row>
    <row r="224" spans="1:8" ht="12.75" x14ac:dyDescent="0.2">
      <c r="A224" s="432">
        <v>56</v>
      </c>
      <c r="C224" s="434" t="s">
        <v>773</v>
      </c>
      <c r="D224" s="432" t="s">
        <v>123</v>
      </c>
      <c r="E224" s="435">
        <v>600000</v>
      </c>
    </row>
    <row r="225" spans="1:5" x14ac:dyDescent="0.25">
      <c r="A225" s="432"/>
      <c r="C225" s="433" t="s">
        <v>774</v>
      </c>
      <c r="D225" s="432"/>
      <c r="E225" s="436">
        <v>99226000</v>
      </c>
    </row>
    <row r="226" spans="1:5" x14ac:dyDescent="0.25">
      <c r="A226" s="432"/>
      <c r="C226" s="433" t="s">
        <v>629</v>
      </c>
      <c r="D226" s="432"/>
      <c r="E226" s="435"/>
    </row>
    <row r="227" spans="1:5" ht="12.75" x14ac:dyDescent="0.2">
      <c r="A227" s="432">
        <v>1</v>
      </c>
      <c r="C227" s="434" t="s">
        <v>775</v>
      </c>
      <c r="D227" s="432" t="s">
        <v>757</v>
      </c>
      <c r="E227" s="435">
        <v>5000000</v>
      </c>
    </row>
    <row r="228" spans="1:5" ht="12.75" x14ac:dyDescent="0.2">
      <c r="A228" s="432">
        <v>2</v>
      </c>
      <c r="C228" s="526" t="s">
        <v>946</v>
      </c>
      <c r="D228" s="432" t="s">
        <v>394</v>
      </c>
      <c r="E228" s="435">
        <v>5000000</v>
      </c>
    </row>
    <row r="229" spans="1:5" ht="12.75" x14ac:dyDescent="0.2">
      <c r="A229" s="432">
        <v>3</v>
      </c>
      <c r="C229" s="434" t="s">
        <v>776</v>
      </c>
      <c r="D229" s="432" t="s">
        <v>277</v>
      </c>
      <c r="E229" s="435">
        <v>2000000</v>
      </c>
    </row>
    <row r="230" spans="1:5" x14ac:dyDescent="0.25">
      <c r="A230" s="431"/>
      <c r="C230" s="431"/>
      <c r="D230" s="431"/>
      <c r="E230" s="431"/>
    </row>
    <row r="231" spans="1:5" x14ac:dyDescent="0.25">
      <c r="A231" s="432"/>
      <c r="C231" s="433" t="s">
        <v>629</v>
      </c>
      <c r="E231" s="432"/>
    </row>
    <row r="232" spans="1:5" ht="12.75" x14ac:dyDescent="0.2">
      <c r="A232" s="432">
        <v>4</v>
      </c>
      <c r="C232" s="451" t="s">
        <v>777</v>
      </c>
      <c r="D232" s="432" t="s">
        <v>295</v>
      </c>
      <c r="E232" s="458">
        <v>5000000</v>
      </c>
    </row>
    <row r="233" spans="1:5" ht="12.75" x14ac:dyDescent="0.2">
      <c r="A233" s="432">
        <v>5</v>
      </c>
      <c r="C233" s="457" t="s">
        <v>778</v>
      </c>
      <c r="D233" s="432" t="s">
        <v>779</v>
      </c>
      <c r="E233" s="435">
        <v>1000000</v>
      </c>
    </row>
    <row r="234" spans="1:5" ht="12.75" x14ac:dyDescent="0.2">
      <c r="A234" s="432">
        <v>6</v>
      </c>
      <c r="C234" s="434" t="s">
        <v>780</v>
      </c>
      <c r="D234" s="432" t="s">
        <v>781</v>
      </c>
      <c r="E234" s="435">
        <v>1000000</v>
      </c>
    </row>
    <row r="235" spans="1:5" ht="12.75" x14ac:dyDescent="0.2">
      <c r="A235" s="432">
        <v>7</v>
      </c>
      <c r="C235" s="457" t="s">
        <v>782</v>
      </c>
      <c r="D235" s="432" t="s">
        <v>783</v>
      </c>
      <c r="E235" s="458">
        <v>2000000</v>
      </c>
    </row>
    <row r="236" spans="1:5" ht="12.75" x14ac:dyDescent="0.2">
      <c r="A236" s="432">
        <v>8</v>
      </c>
      <c r="C236" s="434" t="s">
        <v>784</v>
      </c>
      <c r="D236" s="432" t="s">
        <v>785</v>
      </c>
      <c r="E236" s="435">
        <v>1000000</v>
      </c>
    </row>
    <row r="237" spans="1:5" ht="14.65" customHeight="1" x14ac:dyDescent="0.2">
      <c r="A237" s="432">
        <v>9</v>
      </c>
      <c r="C237" s="437" t="s">
        <v>786</v>
      </c>
      <c r="D237" s="432" t="s">
        <v>787</v>
      </c>
      <c r="E237" s="435">
        <v>1000000</v>
      </c>
    </row>
    <row r="238" spans="1:5" ht="12.75" x14ac:dyDescent="0.2">
      <c r="A238" s="432">
        <v>10</v>
      </c>
      <c r="C238" s="434" t="s">
        <v>788</v>
      </c>
      <c r="D238" s="432" t="s">
        <v>789</v>
      </c>
      <c r="E238" s="435">
        <v>1000000</v>
      </c>
    </row>
    <row r="239" spans="1:5" ht="12.75" x14ac:dyDescent="0.2">
      <c r="A239" s="432">
        <v>11</v>
      </c>
      <c r="C239" s="434" t="s">
        <v>790</v>
      </c>
      <c r="D239" s="432" t="s">
        <v>791</v>
      </c>
      <c r="E239" s="435">
        <v>1300000</v>
      </c>
    </row>
    <row r="240" spans="1:5" ht="12.75" x14ac:dyDescent="0.2">
      <c r="A240" s="432">
        <v>12</v>
      </c>
      <c r="C240" s="434" t="s">
        <v>792</v>
      </c>
      <c r="D240" s="432" t="s">
        <v>793</v>
      </c>
      <c r="E240" s="435">
        <v>2000000</v>
      </c>
    </row>
    <row r="241" spans="1:8" ht="12.75" x14ac:dyDescent="0.2">
      <c r="A241" s="432">
        <v>13</v>
      </c>
      <c r="C241" s="434" t="s">
        <v>794</v>
      </c>
      <c r="D241" s="432" t="s">
        <v>795</v>
      </c>
      <c r="E241" s="435">
        <v>2000000</v>
      </c>
    </row>
    <row r="242" spans="1:8" ht="12.75" x14ac:dyDescent="0.2">
      <c r="A242" s="432">
        <v>14</v>
      </c>
      <c r="C242" s="434" t="s">
        <v>796</v>
      </c>
      <c r="D242" s="432" t="s">
        <v>306</v>
      </c>
      <c r="E242" s="435">
        <v>1000000</v>
      </c>
    </row>
    <row r="243" spans="1:8" ht="12.75" x14ac:dyDescent="0.2">
      <c r="A243" s="468">
        <v>15</v>
      </c>
      <c r="C243" s="442" t="s">
        <v>797</v>
      </c>
      <c r="D243" s="468" t="s">
        <v>798</v>
      </c>
      <c r="E243" s="469">
        <v>100000</v>
      </c>
    </row>
    <row r="244" spans="1:8" ht="12.75" x14ac:dyDescent="0.2">
      <c r="A244" s="432">
        <v>16</v>
      </c>
      <c r="C244" s="434" t="s">
        <v>799</v>
      </c>
      <c r="D244" s="432" t="s">
        <v>800</v>
      </c>
      <c r="E244" s="435">
        <v>500000</v>
      </c>
    </row>
    <row r="245" spans="1:8" ht="12.75" x14ac:dyDescent="0.2">
      <c r="A245" s="432">
        <v>17</v>
      </c>
      <c r="C245" s="434" t="s">
        <v>801</v>
      </c>
      <c r="D245" s="432" t="s">
        <v>802</v>
      </c>
      <c r="E245" s="435">
        <v>20000000</v>
      </c>
    </row>
    <row r="246" spans="1:8" ht="12.75" x14ac:dyDescent="0.2">
      <c r="A246" s="432">
        <v>18</v>
      </c>
      <c r="C246" s="434" t="s">
        <v>803</v>
      </c>
      <c r="D246" s="432" t="s">
        <v>804</v>
      </c>
      <c r="E246" s="435">
        <v>1500000</v>
      </c>
    </row>
    <row r="247" spans="1:8" ht="12.75" x14ac:dyDescent="0.2">
      <c r="A247" s="432">
        <v>19</v>
      </c>
      <c r="C247" s="434" t="s">
        <v>805</v>
      </c>
      <c r="D247" s="432" t="s">
        <v>757</v>
      </c>
      <c r="E247" s="435">
        <v>1000000</v>
      </c>
    </row>
    <row r="248" spans="1:8" ht="12.75" x14ac:dyDescent="0.2">
      <c r="A248" s="432">
        <v>20</v>
      </c>
      <c r="C248" s="434" t="s">
        <v>806</v>
      </c>
      <c r="D248" s="432" t="s">
        <v>701</v>
      </c>
      <c r="E248" s="435">
        <v>2000000</v>
      </c>
    </row>
    <row r="249" spans="1:8" ht="12.75" x14ac:dyDescent="0.2">
      <c r="A249" s="432">
        <v>21</v>
      </c>
      <c r="C249" s="451" t="s">
        <v>807</v>
      </c>
      <c r="D249" s="432" t="s">
        <v>808</v>
      </c>
      <c r="E249" s="435">
        <v>2000000</v>
      </c>
    </row>
    <row r="250" spans="1:8" ht="12.75" x14ac:dyDescent="0.2">
      <c r="A250" s="432">
        <v>22</v>
      </c>
      <c r="C250" s="434" t="s">
        <v>809</v>
      </c>
      <c r="D250" s="432" t="s">
        <v>810</v>
      </c>
      <c r="E250" s="435">
        <v>500000</v>
      </c>
    </row>
    <row r="251" spans="1:8" ht="12.75" x14ac:dyDescent="0.2">
      <c r="A251" s="1130">
        <v>23</v>
      </c>
      <c r="C251" s="460" t="s">
        <v>811</v>
      </c>
      <c r="D251" s="453" t="s">
        <v>701</v>
      </c>
      <c r="E251" s="466">
        <v>3000000</v>
      </c>
    </row>
    <row r="252" spans="1:8" ht="12.75" x14ac:dyDescent="0.2">
      <c r="A252" s="1131"/>
      <c r="C252" s="461" t="s">
        <v>812</v>
      </c>
      <c r="D252" s="454"/>
      <c r="E252" s="467"/>
    </row>
    <row r="253" spans="1:8" ht="12.75" x14ac:dyDescent="0.2">
      <c r="A253" s="1130">
        <v>24</v>
      </c>
      <c r="C253" s="442" t="s">
        <v>813</v>
      </c>
      <c r="D253" s="453" t="s">
        <v>123</v>
      </c>
      <c r="E253" s="455">
        <v>1500000</v>
      </c>
    </row>
    <row r="254" spans="1:8" ht="12.75" x14ac:dyDescent="0.2">
      <c r="A254" s="1131"/>
      <c r="C254" s="451" t="s">
        <v>814</v>
      </c>
      <c r="D254" s="454"/>
      <c r="E254" s="456"/>
    </row>
    <row r="255" spans="1:8" ht="12.75" x14ac:dyDescent="0.2">
      <c r="A255" s="432">
        <v>25</v>
      </c>
      <c r="C255" s="434" t="s">
        <v>815</v>
      </c>
      <c r="D255" s="432" t="s">
        <v>123</v>
      </c>
      <c r="E255" s="435">
        <v>1500000</v>
      </c>
    </row>
    <row r="256" spans="1:8" s="440" customFormat="1" ht="15.6" customHeight="1" x14ac:dyDescent="0.2">
      <c r="A256" s="439">
        <v>26</v>
      </c>
      <c r="C256" s="434" t="s">
        <v>816</v>
      </c>
      <c r="D256" s="439" t="s">
        <v>123</v>
      </c>
      <c r="E256" s="441">
        <v>1350000</v>
      </c>
      <c r="G256" s="810"/>
      <c r="H256" s="810"/>
    </row>
    <row r="257" spans="1:8" s="507" customFormat="1" ht="12.75" x14ac:dyDescent="0.2">
      <c r="A257" s="1130">
        <v>27</v>
      </c>
      <c r="B257" s="503"/>
      <c r="C257" s="504" t="s">
        <v>817</v>
      </c>
      <c r="D257" s="505" t="s">
        <v>701</v>
      </c>
      <c r="E257" s="506">
        <v>2000000</v>
      </c>
      <c r="F257" s="507" t="s">
        <v>885</v>
      </c>
      <c r="G257" s="811"/>
      <c r="H257" s="811"/>
    </row>
    <row r="258" spans="1:8" ht="12.75" x14ac:dyDescent="0.2">
      <c r="A258" s="1131"/>
      <c r="C258" s="508" t="s">
        <v>818</v>
      </c>
      <c r="D258" s="454"/>
      <c r="E258" s="456"/>
    </row>
    <row r="259" spans="1:8" ht="12.75" x14ac:dyDescent="0.2">
      <c r="A259" s="1130">
        <v>28</v>
      </c>
      <c r="C259" s="442" t="s">
        <v>819</v>
      </c>
      <c r="D259" s="453" t="s">
        <v>123</v>
      </c>
      <c r="E259" s="455">
        <v>500000</v>
      </c>
    </row>
    <row r="260" spans="1:8" ht="12.75" x14ac:dyDescent="0.2">
      <c r="A260" s="1131"/>
      <c r="C260" s="451" t="s">
        <v>820</v>
      </c>
      <c r="D260" s="454"/>
      <c r="E260" s="456"/>
    </row>
    <row r="261" spans="1:8" ht="12.75" x14ac:dyDescent="0.2">
      <c r="A261" s="432">
        <v>29</v>
      </c>
      <c r="C261" s="434" t="s">
        <v>821</v>
      </c>
      <c r="D261" s="432" t="s">
        <v>123</v>
      </c>
      <c r="E261" s="435">
        <v>700000</v>
      </c>
    </row>
    <row r="262" spans="1:8" ht="12.75" x14ac:dyDescent="0.2">
      <c r="A262" s="1130">
        <v>30</v>
      </c>
      <c r="C262" s="442" t="s">
        <v>822</v>
      </c>
      <c r="D262" s="453" t="s">
        <v>810</v>
      </c>
      <c r="E262" s="455">
        <v>1000000</v>
      </c>
    </row>
    <row r="263" spans="1:8" ht="12.75" x14ac:dyDescent="0.2">
      <c r="A263" s="1131"/>
      <c r="C263" s="451" t="s">
        <v>823</v>
      </c>
      <c r="D263" s="454"/>
      <c r="E263" s="456"/>
    </row>
    <row r="264" spans="1:8" ht="14.65" customHeight="1" x14ac:dyDescent="0.2">
      <c r="A264" s="432">
        <v>31</v>
      </c>
      <c r="C264" s="438" t="s">
        <v>824</v>
      </c>
      <c r="D264" s="432" t="s">
        <v>825</v>
      </c>
      <c r="E264" s="435">
        <v>1000000</v>
      </c>
    </row>
    <row r="265" spans="1:8" ht="12.75" x14ac:dyDescent="0.2">
      <c r="A265" s="1130">
        <v>32</v>
      </c>
      <c r="C265" s="442" t="s">
        <v>826</v>
      </c>
      <c r="D265" s="453" t="s">
        <v>703</v>
      </c>
      <c r="E265" s="455">
        <v>3000000</v>
      </c>
    </row>
    <row r="266" spans="1:8" ht="12.75" x14ac:dyDescent="0.2">
      <c r="A266" s="1131"/>
      <c r="C266" s="451" t="s">
        <v>827</v>
      </c>
      <c r="D266" s="454"/>
      <c r="E266" s="456"/>
    </row>
    <row r="267" spans="1:8" ht="12.75" x14ac:dyDescent="0.2">
      <c r="A267" s="432">
        <v>33</v>
      </c>
      <c r="C267" s="434" t="s">
        <v>828</v>
      </c>
      <c r="D267" s="432" t="s">
        <v>757</v>
      </c>
      <c r="E267" s="435">
        <v>600000</v>
      </c>
    </row>
    <row r="268" spans="1:8" ht="12.75" x14ac:dyDescent="0.2">
      <c r="A268" s="432">
        <v>34</v>
      </c>
      <c r="C268" s="434" t="s">
        <v>280</v>
      </c>
      <c r="D268" s="432" t="s">
        <v>757</v>
      </c>
      <c r="E268" s="435">
        <v>1500000</v>
      </c>
      <c r="H268" s="809">
        <f>105839.24-150000</f>
        <v>-44160.759999999995</v>
      </c>
    </row>
    <row r="269" spans="1:8" ht="12.75" x14ac:dyDescent="0.2">
      <c r="A269" s="432">
        <v>35</v>
      </c>
      <c r="C269" s="434" t="s">
        <v>829</v>
      </c>
      <c r="D269" s="432" t="s">
        <v>757</v>
      </c>
      <c r="E269" s="435">
        <v>3000000</v>
      </c>
      <c r="H269" s="809">
        <v>14</v>
      </c>
    </row>
    <row r="270" spans="1:8" ht="12.75" x14ac:dyDescent="0.2">
      <c r="A270" s="428"/>
      <c r="H270" s="809">
        <v>41</v>
      </c>
    </row>
    <row r="271" spans="1:8" x14ac:dyDescent="0.25">
      <c r="A271" s="432"/>
      <c r="C271" s="433" t="s">
        <v>629</v>
      </c>
      <c r="E271" s="432"/>
      <c r="H271" s="809">
        <v>2768.87</v>
      </c>
    </row>
    <row r="272" spans="1:8" ht="12.75" x14ac:dyDescent="0.2">
      <c r="A272" s="432">
        <v>36</v>
      </c>
      <c r="C272" s="451" t="s">
        <v>830</v>
      </c>
      <c r="D272" s="432" t="s">
        <v>281</v>
      </c>
      <c r="E272" s="458">
        <v>1000000</v>
      </c>
      <c r="H272" s="809">
        <v>7500</v>
      </c>
    </row>
    <row r="273" spans="1:8" ht="12.75" x14ac:dyDescent="0.2">
      <c r="A273" s="432">
        <v>37</v>
      </c>
      <c r="C273" s="457" t="s">
        <v>831</v>
      </c>
      <c r="D273" s="432" t="s">
        <v>281</v>
      </c>
      <c r="E273" s="435">
        <v>3000000</v>
      </c>
    </row>
    <row r="274" spans="1:8" ht="12.75" x14ac:dyDescent="0.2">
      <c r="A274" s="432">
        <v>38</v>
      </c>
      <c r="C274" s="434" t="s">
        <v>832</v>
      </c>
      <c r="D274" s="432" t="s">
        <v>281</v>
      </c>
      <c r="E274" s="435">
        <v>2000000</v>
      </c>
    </row>
    <row r="275" spans="1:8" ht="12.75" x14ac:dyDescent="0.2">
      <c r="A275" s="432">
        <v>39</v>
      </c>
      <c r="C275" s="457" t="s">
        <v>833</v>
      </c>
      <c r="D275" s="432" t="s">
        <v>281</v>
      </c>
      <c r="E275" s="458">
        <v>2000000</v>
      </c>
      <c r="H275" s="809">
        <f>SUM(H267:H274)</f>
        <v>-33836.889999999992</v>
      </c>
    </row>
    <row r="276" spans="1:8" ht="12.75" x14ac:dyDescent="0.2">
      <c r="A276" s="432">
        <v>40</v>
      </c>
      <c r="C276" s="434" t="s">
        <v>834</v>
      </c>
      <c r="D276" s="432" t="s">
        <v>281</v>
      </c>
      <c r="E276" s="435">
        <v>100000</v>
      </c>
    </row>
    <row r="277" spans="1:8" ht="14.65" customHeight="1" x14ac:dyDescent="0.2">
      <c r="A277" s="432">
        <v>41</v>
      </c>
      <c r="C277" s="437" t="s">
        <v>835</v>
      </c>
      <c r="D277" s="432" t="s">
        <v>283</v>
      </c>
      <c r="E277" s="435">
        <v>4400000</v>
      </c>
    </row>
    <row r="278" spans="1:8" ht="12.75" x14ac:dyDescent="0.2">
      <c r="A278" s="432">
        <v>42</v>
      </c>
      <c r="C278" s="434" t="s">
        <v>836</v>
      </c>
      <c r="D278" s="432" t="s">
        <v>283</v>
      </c>
      <c r="E278" s="435">
        <v>2000000</v>
      </c>
    </row>
    <row r="279" spans="1:8" ht="12.75" x14ac:dyDescent="0.2">
      <c r="A279" s="432">
        <v>43</v>
      </c>
      <c r="C279" s="434" t="s">
        <v>837</v>
      </c>
      <c r="D279" s="432" t="s">
        <v>287</v>
      </c>
      <c r="E279" s="435">
        <v>1500000</v>
      </c>
    </row>
    <row r="280" spans="1:8" ht="12.75" x14ac:dyDescent="0.2">
      <c r="A280" s="432">
        <v>44</v>
      </c>
      <c r="C280" s="434" t="s">
        <v>838</v>
      </c>
      <c r="D280" s="432" t="s">
        <v>287</v>
      </c>
      <c r="E280" s="435">
        <v>1000000</v>
      </c>
    </row>
    <row r="281" spans="1:8" ht="12.75" x14ac:dyDescent="0.2">
      <c r="A281" s="432">
        <v>45</v>
      </c>
      <c r="C281" s="434" t="s">
        <v>839</v>
      </c>
      <c r="D281" s="432" t="s">
        <v>287</v>
      </c>
      <c r="E281" s="435">
        <v>1000000</v>
      </c>
    </row>
    <row r="282" spans="1:8" ht="12.75" x14ac:dyDescent="0.2">
      <c r="A282" s="432">
        <v>46</v>
      </c>
      <c r="C282" s="434" t="s">
        <v>840</v>
      </c>
      <c r="D282" s="432" t="s">
        <v>287</v>
      </c>
      <c r="E282" s="435">
        <v>1000000</v>
      </c>
    </row>
    <row r="283" spans="1:8" ht="12.75" x14ac:dyDescent="0.2">
      <c r="A283" s="468">
        <v>47</v>
      </c>
      <c r="C283" s="442" t="s">
        <v>841</v>
      </c>
      <c r="D283" s="468" t="s">
        <v>287</v>
      </c>
      <c r="E283" s="469">
        <v>5000000</v>
      </c>
    </row>
    <row r="284" spans="1:8" ht="12.75" x14ac:dyDescent="0.2">
      <c r="A284" s="468">
        <v>48</v>
      </c>
      <c r="C284" s="434" t="s">
        <v>842</v>
      </c>
      <c r="D284" s="453" t="s">
        <v>287</v>
      </c>
      <c r="E284" s="455">
        <v>1000000</v>
      </c>
    </row>
    <row r="285" spans="1:8" ht="12.75" x14ac:dyDescent="0.2">
      <c r="A285" s="432">
        <v>49</v>
      </c>
      <c r="C285" s="434" t="s">
        <v>843</v>
      </c>
      <c r="D285" s="432" t="s">
        <v>287</v>
      </c>
      <c r="E285" s="435">
        <v>2000000</v>
      </c>
    </row>
    <row r="286" spans="1:8" ht="12.75" x14ac:dyDescent="0.2">
      <c r="A286" s="432">
        <v>50</v>
      </c>
      <c r="C286" s="434" t="s">
        <v>844</v>
      </c>
      <c r="D286" s="432" t="s">
        <v>287</v>
      </c>
      <c r="E286" s="435">
        <v>1500000</v>
      </c>
    </row>
    <row r="287" spans="1:8" ht="12.75" x14ac:dyDescent="0.2">
      <c r="A287" s="432">
        <v>51</v>
      </c>
      <c r="C287" s="434" t="s">
        <v>845</v>
      </c>
      <c r="D287" s="432" t="s">
        <v>277</v>
      </c>
      <c r="E287" s="435">
        <v>2000000</v>
      </c>
    </row>
    <row r="288" spans="1:8" ht="12.75" x14ac:dyDescent="0.2">
      <c r="A288" s="432">
        <v>52</v>
      </c>
      <c r="C288" s="451" t="s">
        <v>846</v>
      </c>
      <c r="D288" s="432" t="s">
        <v>277</v>
      </c>
      <c r="E288" s="435">
        <v>2000000</v>
      </c>
    </row>
    <row r="289" spans="1:8" ht="12.75" x14ac:dyDescent="0.2">
      <c r="A289" s="1130">
        <v>53</v>
      </c>
      <c r="C289" s="434" t="s">
        <v>847</v>
      </c>
      <c r="D289" s="453" t="s">
        <v>277</v>
      </c>
      <c r="E289" s="455">
        <v>1500000</v>
      </c>
    </row>
    <row r="290" spans="1:8" ht="12.75" x14ac:dyDescent="0.2">
      <c r="A290" s="1131"/>
      <c r="C290" s="434" t="s">
        <v>848</v>
      </c>
      <c r="D290" s="454"/>
      <c r="E290" s="456"/>
    </row>
    <row r="291" spans="1:8" s="440" customFormat="1" ht="15.6" customHeight="1" x14ac:dyDescent="0.2">
      <c r="A291" s="439">
        <v>54</v>
      </c>
      <c r="C291" s="434" t="s">
        <v>849</v>
      </c>
      <c r="D291" s="439" t="s">
        <v>299</v>
      </c>
      <c r="E291" s="441">
        <v>500000</v>
      </c>
      <c r="G291" s="810"/>
      <c r="H291" s="810"/>
    </row>
    <row r="292" spans="1:8" ht="12.75" x14ac:dyDescent="0.2">
      <c r="A292" s="432">
        <v>55</v>
      </c>
      <c r="C292" s="434" t="s">
        <v>850</v>
      </c>
      <c r="D292" s="432" t="s">
        <v>299</v>
      </c>
      <c r="E292" s="435">
        <v>1000000</v>
      </c>
    </row>
    <row r="293" spans="1:8" ht="14.65" customHeight="1" x14ac:dyDescent="0.2">
      <c r="A293" s="432">
        <v>56</v>
      </c>
      <c r="C293" s="438" t="s">
        <v>851</v>
      </c>
      <c r="D293" s="432" t="s">
        <v>299</v>
      </c>
      <c r="E293" s="435">
        <v>1000000</v>
      </c>
    </row>
    <row r="294" spans="1:8" ht="12.75" x14ac:dyDescent="0.2">
      <c r="A294" s="432">
        <v>57</v>
      </c>
      <c r="C294" s="434" t="s">
        <v>852</v>
      </c>
      <c r="D294" s="432" t="s">
        <v>299</v>
      </c>
      <c r="E294" s="435">
        <v>2500000</v>
      </c>
    </row>
    <row r="295" spans="1:8" ht="12.75" x14ac:dyDescent="0.2">
      <c r="A295" s="432">
        <v>58</v>
      </c>
      <c r="C295" s="434" t="s">
        <v>853</v>
      </c>
      <c r="D295" s="432" t="s">
        <v>299</v>
      </c>
      <c r="E295" s="435">
        <v>5000000</v>
      </c>
    </row>
    <row r="296" spans="1:8" ht="12.75" x14ac:dyDescent="0.2">
      <c r="A296" s="432">
        <v>59</v>
      </c>
      <c r="C296" s="434" t="s">
        <v>854</v>
      </c>
      <c r="D296" s="432" t="s">
        <v>295</v>
      </c>
      <c r="E296" s="435">
        <v>2000000</v>
      </c>
    </row>
    <row r="297" spans="1:8" ht="12.75" x14ac:dyDescent="0.2">
      <c r="A297" s="432">
        <v>60</v>
      </c>
      <c r="C297" s="434" t="s">
        <v>855</v>
      </c>
      <c r="D297" s="432" t="s">
        <v>295</v>
      </c>
      <c r="E297" s="435">
        <v>500000</v>
      </c>
    </row>
    <row r="298" spans="1:8" ht="12.75" x14ac:dyDescent="0.2">
      <c r="A298" s="432">
        <v>61</v>
      </c>
      <c r="C298" s="434" t="s">
        <v>288</v>
      </c>
      <c r="D298" s="432" t="s">
        <v>642</v>
      </c>
      <c r="E298" s="435">
        <v>1500000</v>
      </c>
    </row>
    <row r="299" spans="1:8" ht="12.75" x14ac:dyDescent="0.2">
      <c r="A299" s="432">
        <v>62</v>
      </c>
      <c r="C299" s="434" t="s">
        <v>856</v>
      </c>
      <c r="D299" s="432" t="s">
        <v>123</v>
      </c>
      <c r="E299" s="435">
        <v>700000</v>
      </c>
    </row>
    <row r="300" spans="1:8" s="507" customFormat="1" ht="12.75" x14ac:dyDescent="0.2">
      <c r="A300" s="510">
        <v>63</v>
      </c>
      <c r="B300" s="503"/>
      <c r="C300" s="511" t="s">
        <v>857</v>
      </c>
      <c r="D300" s="510" t="s">
        <v>123</v>
      </c>
      <c r="E300" s="512">
        <v>2000000</v>
      </c>
      <c r="F300" s="507" t="s">
        <v>888</v>
      </c>
      <c r="G300" s="811"/>
      <c r="H300" s="811"/>
    </row>
    <row r="301" spans="1:8" ht="12.75" x14ac:dyDescent="0.2">
      <c r="A301" s="432">
        <v>64</v>
      </c>
      <c r="C301" s="434" t="s">
        <v>858</v>
      </c>
      <c r="D301" s="432" t="s">
        <v>123</v>
      </c>
      <c r="E301" s="435">
        <v>2000000</v>
      </c>
    </row>
    <row r="302" spans="1:8" ht="12.75" x14ac:dyDescent="0.2">
      <c r="A302" s="432">
        <v>65</v>
      </c>
      <c r="C302" s="434" t="s">
        <v>859</v>
      </c>
      <c r="D302" s="432" t="s">
        <v>123</v>
      </c>
      <c r="E302" s="435">
        <v>3000000</v>
      </c>
    </row>
    <row r="303" spans="1:8" ht="12.75" x14ac:dyDescent="0.2">
      <c r="A303" s="432">
        <v>66</v>
      </c>
      <c r="C303" s="434" t="s">
        <v>860</v>
      </c>
      <c r="D303" s="432" t="s">
        <v>302</v>
      </c>
      <c r="E303" s="435">
        <v>10000000</v>
      </c>
    </row>
    <row r="304" spans="1:8" ht="12.75" x14ac:dyDescent="0.2">
      <c r="A304" s="432">
        <v>67</v>
      </c>
      <c r="C304" s="434" t="s">
        <v>861</v>
      </c>
      <c r="D304" s="432" t="s">
        <v>299</v>
      </c>
      <c r="E304" s="435">
        <v>2000000</v>
      </c>
    </row>
    <row r="305" spans="1:5" ht="12.75" x14ac:dyDescent="0.2">
      <c r="A305" s="432">
        <v>68</v>
      </c>
      <c r="C305" s="434" t="s">
        <v>862</v>
      </c>
      <c r="D305" s="432" t="s">
        <v>863</v>
      </c>
      <c r="E305" s="435">
        <v>2000000</v>
      </c>
    </row>
    <row r="306" spans="1:5" ht="12.75" x14ac:dyDescent="0.2">
      <c r="A306" s="1130">
        <v>69</v>
      </c>
      <c r="C306" s="434" t="s">
        <v>864</v>
      </c>
      <c r="D306" s="453" t="s">
        <v>394</v>
      </c>
      <c r="E306" s="455">
        <v>3000000</v>
      </c>
    </row>
    <row r="307" spans="1:5" ht="12.75" x14ac:dyDescent="0.2">
      <c r="A307" s="1131"/>
      <c r="C307" s="434" t="s">
        <v>865</v>
      </c>
      <c r="D307" s="454"/>
      <c r="E307" s="456"/>
    </row>
    <row r="308" spans="1:5" ht="12.75" x14ac:dyDescent="0.2">
      <c r="A308" s="432">
        <v>70</v>
      </c>
      <c r="C308" s="434" t="s">
        <v>866</v>
      </c>
      <c r="D308" s="432" t="s">
        <v>339</v>
      </c>
      <c r="E308" s="435">
        <v>1000000</v>
      </c>
    </row>
    <row r="309" spans="1:5" x14ac:dyDescent="0.25">
      <c r="A309" s="432"/>
      <c r="C309" s="433" t="s">
        <v>867</v>
      </c>
      <c r="D309" s="432"/>
      <c r="E309" s="436">
        <v>165150000</v>
      </c>
    </row>
    <row r="310" spans="1:5" x14ac:dyDescent="0.25">
      <c r="C310" s="428"/>
      <c r="D310" s="451"/>
    </row>
    <row r="311" spans="1:5" x14ac:dyDescent="0.25">
      <c r="A311" s="432"/>
      <c r="C311" s="433" t="s">
        <v>681</v>
      </c>
      <c r="E311" s="432"/>
    </row>
    <row r="312" spans="1:5" ht="12.75" x14ac:dyDescent="0.2">
      <c r="A312" s="432">
        <v>1</v>
      </c>
      <c r="C312" s="451" t="s">
        <v>868</v>
      </c>
      <c r="D312" s="432" t="s">
        <v>299</v>
      </c>
      <c r="E312" s="458">
        <v>800000</v>
      </c>
    </row>
    <row r="313" spans="1:5" ht="12.75" x14ac:dyDescent="0.2">
      <c r="A313" s="432">
        <v>2</v>
      </c>
      <c r="C313" s="457" t="s">
        <v>869</v>
      </c>
      <c r="D313" s="432" t="s">
        <v>281</v>
      </c>
      <c r="E313" s="435">
        <v>600000</v>
      </c>
    </row>
    <row r="314" spans="1:5" ht="12.75" x14ac:dyDescent="0.2">
      <c r="A314" s="1130">
        <v>3</v>
      </c>
      <c r="C314" s="460" t="s">
        <v>870</v>
      </c>
      <c r="D314" s="453" t="s">
        <v>281</v>
      </c>
      <c r="E314" s="455">
        <v>500000</v>
      </c>
    </row>
    <row r="315" spans="1:5" ht="12.75" x14ac:dyDescent="0.2">
      <c r="A315" s="1131"/>
      <c r="C315" s="443" t="s">
        <v>871</v>
      </c>
      <c r="D315" s="454"/>
      <c r="E315" s="456"/>
    </row>
    <row r="316" spans="1:5" ht="12.75" x14ac:dyDescent="0.2">
      <c r="A316" s="432">
        <v>4</v>
      </c>
      <c r="C316" s="457" t="s">
        <v>872</v>
      </c>
      <c r="D316" s="432" t="s">
        <v>287</v>
      </c>
      <c r="E316" s="458">
        <v>2000000</v>
      </c>
    </row>
    <row r="317" spans="1:5" ht="12.75" x14ac:dyDescent="0.2">
      <c r="A317" s="1130">
        <v>5</v>
      </c>
      <c r="C317" s="460" t="s">
        <v>873</v>
      </c>
      <c r="D317" s="453" t="s">
        <v>287</v>
      </c>
      <c r="E317" s="466">
        <v>2000000</v>
      </c>
    </row>
    <row r="318" spans="1:5" ht="12.75" x14ac:dyDescent="0.2">
      <c r="A318" s="1131"/>
      <c r="C318" s="443" t="s">
        <v>874</v>
      </c>
      <c r="D318" s="454"/>
      <c r="E318" s="467"/>
    </row>
    <row r="319" spans="1:5" ht="14.65" customHeight="1" x14ac:dyDescent="0.2">
      <c r="A319" s="432">
        <v>6</v>
      </c>
      <c r="C319" s="437" t="s">
        <v>875</v>
      </c>
      <c r="D319" s="432" t="s">
        <v>701</v>
      </c>
      <c r="E319" s="458">
        <v>2000000</v>
      </c>
    </row>
    <row r="320" spans="1:5" ht="12.75" x14ac:dyDescent="0.2">
      <c r="A320" s="432">
        <v>7</v>
      </c>
      <c r="C320" s="434" t="s">
        <v>876</v>
      </c>
      <c r="D320" s="432" t="s">
        <v>729</v>
      </c>
      <c r="E320" s="435">
        <v>3000000</v>
      </c>
    </row>
    <row r="321" spans="1:20" x14ac:dyDescent="0.25">
      <c r="A321" s="432"/>
      <c r="C321" s="433" t="s">
        <v>877</v>
      </c>
      <c r="D321" s="432"/>
      <c r="E321" s="435"/>
    </row>
    <row r="322" spans="1:20" x14ac:dyDescent="0.25">
      <c r="A322" s="432"/>
      <c r="C322" s="433" t="s">
        <v>878</v>
      </c>
      <c r="D322" s="432"/>
      <c r="E322" s="435"/>
    </row>
    <row r="324" spans="1:20" s="51" customFormat="1" ht="60.75" x14ac:dyDescent="0.2">
      <c r="A324" s="470">
        <v>7</v>
      </c>
      <c r="B324" s="401" t="s">
        <v>542</v>
      </c>
      <c r="C324" s="400" t="s">
        <v>543</v>
      </c>
      <c r="D324" s="988" t="s">
        <v>339</v>
      </c>
      <c r="E324" s="989"/>
      <c r="F324" s="470" t="s">
        <v>253</v>
      </c>
      <c r="G324" s="812" t="s">
        <v>539</v>
      </c>
      <c r="H324" s="812" t="s">
        <v>539</v>
      </c>
      <c r="I324" s="472" t="s">
        <v>407</v>
      </c>
      <c r="J324" s="472" t="s">
        <v>407</v>
      </c>
      <c r="K324" s="470" t="s">
        <v>312</v>
      </c>
      <c r="L324" s="126">
        <v>2000000</v>
      </c>
      <c r="M324" s="1132"/>
      <c r="N324" s="1133"/>
      <c r="O324" s="394">
        <f>+L324</f>
        <v>2000000</v>
      </c>
      <c r="P324" s="135"/>
      <c r="Q324" s="44"/>
      <c r="R324" s="371" t="s">
        <v>898</v>
      </c>
      <c r="T324" s="49"/>
    </row>
  </sheetData>
  <mergeCells count="65">
    <mergeCell ref="B46:B47"/>
    <mergeCell ref="D46:D47"/>
    <mergeCell ref="E46:E47"/>
    <mergeCell ref="B53:B54"/>
    <mergeCell ref="D53:D54"/>
    <mergeCell ref="E53:E54"/>
    <mergeCell ref="B59:B60"/>
    <mergeCell ref="D59:D60"/>
    <mergeCell ref="E59:E60"/>
    <mergeCell ref="B64:B65"/>
    <mergeCell ref="D64:D65"/>
    <mergeCell ref="E64:E65"/>
    <mergeCell ref="B66:B67"/>
    <mergeCell ref="D66:D67"/>
    <mergeCell ref="E66:E67"/>
    <mergeCell ref="B85:B86"/>
    <mergeCell ref="D85:D86"/>
    <mergeCell ref="E85:E86"/>
    <mergeCell ref="B89:B90"/>
    <mergeCell ref="D89:D90"/>
    <mergeCell ref="E89:E90"/>
    <mergeCell ref="B93:B94"/>
    <mergeCell ref="D93:D94"/>
    <mergeCell ref="E93:E94"/>
    <mergeCell ref="B108:B109"/>
    <mergeCell ref="D108:D109"/>
    <mergeCell ref="E108:E109"/>
    <mergeCell ref="B111:B112"/>
    <mergeCell ref="D111:D112"/>
    <mergeCell ref="E111:E112"/>
    <mergeCell ref="E135:E136"/>
    <mergeCell ref="B137:B138"/>
    <mergeCell ref="D137:D138"/>
    <mergeCell ref="E137:E138"/>
    <mergeCell ref="B123:B124"/>
    <mergeCell ref="D123:D124"/>
    <mergeCell ref="E123:E124"/>
    <mergeCell ref="B125:B126"/>
    <mergeCell ref="D125:D126"/>
    <mergeCell ref="E125:E126"/>
    <mergeCell ref="A253:A254"/>
    <mergeCell ref="A257:A258"/>
    <mergeCell ref="A259:A260"/>
    <mergeCell ref="B135:B136"/>
    <mergeCell ref="D135:D136"/>
    <mergeCell ref="A251:A252"/>
    <mergeCell ref="B142:B143"/>
    <mergeCell ref="D142:D143"/>
    <mergeCell ref="A194:A195"/>
    <mergeCell ref="A197:A198"/>
    <mergeCell ref="A201:A202"/>
    <mergeCell ref="A206:A207"/>
    <mergeCell ref="E142:E143"/>
    <mergeCell ref="B154:B155"/>
    <mergeCell ref="D154:D155"/>
    <mergeCell ref="E154:E155"/>
    <mergeCell ref="A176:A177"/>
    <mergeCell ref="A262:A263"/>
    <mergeCell ref="A265:A266"/>
    <mergeCell ref="D324:E324"/>
    <mergeCell ref="M324:N324"/>
    <mergeCell ref="A306:A307"/>
    <mergeCell ref="A314:A315"/>
    <mergeCell ref="A317:A318"/>
    <mergeCell ref="A289:A2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2"/>
  <sheetViews>
    <sheetView zoomScale="96" zoomScaleNormal="96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N15" sqref="N15"/>
    </sheetView>
  </sheetViews>
  <sheetFormatPr defaultColWidth="8.7109375" defaultRowHeight="12.75" x14ac:dyDescent="0.2"/>
  <cols>
    <col min="1" max="1" width="5.7109375" style="148" customWidth="1"/>
    <col min="2" max="2" width="12" style="167" customWidth="1"/>
    <col min="3" max="3" width="11.28515625" style="148" customWidth="1"/>
    <col min="4" max="4" width="31.7109375" style="148" customWidth="1"/>
    <col min="5" max="5" width="11.5703125" style="148" customWidth="1"/>
    <col min="6" max="9" width="9.28515625" style="168" customWidth="1"/>
    <col min="10" max="10" width="12.7109375" style="169" customWidth="1"/>
    <col min="11" max="11" width="14.7109375" style="169" customWidth="1"/>
    <col min="12" max="12" width="16" style="169" customWidth="1"/>
    <col min="13" max="13" width="11.7109375" style="148" customWidth="1"/>
    <col min="14" max="14" width="10" style="147" bestFit="1" customWidth="1"/>
    <col min="15" max="15" width="8.7109375" style="148"/>
    <col min="16" max="16" width="16.28515625" style="148" customWidth="1"/>
    <col min="17" max="16384" width="8.7109375" style="148"/>
  </cols>
  <sheetData>
    <row r="2" spans="1:14" ht="14.25" x14ac:dyDescent="0.2">
      <c r="A2" s="926" t="s">
        <v>121</v>
      </c>
      <c r="B2" s="926"/>
      <c r="C2" s="926"/>
      <c r="D2" s="926"/>
      <c r="E2" s="926"/>
      <c r="F2" s="926"/>
      <c r="G2" s="926"/>
      <c r="H2" s="926"/>
      <c r="I2" s="926"/>
      <c r="J2" s="926"/>
      <c r="K2" s="926"/>
      <c r="L2" s="926"/>
      <c r="M2" s="926"/>
    </row>
    <row r="3" spans="1:14" ht="14.25" x14ac:dyDescent="0.2">
      <c r="A3" s="926" t="s">
        <v>122</v>
      </c>
      <c r="B3" s="926"/>
      <c r="C3" s="926"/>
      <c r="D3" s="926"/>
      <c r="E3" s="926"/>
      <c r="F3" s="926"/>
      <c r="G3" s="926"/>
      <c r="H3" s="926"/>
      <c r="I3" s="926"/>
      <c r="J3" s="926"/>
      <c r="K3" s="926"/>
      <c r="L3" s="926"/>
      <c r="M3" s="926"/>
    </row>
    <row r="4" spans="1:14" ht="14.25" x14ac:dyDescent="0.2">
      <c r="A4" s="926" t="s">
        <v>123</v>
      </c>
      <c r="B4" s="926"/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</row>
    <row r="5" spans="1:14" ht="15.75" x14ac:dyDescent="0.2">
      <c r="A5" s="940" t="s">
        <v>124</v>
      </c>
      <c r="B5" s="940"/>
      <c r="C5" s="940"/>
      <c r="D5" s="940"/>
      <c r="E5" s="940"/>
      <c r="F5" s="940"/>
      <c r="G5" s="940"/>
      <c r="H5" s="940"/>
      <c r="I5" s="940"/>
      <c r="J5" s="940"/>
      <c r="K5" s="940"/>
      <c r="L5" s="940"/>
      <c r="M5" s="940"/>
    </row>
    <row r="6" spans="1:14" ht="14.25" x14ac:dyDescent="0.2">
      <c r="A6" s="926" t="s">
        <v>257</v>
      </c>
      <c r="B6" s="926"/>
      <c r="C6" s="926"/>
      <c r="D6" s="926"/>
      <c r="E6" s="926"/>
      <c r="F6" s="926"/>
      <c r="G6" s="926"/>
      <c r="H6" s="926"/>
      <c r="I6" s="926"/>
      <c r="J6" s="926"/>
      <c r="K6" s="926"/>
      <c r="L6" s="926"/>
      <c r="M6" s="926"/>
    </row>
    <row r="7" spans="1:14" ht="13.5" thickBot="1" x14ac:dyDescent="0.25">
      <c r="A7" s="149"/>
      <c r="B7" s="150"/>
      <c r="C7" s="149"/>
      <c r="D7" s="149"/>
      <c r="E7" s="149"/>
      <c r="F7" s="151"/>
      <c r="G7" s="151"/>
      <c r="H7" s="151"/>
      <c r="I7" s="151"/>
      <c r="J7" s="152"/>
      <c r="K7" s="152"/>
      <c r="L7" s="152"/>
      <c r="M7" s="149"/>
    </row>
    <row r="8" spans="1:14" s="9" customFormat="1" ht="15.75" customHeight="1" x14ac:dyDescent="0.2">
      <c r="A8" s="931" t="s">
        <v>126</v>
      </c>
      <c r="B8" s="934" t="s">
        <v>227</v>
      </c>
      <c r="C8" s="934" t="s">
        <v>226</v>
      </c>
      <c r="D8" s="934" t="s">
        <v>225</v>
      </c>
      <c r="E8" s="890" t="s">
        <v>127</v>
      </c>
      <c r="F8" s="937" t="s">
        <v>130</v>
      </c>
      <c r="G8" s="938"/>
      <c r="H8" s="938"/>
      <c r="I8" s="939"/>
      <c r="J8" s="951" t="s">
        <v>139</v>
      </c>
      <c r="K8" s="952"/>
      <c r="L8" s="953"/>
      <c r="M8" s="954" t="s">
        <v>142</v>
      </c>
      <c r="N8" s="941" t="s">
        <v>232</v>
      </c>
    </row>
    <row r="9" spans="1:14" s="9" customFormat="1" ht="15.75" x14ac:dyDescent="0.2">
      <c r="A9" s="932"/>
      <c r="B9" s="935"/>
      <c r="C9" s="935"/>
      <c r="D9" s="935"/>
      <c r="E9" s="893" t="s">
        <v>128</v>
      </c>
      <c r="F9" s="891" t="s">
        <v>131</v>
      </c>
      <c r="G9" s="891" t="s">
        <v>133</v>
      </c>
      <c r="H9" s="891" t="s">
        <v>135</v>
      </c>
      <c r="I9" s="891" t="s">
        <v>137</v>
      </c>
      <c r="J9" s="944" t="s">
        <v>140</v>
      </c>
      <c r="K9" s="944" t="s">
        <v>141</v>
      </c>
      <c r="L9" s="944" t="s">
        <v>1</v>
      </c>
      <c r="M9" s="955"/>
      <c r="N9" s="942"/>
    </row>
    <row r="10" spans="1:14" s="9" customFormat="1" ht="16.5" thickBot="1" x14ac:dyDescent="0.25">
      <c r="A10" s="933"/>
      <c r="B10" s="936"/>
      <c r="C10" s="936"/>
      <c r="D10" s="936"/>
      <c r="E10" s="893" t="s">
        <v>129</v>
      </c>
      <c r="F10" s="891" t="s">
        <v>132</v>
      </c>
      <c r="G10" s="891" t="s">
        <v>134</v>
      </c>
      <c r="H10" s="891" t="s">
        <v>136</v>
      </c>
      <c r="I10" s="891" t="s">
        <v>138</v>
      </c>
      <c r="J10" s="945"/>
      <c r="K10" s="945"/>
      <c r="L10" s="945"/>
      <c r="M10" s="956"/>
      <c r="N10" s="943"/>
    </row>
    <row r="11" spans="1:14" s="11" customFormat="1" ht="6" customHeight="1" x14ac:dyDescent="0.2">
      <c r="A11" s="177"/>
      <c r="B11" s="29"/>
      <c r="C11" s="24"/>
      <c r="D11" s="178"/>
      <c r="E11" s="178"/>
      <c r="F11" s="15"/>
      <c r="G11" s="15"/>
      <c r="H11" s="15"/>
      <c r="I11" s="15"/>
      <c r="J11" s="35"/>
      <c r="K11" s="35"/>
      <c r="L11" s="35"/>
      <c r="M11" s="178"/>
      <c r="N11" s="10"/>
    </row>
    <row r="12" spans="1:14" s="11" customFormat="1" ht="15.75" x14ac:dyDescent="0.2">
      <c r="A12" s="24"/>
      <c r="B12" s="29"/>
      <c r="C12" s="24"/>
      <c r="D12" s="24"/>
      <c r="E12" s="24"/>
      <c r="F12" s="25"/>
      <c r="G12" s="25"/>
      <c r="H12" s="25"/>
      <c r="I12" s="25"/>
      <c r="J12" s="33"/>
      <c r="K12" s="33"/>
      <c r="L12" s="33"/>
      <c r="M12" s="17"/>
      <c r="N12" s="10"/>
    </row>
    <row r="13" spans="1:14" s="11" customFormat="1" ht="15.75" x14ac:dyDescent="0.2">
      <c r="A13" s="179" t="s">
        <v>258</v>
      </c>
      <c r="B13" s="27"/>
      <c r="C13" s="27"/>
      <c r="D13" s="24"/>
      <c r="E13" s="24"/>
      <c r="F13" s="180"/>
      <c r="G13" s="180"/>
      <c r="H13" s="180"/>
      <c r="I13" s="180"/>
      <c r="J13" s="34">
        <f>SUM(J12:J12)</f>
        <v>0</v>
      </c>
      <c r="K13" s="34">
        <f>SUM(K12:K12)</f>
        <v>0</v>
      </c>
      <c r="L13" s="34">
        <f>SUM(L12:L12)</f>
        <v>0</v>
      </c>
      <c r="M13" s="181"/>
      <c r="N13" s="10"/>
    </row>
    <row r="14" spans="1:14" x14ac:dyDescent="0.2">
      <c r="A14" s="157"/>
      <c r="B14" s="158"/>
      <c r="C14" s="170"/>
      <c r="D14" s="171"/>
      <c r="E14" s="171"/>
      <c r="F14" s="160"/>
      <c r="G14" s="160"/>
      <c r="H14" s="160"/>
      <c r="I14" s="160"/>
      <c r="J14" s="161"/>
      <c r="K14" s="161"/>
      <c r="L14" s="161"/>
      <c r="M14" s="172"/>
    </row>
    <row r="15" spans="1:14" x14ac:dyDescent="0.2">
      <c r="A15" s="1" t="s">
        <v>145</v>
      </c>
      <c r="B15" s="153"/>
      <c r="C15" s="154"/>
      <c r="D15" s="154"/>
      <c r="E15" s="154"/>
      <c r="F15" s="155"/>
      <c r="G15" s="155"/>
      <c r="H15" s="155"/>
      <c r="I15" s="155"/>
      <c r="J15" s="948" t="s">
        <v>146</v>
      </c>
      <c r="K15" s="948"/>
      <c r="L15" s="156"/>
      <c r="M15" s="2"/>
    </row>
    <row r="16" spans="1:14" x14ac:dyDescent="0.2">
      <c r="A16" s="3"/>
      <c r="B16" s="30"/>
      <c r="C16" s="4"/>
      <c r="D16" s="4"/>
      <c r="E16" s="4"/>
      <c r="F16" s="6"/>
      <c r="G16" s="6"/>
      <c r="H16" s="6"/>
      <c r="I16" s="6"/>
      <c r="J16" s="947"/>
      <c r="K16" s="947"/>
      <c r="L16" s="36"/>
      <c r="M16" s="5"/>
    </row>
    <row r="17" spans="1:16" x14ac:dyDescent="0.2">
      <c r="A17" s="3"/>
      <c r="B17" s="30"/>
      <c r="C17" s="4"/>
      <c r="D17" s="4"/>
      <c r="E17" s="4"/>
      <c r="F17" s="6"/>
      <c r="G17" s="6"/>
      <c r="H17" s="6"/>
      <c r="I17" s="6"/>
      <c r="J17" s="36"/>
      <c r="K17" s="36"/>
      <c r="L17" s="36"/>
      <c r="M17" s="5"/>
    </row>
    <row r="18" spans="1:16" x14ac:dyDescent="0.2">
      <c r="A18" s="3"/>
      <c r="B18" s="949" t="s">
        <v>465</v>
      </c>
      <c r="C18" s="949"/>
      <c r="D18" s="949"/>
      <c r="E18" s="949"/>
      <c r="F18" s="6"/>
      <c r="G18" s="6"/>
      <c r="H18" s="6"/>
      <c r="I18" s="6"/>
      <c r="J18" s="36"/>
      <c r="K18" s="946" t="s">
        <v>148</v>
      </c>
      <c r="L18" s="946"/>
      <c r="M18" s="5"/>
    </row>
    <row r="19" spans="1:16" ht="12.4" customHeight="1" x14ac:dyDescent="0.2">
      <c r="A19" s="3"/>
      <c r="B19" s="958" t="s">
        <v>467</v>
      </c>
      <c r="C19" s="958"/>
      <c r="D19" s="958"/>
      <c r="E19" s="958"/>
      <c r="F19" s="6"/>
      <c r="G19" s="6"/>
      <c r="H19" s="6"/>
      <c r="I19" s="6"/>
      <c r="J19" s="36"/>
      <c r="K19" s="946" t="s">
        <v>119</v>
      </c>
      <c r="L19" s="946"/>
      <c r="M19" s="5"/>
    </row>
    <row r="20" spans="1:16" x14ac:dyDescent="0.2">
      <c r="A20" s="157"/>
      <c r="B20" s="158"/>
      <c r="C20" s="159"/>
      <c r="D20" s="159"/>
      <c r="E20" s="159"/>
      <c r="F20" s="160"/>
      <c r="G20" s="160"/>
      <c r="H20" s="160"/>
      <c r="I20" s="160"/>
      <c r="J20" s="161"/>
      <c r="K20" s="957"/>
      <c r="L20" s="957"/>
      <c r="M20" s="162"/>
    </row>
    <row r="21" spans="1:16" x14ac:dyDescent="0.2">
      <c r="A21" s="3" t="s">
        <v>149</v>
      </c>
      <c r="B21" s="30"/>
      <c r="C21" s="4"/>
      <c r="D21" s="4"/>
      <c r="E21" s="892"/>
      <c r="F21" s="6"/>
      <c r="G21" s="6"/>
      <c r="H21" s="895"/>
      <c r="I21" s="6"/>
      <c r="J21" s="36"/>
      <c r="K21" s="36"/>
      <c r="L21" s="36"/>
      <c r="M21" s="5"/>
    </row>
    <row r="22" spans="1:16" x14ac:dyDescent="0.2">
      <c r="A22" s="3"/>
      <c r="B22" s="30"/>
      <c r="C22" s="4"/>
      <c r="D22" s="4"/>
      <c r="E22" s="892"/>
      <c r="F22" s="6"/>
      <c r="G22" s="6"/>
      <c r="H22" s="895"/>
      <c r="I22" s="6"/>
      <c r="J22" s="36"/>
      <c r="K22" s="36"/>
      <c r="L22" s="36"/>
      <c r="M22" s="5"/>
    </row>
    <row r="23" spans="1:16" x14ac:dyDescent="0.2">
      <c r="A23" s="3"/>
      <c r="B23" s="30"/>
      <c r="C23" s="4"/>
      <c r="D23" s="4"/>
      <c r="E23" s="892"/>
      <c r="F23" s="6"/>
      <c r="G23" s="6"/>
      <c r="H23" s="895"/>
      <c r="I23" s="6"/>
      <c r="J23" s="36"/>
      <c r="K23" s="36"/>
      <c r="L23" s="36"/>
      <c r="M23" s="5"/>
    </row>
    <row r="24" spans="1:16" x14ac:dyDescent="0.2">
      <c r="A24" s="3"/>
      <c r="B24" s="30"/>
      <c r="C24" s="4"/>
      <c r="D24" s="4"/>
      <c r="E24" s="894"/>
      <c r="F24" s="6"/>
      <c r="G24" s="6"/>
      <c r="H24" s="896"/>
      <c r="I24" s="6"/>
      <c r="J24" s="36"/>
      <c r="K24" s="36"/>
      <c r="L24" s="36"/>
      <c r="M24" s="5"/>
    </row>
    <row r="25" spans="1:16" s="147" customFormat="1" x14ac:dyDescent="0.2">
      <c r="A25" s="8"/>
      <c r="B25" s="31"/>
      <c r="C25" s="949" t="s">
        <v>156</v>
      </c>
      <c r="D25" s="949"/>
      <c r="E25" s="949" t="s">
        <v>155</v>
      </c>
      <c r="F25" s="949"/>
      <c r="G25" s="949"/>
      <c r="H25" s="6"/>
      <c r="I25" s="949" t="s">
        <v>150</v>
      </c>
      <c r="J25" s="949"/>
      <c r="K25" s="949" t="s">
        <v>151</v>
      </c>
      <c r="L25" s="949"/>
      <c r="M25" s="950"/>
      <c r="O25" s="148"/>
      <c r="P25" s="148"/>
    </row>
    <row r="26" spans="1:16" s="147" customFormat="1" x14ac:dyDescent="0.2">
      <c r="A26" s="3"/>
      <c r="B26" s="30"/>
      <c r="C26" s="958" t="s">
        <v>157</v>
      </c>
      <c r="D26" s="958"/>
      <c r="E26" s="958" t="s">
        <v>158</v>
      </c>
      <c r="F26" s="958"/>
      <c r="G26" s="958"/>
      <c r="H26" s="6"/>
      <c r="I26" s="958" t="s">
        <v>153</v>
      </c>
      <c r="J26" s="958"/>
      <c r="K26" s="958" t="s">
        <v>157</v>
      </c>
      <c r="L26" s="958"/>
      <c r="M26" s="961"/>
      <c r="O26" s="148"/>
      <c r="P26" s="148"/>
    </row>
    <row r="27" spans="1:16" s="147" customFormat="1" x14ac:dyDescent="0.2">
      <c r="A27" s="3"/>
      <c r="B27" s="30"/>
      <c r="C27" s="4"/>
      <c r="D27" s="4"/>
      <c r="E27" s="4"/>
      <c r="F27" s="6"/>
      <c r="G27" s="6"/>
      <c r="H27" s="6"/>
      <c r="I27" s="6"/>
      <c r="J27" s="36"/>
      <c r="K27" s="36"/>
      <c r="L27" s="36"/>
      <c r="M27" s="5"/>
      <c r="O27" s="148"/>
      <c r="P27" s="148"/>
    </row>
    <row r="28" spans="1:16" s="147" customFormat="1" x14ac:dyDescent="0.2">
      <c r="A28" s="3"/>
      <c r="B28" s="30"/>
      <c r="C28" s="4"/>
      <c r="D28" s="4"/>
      <c r="E28" s="4"/>
      <c r="F28" s="6"/>
      <c r="G28" s="6"/>
      <c r="H28" s="6"/>
      <c r="I28" s="6"/>
      <c r="J28" s="36"/>
      <c r="K28" s="36"/>
      <c r="L28" s="36"/>
      <c r="M28" s="5"/>
      <c r="O28" s="148"/>
      <c r="P28" s="148"/>
    </row>
    <row r="29" spans="1:16" s="147" customFormat="1" x14ac:dyDescent="0.2">
      <c r="A29" s="3"/>
      <c r="B29" s="30"/>
      <c r="C29" s="4"/>
      <c r="D29" s="4"/>
      <c r="E29" s="4"/>
      <c r="F29" s="6"/>
      <c r="G29" s="6"/>
      <c r="H29" s="6"/>
      <c r="I29" s="6"/>
      <c r="J29" s="36"/>
      <c r="K29" s="36"/>
      <c r="L29" s="36"/>
      <c r="M29" s="5"/>
      <c r="O29" s="148"/>
      <c r="P29" s="148"/>
    </row>
    <row r="30" spans="1:16" s="147" customFormat="1" x14ac:dyDescent="0.2">
      <c r="A30" s="8"/>
      <c r="B30" s="31"/>
      <c r="C30" s="949" t="s">
        <v>235</v>
      </c>
      <c r="D30" s="949"/>
      <c r="E30" s="959" t="s">
        <v>236</v>
      </c>
      <c r="F30" s="959"/>
      <c r="G30" s="959"/>
      <c r="H30" s="6"/>
      <c r="I30" s="949" t="s">
        <v>159</v>
      </c>
      <c r="J30" s="949"/>
      <c r="K30" s="949" t="s">
        <v>152</v>
      </c>
      <c r="L30" s="949"/>
      <c r="M30" s="950"/>
      <c r="O30" s="148"/>
      <c r="P30" s="148"/>
    </row>
    <row r="31" spans="1:16" s="147" customFormat="1" x14ac:dyDescent="0.2">
      <c r="A31" s="3"/>
      <c r="B31" s="30"/>
      <c r="C31" s="958" t="s">
        <v>153</v>
      </c>
      <c r="D31" s="958"/>
      <c r="E31" s="960" t="s">
        <v>249</v>
      </c>
      <c r="F31" s="960"/>
      <c r="G31" s="960"/>
      <c r="H31" s="6"/>
      <c r="I31" s="958" t="s">
        <v>153</v>
      </c>
      <c r="J31" s="958"/>
      <c r="K31" s="958" t="s">
        <v>157</v>
      </c>
      <c r="L31" s="958"/>
      <c r="M31" s="961"/>
      <c r="O31" s="148"/>
      <c r="P31" s="148"/>
    </row>
    <row r="32" spans="1:16" s="147" customFormat="1" x14ac:dyDescent="0.2">
      <c r="A32" s="3"/>
      <c r="B32" s="30"/>
      <c r="C32" s="4"/>
      <c r="D32" s="4"/>
      <c r="E32" s="4"/>
      <c r="F32" s="6"/>
      <c r="G32" s="6"/>
      <c r="H32" s="6"/>
      <c r="I32" s="6"/>
      <c r="J32" s="36"/>
      <c r="K32" s="36"/>
      <c r="L32" s="36"/>
      <c r="M32" s="5"/>
      <c r="N32" s="910"/>
      <c r="O32" s="148"/>
      <c r="P32" s="148"/>
    </row>
    <row r="33" spans="1:16" s="147" customFormat="1" x14ac:dyDescent="0.2">
      <c r="A33" s="157"/>
      <c r="B33" s="158"/>
      <c r="C33" s="159"/>
      <c r="D33" s="159"/>
      <c r="E33" s="159"/>
      <c r="F33" s="160"/>
      <c r="G33" s="160"/>
      <c r="H33" s="160"/>
      <c r="I33" s="160"/>
      <c r="J33" s="161"/>
      <c r="K33" s="161"/>
      <c r="L33" s="161"/>
      <c r="M33" s="162"/>
      <c r="N33" s="910"/>
      <c r="O33" s="148"/>
      <c r="P33" s="148"/>
    </row>
    <row r="34" spans="1:16" s="147" customFormat="1" x14ac:dyDescent="0.2">
      <c r="A34" s="163"/>
      <c r="B34" s="164"/>
      <c r="C34" s="163"/>
      <c r="D34" s="163"/>
      <c r="E34" s="163"/>
      <c r="F34" s="165"/>
      <c r="G34" s="165"/>
      <c r="H34" s="165"/>
      <c r="I34" s="165"/>
      <c r="J34" s="166"/>
      <c r="K34" s="36"/>
      <c r="L34" s="36"/>
      <c r="M34" s="4"/>
      <c r="N34" s="910"/>
      <c r="O34" s="148"/>
      <c r="P34" s="148"/>
    </row>
    <row r="35" spans="1:16" s="147" customFormat="1" x14ac:dyDescent="0.2">
      <c r="A35" s="163"/>
      <c r="B35" s="164"/>
      <c r="C35" s="163"/>
      <c r="D35" s="163"/>
      <c r="E35" s="163"/>
      <c r="F35" s="165"/>
      <c r="G35" s="165"/>
      <c r="H35" s="165"/>
      <c r="I35" s="165"/>
      <c r="J35" s="166"/>
      <c r="K35" s="166"/>
      <c r="L35" s="166"/>
      <c r="M35" s="4"/>
      <c r="N35" s="910"/>
      <c r="O35" s="148"/>
      <c r="P35" s="148"/>
    </row>
    <row r="36" spans="1:16" s="147" customFormat="1" x14ac:dyDescent="0.2">
      <c r="A36" s="163"/>
      <c r="B36" s="164"/>
      <c r="C36" s="163"/>
      <c r="D36" s="163"/>
      <c r="E36" s="163"/>
      <c r="F36" s="165"/>
      <c r="G36" s="165"/>
      <c r="H36" s="165"/>
      <c r="I36" s="165"/>
      <c r="J36" s="166"/>
      <c r="K36" s="166"/>
      <c r="L36" s="166"/>
      <c r="M36" s="163"/>
      <c r="O36" s="148"/>
      <c r="P36" s="148"/>
    </row>
    <row r="37" spans="1:16" s="147" customFormat="1" x14ac:dyDescent="0.2">
      <c r="A37" s="163"/>
      <c r="B37" s="164"/>
      <c r="C37" s="163"/>
      <c r="D37" s="163"/>
      <c r="E37" s="163"/>
      <c r="F37" s="165"/>
      <c r="G37" s="165"/>
      <c r="H37" s="165"/>
      <c r="I37" s="165"/>
      <c r="J37" s="166"/>
      <c r="K37" s="166"/>
      <c r="L37" s="166"/>
      <c r="M37" s="163"/>
      <c r="O37" s="148"/>
      <c r="P37" s="148"/>
    </row>
    <row r="38" spans="1:16" s="147" customFormat="1" x14ac:dyDescent="0.2">
      <c r="A38" s="163"/>
      <c r="B38" s="164"/>
      <c r="C38" s="163"/>
      <c r="D38" s="163"/>
      <c r="E38" s="163"/>
      <c r="F38" s="165"/>
      <c r="G38" s="165"/>
      <c r="H38" s="165"/>
      <c r="I38" s="165"/>
      <c r="J38" s="166"/>
      <c r="K38" s="166"/>
      <c r="L38" s="166"/>
      <c r="M38" s="163"/>
      <c r="O38" s="148"/>
      <c r="P38" s="148"/>
    </row>
    <row r="39" spans="1:16" s="147" customFormat="1" x14ac:dyDescent="0.2">
      <c r="A39" s="163"/>
      <c r="B39" s="164"/>
      <c r="C39" s="163"/>
      <c r="D39" s="163"/>
      <c r="E39" s="163"/>
      <c r="F39" s="165"/>
      <c r="G39" s="165"/>
      <c r="H39" s="165"/>
      <c r="I39" s="165"/>
      <c r="J39" s="166"/>
      <c r="K39" s="166"/>
      <c r="L39" s="166"/>
      <c r="M39" s="163"/>
      <c r="O39" s="148"/>
      <c r="P39" s="148"/>
    </row>
    <row r="40" spans="1:16" s="147" customFormat="1" x14ac:dyDescent="0.2">
      <c r="A40" s="163"/>
      <c r="B40" s="164"/>
      <c r="C40" s="163"/>
      <c r="D40" s="163"/>
      <c r="E40" s="163"/>
      <c r="F40" s="165"/>
      <c r="G40" s="165"/>
      <c r="H40" s="165"/>
      <c r="I40" s="165"/>
      <c r="J40" s="166"/>
      <c r="K40" s="166"/>
      <c r="L40" s="166"/>
      <c r="M40" s="163"/>
      <c r="O40" s="148"/>
      <c r="P40" s="148"/>
    </row>
    <row r="41" spans="1:16" s="147" customFormat="1" x14ac:dyDescent="0.2">
      <c r="A41" s="163"/>
      <c r="B41" s="164"/>
      <c r="C41" s="163"/>
      <c r="D41" s="163"/>
      <c r="E41" s="163"/>
      <c r="F41" s="165"/>
      <c r="G41" s="165"/>
      <c r="H41" s="165"/>
      <c r="I41" s="165"/>
      <c r="J41" s="166"/>
      <c r="K41" s="166"/>
      <c r="L41" s="166"/>
      <c r="M41" s="163"/>
      <c r="O41" s="148"/>
      <c r="P41" s="148"/>
    </row>
    <row r="42" spans="1:16" s="147" customFormat="1" x14ac:dyDescent="0.2">
      <c r="A42" s="163"/>
      <c r="B42" s="164"/>
      <c r="C42" s="163"/>
      <c r="D42" s="163"/>
      <c r="E42" s="163"/>
      <c r="F42" s="165"/>
      <c r="G42" s="165"/>
      <c r="H42" s="165"/>
      <c r="I42" s="165"/>
      <c r="J42" s="166"/>
      <c r="K42" s="166"/>
      <c r="L42" s="166"/>
      <c r="M42" s="163"/>
      <c r="O42" s="148"/>
      <c r="P42" s="148"/>
    </row>
  </sheetData>
  <mergeCells count="39">
    <mergeCell ref="I31:J31"/>
    <mergeCell ref="K31:M31"/>
    <mergeCell ref="I26:J26"/>
    <mergeCell ref="K26:M26"/>
    <mergeCell ref="I30:J30"/>
    <mergeCell ref="K30:M30"/>
    <mergeCell ref="C26:D26"/>
    <mergeCell ref="C30:D30"/>
    <mergeCell ref="C31:D31"/>
    <mergeCell ref="E26:G26"/>
    <mergeCell ref="B18:E18"/>
    <mergeCell ref="B19:E19"/>
    <mergeCell ref="E30:G30"/>
    <mergeCell ref="E31:G31"/>
    <mergeCell ref="I25:J25"/>
    <mergeCell ref="C25:D25"/>
    <mergeCell ref="E25:G25"/>
    <mergeCell ref="K25:M25"/>
    <mergeCell ref="J8:L8"/>
    <mergeCell ref="M8:M10"/>
    <mergeCell ref="K20:L20"/>
    <mergeCell ref="N8:N10"/>
    <mergeCell ref="J9:J10"/>
    <mergeCell ref="K9:K10"/>
    <mergeCell ref="L9:L10"/>
    <mergeCell ref="K19:L19"/>
    <mergeCell ref="J16:K16"/>
    <mergeCell ref="J15:K15"/>
    <mergeCell ref="K18:L18"/>
    <mergeCell ref="A2:M2"/>
    <mergeCell ref="A3:M3"/>
    <mergeCell ref="A4:M4"/>
    <mergeCell ref="A5:M5"/>
    <mergeCell ref="A6:M6"/>
    <mergeCell ref="A8:A10"/>
    <mergeCell ref="B8:B10"/>
    <mergeCell ref="C8:C10"/>
    <mergeCell ref="D8:D10"/>
    <mergeCell ref="F8:I8"/>
  </mergeCells>
  <printOptions horizontalCentered="1"/>
  <pageMargins left="0.39370078740157483" right="0.39370078740157483" top="0.39370078740157483" bottom="0.39370078740157483" header="0.39370078740157483" footer="0.19685039370078741"/>
  <pageSetup paperSize="14" scale="91" fitToHeight="0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3"/>
  <sheetViews>
    <sheetView zoomScale="96" zoomScaleNormal="96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D16" sqref="D16"/>
    </sheetView>
  </sheetViews>
  <sheetFormatPr defaultColWidth="8.7109375" defaultRowHeight="12.75" x14ac:dyDescent="0.2"/>
  <cols>
    <col min="1" max="1" width="5.7109375" style="148" customWidth="1"/>
    <col min="2" max="2" width="12" style="167" customWidth="1"/>
    <col min="3" max="3" width="11.28515625" style="148" customWidth="1"/>
    <col min="4" max="4" width="33.28515625" style="148" customWidth="1"/>
    <col min="5" max="5" width="11.5703125" style="148" customWidth="1"/>
    <col min="6" max="9" width="9.28515625" style="168" customWidth="1"/>
    <col min="10" max="10" width="13.140625" style="169" customWidth="1"/>
    <col min="11" max="11" width="14.7109375" style="169" customWidth="1"/>
    <col min="12" max="12" width="16" style="169" customWidth="1"/>
    <col min="13" max="13" width="11.7109375" style="148" customWidth="1"/>
    <col min="14" max="14" width="10" style="147" bestFit="1" customWidth="1"/>
    <col min="15" max="15" width="8.7109375" style="148"/>
    <col min="16" max="16" width="16.28515625" style="148" customWidth="1"/>
    <col min="17" max="16384" width="8.7109375" style="148"/>
  </cols>
  <sheetData>
    <row r="2" spans="1:14" ht="14.25" x14ac:dyDescent="0.2">
      <c r="A2" s="926" t="s">
        <v>121</v>
      </c>
      <c r="B2" s="926"/>
      <c r="C2" s="926"/>
      <c r="D2" s="926"/>
      <c r="E2" s="926"/>
      <c r="F2" s="926"/>
      <c r="G2" s="926"/>
      <c r="H2" s="926"/>
      <c r="I2" s="926"/>
      <c r="J2" s="926"/>
      <c r="K2" s="926"/>
      <c r="L2" s="926"/>
      <c r="M2" s="926"/>
    </row>
    <row r="3" spans="1:14" ht="14.25" x14ac:dyDescent="0.2">
      <c r="A3" s="926" t="s">
        <v>122</v>
      </c>
      <c r="B3" s="926"/>
      <c r="C3" s="926"/>
      <c r="D3" s="926"/>
      <c r="E3" s="926"/>
      <c r="F3" s="926"/>
      <c r="G3" s="926"/>
      <c r="H3" s="926"/>
      <c r="I3" s="926"/>
      <c r="J3" s="926"/>
      <c r="K3" s="926"/>
      <c r="L3" s="926"/>
      <c r="M3" s="926"/>
    </row>
    <row r="4" spans="1:14" ht="14.25" x14ac:dyDescent="0.2">
      <c r="A4" s="926" t="s">
        <v>123</v>
      </c>
      <c r="B4" s="926"/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</row>
    <row r="5" spans="1:14" ht="15.75" x14ac:dyDescent="0.2">
      <c r="A5" s="940" t="s">
        <v>124</v>
      </c>
      <c r="B5" s="940"/>
      <c r="C5" s="940"/>
      <c r="D5" s="940"/>
      <c r="E5" s="940"/>
      <c r="F5" s="940"/>
      <c r="G5" s="940"/>
      <c r="H5" s="940"/>
      <c r="I5" s="940"/>
      <c r="J5" s="940"/>
      <c r="K5" s="940"/>
      <c r="L5" s="940"/>
      <c r="M5" s="940"/>
    </row>
    <row r="6" spans="1:14" ht="14.25" x14ac:dyDescent="0.2">
      <c r="A6" s="926" t="s">
        <v>255</v>
      </c>
      <c r="B6" s="926"/>
      <c r="C6" s="926"/>
      <c r="D6" s="926"/>
      <c r="E6" s="926"/>
      <c r="F6" s="926"/>
      <c r="G6" s="926"/>
      <c r="H6" s="926"/>
      <c r="I6" s="926"/>
      <c r="J6" s="926"/>
      <c r="K6" s="926"/>
      <c r="L6" s="926"/>
      <c r="M6" s="926"/>
    </row>
    <row r="7" spans="1:14" ht="13.5" thickBot="1" x14ac:dyDescent="0.25">
      <c r="A7" s="149"/>
      <c r="B7" s="150"/>
      <c r="C7" s="149"/>
      <c r="D7" s="149"/>
      <c r="E7" s="149"/>
      <c r="F7" s="151"/>
      <c r="G7" s="151"/>
      <c r="H7" s="151"/>
      <c r="I7" s="151"/>
      <c r="J7" s="152"/>
      <c r="K7" s="152"/>
      <c r="L7" s="152"/>
      <c r="M7" s="149"/>
    </row>
    <row r="8" spans="1:14" s="9" customFormat="1" ht="10.9" customHeight="1" x14ac:dyDescent="0.2">
      <c r="A8" s="962" t="s">
        <v>126</v>
      </c>
      <c r="B8" s="963" t="s">
        <v>227</v>
      </c>
      <c r="C8" s="963" t="s">
        <v>226</v>
      </c>
      <c r="D8" s="963" t="s">
        <v>225</v>
      </c>
      <c r="E8" s="190" t="s">
        <v>127</v>
      </c>
      <c r="F8" s="964" t="s">
        <v>130</v>
      </c>
      <c r="G8" s="964"/>
      <c r="H8" s="964"/>
      <c r="I8" s="964"/>
      <c r="J8" s="965" t="s">
        <v>139</v>
      </c>
      <c r="K8" s="965"/>
      <c r="L8" s="965"/>
      <c r="M8" s="966" t="s">
        <v>142</v>
      </c>
      <c r="N8" s="967" t="s">
        <v>232</v>
      </c>
    </row>
    <row r="9" spans="1:14" s="9" customFormat="1" ht="10.9" customHeight="1" x14ac:dyDescent="0.2">
      <c r="A9" s="962"/>
      <c r="B9" s="962"/>
      <c r="C9" s="962"/>
      <c r="D9" s="962"/>
      <c r="E9" s="191" t="s">
        <v>128</v>
      </c>
      <c r="F9" s="176" t="s">
        <v>131</v>
      </c>
      <c r="G9" s="176" t="s">
        <v>133</v>
      </c>
      <c r="H9" s="176" t="s">
        <v>135</v>
      </c>
      <c r="I9" s="176" t="s">
        <v>137</v>
      </c>
      <c r="J9" s="965" t="s">
        <v>140</v>
      </c>
      <c r="K9" s="965" t="s">
        <v>141</v>
      </c>
      <c r="L9" s="965" t="s">
        <v>1</v>
      </c>
      <c r="M9" s="966"/>
      <c r="N9" s="968"/>
    </row>
    <row r="10" spans="1:14" s="9" customFormat="1" ht="10.9" customHeight="1" thickBot="1" x14ac:dyDescent="0.25">
      <c r="A10" s="962"/>
      <c r="B10" s="962"/>
      <c r="C10" s="962"/>
      <c r="D10" s="962"/>
      <c r="E10" s="191" t="s">
        <v>129</v>
      </c>
      <c r="F10" s="176" t="s">
        <v>132</v>
      </c>
      <c r="G10" s="176" t="s">
        <v>134</v>
      </c>
      <c r="H10" s="176" t="s">
        <v>136</v>
      </c>
      <c r="I10" s="176" t="s">
        <v>138</v>
      </c>
      <c r="J10" s="965"/>
      <c r="K10" s="965"/>
      <c r="L10" s="965"/>
      <c r="M10" s="966"/>
      <c r="N10" s="969"/>
    </row>
    <row r="11" spans="1:14" s="11" customFormat="1" ht="15.75" hidden="1" x14ac:dyDescent="0.2">
      <c r="A11" s="177"/>
      <c r="B11" s="29"/>
      <c r="C11" s="24"/>
      <c r="D11" s="178"/>
      <c r="E11" s="178"/>
      <c r="F11" s="15"/>
      <c r="G11" s="15"/>
      <c r="H11" s="15"/>
      <c r="I11" s="15"/>
      <c r="J11" s="35"/>
      <c r="K11" s="35"/>
      <c r="L11" s="35"/>
      <c r="M11" s="178"/>
      <c r="N11" s="10"/>
    </row>
    <row r="12" spans="1:14" s="11" customFormat="1" ht="28.5" customHeight="1" x14ac:dyDescent="0.2">
      <c r="A12" s="14"/>
      <c r="B12" s="26"/>
      <c r="C12" s="26"/>
      <c r="D12" s="13"/>
      <c r="E12" s="40"/>
      <c r="F12" s="15"/>
      <c r="G12" s="15"/>
      <c r="H12" s="15"/>
      <c r="I12" s="15"/>
      <c r="J12" s="32"/>
      <c r="K12" s="33"/>
      <c r="L12" s="33"/>
      <c r="M12" s="17"/>
      <c r="N12" s="10"/>
    </row>
    <row r="13" spans="1:14" s="11" customFormat="1" ht="7.5" customHeight="1" x14ac:dyDescent="0.2">
      <c r="A13" s="24"/>
      <c r="B13" s="29"/>
      <c r="C13" s="24"/>
      <c r="D13" s="24"/>
      <c r="E13" s="24"/>
      <c r="F13" s="25"/>
      <c r="G13" s="25"/>
      <c r="H13" s="25"/>
      <c r="I13" s="25"/>
      <c r="J13" s="33"/>
      <c r="K13" s="33"/>
      <c r="L13" s="33"/>
      <c r="M13" s="17"/>
      <c r="N13" s="10"/>
    </row>
    <row r="14" spans="1:14" s="11" customFormat="1" ht="15.75" x14ac:dyDescent="0.2">
      <c r="A14" s="179" t="s">
        <v>256</v>
      </c>
      <c r="B14" s="27"/>
      <c r="C14" s="27"/>
      <c r="D14" s="24"/>
      <c r="E14" s="24"/>
      <c r="F14" s="180"/>
      <c r="G14" s="180"/>
      <c r="H14" s="180"/>
      <c r="I14" s="180"/>
      <c r="J14" s="34">
        <f>SUM(J12:J13)</f>
        <v>0</v>
      </c>
      <c r="K14" s="34">
        <f>SUM(K12:K13)</f>
        <v>0</v>
      </c>
      <c r="L14" s="34">
        <f>SUM(L12:L13)</f>
        <v>0</v>
      </c>
      <c r="M14" s="181"/>
      <c r="N14" s="10"/>
    </row>
    <row r="15" spans="1:14" x14ac:dyDescent="0.2">
      <c r="A15" s="182"/>
      <c r="B15" s="183"/>
      <c r="C15" s="184"/>
      <c r="D15" s="185"/>
      <c r="E15" s="185"/>
      <c r="F15" s="186"/>
      <c r="G15" s="186"/>
      <c r="H15" s="186"/>
      <c r="I15" s="186"/>
      <c r="J15" s="187"/>
      <c r="K15" s="187"/>
      <c r="L15" s="187"/>
      <c r="M15" s="188"/>
    </row>
    <row r="16" spans="1:14" x14ac:dyDescent="0.2">
      <c r="A16" s="1" t="s">
        <v>145</v>
      </c>
      <c r="B16" s="153"/>
      <c r="C16" s="154"/>
      <c r="D16" s="154"/>
      <c r="E16" s="154"/>
      <c r="F16" s="155"/>
      <c r="G16" s="155"/>
      <c r="H16" s="155"/>
      <c r="I16" s="155"/>
      <c r="J16" s="970" t="s">
        <v>146</v>
      </c>
      <c r="K16" s="970"/>
      <c r="L16" s="156"/>
      <c r="M16" s="2"/>
    </row>
    <row r="17" spans="1:16" hidden="1" x14ac:dyDescent="0.2">
      <c r="A17" s="3"/>
      <c r="B17" s="30"/>
      <c r="C17" s="4"/>
      <c r="D17" s="4"/>
      <c r="E17" s="4"/>
      <c r="F17" s="6"/>
      <c r="G17" s="6"/>
      <c r="H17" s="6"/>
      <c r="I17" s="6"/>
      <c r="J17" s="947"/>
      <c r="K17" s="947"/>
      <c r="L17" s="36"/>
      <c r="M17" s="5"/>
    </row>
    <row r="18" spans="1:16" x14ac:dyDescent="0.2">
      <c r="A18" s="3"/>
      <c r="B18" s="30"/>
      <c r="C18" s="4"/>
      <c r="D18" s="4"/>
      <c r="E18" s="4"/>
      <c r="F18" s="6"/>
      <c r="G18" s="6"/>
      <c r="H18" s="6"/>
      <c r="I18" s="6"/>
      <c r="J18" s="36"/>
      <c r="K18" s="36"/>
      <c r="L18" s="36"/>
      <c r="M18" s="5"/>
    </row>
    <row r="19" spans="1:16" x14ac:dyDescent="0.2">
      <c r="A19" s="3"/>
      <c r="B19" s="949" t="s">
        <v>465</v>
      </c>
      <c r="C19" s="949"/>
      <c r="D19" s="949"/>
      <c r="E19" s="949"/>
      <c r="F19" s="6"/>
      <c r="G19" s="6"/>
      <c r="H19" s="6"/>
      <c r="I19" s="6"/>
      <c r="J19" s="36"/>
      <c r="K19" s="946" t="s">
        <v>148</v>
      </c>
      <c r="L19" s="946"/>
      <c r="M19" s="5"/>
    </row>
    <row r="20" spans="1:16" x14ac:dyDescent="0.2">
      <c r="A20" s="3"/>
      <c r="B20" s="958" t="s">
        <v>466</v>
      </c>
      <c r="C20" s="958"/>
      <c r="D20" s="958"/>
      <c r="E20" s="958"/>
      <c r="F20" s="6"/>
      <c r="G20" s="6"/>
      <c r="H20" s="6"/>
      <c r="I20" s="6"/>
      <c r="J20" s="36"/>
      <c r="K20" s="946" t="s">
        <v>119</v>
      </c>
      <c r="L20" s="946"/>
      <c r="M20" s="5"/>
    </row>
    <row r="21" spans="1:16" ht="6" customHeight="1" x14ac:dyDescent="0.2">
      <c r="A21" s="157"/>
      <c r="B21" s="158"/>
      <c r="C21" s="159"/>
      <c r="D21" s="159"/>
      <c r="E21" s="159"/>
      <c r="F21" s="160"/>
      <c r="G21" s="160"/>
      <c r="H21" s="160"/>
      <c r="I21" s="160"/>
      <c r="J21" s="161"/>
      <c r="K21" s="957"/>
      <c r="L21" s="957"/>
      <c r="M21" s="162"/>
    </row>
    <row r="22" spans="1:16" x14ac:dyDescent="0.2">
      <c r="A22" s="3" t="s">
        <v>149</v>
      </c>
      <c r="B22" s="30"/>
      <c r="C22" s="4"/>
      <c r="D22" s="4"/>
      <c r="E22" s="141"/>
      <c r="F22" s="6"/>
      <c r="G22" s="6"/>
      <c r="H22" s="7"/>
      <c r="I22" s="6"/>
      <c r="J22" s="36"/>
      <c r="K22" s="36"/>
      <c r="L22" s="36"/>
      <c r="M22" s="5"/>
    </row>
    <row r="23" spans="1:16" hidden="1" x14ac:dyDescent="0.2">
      <c r="A23" s="3"/>
      <c r="B23" s="30"/>
      <c r="C23" s="4"/>
      <c r="D23" s="4"/>
      <c r="E23" s="141"/>
      <c r="F23" s="6"/>
      <c r="G23" s="6"/>
      <c r="H23" s="7"/>
      <c r="I23" s="6"/>
      <c r="J23" s="36"/>
      <c r="K23" s="36"/>
      <c r="L23" s="36"/>
      <c r="M23" s="5"/>
    </row>
    <row r="24" spans="1:16" hidden="1" x14ac:dyDescent="0.2">
      <c r="A24" s="3"/>
      <c r="B24" s="30"/>
      <c r="C24" s="4"/>
      <c r="D24" s="4"/>
      <c r="E24" s="141"/>
      <c r="F24" s="6"/>
      <c r="G24" s="6"/>
      <c r="H24" s="7"/>
      <c r="I24" s="6"/>
      <c r="J24" s="36"/>
      <c r="K24" s="36"/>
      <c r="L24" s="36"/>
      <c r="M24" s="5"/>
    </row>
    <row r="25" spans="1:16" x14ac:dyDescent="0.2">
      <c r="A25" s="3"/>
      <c r="B25" s="30"/>
      <c r="C25" s="4"/>
      <c r="D25" s="4"/>
      <c r="E25" s="139"/>
      <c r="F25" s="6"/>
      <c r="G25" s="6"/>
      <c r="H25" s="140"/>
      <c r="I25" s="6"/>
      <c r="J25" s="36"/>
      <c r="K25" s="36"/>
      <c r="L25" s="36"/>
      <c r="M25" s="5"/>
    </row>
    <row r="26" spans="1:16" s="147" customFormat="1" x14ac:dyDescent="0.2">
      <c r="A26" s="8"/>
      <c r="B26" s="31"/>
      <c r="C26" s="949" t="s">
        <v>156</v>
      </c>
      <c r="D26" s="949"/>
      <c r="E26" s="949" t="s">
        <v>155</v>
      </c>
      <c r="F26" s="949"/>
      <c r="G26" s="949"/>
      <c r="H26" s="6"/>
      <c r="I26" s="949" t="s">
        <v>150</v>
      </c>
      <c r="J26" s="949"/>
      <c r="K26" s="949" t="s">
        <v>151</v>
      </c>
      <c r="L26" s="949"/>
      <c r="M26" s="950"/>
      <c r="O26" s="148"/>
      <c r="P26" s="148"/>
    </row>
    <row r="27" spans="1:16" s="147" customFormat="1" x14ac:dyDescent="0.2">
      <c r="A27" s="3"/>
      <c r="B27" s="30"/>
      <c r="C27" s="958" t="s">
        <v>157</v>
      </c>
      <c r="D27" s="958"/>
      <c r="E27" s="958" t="s">
        <v>158</v>
      </c>
      <c r="F27" s="958"/>
      <c r="G27" s="958"/>
      <c r="H27" s="6"/>
      <c r="I27" s="958" t="s">
        <v>153</v>
      </c>
      <c r="J27" s="958"/>
      <c r="K27" s="958" t="s">
        <v>157</v>
      </c>
      <c r="L27" s="958"/>
      <c r="M27" s="961"/>
      <c r="O27" s="148"/>
      <c r="P27" s="148"/>
    </row>
    <row r="28" spans="1:16" s="147" customFormat="1" hidden="1" x14ac:dyDescent="0.2">
      <c r="A28" s="3"/>
      <c r="B28" s="30"/>
      <c r="C28" s="4"/>
      <c r="D28" s="4"/>
      <c r="E28" s="4"/>
      <c r="F28" s="6"/>
      <c r="G28" s="6"/>
      <c r="H28" s="6"/>
      <c r="I28" s="6"/>
      <c r="J28" s="36"/>
      <c r="K28" s="36"/>
      <c r="L28" s="36"/>
      <c r="M28" s="5"/>
      <c r="O28" s="148"/>
      <c r="P28" s="148"/>
    </row>
    <row r="29" spans="1:16" s="147" customFormat="1" x14ac:dyDescent="0.2">
      <c r="A29" s="3"/>
      <c r="B29" s="30"/>
      <c r="C29" s="4"/>
      <c r="D29" s="4"/>
      <c r="E29" s="4"/>
      <c r="F29" s="6"/>
      <c r="G29" s="6"/>
      <c r="H29" s="6"/>
      <c r="I29" s="6"/>
      <c r="J29" s="36"/>
      <c r="K29" s="36"/>
      <c r="L29" s="36"/>
      <c r="M29" s="5"/>
      <c r="O29" s="148"/>
      <c r="P29" s="148"/>
    </row>
    <row r="30" spans="1:16" s="147" customFormat="1" x14ac:dyDescent="0.2">
      <c r="A30" s="3"/>
      <c r="B30" s="30"/>
      <c r="C30" s="4"/>
      <c r="D30" s="4"/>
      <c r="E30" s="4"/>
      <c r="F30" s="6"/>
      <c r="G30" s="6"/>
      <c r="H30" s="6"/>
      <c r="I30" s="6"/>
      <c r="J30" s="36"/>
      <c r="K30" s="36"/>
      <c r="L30" s="36"/>
      <c r="M30" s="5"/>
      <c r="O30" s="148"/>
      <c r="P30" s="148"/>
    </row>
    <row r="31" spans="1:16" s="147" customFormat="1" x14ac:dyDescent="0.2">
      <c r="A31" s="8"/>
      <c r="B31" s="31"/>
      <c r="C31" s="949" t="s">
        <v>235</v>
      </c>
      <c r="D31" s="949"/>
      <c r="E31" s="959" t="s">
        <v>236</v>
      </c>
      <c r="F31" s="959"/>
      <c r="G31" s="959"/>
      <c r="H31" s="6"/>
      <c r="I31" s="949" t="s">
        <v>159</v>
      </c>
      <c r="J31" s="949"/>
      <c r="K31" s="949" t="s">
        <v>152</v>
      </c>
      <c r="L31" s="949"/>
      <c r="M31" s="950"/>
      <c r="O31" s="148"/>
      <c r="P31" s="148"/>
    </row>
    <row r="32" spans="1:16" s="147" customFormat="1" x14ac:dyDescent="0.2">
      <c r="A32" s="3"/>
      <c r="B32" s="30"/>
      <c r="C32" s="958" t="s">
        <v>153</v>
      </c>
      <c r="D32" s="958"/>
      <c r="E32" s="960" t="s">
        <v>249</v>
      </c>
      <c r="F32" s="960"/>
      <c r="G32" s="960"/>
      <c r="H32" s="6"/>
      <c r="I32" s="958" t="s">
        <v>153</v>
      </c>
      <c r="J32" s="958"/>
      <c r="K32" s="958" t="s">
        <v>157</v>
      </c>
      <c r="L32" s="958"/>
      <c r="M32" s="961"/>
      <c r="O32" s="148"/>
      <c r="P32" s="148"/>
    </row>
    <row r="33" spans="1:16" s="147" customFormat="1" hidden="1" x14ac:dyDescent="0.2">
      <c r="A33" s="3"/>
      <c r="B33" s="30"/>
      <c r="C33" s="4"/>
      <c r="D33" s="4"/>
      <c r="E33" s="4"/>
      <c r="F33" s="6"/>
      <c r="G33" s="6"/>
      <c r="H33" s="6"/>
      <c r="I33" s="6"/>
      <c r="J33" s="36"/>
      <c r="K33" s="36"/>
      <c r="L33" s="36"/>
      <c r="M33" s="5"/>
      <c r="O33" s="148"/>
      <c r="P33" s="148"/>
    </row>
    <row r="34" spans="1:16" s="147" customFormat="1" ht="8.65" customHeight="1" x14ac:dyDescent="0.2">
      <c r="A34" s="157"/>
      <c r="B34" s="158"/>
      <c r="C34" s="159"/>
      <c r="D34" s="159"/>
      <c r="E34" s="159"/>
      <c r="F34" s="160"/>
      <c r="G34" s="160"/>
      <c r="H34" s="160"/>
      <c r="I34" s="160"/>
      <c r="J34" s="161"/>
      <c r="K34" s="161"/>
      <c r="L34" s="161"/>
      <c r="M34" s="5"/>
      <c r="O34" s="148"/>
      <c r="P34" s="148"/>
    </row>
    <row r="35" spans="1:16" s="147" customFormat="1" x14ac:dyDescent="0.2">
      <c r="A35" s="163"/>
      <c r="B35" s="164"/>
      <c r="C35" s="163"/>
      <c r="D35" s="163"/>
      <c r="E35" s="163"/>
      <c r="F35" s="165"/>
      <c r="G35" s="165"/>
      <c r="H35" s="165"/>
      <c r="I35" s="165"/>
      <c r="J35" s="166"/>
      <c r="K35" s="36"/>
      <c r="L35" s="36"/>
      <c r="M35" s="154"/>
      <c r="O35" s="148"/>
      <c r="P35" s="148"/>
    </row>
    <row r="36" spans="1:16" s="147" customFormat="1" x14ac:dyDescent="0.2">
      <c r="A36" s="163"/>
      <c r="B36" s="164"/>
      <c r="C36" s="163"/>
      <c r="D36" s="163"/>
      <c r="E36" s="163"/>
      <c r="F36" s="165"/>
      <c r="G36" s="165"/>
      <c r="H36" s="165"/>
      <c r="I36" s="165"/>
      <c r="J36" s="166"/>
      <c r="K36" s="166"/>
      <c r="L36" s="166"/>
      <c r="M36" s="4"/>
      <c r="O36" s="148"/>
      <c r="P36" s="148"/>
    </row>
    <row r="37" spans="1:16" s="147" customFormat="1" x14ac:dyDescent="0.2">
      <c r="A37" s="163"/>
      <c r="B37" s="164"/>
      <c r="C37" s="163"/>
      <c r="D37" s="163"/>
      <c r="E37" s="163"/>
      <c r="F37" s="165"/>
      <c r="G37" s="165"/>
      <c r="H37" s="165"/>
      <c r="I37" s="165"/>
      <c r="J37" s="166"/>
      <c r="K37" s="166"/>
      <c r="L37" s="166"/>
      <c r="M37" s="163"/>
      <c r="O37" s="148"/>
      <c r="P37" s="148"/>
    </row>
    <row r="38" spans="1:16" s="147" customFormat="1" x14ac:dyDescent="0.2">
      <c r="A38" s="163"/>
      <c r="B38" s="164"/>
      <c r="C38" s="163"/>
      <c r="D38" s="163"/>
      <c r="E38" s="163"/>
      <c r="F38" s="165"/>
      <c r="G38" s="165"/>
      <c r="H38" s="165"/>
      <c r="I38" s="165"/>
      <c r="J38" s="166"/>
      <c r="K38" s="166"/>
      <c r="L38" s="166"/>
      <c r="M38" s="163"/>
      <c r="O38" s="148"/>
      <c r="P38" s="148"/>
    </row>
    <row r="39" spans="1:16" s="147" customFormat="1" x14ac:dyDescent="0.2">
      <c r="A39" s="163"/>
      <c r="B39" s="164"/>
      <c r="C39" s="163"/>
      <c r="D39" s="163"/>
      <c r="E39" s="163"/>
      <c r="F39" s="165"/>
      <c r="G39" s="165"/>
      <c r="H39" s="165"/>
      <c r="I39" s="165"/>
      <c r="J39" s="166"/>
      <c r="K39" s="166"/>
      <c r="L39" s="166"/>
      <c r="M39" s="163"/>
      <c r="O39" s="148"/>
      <c r="P39" s="148"/>
    </row>
    <row r="40" spans="1:16" s="147" customFormat="1" x14ac:dyDescent="0.2">
      <c r="A40" s="163"/>
      <c r="B40" s="164"/>
      <c r="C40" s="163"/>
      <c r="D40" s="163"/>
      <c r="E40" s="163"/>
      <c r="F40" s="165"/>
      <c r="G40" s="165"/>
      <c r="H40" s="165"/>
      <c r="I40" s="165"/>
      <c r="J40" s="166"/>
      <c r="K40" s="166"/>
      <c r="L40" s="166"/>
      <c r="M40" s="163"/>
      <c r="O40" s="148"/>
      <c r="P40" s="148"/>
    </row>
    <row r="41" spans="1:16" s="147" customFormat="1" x14ac:dyDescent="0.2">
      <c r="A41" s="163"/>
      <c r="B41" s="164"/>
      <c r="C41" s="163"/>
      <c r="D41" s="163"/>
      <c r="E41" s="163"/>
      <c r="F41" s="165"/>
      <c r="G41" s="165"/>
      <c r="H41" s="165"/>
      <c r="I41" s="165"/>
      <c r="J41" s="166"/>
      <c r="K41" s="166"/>
      <c r="L41" s="166"/>
      <c r="M41" s="163"/>
      <c r="O41" s="148"/>
      <c r="P41" s="148"/>
    </row>
    <row r="42" spans="1:16" s="147" customFormat="1" x14ac:dyDescent="0.2">
      <c r="A42" s="163"/>
      <c r="B42" s="164"/>
      <c r="C42" s="163"/>
      <c r="D42" s="163"/>
      <c r="E42" s="163"/>
      <c r="F42" s="165"/>
      <c r="G42" s="165"/>
      <c r="H42" s="165"/>
      <c r="I42" s="165"/>
      <c r="J42" s="166"/>
      <c r="K42" s="166"/>
      <c r="L42" s="166"/>
      <c r="M42" s="163"/>
      <c r="O42" s="148"/>
      <c r="P42" s="148"/>
    </row>
    <row r="43" spans="1:16" s="147" customFormat="1" x14ac:dyDescent="0.2">
      <c r="A43" s="163"/>
      <c r="B43" s="164"/>
      <c r="C43" s="163"/>
      <c r="D43" s="163"/>
      <c r="E43" s="163"/>
      <c r="F43" s="165"/>
      <c r="G43" s="165"/>
      <c r="H43" s="165"/>
      <c r="I43" s="165"/>
      <c r="J43" s="166"/>
      <c r="K43" s="166"/>
      <c r="L43" s="166"/>
      <c r="M43" s="163"/>
      <c r="O43" s="148"/>
      <c r="P43" s="148"/>
    </row>
  </sheetData>
  <mergeCells count="39">
    <mergeCell ref="I32:J32"/>
    <mergeCell ref="K32:M32"/>
    <mergeCell ref="I27:J27"/>
    <mergeCell ref="K27:M27"/>
    <mergeCell ref="I31:J31"/>
    <mergeCell ref="K31:M31"/>
    <mergeCell ref="C27:D27"/>
    <mergeCell ref="C31:D31"/>
    <mergeCell ref="C32:D32"/>
    <mergeCell ref="E27:G27"/>
    <mergeCell ref="E31:G31"/>
    <mergeCell ref="E32:G32"/>
    <mergeCell ref="B19:E19"/>
    <mergeCell ref="B20:E20"/>
    <mergeCell ref="I26:J26"/>
    <mergeCell ref="C26:D26"/>
    <mergeCell ref="E26:G26"/>
    <mergeCell ref="K26:M26"/>
    <mergeCell ref="J8:L8"/>
    <mergeCell ref="M8:M10"/>
    <mergeCell ref="N8:N10"/>
    <mergeCell ref="J9:J10"/>
    <mergeCell ref="K9:K10"/>
    <mergeCell ref="L9:L10"/>
    <mergeCell ref="J17:K17"/>
    <mergeCell ref="K20:L20"/>
    <mergeCell ref="K21:L21"/>
    <mergeCell ref="J16:K16"/>
    <mergeCell ref="K19:L19"/>
    <mergeCell ref="A2:M2"/>
    <mergeCell ref="A3:M3"/>
    <mergeCell ref="A4:M4"/>
    <mergeCell ref="A5:M5"/>
    <mergeCell ref="A6:M6"/>
    <mergeCell ref="A8:A10"/>
    <mergeCell ref="B8:B10"/>
    <mergeCell ref="C8:C10"/>
    <mergeCell ref="D8:D10"/>
    <mergeCell ref="F8:I8"/>
  </mergeCells>
  <printOptions horizontalCentered="1" verticalCentered="1"/>
  <pageMargins left="0.39370078740157483" right="0.39370078740157483" top="0.23622047244094491" bottom="0.25590551181102361" header="0.11811023622047245" footer="0.11811023622047245"/>
  <pageSetup paperSize="14" scale="98" fitToHeight="0" orientation="landscape" r:id="rId1"/>
  <headerFooter alignWithMargins="0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18"/>
  <sheetViews>
    <sheetView zoomScale="92" zoomScaleNormal="92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B197" sqref="B197"/>
    </sheetView>
  </sheetViews>
  <sheetFormatPr defaultColWidth="8.7109375" defaultRowHeight="12.75" x14ac:dyDescent="0.2"/>
  <cols>
    <col min="1" max="1" width="5.7109375" style="163" customWidth="1"/>
    <col min="2" max="2" width="12" style="164" customWidth="1"/>
    <col min="3" max="3" width="9.28515625" style="163" customWidth="1"/>
    <col min="4" max="4" width="32.7109375" style="163" customWidth="1"/>
    <col min="5" max="5" width="9" style="163" customWidth="1"/>
    <col min="6" max="9" width="9.28515625" style="165" customWidth="1"/>
    <col min="10" max="10" width="12.7109375" style="166" customWidth="1"/>
    <col min="11" max="11" width="14.7109375" style="166" customWidth="1"/>
    <col min="12" max="12" width="16" style="166" customWidth="1"/>
    <col min="13" max="13" width="11.7109375" style="797" customWidth="1"/>
    <col min="14" max="14" width="11.7109375" style="272" customWidth="1"/>
    <col min="15" max="15" width="10" style="272" bestFit="1" customWidth="1"/>
    <col min="16" max="16" width="8.7109375" style="163"/>
    <col min="17" max="17" width="16.28515625" style="163" customWidth="1"/>
    <col min="18" max="16384" width="8.7109375" style="163"/>
  </cols>
  <sheetData>
    <row r="2" spans="1:16" ht="14.25" x14ac:dyDescent="0.2">
      <c r="A2" s="926" t="s">
        <v>121</v>
      </c>
      <c r="B2" s="926"/>
      <c r="C2" s="926"/>
      <c r="D2" s="926"/>
      <c r="E2" s="926"/>
      <c r="F2" s="926"/>
      <c r="G2" s="926"/>
      <c r="H2" s="926"/>
      <c r="I2" s="926"/>
      <c r="J2" s="926"/>
      <c r="K2" s="926"/>
      <c r="L2" s="926"/>
      <c r="M2" s="926"/>
      <c r="N2" s="84"/>
    </row>
    <row r="3" spans="1:16" ht="14.25" x14ac:dyDescent="0.2">
      <c r="A3" s="926" t="s">
        <v>122</v>
      </c>
      <c r="B3" s="926"/>
      <c r="C3" s="926"/>
      <c r="D3" s="926"/>
      <c r="E3" s="926"/>
      <c r="F3" s="926"/>
      <c r="G3" s="926"/>
      <c r="H3" s="926"/>
      <c r="I3" s="926"/>
      <c r="J3" s="926"/>
      <c r="K3" s="926"/>
      <c r="L3" s="926"/>
      <c r="M3" s="926"/>
      <c r="N3" s="84"/>
    </row>
    <row r="4" spans="1:16" ht="14.25" x14ac:dyDescent="0.2">
      <c r="A4" s="926" t="s">
        <v>123</v>
      </c>
      <c r="B4" s="926"/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  <c r="N4" s="84"/>
    </row>
    <row r="5" spans="1:16" ht="15.75" x14ac:dyDescent="0.2">
      <c r="A5" s="940" t="s">
        <v>124</v>
      </c>
      <c r="B5" s="940"/>
      <c r="C5" s="940"/>
      <c r="D5" s="940"/>
      <c r="E5" s="940"/>
      <c r="F5" s="940"/>
      <c r="G5" s="940"/>
      <c r="H5" s="940"/>
      <c r="I5" s="940"/>
      <c r="J5" s="940"/>
      <c r="K5" s="940"/>
      <c r="L5" s="940"/>
      <c r="M5" s="940"/>
      <c r="N5" s="85"/>
    </row>
    <row r="6" spans="1:16" ht="14.25" x14ac:dyDescent="0.2">
      <c r="A6" s="926" t="s">
        <v>224</v>
      </c>
      <c r="B6" s="926"/>
      <c r="C6" s="926"/>
      <c r="D6" s="926"/>
      <c r="E6" s="926"/>
      <c r="F6" s="926"/>
      <c r="G6" s="926"/>
      <c r="H6" s="926"/>
      <c r="I6" s="926"/>
      <c r="J6" s="926"/>
      <c r="K6" s="926"/>
      <c r="L6" s="926"/>
      <c r="M6" s="926"/>
      <c r="N6" s="84"/>
    </row>
    <row r="7" spans="1:16" ht="13.5" thickBot="1" x14ac:dyDescent="0.25">
      <c r="A7" s="149"/>
      <c r="B7" s="150"/>
      <c r="C7" s="149"/>
      <c r="D7" s="149"/>
      <c r="E7" s="149"/>
      <c r="F7" s="151"/>
      <c r="G7" s="151"/>
      <c r="H7" s="151"/>
      <c r="I7" s="151"/>
      <c r="J7" s="152"/>
      <c r="K7" s="152"/>
      <c r="L7" s="152"/>
      <c r="M7" s="786"/>
      <c r="N7" s="268"/>
    </row>
    <row r="8" spans="1:16" s="273" customFormat="1" ht="15.75" x14ac:dyDescent="0.2">
      <c r="A8" s="962" t="s">
        <v>126</v>
      </c>
      <c r="B8" s="963" t="s">
        <v>227</v>
      </c>
      <c r="C8" s="963" t="s">
        <v>226</v>
      </c>
      <c r="D8" s="963" t="s">
        <v>225</v>
      </c>
      <c r="E8" s="174" t="s">
        <v>127</v>
      </c>
      <c r="F8" s="964" t="s">
        <v>130</v>
      </c>
      <c r="G8" s="964"/>
      <c r="H8" s="964"/>
      <c r="I8" s="964"/>
      <c r="J8" s="965" t="s">
        <v>139</v>
      </c>
      <c r="K8" s="965"/>
      <c r="L8" s="965"/>
      <c r="M8" s="972" t="s">
        <v>142</v>
      </c>
      <c r="N8" s="971" t="s">
        <v>426</v>
      </c>
      <c r="O8" s="967" t="s">
        <v>232</v>
      </c>
      <c r="P8" s="967" t="s">
        <v>363</v>
      </c>
    </row>
    <row r="9" spans="1:16" s="273" customFormat="1" ht="15.75" x14ac:dyDescent="0.2">
      <c r="A9" s="962"/>
      <c r="B9" s="962"/>
      <c r="C9" s="962"/>
      <c r="D9" s="962"/>
      <c r="E9" s="175" t="s">
        <v>128</v>
      </c>
      <c r="F9" s="176" t="s">
        <v>131</v>
      </c>
      <c r="G9" s="176" t="s">
        <v>133</v>
      </c>
      <c r="H9" s="176" t="s">
        <v>135</v>
      </c>
      <c r="I9" s="176" t="s">
        <v>137</v>
      </c>
      <c r="J9" s="965" t="s">
        <v>140</v>
      </c>
      <c r="K9" s="965" t="s">
        <v>141</v>
      </c>
      <c r="L9" s="965" t="s">
        <v>1</v>
      </c>
      <c r="M9" s="972"/>
      <c r="N9" s="968"/>
      <c r="O9" s="968"/>
      <c r="P9" s="968"/>
    </row>
    <row r="10" spans="1:16" s="273" customFormat="1" ht="16.5" thickBot="1" x14ac:dyDescent="0.25">
      <c r="A10" s="962"/>
      <c r="B10" s="962"/>
      <c r="C10" s="962"/>
      <c r="D10" s="962"/>
      <c r="E10" s="175" t="s">
        <v>129</v>
      </c>
      <c r="F10" s="176" t="s">
        <v>132</v>
      </c>
      <c r="G10" s="176" t="s">
        <v>134</v>
      </c>
      <c r="H10" s="176" t="s">
        <v>136</v>
      </c>
      <c r="I10" s="176" t="s">
        <v>138</v>
      </c>
      <c r="J10" s="965"/>
      <c r="K10" s="965"/>
      <c r="L10" s="965"/>
      <c r="M10" s="972"/>
      <c r="N10" s="969"/>
      <c r="O10" s="969"/>
      <c r="P10" s="969"/>
    </row>
    <row r="11" spans="1:16" s="142" customFormat="1" ht="15.75" x14ac:dyDescent="0.2">
      <c r="A11" s="177" t="s">
        <v>210</v>
      </c>
      <c r="B11" s="29"/>
      <c r="C11" s="24"/>
      <c r="D11" s="178"/>
      <c r="E11" s="178"/>
      <c r="F11" s="15"/>
      <c r="G11" s="15"/>
      <c r="H11" s="15"/>
      <c r="I11" s="15"/>
      <c r="J11" s="35"/>
      <c r="K11" s="35"/>
      <c r="L11" s="35"/>
      <c r="M11" s="787"/>
      <c r="N11" s="86"/>
      <c r="O11" s="274"/>
    </row>
    <row r="12" spans="1:16" s="142" customFormat="1" ht="31.5" x14ac:dyDescent="0.2">
      <c r="A12" s="14">
        <v>1</v>
      </c>
      <c r="B12" s="26" t="s">
        <v>96</v>
      </c>
      <c r="C12" s="12" t="s">
        <v>207</v>
      </c>
      <c r="D12" s="13" t="s">
        <v>103</v>
      </c>
      <c r="E12" s="14" t="s">
        <v>144</v>
      </c>
      <c r="F12" s="15" t="s">
        <v>229</v>
      </c>
      <c r="G12" s="15" t="s">
        <v>229</v>
      </c>
      <c r="H12" s="15" t="s">
        <v>231</v>
      </c>
      <c r="I12" s="15" t="s">
        <v>231</v>
      </c>
      <c r="J12" s="32"/>
      <c r="K12" s="33">
        <v>1500000</v>
      </c>
      <c r="L12" s="33">
        <v>1500000</v>
      </c>
      <c r="M12" s="402"/>
      <c r="N12" s="87"/>
      <c r="O12" s="274"/>
    </row>
    <row r="13" spans="1:16" s="142" customFormat="1" ht="31.5" x14ac:dyDescent="0.2">
      <c r="A13" s="14">
        <f>A12+1</f>
        <v>2</v>
      </c>
      <c r="B13" s="22" t="s">
        <v>97</v>
      </c>
      <c r="C13" s="12" t="s">
        <v>205</v>
      </c>
      <c r="D13" s="13" t="s">
        <v>102</v>
      </c>
      <c r="E13" s="93" t="s">
        <v>143</v>
      </c>
      <c r="F13" s="15" t="s">
        <v>229</v>
      </c>
      <c r="G13" s="15" t="s">
        <v>229</v>
      </c>
      <c r="H13" s="15" t="s">
        <v>229</v>
      </c>
      <c r="I13" s="15" t="s">
        <v>231</v>
      </c>
      <c r="J13" s="32"/>
      <c r="K13" s="33">
        <v>300000</v>
      </c>
      <c r="L13" s="33">
        <v>300000</v>
      </c>
      <c r="M13" s="402"/>
      <c r="N13" s="87"/>
      <c r="O13" s="274"/>
    </row>
    <row r="14" spans="1:16" s="142" customFormat="1" ht="31.5" x14ac:dyDescent="0.2">
      <c r="A14" s="14">
        <f>A13+1</f>
        <v>3</v>
      </c>
      <c r="B14" s="27" t="s">
        <v>113</v>
      </c>
      <c r="C14" s="12" t="s">
        <v>208</v>
      </c>
      <c r="D14" s="13" t="s">
        <v>101</v>
      </c>
      <c r="E14" s="93" t="s">
        <v>143</v>
      </c>
      <c r="F14" s="15" t="s">
        <v>229</v>
      </c>
      <c r="G14" s="15" t="s">
        <v>229</v>
      </c>
      <c r="H14" s="15" t="s">
        <v>229</v>
      </c>
      <c r="I14" s="15" t="s">
        <v>231</v>
      </c>
      <c r="J14" s="32"/>
      <c r="K14" s="33">
        <v>1000000</v>
      </c>
      <c r="L14" s="33">
        <v>1000000</v>
      </c>
      <c r="M14" s="402"/>
      <c r="N14" s="87"/>
      <c r="O14" s="274"/>
    </row>
    <row r="15" spans="1:16" s="273" customFormat="1" ht="15.75" x14ac:dyDescent="0.2">
      <c r="A15" s="174"/>
      <c r="B15" s="28"/>
      <c r="C15" s="18"/>
      <c r="D15" s="19" t="s">
        <v>221</v>
      </c>
      <c r="E15" s="173"/>
      <c r="F15" s="20"/>
      <c r="G15" s="20"/>
      <c r="H15" s="20"/>
      <c r="I15" s="20"/>
      <c r="J15" s="34">
        <f>SUM(J11:J14)</f>
        <v>0</v>
      </c>
      <c r="K15" s="34">
        <f>SUM(K11:K14)</f>
        <v>2800000</v>
      </c>
      <c r="L15" s="34">
        <f t="shared" ref="L15" si="0">SUM(L11:L14)</f>
        <v>2800000</v>
      </c>
      <c r="M15" s="788"/>
      <c r="N15" s="88"/>
      <c r="O15" s="275"/>
    </row>
    <row r="16" spans="1:16" s="273" customFormat="1" ht="15.75" x14ac:dyDescent="0.2">
      <c r="A16" s="174"/>
      <c r="B16" s="28"/>
      <c r="C16" s="18"/>
      <c r="D16" s="19"/>
      <c r="E16" s="173"/>
      <c r="F16" s="20"/>
      <c r="G16" s="20"/>
      <c r="H16" s="20"/>
      <c r="I16" s="20"/>
      <c r="J16" s="34"/>
      <c r="K16" s="34"/>
      <c r="L16" s="34"/>
      <c r="M16" s="788"/>
      <c r="N16" s="88"/>
      <c r="O16" s="275"/>
    </row>
    <row r="17" spans="1:15" s="142" customFormat="1" ht="15.75" x14ac:dyDescent="0.2">
      <c r="A17" s="177" t="s">
        <v>211</v>
      </c>
      <c r="B17" s="26"/>
      <c r="C17" s="12"/>
      <c r="D17" s="13"/>
      <c r="E17" s="14"/>
      <c r="F17" s="15"/>
      <c r="G17" s="15"/>
      <c r="H17" s="15"/>
      <c r="I17" s="15"/>
      <c r="J17" s="32"/>
      <c r="K17" s="33"/>
      <c r="L17" s="33"/>
      <c r="M17" s="402"/>
      <c r="N17" s="87"/>
      <c r="O17" s="274"/>
    </row>
    <row r="18" spans="1:15" s="142" customFormat="1" ht="47.25" x14ac:dyDescent="0.2">
      <c r="A18" s="14">
        <f>+A14+1</f>
        <v>4</v>
      </c>
      <c r="B18" s="22" t="s">
        <v>94</v>
      </c>
      <c r="C18" s="93">
        <v>21004</v>
      </c>
      <c r="D18" s="22" t="s">
        <v>53</v>
      </c>
      <c r="E18" s="93" t="s">
        <v>144</v>
      </c>
      <c r="F18" s="15" t="s">
        <v>229</v>
      </c>
      <c r="G18" s="15" t="s">
        <v>229</v>
      </c>
      <c r="H18" s="15" t="s">
        <v>231</v>
      </c>
      <c r="I18" s="15" t="s">
        <v>231</v>
      </c>
      <c r="J18" s="32"/>
      <c r="K18" s="33">
        <v>5000000</v>
      </c>
      <c r="L18" s="33">
        <v>5000000</v>
      </c>
      <c r="M18" s="789"/>
      <c r="N18" s="269"/>
      <c r="O18" s="274"/>
    </row>
    <row r="19" spans="1:15" s="142" customFormat="1" ht="47.25" x14ac:dyDescent="0.2">
      <c r="A19" s="14">
        <f t="shared" ref="A19:A25" si="1">A18+1</f>
        <v>5</v>
      </c>
      <c r="B19" s="22" t="s">
        <v>94</v>
      </c>
      <c r="C19" s="93">
        <v>21005</v>
      </c>
      <c r="D19" s="22" t="s">
        <v>54</v>
      </c>
      <c r="E19" s="93" t="s">
        <v>144</v>
      </c>
      <c r="F19" s="15" t="s">
        <v>229</v>
      </c>
      <c r="G19" s="15" t="s">
        <v>229</v>
      </c>
      <c r="H19" s="15" t="s">
        <v>231</v>
      </c>
      <c r="I19" s="15" t="s">
        <v>231</v>
      </c>
      <c r="J19" s="32"/>
      <c r="K19" s="33">
        <v>5000000</v>
      </c>
      <c r="L19" s="33">
        <v>5000000</v>
      </c>
      <c r="M19" s="789" t="s">
        <v>250</v>
      </c>
      <c r="N19" s="269"/>
      <c r="O19" s="274"/>
    </row>
    <row r="20" spans="1:15" s="142" customFormat="1" ht="47.25" x14ac:dyDescent="0.2">
      <c r="A20" s="14">
        <f t="shared" si="1"/>
        <v>6</v>
      </c>
      <c r="B20" s="22" t="s">
        <v>94</v>
      </c>
      <c r="C20" s="93">
        <v>21006</v>
      </c>
      <c r="D20" s="22" t="s">
        <v>55</v>
      </c>
      <c r="E20" s="93" t="s">
        <v>144</v>
      </c>
      <c r="F20" s="15" t="s">
        <v>229</v>
      </c>
      <c r="G20" s="15" t="s">
        <v>229</v>
      </c>
      <c r="H20" s="15" t="s">
        <v>231</v>
      </c>
      <c r="I20" s="15" t="s">
        <v>231</v>
      </c>
      <c r="J20" s="32"/>
      <c r="K20" s="33">
        <v>5000000</v>
      </c>
      <c r="L20" s="33">
        <v>5000000</v>
      </c>
      <c r="M20" s="789" t="s">
        <v>431</v>
      </c>
      <c r="N20" s="269"/>
      <c r="O20" s="274"/>
    </row>
    <row r="21" spans="1:15" s="142" customFormat="1" ht="31.5" x14ac:dyDescent="0.2">
      <c r="A21" s="14">
        <f t="shared" si="1"/>
        <v>7</v>
      </c>
      <c r="B21" s="22" t="s">
        <v>94</v>
      </c>
      <c r="C21" s="93">
        <v>21007</v>
      </c>
      <c r="D21" s="22" t="s">
        <v>56</v>
      </c>
      <c r="E21" s="93" t="s">
        <v>144</v>
      </c>
      <c r="F21" s="15" t="s">
        <v>229</v>
      </c>
      <c r="G21" s="15" t="s">
        <v>229</v>
      </c>
      <c r="H21" s="15" t="s">
        <v>231</v>
      </c>
      <c r="I21" s="15" t="s">
        <v>231</v>
      </c>
      <c r="J21" s="32"/>
      <c r="K21" s="33">
        <v>5000000</v>
      </c>
      <c r="L21" s="33">
        <v>5000000</v>
      </c>
      <c r="M21" s="789" t="s">
        <v>431</v>
      </c>
      <c r="N21" s="269"/>
      <c r="O21" s="274"/>
    </row>
    <row r="22" spans="1:15" s="142" customFormat="1" ht="31.5" x14ac:dyDescent="0.2">
      <c r="A22" s="14">
        <f t="shared" si="1"/>
        <v>8</v>
      </c>
      <c r="B22" s="22" t="s">
        <v>94</v>
      </c>
      <c r="C22" s="93">
        <v>21008</v>
      </c>
      <c r="D22" s="22" t="s">
        <v>57</v>
      </c>
      <c r="E22" s="93" t="s">
        <v>144</v>
      </c>
      <c r="F22" s="15" t="s">
        <v>229</v>
      </c>
      <c r="G22" s="15" t="s">
        <v>229</v>
      </c>
      <c r="H22" s="15" t="s">
        <v>231</v>
      </c>
      <c r="I22" s="15" t="s">
        <v>231</v>
      </c>
      <c r="J22" s="32"/>
      <c r="K22" s="33">
        <v>5000000</v>
      </c>
      <c r="L22" s="33">
        <v>5000000</v>
      </c>
      <c r="M22" s="789"/>
      <c r="N22" s="269"/>
      <c r="O22" s="274"/>
    </row>
    <row r="23" spans="1:15" s="142" customFormat="1" ht="31.5" x14ac:dyDescent="0.2">
      <c r="A23" s="14">
        <f t="shared" si="1"/>
        <v>9</v>
      </c>
      <c r="B23" s="22" t="s">
        <v>94</v>
      </c>
      <c r="C23" s="93">
        <v>21010</v>
      </c>
      <c r="D23" s="22" t="s">
        <v>58</v>
      </c>
      <c r="E23" s="93" t="s">
        <v>144</v>
      </c>
      <c r="F23" s="15" t="s">
        <v>229</v>
      </c>
      <c r="G23" s="15" t="s">
        <v>229</v>
      </c>
      <c r="H23" s="15" t="s">
        <v>231</v>
      </c>
      <c r="I23" s="15" t="s">
        <v>231</v>
      </c>
      <c r="J23" s="32"/>
      <c r="K23" s="33">
        <v>5000000</v>
      </c>
      <c r="L23" s="33">
        <v>5000000</v>
      </c>
      <c r="M23" s="789"/>
      <c r="N23" s="269"/>
      <c r="O23" s="274"/>
    </row>
    <row r="24" spans="1:15" s="142" customFormat="1" ht="31.5" x14ac:dyDescent="0.2">
      <c r="A24" s="14">
        <f t="shared" si="1"/>
        <v>10</v>
      </c>
      <c r="B24" s="22" t="s">
        <v>94</v>
      </c>
      <c r="C24" s="93">
        <v>21009</v>
      </c>
      <c r="D24" s="22" t="s">
        <v>59</v>
      </c>
      <c r="E24" s="93" t="s">
        <v>144</v>
      </c>
      <c r="F24" s="15" t="s">
        <v>229</v>
      </c>
      <c r="G24" s="15" t="s">
        <v>229</v>
      </c>
      <c r="H24" s="15" t="s">
        <v>231</v>
      </c>
      <c r="I24" s="15" t="s">
        <v>231</v>
      </c>
      <c r="J24" s="32"/>
      <c r="K24" s="33">
        <v>3000000</v>
      </c>
      <c r="L24" s="33">
        <v>3000000</v>
      </c>
      <c r="M24" s="789"/>
      <c r="N24" s="269"/>
      <c r="O24" s="274"/>
    </row>
    <row r="25" spans="1:15" s="142" customFormat="1" ht="31.5" x14ac:dyDescent="0.2">
      <c r="A25" s="14">
        <f t="shared" si="1"/>
        <v>11</v>
      </c>
      <c r="B25" s="22" t="s">
        <v>94</v>
      </c>
      <c r="C25" s="93">
        <v>21011</v>
      </c>
      <c r="D25" s="22" t="s">
        <v>106</v>
      </c>
      <c r="E25" s="93" t="s">
        <v>144</v>
      </c>
      <c r="F25" s="15" t="s">
        <v>229</v>
      </c>
      <c r="G25" s="15" t="s">
        <v>229</v>
      </c>
      <c r="H25" s="15" t="s">
        <v>231</v>
      </c>
      <c r="I25" s="15" t="s">
        <v>231</v>
      </c>
      <c r="J25" s="33"/>
      <c r="K25" s="33">
        <v>3000000</v>
      </c>
      <c r="L25" s="33">
        <v>3000000</v>
      </c>
      <c r="M25" s="789" t="s">
        <v>250</v>
      </c>
      <c r="N25" s="269"/>
      <c r="O25" s="274"/>
    </row>
    <row r="26" spans="1:15" s="273" customFormat="1" ht="15.75" x14ac:dyDescent="0.2">
      <c r="A26" s="174"/>
      <c r="B26" s="28"/>
      <c r="C26" s="18"/>
      <c r="D26" s="19" t="s">
        <v>221</v>
      </c>
      <c r="E26" s="173"/>
      <c r="F26" s="20"/>
      <c r="G26" s="20"/>
      <c r="H26" s="20"/>
      <c r="I26" s="20"/>
      <c r="J26" s="34">
        <f t="shared" ref="J26" si="2">SUM(J17:J25)</f>
        <v>0</v>
      </c>
      <c r="K26" s="34">
        <f>SUM(K17:K25)</f>
        <v>36000000</v>
      </c>
      <c r="L26" s="34">
        <f t="shared" ref="L26" si="3">SUM(L17:L25)</f>
        <v>36000000</v>
      </c>
      <c r="M26" s="788"/>
      <c r="N26" s="88"/>
      <c r="O26" s="275"/>
    </row>
    <row r="27" spans="1:15" s="273" customFormat="1" ht="15.75" x14ac:dyDescent="0.2">
      <c r="A27" s="174"/>
      <c r="B27" s="28"/>
      <c r="C27" s="18"/>
      <c r="D27" s="19"/>
      <c r="E27" s="173"/>
      <c r="F27" s="20"/>
      <c r="G27" s="20"/>
      <c r="H27" s="20"/>
      <c r="I27" s="20"/>
      <c r="J27" s="34"/>
      <c r="K27" s="34"/>
      <c r="L27" s="34"/>
      <c r="M27" s="788"/>
      <c r="N27" s="88"/>
      <c r="O27" s="275"/>
    </row>
    <row r="28" spans="1:15" s="142" customFormat="1" ht="15.75" x14ac:dyDescent="0.2">
      <c r="A28" s="177" t="s">
        <v>212</v>
      </c>
      <c r="B28" s="26"/>
      <c r="C28" s="12"/>
      <c r="D28" s="13"/>
      <c r="E28" s="14"/>
      <c r="F28" s="15"/>
      <c r="G28" s="15"/>
      <c r="H28" s="15"/>
      <c r="I28" s="15"/>
      <c r="J28" s="32"/>
      <c r="K28" s="33"/>
      <c r="L28" s="33"/>
      <c r="M28" s="402"/>
      <c r="N28" s="87"/>
      <c r="O28" s="274"/>
    </row>
    <row r="29" spans="1:15" s="142" customFormat="1" ht="47.25" x14ac:dyDescent="0.2">
      <c r="A29" s="14">
        <f>+A25+1</f>
        <v>12</v>
      </c>
      <c r="B29" s="22" t="s">
        <v>94</v>
      </c>
      <c r="C29" s="12" t="s">
        <v>209</v>
      </c>
      <c r="D29" s="13" t="s">
        <v>104</v>
      </c>
      <c r="E29" s="93" t="s">
        <v>144</v>
      </c>
      <c r="F29" s="15" t="s">
        <v>229</v>
      </c>
      <c r="G29" s="15" t="s">
        <v>229</v>
      </c>
      <c r="H29" s="15" t="s">
        <v>231</v>
      </c>
      <c r="I29" s="15" t="s">
        <v>231</v>
      </c>
      <c r="J29" s="32"/>
      <c r="K29" s="33">
        <v>1500000</v>
      </c>
      <c r="L29" s="33">
        <v>1500000</v>
      </c>
      <c r="M29" s="402" t="s">
        <v>455</v>
      </c>
      <c r="N29" s="87"/>
      <c r="O29" s="274"/>
    </row>
    <row r="30" spans="1:15" s="142" customFormat="1" ht="31.5" x14ac:dyDescent="0.2">
      <c r="A30" s="14">
        <f>A29+1</f>
        <v>13</v>
      </c>
      <c r="B30" s="22" t="s">
        <v>97</v>
      </c>
      <c r="C30" s="12" t="s">
        <v>206</v>
      </c>
      <c r="D30" s="13" t="s">
        <v>105</v>
      </c>
      <c r="E30" s="93" t="s">
        <v>144</v>
      </c>
      <c r="F30" s="15" t="s">
        <v>229</v>
      </c>
      <c r="G30" s="15" t="s">
        <v>229</v>
      </c>
      <c r="H30" s="15" t="s">
        <v>231</v>
      </c>
      <c r="I30" s="15" t="s">
        <v>231</v>
      </c>
      <c r="J30" s="32"/>
      <c r="K30" s="33">
        <v>10000000</v>
      </c>
      <c r="L30" s="33">
        <v>10000000</v>
      </c>
      <c r="M30" s="402"/>
      <c r="N30" s="87"/>
      <c r="O30" s="274"/>
    </row>
    <row r="31" spans="1:15" s="273" customFormat="1" ht="15.75" x14ac:dyDescent="0.2">
      <c r="A31" s="174"/>
      <c r="B31" s="28"/>
      <c r="C31" s="18"/>
      <c r="D31" s="19" t="s">
        <v>221</v>
      </c>
      <c r="E31" s="173"/>
      <c r="F31" s="20"/>
      <c r="G31" s="20"/>
      <c r="H31" s="20"/>
      <c r="I31" s="20"/>
      <c r="J31" s="34">
        <f>SUM(J28:J30)</f>
        <v>0</v>
      </c>
      <c r="K31" s="34">
        <f>SUM(K28:K30)</f>
        <v>11500000</v>
      </c>
      <c r="L31" s="34">
        <f>SUM(L28:L30)</f>
        <v>11500000</v>
      </c>
      <c r="M31" s="788"/>
      <c r="N31" s="88"/>
      <c r="O31" s="275"/>
    </row>
    <row r="32" spans="1:15" s="142" customFormat="1" ht="15.75" x14ac:dyDescent="0.2">
      <c r="A32" s="177" t="s">
        <v>213</v>
      </c>
      <c r="B32" s="22"/>
      <c r="C32" s="93"/>
      <c r="D32" s="22"/>
      <c r="E32" s="13"/>
      <c r="F32" s="15"/>
      <c r="G32" s="15"/>
      <c r="H32" s="15"/>
      <c r="I32" s="15"/>
      <c r="J32" s="33"/>
      <c r="K32" s="33"/>
      <c r="L32" s="33"/>
      <c r="M32" s="789"/>
      <c r="N32" s="269"/>
      <c r="O32" s="274"/>
    </row>
    <row r="33" spans="1:15" s="340" customFormat="1" ht="31.5" x14ac:dyDescent="0.2">
      <c r="A33" s="331">
        <f>+A30+1</f>
        <v>14</v>
      </c>
      <c r="B33" s="332" t="s">
        <v>93</v>
      </c>
      <c r="C33" s="333">
        <v>21014</v>
      </c>
      <c r="D33" s="332" t="s">
        <v>80</v>
      </c>
      <c r="E33" s="334" t="s">
        <v>143</v>
      </c>
      <c r="F33" s="335" t="s">
        <v>233</v>
      </c>
      <c r="G33" s="335" t="s">
        <v>233</v>
      </c>
      <c r="H33" s="335" t="s">
        <v>234</v>
      </c>
      <c r="I33" s="335" t="s">
        <v>234</v>
      </c>
      <c r="J33" s="336"/>
      <c r="K33" s="337">
        <v>1000000</v>
      </c>
      <c r="L33" s="337">
        <v>1000000</v>
      </c>
      <c r="M33" s="402"/>
      <c r="N33" s="338"/>
      <c r="O33" s="339"/>
    </row>
    <row r="34" spans="1:15" s="142" customFormat="1" ht="31.5" x14ac:dyDescent="0.2">
      <c r="A34" s="14">
        <f>+A33+1</f>
        <v>15</v>
      </c>
      <c r="B34" s="22" t="s">
        <v>93</v>
      </c>
      <c r="C34" s="93">
        <v>21015</v>
      </c>
      <c r="D34" s="13" t="s">
        <v>8</v>
      </c>
      <c r="E34" s="93" t="s">
        <v>144</v>
      </c>
      <c r="F34" s="15" t="s">
        <v>229</v>
      </c>
      <c r="G34" s="15" t="s">
        <v>229</v>
      </c>
      <c r="H34" s="15" t="s">
        <v>231</v>
      </c>
      <c r="I34" s="15" t="s">
        <v>231</v>
      </c>
      <c r="J34" s="35"/>
      <c r="K34" s="35">
        <v>1500000</v>
      </c>
      <c r="L34" s="35">
        <v>1500000</v>
      </c>
      <c r="M34" s="420" t="s">
        <v>250</v>
      </c>
      <c r="N34" s="89"/>
      <c r="O34" s="274"/>
    </row>
    <row r="35" spans="1:15" s="340" customFormat="1" ht="31.5" x14ac:dyDescent="0.2">
      <c r="A35" s="331">
        <f>+A34+1</f>
        <v>16</v>
      </c>
      <c r="B35" s="332" t="s">
        <v>93</v>
      </c>
      <c r="C35" s="333">
        <v>21016</v>
      </c>
      <c r="D35" s="341" t="s">
        <v>170</v>
      </c>
      <c r="E35" s="333" t="s">
        <v>144</v>
      </c>
      <c r="F35" s="335" t="s">
        <v>233</v>
      </c>
      <c r="G35" s="335" t="s">
        <v>233</v>
      </c>
      <c r="H35" s="335" t="s">
        <v>234</v>
      </c>
      <c r="I35" s="335" t="s">
        <v>234</v>
      </c>
      <c r="J35" s="336"/>
      <c r="K35" s="336">
        <f>3000000+1000000</f>
        <v>4000000</v>
      </c>
      <c r="L35" s="336">
        <f>3000000+1000000</f>
        <v>4000000</v>
      </c>
      <c r="M35" s="420"/>
      <c r="N35" s="342"/>
      <c r="O35" s="339"/>
    </row>
    <row r="36" spans="1:15" s="273" customFormat="1" ht="15.75" x14ac:dyDescent="0.2">
      <c r="A36" s="174"/>
      <c r="B36" s="28"/>
      <c r="C36" s="18"/>
      <c r="D36" s="19" t="s">
        <v>221</v>
      </c>
      <c r="E36" s="173"/>
      <c r="F36" s="20"/>
      <c r="G36" s="20"/>
      <c r="H36" s="20"/>
      <c r="I36" s="20"/>
      <c r="J36" s="34">
        <f>SUM(J32:J35)</f>
        <v>0</v>
      </c>
      <c r="K36" s="34">
        <f>SUM(K32:K35)</f>
        <v>6500000</v>
      </c>
      <c r="L36" s="34">
        <f t="shared" ref="L36" si="4">SUM(L32:L35)</f>
        <v>6500000</v>
      </c>
      <c r="M36" s="788"/>
      <c r="N36" s="88"/>
      <c r="O36" s="275"/>
    </row>
    <row r="37" spans="1:15" s="273" customFormat="1" ht="15.75" x14ac:dyDescent="0.2">
      <c r="A37" s="174"/>
      <c r="B37" s="28"/>
      <c r="C37" s="18"/>
      <c r="D37" s="19"/>
      <c r="E37" s="173"/>
      <c r="F37" s="20"/>
      <c r="G37" s="20"/>
      <c r="H37" s="20"/>
      <c r="I37" s="20"/>
      <c r="J37" s="34"/>
      <c r="K37" s="34"/>
      <c r="L37" s="34"/>
      <c r="M37" s="788"/>
      <c r="N37" s="88"/>
      <c r="O37" s="275"/>
    </row>
    <row r="38" spans="1:15" s="142" customFormat="1" ht="15.75" x14ac:dyDescent="0.2">
      <c r="A38" s="177" t="s">
        <v>214</v>
      </c>
      <c r="B38" s="22"/>
      <c r="C38" s="93"/>
      <c r="D38" s="13"/>
      <c r="E38" s="93"/>
      <c r="F38" s="15"/>
      <c r="G38" s="15"/>
      <c r="H38" s="15"/>
      <c r="I38" s="15"/>
      <c r="J38" s="35"/>
      <c r="K38" s="35"/>
      <c r="L38" s="35"/>
      <c r="M38" s="420"/>
      <c r="N38" s="89"/>
      <c r="O38" s="274"/>
    </row>
    <row r="39" spans="1:15" s="142" customFormat="1" ht="47.25" x14ac:dyDescent="0.2">
      <c r="A39" s="14">
        <f>+A35+1</f>
        <v>17</v>
      </c>
      <c r="B39" s="22" t="s">
        <v>93</v>
      </c>
      <c r="C39" s="93">
        <v>21017</v>
      </c>
      <c r="D39" s="22" t="s">
        <v>171</v>
      </c>
      <c r="E39" s="93" t="s">
        <v>143</v>
      </c>
      <c r="F39" s="15" t="s">
        <v>229</v>
      </c>
      <c r="G39" s="15" t="s">
        <v>229</v>
      </c>
      <c r="H39" s="15" t="s">
        <v>229</v>
      </c>
      <c r="I39" s="15" t="s">
        <v>231</v>
      </c>
      <c r="J39" s="35"/>
      <c r="K39" s="35">
        <v>1000000</v>
      </c>
      <c r="L39" s="35">
        <v>1000000</v>
      </c>
      <c r="M39" s="420"/>
      <c r="N39" s="89"/>
      <c r="O39" s="274"/>
    </row>
    <row r="40" spans="1:15" s="412" customFormat="1" ht="31.5" x14ac:dyDescent="0.2">
      <c r="A40" s="403">
        <f>+A39+1</f>
        <v>18</v>
      </c>
      <c r="B40" s="404" t="s">
        <v>93</v>
      </c>
      <c r="C40" s="405">
        <v>21018</v>
      </c>
      <c r="D40" s="406" t="s">
        <v>107</v>
      </c>
      <c r="E40" s="405" t="s">
        <v>144</v>
      </c>
      <c r="F40" s="407" t="s">
        <v>229</v>
      </c>
      <c r="G40" s="407" t="s">
        <v>229</v>
      </c>
      <c r="H40" s="407" t="s">
        <v>231</v>
      </c>
      <c r="I40" s="407" t="s">
        <v>231</v>
      </c>
      <c r="J40" s="408"/>
      <c r="K40" s="409">
        <v>4000000</v>
      </c>
      <c r="L40" s="409">
        <v>4000000</v>
      </c>
      <c r="M40" s="402" t="s">
        <v>545</v>
      </c>
      <c r="N40" s="410"/>
      <c r="O40" s="411"/>
    </row>
    <row r="41" spans="1:15" s="142" customFormat="1" ht="31.5" x14ac:dyDescent="0.2">
      <c r="A41" s="14">
        <f t="shared" ref="A41:A47" si="5">+A40+1</f>
        <v>19</v>
      </c>
      <c r="B41" s="22" t="s">
        <v>93</v>
      </c>
      <c r="C41" s="93">
        <v>21019</v>
      </c>
      <c r="D41" s="13" t="s">
        <v>120</v>
      </c>
      <c r="E41" s="93" t="s">
        <v>143</v>
      </c>
      <c r="F41" s="15" t="s">
        <v>229</v>
      </c>
      <c r="G41" s="15" t="s">
        <v>229</v>
      </c>
      <c r="H41" s="15" t="s">
        <v>229</v>
      </c>
      <c r="I41" s="15" t="s">
        <v>231</v>
      </c>
      <c r="J41" s="35"/>
      <c r="K41" s="35">
        <v>1000000</v>
      </c>
      <c r="L41" s="35">
        <v>1000000</v>
      </c>
      <c r="M41" s="420"/>
      <c r="N41" s="89"/>
      <c r="O41" s="274"/>
    </row>
    <row r="42" spans="1:15" s="142" customFormat="1" ht="47.25" x14ac:dyDescent="0.2">
      <c r="A42" s="14">
        <f t="shared" si="5"/>
        <v>20</v>
      </c>
      <c r="B42" s="22" t="s">
        <v>93</v>
      </c>
      <c r="C42" s="93">
        <v>21020</v>
      </c>
      <c r="D42" s="13" t="s">
        <v>165</v>
      </c>
      <c r="E42" s="93" t="s">
        <v>143</v>
      </c>
      <c r="F42" s="15" t="s">
        <v>229</v>
      </c>
      <c r="G42" s="15" t="s">
        <v>229</v>
      </c>
      <c r="H42" s="15" t="s">
        <v>229</v>
      </c>
      <c r="I42" s="15" t="s">
        <v>231</v>
      </c>
      <c r="J42" s="35"/>
      <c r="K42" s="35">
        <v>1000000</v>
      </c>
      <c r="L42" s="35">
        <v>1000000</v>
      </c>
      <c r="M42" s="420" t="s">
        <v>455</v>
      </c>
      <c r="N42" s="89"/>
      <c r="O42" s="274"/>
    </row>
    <row r="43" spans="1:15" s="142" customFormat="1" ht="47.25" x14ac:dyDescent="0.2">
      <c r="A43" s="14">
        <f t="shared" si="5"/>
        <v>21</v>
      </c>
      <c r="B43" s="22" t="s">
        <v>93</v>
      </c>
      <c r="C43" s="93">
        <v>21021</v>
      </c>
      <c r="D43" s="13" t="s">
        <v>166</v>
      </c>
      <c r="E43" s="93" t="s">
        <v>144</v>
      </c>
      <c r="F43" s="15" t="s">
        <v>229</v>
      </c>
      <c r="G43" s="15" t="s">
        <v>229</v>
      </c>
      <c r="H43" s="15" t="s">
        <v>231</v>
      </c>
      <c r="I43" s="15" t="s">
        <v>231</v>
      </c>
      <c r="J43" s="35"/>
      <c r="K43" s="35">
        <v>1500000</v>
      </c>
      <c r="L43" s="35">
        <v>1500000</v>
      </c>
      <c r="M43" s="420"/>
      <c r="N43" s="89"/>
      <c r="O43" s="274"/>
    </row>
    <row r="44" spans="1:15" s="142" customFormat="1" ht="31.5" x14ac:dyDescent="0.2">
      <c r="A44" s="14">
        <f t="shared" si="5"/>
        <v>22</v>
      </c>
      <c r="B44" s="22" t="s">
        <v>93</v>
      </c>
      <c r="C44" s="93">
        <v>21022</v>
      </c>
      <c r="D44" s="22" t="s">
        <v>10</v>
      </c>
      <c r="E44" s="93" t="s">
        <v>143</v>
      </c>
      <c r="F44" s="15" t="s">
        <v>229</v>
      </c>
      <c r="G44" s="15" t="s">
        <v>229</v>
      </c>
      <c r="H44" s="15" t="s">
        <v>229</v>
      </c>
      <c r="I44" s="15" t="s">
        <v>231</v>
      </c>
      <c r="J44" s="35"/>
      <c r="K44" s="35">
        <v>1000000</v>
      </c>
      <c r="L44" s="35">
        <v>1000000</v>
      </c>
      <c r="M44" s="420"/>
      <c r="N44" s="89"/>
      <c r="O44" s="274"/>
    </row>
    <row r="45" spans="1:15" s="142" customFormat="1" ht="47.25" x14ac:dyDescent="0.2">
      <c r="A45" s="14">
        <f t="shared" si="5"/>
        <v>23</v>
      </c>
      <c r="B45" s="22" t="s">
        <v>93</v>
      </c>
      <c r="C45" s="93">
        <v>21023</v>
      </c>
      <c r="D45" s="22" t="s">
        <v>13</v>
      </c>
      <c r="E45" s="93" t="s">
        <v>143</v>
      </c>
      <c r="F45" s="15" t="s">
        <v>229</v>
      </c>
      <c r="G45" s="15" t="s">
        <v>229</v>
      </c>
      <c r="H45" s="15" t="s">
        <v>229</v>
      </c>
      <c r="I45" s="15" t="s">
        <v>231</v>
      </c>
      <c r="J45" s="35"/>
      <c r="K45" s="35">
        <v>500000</v>
      </c>
      <c r="L45" s="35">
        <v>500000</v>
      </c>
      <c r="M45" s="420"/>
      <c r="N45" s="89"/>
      <c r="O45" s="274"/>
    </row>
    <row r="46" spans="1:15" s="142" customFormat="1" ht="31.5" x14ac:dyDescent="0.2">
      <c r="A46" s="14">
        <f t="shared" si="5"/>
        <v>24</v>
      </c>
      <c r="B46" s="22" t="s">
        <v>93</v>
      </c>
      <c r="C46" s="93">
        <v>21024</v>
      </c>
      <c r="D46" s="22" t="s">
        <v>12</v>
      </c>
      <c r="E46" s="21" t="s">
        <v>143</v>
      </c>
      <c r="F46" s="15" t="s">
        <v>229</v>
      </c>
      <c r="G46" s="15" t="s">
        <v>229</v>
      </c>
      <c r="H46" s="15" t="s">
        <v>231</v>
      </c>
      <c r="I46" s="15" t="s">
        <v>231</v>
      </c>
      <c r="J46" s="35"/>
      <c r="K46" s="35">
        <v>250000</v>
      </c>
      <c r="L46" s="35">
        <v>250000</v>
      </c>
      <c r="M46" s="420"/>
      <c r="N46" s="89"/>
      <c r="O46" s="274"/>
    </row>
    <row r="47" spans="1:15" s="142" customFormat="1" ht="47.25" x14ac:dyDescent="0.2">
      <c r="A47" s="14">
        <f t="shared" si="5"/>
        <v>25</v>
      </c>
      <c r="B47" s="22" t="s">
        <v>92</v>
      </c>
      <c r="C47" s="93">
        <v>21025</v>
      </c>
      <c r="D47" s="22" t="s">
        <v>3</v>
      </c>
      <c r="E47" s="93" t="s">
        <v>143</v>
      </c>
      <c r="F47" s="15" t="s">
        <v>229</v>
      </c>
      <c r="G47" s="15" t="s">
        <v>229</v>
      </c>
      <c r="H47" s="15" t="s">
        <v>231</v>
      </c>
      <c r="I47" s="15" t="s">
        <v>231</v>
      </c>
      <c r="J47" s="35">
        <v>500000</v>
      </c>
      <c r="K47" s="35"/>
      <c r="L47" s="35">
        <v>500000</v>
      </c>
      <c r="M47" s="420" t="s">
        <v>449</v>
      </c>
      <c r="N47" s="89"/>
      <c r="O47" s="274"/>
    </row>
    <row r="48" spans="1:15" s="142" customFormat="1" ht="47.25" x14ac:dyDescent="0.2">
      <c r="A48" s="14">
        <f>+A47+1</f>
        <v>26</v>
      </c>
      <c r="B48" s="22" t="s">
        <v>93</v>
      </c>
      <c r="C48" s="93">
        <v>21026</v>
      </c>
      <c r="D48" s="22" t="s">
        <v>11</v>
      </c>
      <c r="E48" s="93" t="s">
        <v>144</v>
      </c>
      <c r="F48" s="15" t="s">
        <v>229</v>
      </c>
      <c r="G48" s="15" t="s">
        <v>229</v>
      </c>
      <c r="H48" s="15" t="s">
        <v>231</v>
      </c>
      <c r="I48" s="15" t="s">
        <v>231</v>
      </c>
      <c r="J48" s="35"/>
      <c r="K48" s="35">
        <v>2000000</v>
      </c>
      <c r="L48" s="35">
        <v>2000000</v>
      </c>
      <c r="M48" s="420"/>
      <c r="N48" s="89"/>
      <c r="O48" s="274"/>
    </row>
    <row r="49" spans="1:15" s="273" customFormat="1" ht="15.75" x14ac:dyDescent="0.2">
      <c r="A49" s="174"/>
      <c r="B49" s="28"/>
      <c r="C49" s="18"/>
      <c r="D49" s="19" t="s">
        <v>221</v>
      </c>
      <c r="E49" s="173"/>
      <c r="F49" s="20"/>
      <c r="G49" s="20"/>
      <c r="H49" s="20"/>
      <c r="I49" s="20"/>
      <c r="J49" s="34">
        <f>SUM(J38:J48)</f>
        <v>500000</v>
      </c>
      <c r="K49" s="34">
        <f>SUM(K38:K48)</f>
        <v>12250000</v>
      </c>
      <c r="L49" s="34">
        <f t="shared" ref="L49" si="6">SUM(L38:L48)</f>
        <v>12750000</v>
      </c>
      <c r="M49" s="788"/>
      <c r="N49" s="88"/>
      <c r="O49" s="275"/>
    </row>
    <row r="50" spans="1:15" s="142" customFormat="1" ht="15.75" x14ac:dyDescent="0.2">
      <c r="A50" s="14"/>
      <c r="B50" s="22"/>
      <c r="C50" s="93"/>
      <c r="D50" s="22"/>
      <c r="E50" s="93"/>
      <c r="F50" s="15"/>
      <c r="G50" s="15"/>
      <c r="H50" s="15"/>
      <c r="I50" s="15"/>
      <c r="J50" s="35"/>
      <c r="K50" s="35"/>
      <c r="L50" s="35"/>
      <c r="M50" s="420"/>
      <c r="N50" s="89"/>
      <c r="O50" s="274"/>
    </row>
    <row r="51" spans="1:15" s="142" customFormat="1" ht="15.75" x14ac:dyDescent="0.2">
      <c r="A51" s="177" t="s">
        <v>215</v>
      </c>
      <c r="B51" s="22"/>
      <c r="C51" s="93"/>
      <c r="D51" s="13"/>
      <c r="E51" s="93"/>
      <c r="F51" s="15"/>
      <c r="G51" s="15"/>
      <c r="H51" s="15"/>
      <c r="I51" s="15"/>
      <c r="J51" s="35"/>
      <c r="K51" s="35"/>
      <c r="L51" s="35"/>
      <c r="M51" s="420"/>
      <c r="N51" s="89"/>
      <c r="O51" s="274"/>
    </row>
    <row r="52" spans="1:15" s="142" customFormat="1" ht="47.25" x14ac:dyDescent="0.2">
      <c r="A52" s="14">
        <f>+A48+1</f>
        <v>27</v>
      </c>
      <c r="B52" s="22" t="s">
        <v>93</v>
      </c>
      <c r="C52" s="93">
        <v>21027</v>
      </c>
      <c r="D52" s="22" t="s">
        <v>172</v>
      </c>
      <c r="E52" s="93" t="s">
        <v>144</v>
      </c>
      <c r="F52" s="15" t="s">
        <v>229</v>
      </c>
      <c r="G52" s="15" t="s">
        <v>229</v>
      </c>
      <c r="H52" s="15" t="s">
        <v>231</v>
      </c>
      <c r="I52" s="15" t="s">
        <v>231</v>
      </c>
      <c r="J52" s="35"/>
      <c r="K52" s="35">
        <v>1500000</v>
      </c>
      <c r="L52" s="35">
        <v>1500000</v>
      </c>
      <c r="M52" s="420"/>
      <c r="N52" s="89"/>
      <c r="O52" s="274"/>
    </row>
    <row r="53" spans="1:15" s="142" customFormat="1" ht="31.5" x14ac:dyDescent="0.2">
      <c r="A53" s="14">
        <f>+A52+1</f>
        <v>28</v>
      </c>
      <c r="B53" s="22" t="s">
        <v>93</v>
      </c>
      <c r="C53" s="93">
        <v>21028</v>
      </c>
      <c r="D53" s="13" t="s">
        <v>7</v>
      </c>
      <c r="E53" s="93" t="s">
        <v>143</v>
      </c>
      <c r="F53" s="15" t="s">
        <v>229</v>
      </c>
      <c r="G53" s="15" t="s">
        <v>229</v>
      </c>
      <c r="H53" s="15" t="s">
        <v>229</v>
      </c>
      <c r="I53" s="15" t="s">
        <v>231</v>
      </c>
      <c r="J53" s="35"/>
      <c r="K53" s="35">
        <v>1000000</v>
      </c>
      <c r="L53" s="35">
        <v>1000000</v>
      </c>
      <c r="M53" s="420"/>
      <c r="N53" s="89"/>
      <c r="O53" s="274"/>
    </row>
    <row r="54" spans="1:15" s="273" customFormat="1" ht="15.75" x14ac:dyDescent="0.2">
      <c r="A54" s="174"/>
      <c r="B54" s="28"/>
      <c r="C54" s="18"/>
      <c r="D54" s="19" t="s">
        <v>221</v>
      </c>
      <c r="E54" s="173"/>
      <c r="F54" s="20"/>
      <c r="G54" s="20"/>
      <c r="H54" s="20"/>
      <c r="I54" s="20"/>
      <c r="J54" s="34">
        <f>SUM(J51:J53)</f>
        <v>0</v>
      </c>
      <c r="K54" s="34">
        <f>SUM(K51:K53)</f>
        <v>2500000</v>
      </c>
      <c r="L54" s="34">
        <f>SUM(L51:L53)</f>
        <v>2500000</v>
      </c>
      <c r="M54" s="788"/>
      <c r="N54" s="88"/>
      <c r="O54" s="275"/>
    </row>
    <row r="55" spans="1:15" s="273" customFormat="1" ht="15.75" x14ac:dyDescent="0.2">
      <c r="A55" s="174"/>
      <c r="B55" s="28"/>
      <c r="C55" s="18"/>
      <c r="D55" s="19"/>
      <c r="E55" s="173"/>
      <c r="F55" s="20"/>
      <c r="G55" s="20"/>
      <c r="H55" s="20"/>
      <c r="I55" s="20"/>
      <c r="J55" s="34"/>
      <c r="K55" s="34"/>
      <c r="L55" s="34"/>
      <c r="M55" s="788"/>
      <c r="N55" s="88"/>
      <c r="O55" s="275"/>
    </row>
    <row r="56" spans="1:15" s="142" customFormat="1" ht="15.75" x14ac:dyDescent="0.2">
      <c r="A56" s="177" t="s">
        <v>216</v>
      </c>
      <c r="B56" s="22"/>
      <c r="C56" s="93"/>
      <c r="D56" s="13"/>
      <c r="E56" s="93"/>
      <c r="F56" s="15"/>
      <c r="G56" s="15"/>
      <c r="H56" s="15"/>
      <c r="I56" s="15"/>
      <c r="J56" s="35"/>
      <c r="K56" s="35"/>
      <c r="L56" s="35"/>
      <c r="M56" s="420"/>
      <c r="N56" s="89"/>
      <c r="O56" s="274"/>
    </row>
    <row r="57" spans="1:15" s="142" customFormat="1" ht="47.25" x14ac:dyDescent="0.2">
      <c r="A57" s="14">
        <f>+A53+1</f>
        <v>29</v>
      </c>
      <c r="B57" s="22" t="s">
        <v>93</v>
      </c>
      <c r="C57" s="93">
        <v>21029</v>
      </c>
      <c r="D57" s="22" t="s">
        <v>9</v>
      </c>
      <c r="E57" s="93" t="s">
        <v>143</v>
      </c>
      <c r="F57" s="15" t="s">
        <v>229</v>
      </c>
      <c r="G57" s="15" t="s">
        <v>229</v>
      </c>
      <c r="H57" s="15" t="s">
        <v>229</v>
      </c>
      <c r="I57" s="15" t="s">
        <v>231</v>
      </c>
      <c r="J57" s="35"/>
      <c r="K57" s="35">
        <v>500000</v>
      </c>
      <c r="L57" s="35">
        <v>500000</v>
      </c>
      <c r="M57" s="420"/>
      <c r="N57" s="89"/>
      <c r="O57" s="274"/>
    </row>
    <row r="58" spans="1:15" s="273" customFormat="1" ht="15.75" x14ac:dyDescent="0.2">
      <c r="A58" s="174"/>
      <c r="B58" s="28"/>
      <c r="C58" s="18"/>
      <c r="D58" s="19" t="s">
        <v>221</v>
      </c>
      <c r="E58" s="173"/>
      <c r="F58" s="20"/>
      <c r="G58" s="20"/>
      <c r="H58" s="20"/>
      <c r="I58" s="20"/>
      <c r="J58" s="34">
        <f>SUM(J56:J57)</f>
        <v>0</v>
      </c>
      <c r="K58" s="34">
        <f t="shared" ref="K58:L58" si="7">SUM(K56:K57)</f>
        <v>500000</v>
      </c>
      <c r="L58" s="34">
        <f t="shared" si="7"/>
        <v>500000</v>
      </c>
      <c r="M58" s="788"/>
      <c r="N58" s="88"/>
      <c r="O58" s="275"/>
    </row>
    <row r="59" spans="1:15" s="273" customFormat="1" ht="15.75" x14ac:dyDescent="0.2">
      <c r="A59" s="174"/>
      <c r="B59" s="28"/>
      <c r="C59" s="18"/>
      <c r="D59" s="19"/>
      <c r="E59" s="173"/>
      <c r="F59" s="20"/>
      <c r="G59" s="20"/>
      <c r="H59" s="20"/>
      <c r="I59" s="20"/>
      <c r="J59" s="34"/>
      <c r="K59" s="34"/>
      <c r="L59" s="34"/>
      <c r="M59" s="788"/>
      <c r="N59" s="88"/>
      <c r="O59" s="275"/>
    </row>
    <row r="60" spans="1:15" s="142" customFormat="1" ht="15.75" x14ac:dyDescent="0.2">
      <c r="A60" s="177" t="s">
        <v>217</v>
      </c>
      <c r="B60" s="22"/>
      <c r="C60" s="93"/>
      <c r="D60" s="13"/>
      <c r="E60" s="93"/>
      <c r="F60" s="15"/>
      <c r="G60" s="15"/>
      <c r="H60" s="15"/>
      <c r="I60" s="15"/>
      <c r="J60" s="35"/>
      <c r="K60" s="35"/>
      <c r="L60" s="35"/>
      <c r="M60" s="420"/>
      <c r="N60" s="89"/>
      <c r="O60" s="274"/>
    </row>
    <row r="61" spans="1:15" s="142" customFormat="1" ht="47.25" x14ac:dyDescent="0.2">
      <c r="A61" s="14">
        <v>30</v>
      </c>
      <c r="B61" s="22" t="s">
        <v>93</v>
      </c>
      <c r="C61" s="93">
        <v>21030</v>
      </c>
      <c r="D61" s="13" t="s">
        <v>98</v>
      </c>
      <c r="E61" s="93" t="s">
        <v>144</v>
      </c>
      <c r="F61" s="15" t="s">
        <v>229</v>
      </c>
      <c r="G61" s="15" t="s">
        <v>229</v>
      </c>
      <c r="H61" s="15" t="s">
        <v>231</v>
      </c>
      <c r="I61" s="15" t="s">
        <v>231</v>
      </c>
      <c r="J61" s="35"/>
      <c r="K61" s="35">
        <v>5000000</v>
      </c>
      <c r="L61" s="35">
        <v>5000000</v>
      </c>
      <c r="M61" s="420"/>
      <c r="N61" s="89"/>
      <c r="O61" s="274"/>
    </row>
    <row r="62" spans="1:15" s="340" customFormat="1" ht="47.25" x14ac:dyDescent="0.2">
      <c r="A62" s="331">
        <f>+A61+1</f>
        <v>31</v>
      </c>
      <c r="B62" s="332" t="s">
        <v>93</v>
      </c>
      <c r="C62" s="333">
        <v>21031</v>
      </c>
      <c r="D62" s="341" t="s">
        <v>169</v>
      </c>
      <c r="E62" s="333" t="s">
        <v>144</v>
      </c>
      <c r="F62" s="335" t="s">
        <v>233</v>
      </c>
      <c r="G62" s="335" t="s">
        <v>233</v>
      </c>
      <c r="H62" s="335" t="s">
        <v>234</v>
      </c>
      <c r="I62" s="335" t="s">
        <v>234</v>
      </c>
      <c r="J62" s="336"/>
      <c r="K62" s="336">
        <v>4000000</v>
      </c>
      <c r="L62" s="336">
        <v>4000000</v>
      </c>
      <c r="M62" s="420"/>
      <c r="N62" s="342"/>
      <c r="O62" s="339"/>
    </row>
    <row r="63" spans="1:15" s="340" customFormat="1" ht="47.25" x14ac:dyDescent="0.2">
      <c r="A63" s="331">
        <f t="shared" ref="A63:A64" si="8">+A62+1</f>
        <v>32</v>
      </c>
      <c r="B63" s="332" t="s">
        <v>93</v>
      </c>
      <c r="C63" s="333">
        <v>21032</v>
      </c>
      <c r="D63" s="341" t="s">
        <v>168</v>
      </c>
      <c r="E63" s="333" t="s">
        <v>144</v>
      </c>
      <c r="F63" s="335" t="s">
        <v>233</v>
      </c>
      <c r="G63" s="335" t="s">
        <v>233</v>
      </c>
      <c r="H63" s="335" t="s">
        <v>234</v>
      </c>
      <c r="I63" s="335" t="s">
        <v>234</v>
      </c>
      <c r="J63" s="343"/>
      <c r="K63" s="336">
        <v>2000000</v>
      </c>
      <c r="L63" s="336">
        <v>2000000</v>
      </c>
      <c r="M63" s="420"/>
      <c r="N63" s="342"/>
      <c r="O63" s="339"/>
    </row>
    <row r="64" spans="1:15" s="142" customFormat="1" ht="47.25" x14ac:dyDescent="0.2">
      <c r="A64" s="14">
        <f t="shared" si="8"/>
        <v>33</v>
      </c>
      <c r="B64" s="22" t="s">
        <v>93</v>
      </c>
      <c r="C64" s="93">
        <v>21033</v>
      </c>
      <c r="D64" s="13" t="s">
        <v>100</v>
      </c>
      <c r="E64" s="93" t="s">
        <v>144</v>
      </c>
      <c r="F64" s="15" t="s">
        <v>229</v>
      </c>
      <c r="G64" s="15" t="s">
        <v>229</v>
      </c>
      <c r="H64" s="15" t="s">
        <v>231</v>
      </c>
      <c r="I64" s="15" t="s">
        <v>231</v>
      </c>
      <c r="J64" s="35"/>
      <c r="K64" s="35">
        <v>3000000</v>
      </c>
      <c r="L64" s="35">
        <v>3000000</v>
      </c>
      <c r="M64" s="420"/>
      <c r="N64" s="89"/>
      <c r="O64" s="274"/>
    </row>
    <row r="65" spans="1:15" s="273" customFormat="1" ht="15.75" x14ac:dyDescent="0.2">
      <c r="A65" s="174"/>
      <c r="B65" s="28"/>
      <c r="C65" s="18"/>
      <c r="D65" s="19" t="s">
        <v>221</v>
      </c>
      <c r="E65" s="173"/>
      <c r="F65" s="20"/>
      <c r="G65" s="20"/>
      <c r="H65" s="20"/>
      <c r="I65" s="20"/>
      <c r="J65" s="34">
        <f>SUM(J60:J64)</f>
        <v>0</v>
      </c>
      <c r="K65" s="34">
        <f>SUM(K60:K64)</f>
        <v>14000000</v>
      </c>
      <c r="L65" s="34">
        <f t="shared" ref="L65" si="9">SUM(L60:L64)</f>
        <v>14000000</v>
      </c>
      <c r="M65" s="788"/>
      <c r="N65" s="88"/>
      <c r="O65" s="275"/>
    </row>
    <row r="66" spans="1:15" s="142" customFormat="1" ht="15.75" x14ac:dyDescent="0.2">
      <c r="A66" s="14"/>
      <c r="B66" s="22"/>
      <c r="C66" s="93"/>
      <c r="D66" s="13"/>
      <c r="E66" s="93"/>
      <c r="F66" s="15"/>
      <c r="G66" s="15"/>
      <c r="H66" s="15"/>
      <c r="I66" s="15"/>
      <c r="J66" s="35"/>
      <c r="K66" s="35"/>
      <c r="L66" s="35"/>
      <c r="M66" s="420"/>
      <c r="N66" s="89"/>
      <c r="O66" s="274"/>
    </row>
    <row r="67" spans="1:15" s="142" customFormat="1" ht="15.75" x14ac:dyDescent="0.2">
      <c r="A67" s="177" t="s">
        <v>218</v>
      </c>
      <c r="B67" s="22"/>
      <c r="C67" s="93"/>
      <c r="D67" s="13"/>
      <c r="E67" s="93"/>
      <c r="F67" s="15"/>
      <c r="G67" s="15"/>
      <c r="H67" s="15"/>
      <c r="I67" s="15"/>
      <c r="J67" s="35"/>
      <c r="K67" s="35"/>
      <c r="L67" s="35"/>
      <c r="M67" s="420"/>
      <c r="N67" s="89"/>
      <c r="O67" s="274"/>
    </row>
    <row r="68" spans="1:15" s="340" customFormat="1" ht="47.25" x14ac:dyDescent="0.2">
      <c r="A68" s="331">
        <f>A64+1</f>
        <v>34</v>
      </c>
      <c r="B68" s="332" t="s">
        <v>93</v>
      </c>
      <c r="C68" s="333">
        <v>21034</v>
      </c>
      <c r="D68" s="332" t="s">
        <v>71</v>
      </c>
      <c r="E68" s="334" t="s">
        <v>143</v>
      </c>
      <c r="F68" s="335" t="s">
        <v>233</v>
      </c>
      <c r="G68" s="335" t="s">
        <v>233</v>
      </c>
      <c r="H68" s="335" t="s">
        <v>234</v>
      </c>
      <c r="I68" s="335" t="s">
        <v>234</v>
      </c>
      <c r="J68" s="336"/>
      <c r="K68" s="337">
        <v>1000000</v>
      </c>
      <c r="L68" s="337">
        <v>1000000</v>
      </c>
      <c r="M68" s="402"/>
      <c r="N68" s="338"/>
      <c r="O68" s="339"/>
    </row>
    <row r="69" spans="1:15" s="340" customFormat="1" ht="47.25" x14ac:dyDescent="0.2">
      <c r="A69" s="331">
        <f>+A68+1</f>
        <v>35</v>
      </c>
      <c r="B69" s="332" t="s">
        <v>93</v>
      </c>
      <c r="C69" s="333">
        <v>21035</v>
      </c>
      <c r="D69" s="341" t="s">
        <v>167</v>
      </c>
      <c r="E69" s="333" t="s">
        <v>144</v>
      </c>
      <c r="F69" s="335" t="s">
        <v>233</v>
      </c>
      <c r="G69" s="335" t="s">
        <v>233</v>
      </c>
      <c r="H69" s="335" t="s">
        <v>234</v>
      </c>
      <c r="I69" s="335" t="s">
        <v>234</v>
      </c>
      <c r="J69" s="336"/>
      <c r="K69" s="336">
        <v>3000000</v>
      </c>
      <c r="L69" s="336">
        <v>3000000</v>
      </c>
      <c r="M69" s="420"/>
      <c r="N69" s="342"/>
      <c r="O69" s="339"/>
    </row>
    <row r="70" spans="1:15" s="142" customFormat="1" ht="63" x14ac:dyDescent="0.2">
      <c r="A70" s="14">
        <f t="shared" ref="A70:A72" si="10">+A69+1</f>
        <v>36</v>
      </c>
      <c r="B70" s="22" t="s">
        <v>93</v>
      </c>
      <c r="C70" s="93">
        <v>21036</v>
      </c>
      <c r="D70" s="22" t="s">
        <v>99</v>
      </c>
      <c r="E70" s="93" t="s">
        <v>144</v>
      </c>
      <c r="F70" s="15" t="s">
        <v>229</v>
      </c>
      <c r="G70" s="15" t="s">
        <v>229</v>
      </c>
      <c r="H70" s="15" t="s">
        <v>231</v>
      </c>
      <c r="I70" s="15" t="s">
        <v>231</v>
      </c>
      <c r="J70" s="35"/>
      <c r="K70" s="33">
        <v>3000000</v>
      </c>
      <c r="L70" s="33">
        <v>3000000</v>
      </c>
      <c r="M70" s="789"/>
      <c r="N70" s="269"/>
      <c r="O70" s="274"/>
    </row>
    <row r="71" spans="1:15" s="142" customFormat="1" ht="31.5" x14ac:dyDescent="0.2">
      <c r="A71" s="14">
        <f t="shared" si="10"/>
        <v>37</v>
      </c>
      <c r="B71" s="22" t="s">
        <v>93</v>
      </c>
      <c r="C71" s="93">
        <v>21037</v>
      </c>
      <c r="D71" s="22" t="s">
        <v>190</v>
      </c>
      <c r="E71" s="93" t="s">
        <v>144</v>
      </c>
      <c r="F71" s="15" t="s">
        <v>229</v>
      </c>
      <c r="G71" s="15" t="s">
        <v>229</v>
      </c>
      <c r="H71" s="15" t="s">
        <v>231</v>
      </c>
      <c r="I71" s="15" t="s">
        <v>231</v>
      </c>
      <c r="J71" s="32"/>
      <c r="K71" s="33">
        <f>3000000</f>
        <v>3000000</v>
      </c>
      <c r="L71" s="33">
        <f>K71</f>
        <v>3000000</v>
      </c>
      <c r="M71" s="402" t="s">
        <v>431</v>
      </c>
      <c r="N71" s="87"/>
      <c r="O71" s="274"/>
    </row>
    <row r="72" spans="1:15" s="340" customFormat="1" ht="31.5" x14ac:dyDescent="0.2">
      <c r="A72" s="331">
        <f t="shared" si="10"/>
        <v>38</v>
      </c>
      <c r="B72" s="332" t="s">
        <v>93</v>
      </c>
      <c r="C72" s="333">
        <v>21038</v>
      </c>
      <c r="D72" s="341" t="s">
        <v>6</v>
      </c>
      <c r="E72" s="333" t="s">
        <v>144</v>
      </c>
      <c r="F72" s="335" t="s">
        <v>233</v>
      </c>
      <c r="G72" s="335" t="s">
        <v>233</v>
      </c>
      <c r="H72" s="335" t="s">
        <v>234</v>
      </c>
      <c r="I72" s="335" t="s">
        <v>234</v>
      </c>
      <c r="J72" s="336"/>
      <c r="K72" s="336">
        <v>2000000</v>
      </c>
      <c r="L72" s="336">
        <v>2000000</v>
      </c>
      <c r="M72" s="420"/>
      <c r="N72" s="342"/>
      <c r="O72" s="339"/>
    </row>
    <row r="73" spans="1:15" s="273" customFormat="1" ht="15.75" x14ac:dyDescent="0.2">
      <c r="A73" s="174"/>
      <c r="B73" s="28"/>
      <c r="C73" s="18"/>
      <c r="D73" s="19" t="s">
        <v>221</v>
      </c>
      <c r="E73" s="173"/>
      <c r="F73" s="20"/>
      <c r="G73" s="20"/>
      <c r="H73" s="20"/>
      <c r="I73" s="20"/>
      <c r="J73" s="34">
        <f>SUM(J67:J72)</f>
        <v>0</v>
      </c>
      <c r="K73" s="34">
        <f>SUM(K67:K72)</f>
        <v>12000000</v>
      </c>
      <c r="L73" s="34">
        <f t="shared" ref="L73" si="11">SUM(L67:L72)</f>
        <v>12000000</v>
      </c>
      <c r="M73" s="788"/>
      <c r="N73" s="88"/>
      <c r="O73" s="275"/>
    </row>
    <row r="74" spans="1:15" s="142" customFormat="1" ht="15.75" x14ac:dyDescent="0.2">
      <c r="A74" s="14"/>
      <c r="B74" s="22"/>
      <c r="C74" s="93"/>
      <c r="D74" s="13"/>
      <c r="E74" s="93"/>
      <c r="F74" s="15"/>
      <c r="G74" s="15"/>
      <c r="H74" s="15"/>
      <c r="I74" s="15"/>
      <c r="J74" s="35"/>
      <c r="K74" s="35"/>
      <c r="L74" s="35"/>
      <c r="M74" s="420"/>
      <c r="N74" s="89"/>
      <c r="O74" s="274"/>
    </row>
    <row r="75" spans="1:15" s="142" customFormat="1" ht="15.75" x14ac:dyDescent="0.2">
      <c r="A75" s="177" t="s">
        <v>219</v>
      </c>
      <c r="B75" s="22"/>
      <c r="C75" s="93"/>
      <c r="D75" s="13"/>
      <c r="E75" s="93"/>
      <c r="F75" s="15"/>
      <c r="G75" s="15"/>
      <c r="H75" s="15"/>
      <c r="I75" s="15"/>
      <c r="J75" s="35"/>
      <c r="K75" s="35"/>
      <c r="L75" s="35"/>
      <c r="M75" s="420"/>
      <c r="N75" s="89"/>
      <c r="O75" s="274"/>
    </row>
    <row r="76" spans="1:15" s="142" customFormat="1" ht="31.5" x14ac:dyDescent="0.2">
      <c r="A76" s="14">
        <v>39</v>
      </c>
      <c r="B76" s="22" t="s">
        <v>95</v>
      </c>
      <c r="C76" s="93">
        <v>21039</v>
      </c>
      <c r="D76" s="22" t="s">
        <v>62</v>
      </c>
      <c r="E76" s="93" t="s">
        <v>143</v>
      </c>
      <c r="F76" s="15" t="s">
        <v>229</v>
      </c>
      <c r="G76" s="15" t="s">
        <v>229</v>
      </c>
      <c r="H76" s="15" t="s">
        <v>229</v>
      </c>
      <c r="I76" s="15" t="s">
        <v>231</v>
      </c>
      <c r="J76" s="32"/>
      <c r="K76" s="33">
        <v>1000000</v>
      </c>
      <c r="L76" s="33">
        <v>1000000</v>
      </c>
      <c r="M76" s="789" t="s">
        <v>1271</v>
      </c>
      <c r="N76" s="269"/>
      <c r="O76" s="274"/>
    </row>
    <row r="77" spans="1:15" s="142" customFormat="1" ht="31.5" x14ac:dyDescent="0.2">
      <c r="A77" s="14">
        <f>A76+1</f>
        <v>40</v>
      </c>
      <c r="B77" s="22" t="s">
        <v>95</v>
      </c>
      <c r="C77" s="93">
        <v>21040</v>
      </c>
      <c r="D77" s="23" t="s">
        <v>65</v>
      </c>
      <c r="E77" s="93" t="s">
        <v>144</v>
      </c>
      <c r="F77" s="15" t="s">
        <v>229</v>
      </c>
      <c r="G77" s="15" t="s">
        <v>229</v>
      </c>
      <c r="H77" s="15" t="s">
        <v>231</v>
      </c>
      <c r="I77" s="15" t="s">
        <v>231</v>
      </c>
      <c r="J77" s="32"/>
      <c r="K77" s="35">
        <v>2000000</v>
      </c>
      <c r="L77" s="35">
        <v>2000000</v>
      </c>
      <c r="M77" s="420" t="s">
        <v>431</v>
      </c>
      <c r="N77" s="89"/>
      <c r="O77" s="274"/>
    </row>
    <row r="78" spans="1:15" s="142" customFormat="1" ht="31.5" x14ac:dyDescent="0.2">
      <c r="A78" s="14">
        <f t="shared" ref="A78:A99" si="12">A77+1</f>
        <v>41</v>
      </c>
      <c r="B78" s="22" t="s">
        <v>96</v>
      </c>
      <c r="C78" s="93">
        <v>21041</v>
      </c>
      <c r="D78" s="22" t="s">
        <v>109</v>
      </c>
      <c r="E78" s="93" t="s">
        <v>144</v>
      </c>
      <c r="F78" s="15" t="s">
        <v>229</v>
      </c>
      <c r="G78" s="15" t="s">
        <v>229</v>
      </c>
      <c r="H78" s="15" t="s">
        <v>231</v>
      </c>
      <c r="I78" s="15" t="s">
        <v>231</v>
      </c>
      <c r="J78" s="32"/>
      <c r="K78" s="33">
        <v>2000000</v>
      </c>
      <c r="L78" s="33">
        <v>2000000</v>
      </c>
      <c r="M78" s="789" t="s">
        <v>431</v>
      </c>
      <c r="N78" s="269"/>
      <c r="O78" s="274"/>
    </row>
    <row r="79" spans="1:15" s="340" customFormat="1" ht="31.5" x14ac:dyDescent="0.2">
      <c r="A79" s="331">
        <f t="shared" si="12"/>
        <v>42</v>
      </c>
      <c r="B79" s="332" t="s">
        <v>94</v>
      </c>
      <c r="C79" s="333">
        <v>21042</v>
      </c>
      <c r="D79" s="341" t="s">
        <v>173</v>
      </c>
      <c r="E79" s="333" t="s">
        <v>144</v>
      </c>
      <c r="F79" s="335" t="s">
        <v>233</v>
      </c>
      <c r="G79" s="335" t="s">
        <v>233</v>
      </c>
      <c r="H79" s="335" t="s">
        <v>234</v>
      </c>
      <c r="I79" s="335" t="s">
        <v>234</v>
      </c>
      <c r="J79" s="336"/>
      <c r="K79" s="337">
        <v>2000000</v>
      </c>
      <c r="L79" s="337">
        <v>2000000</v>
      </c>
      <c r="M79" s="789"/>
      <c r="N79" s="344"/>
      <c r="O79" s="339"/>
    </row>
    <row r="80" spans="1:15" s="142" customFormat="1" ht="31.5" x14ac:dyDescent="0.2">
      <c r="A80" s="14">
        <f t="shared" si="12"/>
        <v>43</v>
      </c>
      <c r="B80" s="22" t="s">
        <v>93</v>
      </c>
      <c r="C80" s="93">
        <v>21043</v>
      </c>
      <c r="D80" s="22" t="s">
        <v>161</v>
      </c>
      <c r="E80" s="93" t="s">
        <v>143</v>
      </c>
      <c r="F80" s="15" t="s">
        <v>229</v>
      </c>
      <c r="G80" s="15" t="s">
        <v>229</v>
      </c>
      <c r="H80" s="15" t="s">
        <v>231</v>
      </c>
      <c r="I80" s="15" t="s">
        <v>231</v>
      </c>
      <c r="J80" s="35"/>
      <c r="K80" s="33">
        <v>1000000</v>
      </c>
      <c r="L80" s="33">
        <v>1000000</v>
      </c>
      <c r="M80" s="789"/>
      <c r="N80" s="269"/>
      <c r="O80" s="274" t="s">
        <v>160</v>
      </c>
    </row>
    <row r="81" spans="1:17" s="340" customFormat="1" ht="31.5" x14ac:dyDescent="0.2">
      <c r="A81" s="331">
        <f t="shared" si="12"/>
        <v>44</v>
      </c>
      <c r="B81" s="332" t="s">
        <v>93</v>
      </c>
      <c r="C81" s="333">
        <v>21044</v>
      </c>
      <c r="D81" s="345" t="s">
        <v>163</v>
      </c>
      <c r="E81" s="333" t="s">
        <v>143</v>
      </c>
      <c r="F81" s="335" t="s">
        <v>233</v>
      </c>
      <c r="G81" s="335" t="s">
        <v>233</v>
      </c>
      <c r="H81" s="335" t="s">
        <v>234</v>
      </c>
      <c r="I81" s="335" t="s">
        <v>234</v>
      </c>
      <c r="J81" s="346"/>
      <c r="K81" s="337">
        <v>1000000</v>
      </c>
      <c r="L81" s="337">
        <v>1000000</v>
      </c>
      <c r="M81" s="420"/>
      <c r="N81" s="342"/>
      <c r="O81" s="339"/>
    </row>
    <row r="82" spans="1:17" s="142" customFormat="1" ht="47.25" x14ac:dyDescent="0.2">
      <c r="A82" s="14">
        <f t="shared" si="12"/>
        <v>45</v>
      </c>
      <c r="B82" s="22" t="s">
        <v>96</v>
      </c>
      <c r="C82" s="93">
        <v>21045</v>
      </c>
      <c r="D82" s="22" t="s">
        <v>72</v>
      </c>
      <c r="E82" s="93" t="s">
        <v>144</v>
      </c>
      <c r="F82" s="15" t="s">
        <v>229</v>
      </c>
      <c r="G82" s="15" t="s">
        <v>229</v>
      </c>
      <c r="H82" s="15" t="s">
        <v>231</v>
      </c>
      <c r="I82" s="15" t="s">
        <v>231</v>
      </c>
      <c r="J82" s="32"/>
      <c r="K82" s="33">
        <v>2500000</v>
      </c>
      <c r="L82" s="33">
        <f>K82</f>
        <v>2500000</v>
      </c>
      <c r="M82" s="402"/>
      <c r="N82" s="87"/>
      <c r="O82" s="274"/>
    </row>
    <row r="83" spans="1:17" s="142" customFormat="1" ht="31.5" x14ac:dyDescent="0.2">
      <c r="A83" s="14">
        <f t="shared" si="12"/>
        <v>46</v>
      </c>
      <c r="B83" s="22" t="s">
        <v>93</v>
      </c>
      <c r="C83" s="93">
        <v>21046</v>
      </c>
      <c r="D83" s="13" t="s">
        <v>114</v>
      </c>
      <c r="E83" s="93" t="s">
        <v>144</v>
      </c>
      <c r="F83" s="15" t="s">
        <v>229</v>
      </c>
      <c r="G83" s="15" t="s">
        <v>229</v>
      </c>
      <c r="H83" s="15" t="s">
        <v>231</v>
      </c>
      <c r="I83" s="15" t="s">
        <v>231</v>
      </c>
      <c r="J83" s="35"/>
      <c r="K83" s="33">
        <v>2000000</v>
      </c>
      <c r="L83" s="33">
        <v>2000000</v>
      </c>
      <c r="M83" s="402"/>
      <c r="N83" s="87"/>
      <c r="O83" s="276"/>
      <c r="P83" s="277"/>
      <c r="Q83" s="278">
        <v>2000000</v>
      </c>
    </row>
    <row r="84" spans="1:17" s="142" customFormat="1" ht="63" x14ac:dyDescent="0.2">
      <c r="A84" s="14">
        <f t="shared" si="12"/>
        <v>47</v>
      </c>
      <c r="B84" s="22" t="s">
        <v>97</v>
      </c>
      <c r="C84" s="93">
        <v>21047</v>
      </c>
      <c r="D84" s="22" t="s">
        <v>88</v>
      </c>
      <c r="E84" s="93" t="s">
        <v>143</v>
      </c>
      <c r="F84" s="15" t="s">
        <v>229</v>
      </c>
      <c r="G84" s="15" t="s">
        <v>229</v>
      </c>
      <c r="H84" s="15" t="s">
        <v>229</v>
      </c>
      <c r="I84" s="15" t="s">
        <v>231</v>
      </c>
      <c r="J84" s="32"/>
      <c r="K84" s="33">
        <v>750000</v>
      </c>
      <c r="L84" s="33">
        <v>750000</v>
      </c>
      <c r="M84" s="402"/>
      <c r="N84" s="87"/>
      <c r="O84" s="274"/>
    </row>
    <row r="85" spans="1:17" s="142" customFormat="1" ht="31.5" x14ac:dyDescent="0.2">
      <c r="A85" s="14">
        <f t="shared" si="12"/>
        <v>48</v>
      </c>
      <c r="B85" s="22" t="s">
        <v>95</v>
      </c>
      <c r="C85" s="93">
        <v>21048</v>
      </c>
      <c r="D85" s="22" t="s">
        <v>60</v>
      </c>
      <c r="E85" s="93" t="s">
        <v>144</v>
      </c>
      <c r="F85" s="15" t="s">
        <v>229</v>
      </c>
      <c r="G85" s="15" t="s">
        <v>229</v>
      </c>
      <c r="H85" s="15" t="s">
        <v>231</v>
      </c>
      <c r="I85" s="15" t="s">
        <v>231</v>
      </c>
      <c r="J85" s="32"/>
      <c r="K85" s="33">
        <v>2000000</v>
      </c>
      <c r="L85" s="33">
        <v>2000000</v>
      </c>
      <c r="M85" s="789"/>
      <c r="N85" s="269"/>
      <c r="O85" s="274"/>
    </row>
    <row r="86" spans="1:17" s="142" customFormat="1" ht="47.25" x14ac:dyDescent="0.2">
      <c r="A86" s="14">
        <f t="shared" si="12"/>
        <v>49</v>
      </c>
      <c r="B86" s="22" t="s">
        <v>95</v>
      </c>
      <c r="C86" s="93">
        <v>21049</v>
      </c>
      <c r="D86" s="13" t="s">
        <v>112</v>
      </c>
      <c r="E86" s="93" t="s">
        <v>143</v>
      </c>
      <c r="F86" s="15" t="s">
        <v>229</v>
      </c>
      <c r="G86" s="15" t="s">
        <v>229</v>
      </c>
      <c r="H86" s="15" t="s">
        <v>229</v>
      </c>
      <c r="I86" s="15" t="s">
        <v>231</v>
      </c>
      <c r="J86" s="32"/>
      <c r="K86" s="33">
        <v>1000000</v>
      </c>
      <c r="L86" s="33">
        <v>1000000</v>
      </c>
      <c r="M86" s="402"/>
      <c r="N86" s="87"/>
      <c r="O86" s="274"/>
    </row>
    <row r="87" spans="1:17" s="142" customFormat="1" ht="31.5" x14ac:dyDescent="0.2">
      <c r="A87" s="14">
        <f t="shared" si="12"/>
        <v>50</v>
      </c>
      <c r="B87" s="22" t="s">
        <v>93</v>
      </c>
      <c r="C87" s="93">
        <v>21050</v>
      </c>
      <c r="D87" s="13" t="s">
        <v>110</v>
      </c>
      <c r="E87" s="93" t="s">
        <v>143</v>
      </c>
      <c r="F87" s="15" t="s">
        <v>229</v>
      </c>
      <c r="G87" s="15" t="s">
        <v>229</v>
      </c>
      <c r="H87" s="15" t="s">
        <v>229</v>
      </c>
      <c r="I87" s="15" t="s">
        <v>231</v>
      </c>
      <c r="J87" s="32"/>
      <c r="K87" s="33">
        <v>1000000</v>
      </c>
      <c r="L87" s="33">
        <v>1000000</v>
      </c>
      <c r="M87" s="402"/>
      <c r="N87" s="87"/>
      <c r="O87" s="279"/>
      <c r="P87" s="280"/>
    </row>
    <row r="88" spans="1:17" s="142" customFormat="1" ht="31.5" x14ac:dyDescent="0.2">
      <c r="A88" s="14">
        <f t="shared" si="12"/>
        <v>51</v>
      </c>
      <c r="B88" s="22" t="s">
        <v>95</v>
      </c>
      <c r="C88" s="93">
        <v>21051</v>
      </c>
      <c r="D88" s="13" t="s">
        <v>90</v>
      </c>
      <c r="E88" s="13" t="s">
        <v>144</v>
      </c>
      <c r="F88" s="15" t="s">
        <v>229</v>
      </c>
      <c r="G88" s="15" t="s">
        <v>229</v>
      </c>
      <c r="H88" s="15" t="s">
        <v>231</v>
      </c>
      <c r="I88" s="15" t="s">
        <v>231</v>
      </c>
      <c r="J88" s="32"/>
      <c r="K88" s="33">
        <v>3000000</v>
      </c>
      <c r="L88" s="33">
        <v>3000000</v>
      </c>
      <c r="M88" s="789" t="s">
        <v>431</v>
      </c>
      <c r="N88" s="269"/>
      <c r="O88" s="274"/>
    </row>
    <row r="89" spans="1:17" s="142" customFormat="1" ht="31.5" x14ac:dyDescent="0.2">
      <c r="A89" s="14">
        <f t="shared" si="12"/>
        <v>52</v>
      </c>
      <c r="B89" s="22" t="s">
        <v>96</v>
      </c>
      <c r="C89" s="93">
        <v>21052</v>
      </c>
      <c r="D89" s="22" t="s">
        <v>91</v>
      </c>
      <c r="E89" s="93" t="s">
        <v>143</v>
      </c>
      <c r="F89" s="15" t="s">
        <v>229</v>
      </c>
      <c r="G89" s="15" t="s">
        <v>229</v>
      </c>
      <c r="H89" s="15" t="s">
        <v>229</v>
      </c>
      <c r="I89" s="15" t="s">
        <v>231</v>
      </c>
      <c r="J89" s="32"/>
      <c r="K89" s="33">
        <v>500000</v>
      </c>
      <c r="L89" s="33">
        <v>500000</v>
      </c>
      <c r="M89" s="402"/>
      <c r="N89" s="87"/>
      <c r="O89" s="274"/>
    </row>
    <row r="90" spans="1:17" s="340" customFormat="1" ht="31.5" x14ac:dyDescent="0.2">
      <c r="A90" s="331">
        <f t="shared" si="12"/>
        <v>53</v>
      </c>
      <c r="B90" s="332" t="s">
        <v>93</v>
      </c>
      <c r="C90" s="333">
        <v>21053</v>
      </c>
      <c r="D90" s="341" t="s">
        <v>197</v>
      </c>
      <c r="E90" s="333" t="s">
        <v>143</v>
      </c>
      <c r="F90" s="335" t="s">
        <v>233</v>
      </c>
      <c r="G90" s="335" t="s">
        <v>233</v>
      </c>
      <c r="H90" s="335" t="s">
        <v>233</v>
      </c>
      <c r="I90" s="335" t="s">
        <v>234</v>
      </c>
      <c r="J90" s="346"/>
      <c r="K90" s="337">
        <v>500000</v>
      </c>
      <c r="L90" s="337">
        <v>500000</v>
      </c>
      <c r="M90" s="789"/>
      <c r="N90" s="344"/>
      <c r="O90" s="339"/>
    </row>
    <row r="91" spans="1:17" s="142" customFormat="1" ht="47.25" x14ac:dyDescent="0.2">
      <c r="A91" s="14">
        <f t="shared" si="12"/>
        <v>54</v>
      </c>
      <c r="B91" s="22" t="s">
        <v>96</v>
      </c>
      <c r="C91" s="93">
        <v>21054</v>
      </c>
      <c r="D91" s="22" t="s">
        <v>50</v>
      </c>
      <c r="E91" s="93" t="s">
        <v>144</v>
      </c>
      <c r="F91" s="15" t="s">
        <v>229</v>
      </c>
      <c r="G91" s="15" t="s">
        <v>229</v>
      </c>
      <c r="H91" s="15" t="s">
        <v>231</v>
      </c>
      <c r="I91" s="15" t="s">
        <v>231</v>
      </c>
      <c r="J91" s="32"/>
      <c r="K91" s="33">
        <v>1500000</v>
      </c>
      <c r="L91" s="33">
        <v>1500000</v>
      </c>
      <c r="M91" s="789"/>
      <c r="N91" s="269"/>
      <c r="O91" s="274"/>
    </row>
    <row r="92" spans="1:17" s="142" customFormat="1" ht="63" x14ac:dyDescent="0.2">
      <c r="A92" s="14">
        <f t="shared" si="12"/>
        <v>55</v>
      </c>
      <c r="B92" s="22" t="s">
        <v>94</v>
      </c>
      <c r="C92" s="93">
        <v>21055</v>
      </c>
      <c r="D92" s="22" t="s">
        <v>83</v>
      </c>
      <c r="E92" s="93" t="s">
        <v>143</v>
      </c>
      <c r="F92" s="15" t="s">
        <v>229</v>
      </c>
      <c r="G92" s="15" t="s">
        <v>229</v>
      </c>
      <c r="H92" s="15" t="s">
        <v>231</v>
      </c>
      <c r="I92" s="15" t="s">
        <v>231</v>
      </c>
      <c r="J92" s="32"/>
      <c r="K92" s="33">
        <v>1000000</v>
      </c>
      <c r="L92" s="33">
        <v>1000000</v>
      </c>
      <c r="M92" s="402" t="s">
        <v>250</v>
      </c>
      <c r="N92" s="87"/>
      <c r="O92" s="274"/>
    </row>
    <row r="93" spans="1:17" s="142" customFormat="1" ht="31.5" x14ac:dyDescent="0.2">
      <c r="A93" s="14">
        <f t="shared" si="12"/>
        <v>56</v>
      </c>
      <c r="B93" s="22" t="s">
        <v>95</v>
      </c>
      <c r="C93" s="93">
        <v>21056</v>
      </c>
      <c r="D93" s="23" t="s">
        <v>198</v>
      </c>
      <c r="E93" s="93" t="s">
        <v>144</v>
      </c>
      <c r="F93" s="15" t="s">
        <v>233</v>
      </c>
      <c r="G93" s="15" t="s">
        <v>233</v>
      </c>
      <c r="H93" s="15" t="s">
        <v>234</v>
      </c>
      <c r="I93" s="15" t="s">
        <v>234</v>
      </c>
      <c r="J93" s="32"/>
      <c r="K93" s="35">
        <v>1500000</v>
      </c>
      <c r="L93" s="35">
        <v>1500000</v>
      </c>
      <c r="M93" s="420"/>
      <c r="N93" s="89"/>
      <c r="O93" s="274"/>
    </row>
    <row r="94" spans="1:17" s="142" customFormat="1" ht="47.25" x14ac:dyDescent="0.2">
      <c r="A94" s="14">
        <f t="shared" si="12"/>
        <v>57</v>
      </c>
      <c r="B94" s="22" t="s">
        <v>96</v>
      </c>
      <c r="C94" s="93">
        <v>21057</v>
      </c>
      <c r="D94" s="22" t="s">
        <v>49</v>
      </c>
      <c r="E94" s="93" t="s">
        <v>143</v>
      </c>
      <c r="F94" s="15" t="s">
        <v>229</v>
      </c>
      <c r="G94" s="15" t="s">
        <v>229</v>
      </c>
      <c r="H94" s="15" t="s">
        <v>229</v>
      </c>
      <c r="I94" s="15" t="s">
        <v>231</v>
      </c>
      <c r="J94" s="32"/>
      <c r="K94" s="33">
        <v>500000</v>
      </c>
      <c r="L94" s="33">
        <v>500000</v>
      </c>
      <c r="M94" s="789"/>
      <c r="N94" s="269"/>
      <c r="O94" s="274"/>
    </row>
    <row r="95" spans="1:17" s="142" customFormat="1" ht="31.5" x14ac:dyDescent="0.2">
      <c r="A95" s="14">
        <f t="shared" si="12"/>
        <v>58</v>
      </c>
      <c r="B95" s="22" t="s">
        <v>96</v>
      </c>
      <c r="C95" s="93">
        <v>21058</v>
      </c>
      <c r="D95" s="22" t="s">
        <v>85</v>
      </c>
      <c r="E95" s="93" t="s">
        <v>143</v>
      </c>
      <c r="F95" s="15" t="s">
        <v>229</v>
      </c>
      <c r="G95" s="15" t="s">
        <v>229</v>
      </c>
      <c r="H95" s="15" t="s">
        <v>229</v>
      </c>
      <c r="I95" s="15" t="s">
        <v>231</v>
      </c>
      <c r="J95" s="32"/>
      <c r="K95" s="33">
        <v>1000000</v>
      </c>
      <c r="L95" s="33">
        <v>1000000</v>
      </c>
      <c r="M95" s="402"/>
      <c r="N95" s="87"/>
      <c r="O95" s="274"/>
    </row>
    <row r="96" spans="1:17" s="142" customFormat="1" ht="31.5" x14ac:dyDescent="0.2">
      <c r="A96" s="14">
        <f t="shared" si="12"/>
        <v>59</v>
      </c>
      <c r="B96" s="22" t="s">
        <v>94</v>
      </c>
      <c r="C96" s="93">
        <v>21059</v>
      </c>
      <c r="D96" s="13" t="s">
        <v>32</v>
      </c>
      <c r="E96" s="93" t="s">
        <v>143</v>
      </c>
      <c r="F96" s="15" t="s">
        <v>229</v>
      </c>
      <c r="G96" s="15" t="s">
        <v>229</v>
      </c>
      <c r="H96" s="15" t="s">
        <v>231</v>
      </c>
      <c r="I96" s="15" t="s">
        <v>231</v>
      </c>
      <c r="J96" s="32"/>
      <c r="K96" s="33">
        <v>1000000</v>
      </c>
      <c r="L96" s="33">
        <v>1000000</v>
      </c>
      <c r="M96" s="789" t="s">
        <v>449</v>
      </c>
      <c r="N96" s="269"/>
      <c r="O96" s="274"/>
    </row>
    <row r="97" spans="1:15" s="412" customFormat="1" ht="31.5" x14ac:dyDescent="0.2">
      <c r="A97" s="403">
        <f t="shared" si="12"/>
        <v>60</v>
      </c>
      <c r="B97" s="404" t="s">
        <v>94</v>
      </c>
      <c r="C97" s="405">
        <v>21060</v>
      </c>
      <c r="D97" s="406" t="s">
        <v>89</v>
      </c>
      <c r="E97" s="405" t="s">
        <v>143</v>
      </c>
      <c r="F97" s="407" t="s">
        <v>229</v>
      </c>
      <c r="G97" s="407" t="s">
        <v>229</v>
      </c>
      <c r="H97" s="407" t="s">
        <v>229</v>
      </c>
      <c r="I97" s="407" t="s">
        <v>231</v>
      </c>
      <c r="J97" s="799"/>
      <c r="K97" s="408">
        <v>1000000</v>
      </c>
      <c r="L97" s="408">
        <v>1000000</v>
      </c>
      <c r="M97" s="420" t="s">
        <v>1272</v>
      </c>
      <c r="N97" s="800"/>
      <c r="O97" s="411"/>
    </row>
    <row r="98" spans="1:15" s="142" customFormat="1" ht="47.25" x14ac:dyDescent="0.2">
      <c r="A98" s="14">
        <f t="shared" si="12"/>
        <v>61</v>
      </c>
      <c r="B98" s="22" t="s">
        <v>94</v>
      </c>
      <c r="C98" s="93">
        <v>21061</v>
      </c>
      <c r="D98" s="13" t="s">
        <v>179</v>
      </c>
      <c r="E98" s="93" t="s">
        <v>143</v>
      </c>
      <c r="F98" s="15" t="s">
        <v>229</v>
      </c>
      <c r="G98" s="15" t="s">
        <v>229</v>
      </c>
      <c r="H98" s="15" t="s">
        <v>231</v>
      </c>
      <c r="I98" s="15" t="s">
        <v>231</v>
      </c>
      <c r="J98" s="32"/>
      <c r="K98" s="33">
        <v>1000000</v>
      </c>
      <c r="L98" s="33">
        <v>1000000</v>
      </c>
      <c r="M98" s="789" t="s">
        <v>449</v>
      </c>
      <c r="N98" s="269"/>
      <c r="O98" s="274"/>
    </row>
    <row r="99" spans="1:15" s="142" customFormat="1" ht="47.25" x14ac:dyDescent="0.2">
      <c r="A99" s="14">
        <f t="shared" si="12"/>
        <v>62</v>
      </c>
      <c r="B99" s="22" t="s">
        <v>95</v>
      </c>
      <c r="C99" s="93">
        <v>21062</v>
      </c>
      <c r="D99" s="13" t="s">
        <v>180</v>
      </c>
      <c r="E99" s="93" t="s">
        <v>143</v>
      </c>
      <c r="F99" s="15" t="s">
        <v>229</v>
      </c>
      <c r="G99" s="15" t="s">
        <v>229</v>
      </c>
      <c r="H99" s="15" t="s">
        <v>231</v>
      </c>
      <c r="I99" s="15" t="s">
        <v>231</v>
      </c>
      <c r="J99" s="32"/>
      <c r="K99" s="33">
        <v>500000</v>
      </c>
      <c r="L99" s="33">
        <v>500000</v>
      </c>
      <c r="M99" s="789" t="s">
        <v>449</v>
      </c>
      <c r="N99" s="269"/>
      <c r="O99" s="274"/>
    </row>
    <row r="100" spans="1:15" s="273" customFormat="1" ht="15.75" x14ac:dyDescent="0.2">
      <c r="A100" s="174"/>
      <c r="B100" s="28"/>
      <c r="C100" s="18"/>
      <c r="D100" s="19" t="s">
        <v>221</v>
      </c>
      <c r="E100" s="173"/>
      <c r="F100" s="20"/>
      <c r="G100" s="20"/>
      <c r="H100" s="20"/>
      <c r="I100" s="20"/>
      <c r="J100" s="34">
        <f>SUM(J75:J99)</f>
        <v>0</v>
      </c>
      <c r="K100" s="34">
        <f>SUM(K75:K99)</f>
        <v>31250000</v>
      </c>
      <c r="L100" s="34">
        <f t="shared" ref="L100" si="13">SUM(L75:L99)</f>
        <v>31250000</v>
      </c>
      <c r="M100" s="788"/>
      <c r="N100" s="88"/>
      <c r="O100" s="275"/>
    </row>
    <row r="101" spans="1:15" s="142" customFormat="1" ht="15.75" x14ac:dyDescent="0.2">
      <c r="A101" s="14"/>
      <c r="B101" s="22"/>
      <c r="C101" s="93"/>
      <c r="D101" s="22"/>
      <c r="E101" s="21"/>
      <c r="F101" s="15"/>
      <c r="G101" s="15"/>
      <c r="H101" s="15"/>
      <c r="I101" s="15"/>
      <c r="J101" s="35"/>
      <c r="K101" s="33"/>
      <c r="L101" s="33"/>
      <c r="M101" s="402"/>
      <c r="N101" s="87"/>
      <c r="O101" s="274"/>
    </row>
    <row r="102" spans="1:15" s="142" customFormat="1" ht="15.75" x14ac:dyDescent="0.2">
      <c r="A102" s="177" t="s">
        <v>220</v>
      </c>
      <c r="B102" s="22"/>
      <c r="C102" s="93"/>
      <c r="D102" s="13"/>
      <c r="E102" s="93"/>
      <c r="F102" s="15"/>
      <c r="G102" s="15"/>
      <c r="H102" s="15"/>
      <c r="I102" s="15"/>
      <c r="J102" s="35"/>
      <c r="K102" s="35"/>
      <c r="L102" s="35"/>
      <c r="M102" s="420"/>
      <c r="N102" s="89"/>
      <c r="O102" s="274"/>
    </row>
    <row r="103" spans="1:15" s="142" customFormat="1" ht="47.25" x14ac:dyDescent="0.2">
      <c r="A103" s="14">
        <f>+A99+1</f>
        <v>63</v>
      </c>
      <c r="B103" s="22" t="s">
        <v>94</v>
      </c>
      <c r="C103" s="93">
        <v>21063</v>
      </c>
      <c r="D103" s="13" t="s">
        <v>38</v>
      </c>
      <c r="E103" s="93" t="s">
        <v>144</v>
      </c>
      <c r="F103" s="15" t="s">
        <v>229</v>
      </c>
      <c r="G103" s="15" t="s">
        <v>229</v>
      </c>
      <c r="H103" s="15" t="s">
        <v>231</v>
      </c>
      <c r="I103" s="15" t="s">
        <v>231</v>
      </c>
      <c r="J103" s="32"/>
      <c r="K103" s="33">
        <v>2000000</v>
      </c>
      <c r="L103" s="33">
        <v>2000000</v>
      </c>
      <c r="M103" s="420"/>
      <c r="N103" s="89"/>
      <c r="O103" s="274"/>
    </row>
    <row r="104" spans="1:15" s="142" customFormat="1" ht="47.25" x14ac:dyDescent="0.2">
      <c r="A104" s="14">
        <f>A103+1</f>
        <v>64</v>
      </c>
      <c r="B104" s="22" t="s">
        <v>94</v>
      </c>
      <c r="C104" s="93">
        <v>21064</v>
      </c>
      <c r="D104" s="13" t="s">
        <v>39</v>
      </c>
      <c r="E104" s="93" t="s">
        <v>143</v>
      </c>
      <c r="F104" s="15" t="s">
        <v>229</v>
      </c>
      <c r="G104" s="15" t="s">
        <v>229</v>
      </c>
      <c r="H104" s="15" t="s">
        <v>229</v>
      </c>
      <c r="I104" s="15" t="s">
        <v>231</v>
      </c>
      <c r="J104" s="32"/>
      <c r="K104" s="33">
        <v>1000000</v>
      </c>
      <c r="L104" s="33">
        <v>1000000</v>
      </c>
      <c r="M104" s="402"/>
      <c r="N104" s="87"/>
      <c r="O104" s="274"/>
    </row>
    <row r="105" spans="1:15" s="142" customFormat="1" ht="31.5" x14ac:dyDescent="0.2">
      <c r="A105" s="14">
        <f t="shared" ref="A105:A168" si="14">A104+1</f>
        <v>65</v>
      </c>
      <c r="B105" s="22" t="s">
        <v>94</v>
      </c>
      <c r="C105" s="93">
        <v>21065</v>
      </c>
      <c r="D105" s="22" t="s">
        <v>187</v>
      </c>
      <c r="E105" s="93" t="s">
        <v>144</v>
      </c>
      <c r="F105" s="15" t="s">
        <v>229</v>
      </c>
      <c r="G105" s="15" t="s">
        <v>229</v>
      </c>
      <c r="H105" s="15" t="s">
        <v>231</v>
      </c>
      <c r="I105" s="15" t="s">
        <v>231</v>
      </c>
      <c r="J105" s="32"/>
      <c r="K105" s="35">
        <v>2500000</v>
      </c>
      <c r="L105" s="35">
        <v>2500000</v>
      </c>
      <c r="M105" s="402"/>
      <c r="N105" s="87"/>
      <c r="O105" s="274"/>
    </row>
    <row r="106" spans="1:15" s="142" customFormat="1" ht="31.5" x14ac:dyDescent="0.2">
      <c r="A106" s="14">
        <f t="shared" si="14"/>
        <v>66</v>
      </c>
      <c r="B106" s="22" t="s">
        <v>94</v>
      </c>
      <c r="C106" s="93">
        <v>21066</v>
      </c>
      <c r="D106" s="13" t="s">
        <v>192</v>
      </c>
      <c r="E106" s="21" t="s">
        <v>143</v>
      </c>
      <c r="F106" s="15" t="s">
        <v>233</v>
      </c>
      <c r="G106" s="15" t="s">
        <v>233</v>
      </c>
      <c r="H106" s="15" t="s">
        <v>233</v>
      </c>
      <c r="I106" s="15" t="s">
        <v>233</v>
      </c>
      <c r="J106" s="35"/>
      <c r="K106" s="35">
        <v>1000000</v>
      </c>
      <c r="L106" s="35">
        <v>1000000</v>
      </c>
      <c r="M106" s="420"/>
      <c r="N106" s="89"/>
      <c r="O106" s="274"/>
    </row>
    <row r="107" spans="1:15" s="142" customFormat="1" ht="31.5" x14ac:dyDescent="0.2">
      <c r="A107" s="14">
        <f t="shared" si="14"/>
        <v>67</v>
      </c>
      <c r="B107" s="22" t="s">
        <v>94</v>
      </c>
      <c r="C107" s="93">
        <v>21067</v>
      </c>
      <c r="D107" s="13" t="s">
        <v>117</v>
      </c>
      <c r="E107" s="21" t="s">
        <v>143</v>
      </c>
      <c r="F107" s="15" t="s">
        <v>233</v>
      </c>
      <c r="G107" s="15" t="s">
        <v>233</v>
      </c>
      <c r="H107" s="15" t="s">
        <v>233</v>
      </c>
      <c r="I107" s="15" t="s">
        <v>233</v>
      </c>
      <c r="J107" s="35"/>
      <c r="K107" s="35">
        <v>1000000</v>
      </c>
      <c r="L107" s="35">
        <v>1000000</v>
      </c>
      <c r="M107" s="789"/>
      <c r="N107" s="269"/>
      <c r="O107" s="274"/>
    </row>
    <row r="108" spans="1:15" s="142" customFormat="1" ht="47.25" x14ac:dyDescent="0.2">
      <c r="A108" s="14">
        <f t="shared" si="14"/>
        <v>68</v>
      </c>
      <c r="B108" s="22" t="s">
        <v>94</v>
      </c>
      <c r="C108" s="93">
        <v>21068</v>
      </c>
      <c r="D108" s="13" t="s">
        <v>14</v>
      </c>
      <c r="E108" s="21" t="s">
        <v>143</v>
      </c>
      <c r="F108" s="15" t="s">
        <v>233</v>
      </c>
      <c r="G108" s="15" t="s">
        <v>233</v>
      </c>
      <c r="H108" s="15" t="s">
        <v>233</v>
      </c>
      <c r="I108" s="15" t="s">
        <v>233</v>
      </c>
      <c r="J108" s="35"/>
      <c r="K108" s="35">
        <v>1000000</v>
      </c>
      <c r="L108" s="35">
        <v>1000000</v>
      </c>
      <c r="M108" s="789"/>
      <c r="N108" s="269"/>
      <c r="O108" s="274"/>
    </row>
    <row r="109" spans="1:15" s="142" customFormat="1" ht="31.5" x14ac:dyDescent="0.2">
      <c r="A109" s="14">
        <f t="shared" si="14"/>
        <v>69</v>
      </c>
      <c r="B109" s="22" t="s">
        <v>94</v>
      </c>
      <c r="C109" s="93">
        <v>21069</v>
      </c>
      <c r="D109" s="22" t="s">
        <v>63</v>
      </c>
      <c r="E109" s="93" t="s">
        <v>144</v>
      </c>
      <c r="F109" s="15" t="s">
        <v>233</v>
      </c>
      <c r="G109" s="15" t="s">
        <v>233</v>
      </c>
      <c r="H109" s="15" t="s">
        <v>234</v>
      </c>
      <c r="I109" s="15" t="s">
        <v>234</v>
      </c>
      <c r="J109" s="32"/>
      <c r="K109" s="33">
        <v>2000000</v>
      </c>
      <c r="L109" s="33">
        <v>2000000</v>
      </c>
      <c r="M109" s="789"/>
      <c r="N109" s="269"/>
      <c r="O109" s="274"/>
    </row>
    <row r="110" spans="1:15" s="142" customFormat="1" ht="31.5" x14ac:dyDescent="0.2">
      <c r="A110" s="14">
        <f t="shared" si="14"/>
        <v>70</v>
      </c>
      <c r="B110" s="22" t="s">
        <v>94</v>
      </c>
      <c r="C110" s="93">
        <v>21070</v>
      </c>
      <c r="D110" s="23" t="s">
        <v>64</v>
      </c>
      <c r="E110" s="93" t="s">
        <v>144</v>
      </c>
      <c r="F110" s="15" t="s">
        <v>229</v>
      </c>
      <c r="G110" s="15" t="s">
        <v>229</v>
      </c>
      <c r="H110" s="15" t="s">
        <v>231</v>
      </c>
      <c r="I110" s="15" t="s">
        <v>231</v>
      </c>
      <c r="J110" s="32"/>
      <c r="K110" s="35">
        <v>3000000</v>
      </c>
      <c r="L110" s="35">
        <v>3000000</v>
      </c>
      <c r="M110" s="789"/>
      <c r="N110" s="269"/>
      <c r="O110" s="274"/>
    </row>
    <row r="111" spans="1:15" s="142" customFormat="1" ht="31.5" x14ac:dyDescent="0.2">
      <c r="A111" s="14">
        <f t="shared" si="14"/>
        <v>71</v>
      </c>
      <c r="B111" s="22" t="s">
        <v>94</v>
      </c>
      <c r="C111" s="93">
        <v>21071</v>
      </c>
      <c r="D111" s="13" t="s">
        <v>15</v>
      </c>
      <c r="E111" s="21" t="s">
        <v>143</v>
      </c>
      <c r="F111" s="15" t="s">
        <v>233</v>
      </c>
      <c r="G111" s="15" t="s">
        <v>233</v>
      </c>
      <c r="H111" s="15" t="s">
        <v>233</v>
      </c>
      <c r="I111" s="15" t="s">
        <v>233</v>
      </c>
      <c r="J111" s="35"/>
      <c r="K111" s="35">
        <v>1000000</v>
      </c>
      <c r="L111" s="35">
        <v>1000000</v>
      </c>
      <c r="M111" s="420"/>
      <c r="N111" s="89"/>
      <c r="O111" s="274"/>
    </row>
    <row r="112" spans="1:15" s="142" customFormat="1" ht="31.5" x14ac:dyDescent="0.2">
      <c r="A112" s="14">
        <f t="shared" si="14"/>
        <v>72</v>
      </c>
      <c r="B112" s="22" t="s">
        <v>94</v>
      </c>
      <c r="C112" s="93">
        <v>21072</v>
      </c>
      <c r="D112" s="22" t="s">
        <v>61</v>
      </c>
      <c r="E112" s="93" t="s">
        <v>143</v>
      </c>
      <c r="F112" s="281" t="s">
        <v>230</v>
      </c>
      <c r="G112" s="281" t="s">
        <v>230</v>
      </c>
      <c r="H112" s="281" t="s">
        <v>229</v>
      </c>
      <c r="I112" s="281" t="s">
        <v>229</v>
      </c>
      <c r="J112" s="32"/>
      <c r="K112" s="33">
        <v>500000</v>
      </c>
      <c r="L112" s="33">
        <v>500000</v>
      </c>
      <c r="M112" s="420" t="s">
        <v>459</v>
      </c>
      <c r="N112" s="89">
        <v>44215</v>
      </c>
      <c r="O112" s="274">
        <v>44201</v>
      </c>
    </row>
    <row r="113" spans="1:15" s="142" customFormat="1" ht="47.25" x14ac:dyDescent="0.2">
      <c r="A113" s="14">
        <f t="shared" si="14"/>
        <v>73</v>
      </c>
      <c r="B113" s="22" t="s">
        <v>94</v>
      </c>
      <c r="C113" s="93">
        <v>21073</v>
      </c>
      <c r="D113" s="22" t="s">
        <v>40</v>
      </c>
      <c r="E113" s="93" t="s">
        <v>144</v>
      </c>
      <c r="F113" s="15" t="s">
        <v>229</v>
      </c>
      <c r="G113" s="15" t="s">
        <v>229</v>
      </c>
      <c r="H113" s="15" t="s">
        <v>231</v>
      </c>
      <c r="I113" s="15" t="s">
        <v>231</v>
      </c>
      <c r="J113" s="32"/>
      <c r="K113" s="33">
        <v>2000000</v>
      </c>
      <c r="L113" s="33">
        <v>2000000</v>
      </c>
      <c r="M113" s="420" t="s">
        <v>431</v>
      </c>
      <c r="N113" s="89"/>
      <c r="O113" s="274"/>
    </row>
    <row r="114" spans="1:15" s="142" customFormat="1" ht="31.5" x14ac:dyDescent="0.2">
      <c r="A114" s="14">
        <f t="shared" si="14"/>
        <v>74</v>
      </c>
      <c r="B114" s="22" t="s">
        <v>94</v>
      </c>
      <c r="C114" s="93">
        <v>21074</v>
      </c>
      <c r="D114" s="22" t="s">
        <v>115</v>
      </c>
      <c r="E114" s="93" t="s">
        <v>144</v>
      </c>
      <c r="F114" s="15" t="s">
        <v>229</v>
      </c>
      <c r="G114" s="15" t="s">
        <v>229</v>
      </c>
      <c r="H114" s="15" t="s">
        <v>231</v>
      </c>
      <c r="I114" s="15" t="s">
        <v>231</v>
      </c>
      <c r="J114" s="32"/>
      <c r="K114" s="33">
        <v>1500000</v>
      </c>
      <c r="L114" s="33">
        <v>1500000</v>
      </c>
      <c r="M114" s="420"/>
      <c r="N114" s="89"/>
      <c r="O114" s="274"/>
    </row>
    <row r="115" spans="1:15" s="142" customFormat="1" ht="31.5" x14ac:dyDescent="0.2">
      <c r="A115" s="14">
        <f t="shared" si="14"/>
        <v>75</v>
      </c>
      <c r="B115" s="22" t="s">
        <v>94</v>
      </c>
      <c r="C115" s="93">
        <v>21075</v>
      </c>
      <c r="D115" s="22" t="s">
        <v>184</v>
      </c>
      <c r="E115" s="93" t="s">
        <v>144</v>
      </c>
      <c r="F115" s="15" t="s">
        <v>229</v>
      </c>
      <c r="G115" s="15" t="s">
        <v>229</v>
      </c>
      <c r="H115" s="15" t="s">
        <v>231</v>
      </c>
      <c r="I115" s="15" t="s">
        <v>231</v>
      </c>
      <c r="J115" s="32"/>
      <c r="K115" s="33">
        <v>2000000</v>
      </c>
      <c r="L115" s="33">
        <v>2000000</v>
      </c>
      <c r="M115" s="789"/>
      <c r="N115" s="269"/>
      <c r="O115" s="274"/>
    </row>
    <row r="116" spans="1:15" s="142" customFormat="1" ht="31.5" x14ac:dyDescent="0.2">
      <c r="A116" s="14">
        <f t="shared" si="14"/>
        <v>76</v>
      </c>
      <c r="B116" s="22" t="s">
        <v>94</v>
      </c>
      <c r="C116" s="93">
        <v>21076</v>
      </c>
      <c r="D116" s="22" t="s">
        <v>69</v>
      </c>
      <c r="E116" s="93" t="s">
        <v>143</v>
      </c>
      <c r="F116" s="15" t="s">
        <v>229</v>
      </c>
      <c r="G116" s="15" t="s">
        <v>229</v>
      </c>
      <c r="H116" s="15" t="s">
        <v>231</v>
      </c>
      <c r="I116" s="15" t="s">
        <v>231</v>
      </c>
      <c r="J116" s="32"/>
      <c r="K116" s="33">
        <v>500000</v>
      </c>
      <c r="L116" s="33">
        <v>500000</v>
      </c>
      <c r="M116" s="789" t="s">
        <v>448</v>
      </c>
      <c r="N116" s="269"/>
      <c r="O116" s="274"/>
    </row>
    <row r="117" spans="1:15" s="142" customFormat="1" ht="31.5" x14ac:dyDescent="0.2">
      <c r="A117" s="14">
        <f t="shared" si="14"/>
        <v>77</v>
      </c>
      <c r="B117" s="22" t="s">
        <v>94</v>
      </c>
      <c r="C117" s="93">
        <v>21077</v>
      </c>
      <c r="D117" s="13" t="s">
        <v>16</v>
      </c>
      <c r="E117" s="93" t="s">
        <v>144</v>
      </c>
      <c r="F117" s="15" t="s">
        <v>233</v>
      </c>
      <c r="G117" s="15" t="s">
        <v>233</v>
      </c>
      <c r="H117" s="15" t="s">
        <v>234</v>
      </c>
      <c r="I117" s="15" t="s">
        <v>234</v>
      </c>
      <c r="J117" s="35"/>
      <c r="K117" s="33">
        <v>2000000</v>
      </c>
      <c r="L117" s="33">
        <v>2000000</v>
      </c>
      <c r="M117" s="789"/>
      <c r="N117" s="269"/>
      <c r="O117" s="274"/>
    </row>
    <row r="118" spans="1:15" s="142" customFormat="1" ht="31.5" x14ac:dyDescent="0.2">
      <c r="A118" s="14">
        <f t="shared" si="14"/>
        <v>78</v>
      </c>
      <c r="B118" s="22" t="s">
        <v>94</v>
      </c>
      <c r="C118" s="93">
        <v>21078</v>
      </c>
      <c r="D118" s="13" t="s">
        <v>164</v>
      </c>
      <c r="E118" s="93" t="s">
        <v>144</v>
      </c>
      <c r="F118" s="15" t="s">
        <v>229</v>
      </c>
      <c r="G118" s="15" t="s">
        <v>229</v>
      </c>
      <c r="H118" s="15" t="s">
        <v>231</v>
      </c>
      <c r="I118" s="15" t="s">
        <v>231</v>
      </c>
      <c r="J118" s="35"/>
      <c r="K118" s="33">
        <v>2000000</v>
      </c>
      <c r="L118" s="33">
        <v>2000000</v>
      </c>
      <c r="M118" s="789" t="s">
        <v>431</v>
      </c>
      <c r="N118" s="269"/>
      <c r="O118" s="274"/>
    </row>
    <row r="119" spans="1:15" s="142" customFormat="1" ht="31.5" x14ac:dyDescent="0.2">
      <c r="A119" s="14">
        <f t="shared" si="14"/>
        <v>79</v>
      </c>
      <c r="B119" s="22" t="s">
        <v>94</v>
      </c>
      <c r="C119" s="93">
        <v>21079</v>
      </c>
      <c r="D119" s="13" t="s">
        <v>203</v>
      </c>
      <c r="E119" s="93" t="s">
        <v>144</v>
      </c>
      <c r="F119" s="15" t="s">
        <v>233</v>
      </c>
      <c r="G119" s="15" t="s">
        <v>233</v>
      </c>
      <c r="H119" s="15" t="s">
        <v>233</v>
      </c>
      <c r="I119" s="15" t="s">
        <v>233</v>
      </c>
      <c r="J119" s="35"/>
      <c r="K119" s="33">
        <v>1000000</v>
      </c>
      <c r="L119" s="33">
        <f>K119</f>
        <v>1000000</v>
      </c>
      <c r="M119" s="789"/>
      <c r="N119" s="269"/>
      <c r="O119" s="274"/>
    </row>
    <row r="120" spans="1:15" s="142" customFormat="1" ht="47.25" x14ac:dyDescent="0.2">
      <c r="A120" s="14">
        <f t="shared" si="14"/>
        <v>80</v>
      </c>
      <c r="B120" s="22" t="s">
        <v>94</v>
      </c>
      <c r="C120" s="93">
        <v>21080</v>
      </c>
      <c r="D120" s="22" t="s">
        <v>41</v>
      </c>
      <c r="E120" s="93" t="s">
        <v>144</v>
      </c>
      <c r="F120" s="15" t="s">
        <v>233</v>
      </c>
      <c r="G120" s="15" t="s">
        <v>233</v>
      </c>
      <c r="H120" s="15" t="s">
        <v>234</v>
      </c>
      <c r="I120" s="15" t="s">
        <v>234</v>
      </c>
      <c r="J120" s="32"/>
      <c r="K120" s="33">
        <v>2000000</v>
      </c>
      <c r="L120" s="33">
        <v>2000000</v>
      </c>
      <c r="M120" s="789"/>
      <c r="N120" s="269"/>
      <c r="O120" s="274"/>
    </row>
    <row r="121" spans="1:15" s="142" customFormat="1" ht="31.5" x14ac:dyDescent="0.2">
      <c r="A121" s="14">
        <f t="shared" si="14"/>
        <v>81</v>
      </c>
      <c r="B121" s="22" t="s">
        <v>92</v>
      </c>
      <c r="C121" s="93">
        <v>21081</v>
      </c>
      <c r="D121" s="22" t="s">
        <v>5</v>
      </c>
      <c r="E121" s="93" t="s">
        <v>144</v>
      </c>
      <c r="F121" s="15" t="s">
        <v>229</v>
      </c>
      <c r="G121" s="15" t="s">
        <v>229</v>
      </c>
      <c r="H121" s="15" t="s">
        <v>231</v>
      </c>
      <c r="I121" s="15" t="s">
        <v>231</v>
      </c>
      <c r="J121" s="33">
        <v>1200000</v>
      </c>
      <c r="K121" s="35"/>
      <c r="L121" s="35">
        <v>1200000</v>
      </c>
      <c r="M121" s="789" t="s">
        <v>458</v>
      </c>
      <c r="N121" s="269"/>
      <c r="O121" s="274"/>
    </row>
    <row r="122" spans="1:15" s="142" customFormat="1" ht="31.5" x14ac:dyDescent="0.2">
      <c r="A122" s="14">
        <f t="shared" si="14"/>
        <v>82</v>
      </c>
      <c r="B122" s="22" t="s">
        <v>94</v>
      </c>
      <c r="C122" s="93">
        <v>21082</v>
      </c>
      <c r="D122" s="13" t="s">
        <v>185</v>
      </c>
      <c r="E122" s="93" t="s">
        <v>144</v>
      </c>
      <c r="F122" s="15" t="s">
        <v>233</v>
      </c>
      <c r="G122" s="15" t="s">
        <v>233</v>
      </c>
      <c r="H122" s="15" t="s">
        <v>234</v>
      </c>
      <c r="I122" s="15" t="s">
        <v>234</v>
      </c>
      <c r="J122" s="32"/>
      <c r="K122" s="35">
        <v>2500000</v>
      </c>
      <c r="L122" s="35">
        <v>2500000</v>
      </c>
      <c r="M122" s="789"/>
      <c r="N122" s="269"/>
      <c r="O122" s="274"/>
    </row>
    <row r="123" spans="1:15" s="142" customFormat="1" ht="31.5" x14ac:dyDescent="0.2">
      <c r="A123" s="14">
        <f t="shared" si="14"/>
        <v>83</v>
      </c>
      <c r="B123" s="22" t="s">
        <v>94</v>
      </c>
      <c r="C123" s="93">
        <v>21083</v>
      </c>
      <c r="D123" s="13" t="s">
        <v>17</v>
      </c>
      <c r="E123" s="93" t="s">
        <v>143</v>
      </c>
      <c r="F123" s="15" t="s">
        <v>233</v>
      </c>
      <c r="G123" s="15" t="s">
        <v>233</v>
      </c>
      <c r="H123" s="15" t="s">
        <v>233</v>
      </c>
      <c r="I123" s="15" t="s">
        <v>234</v>
      </c>
      <c r="J123" s="35"/>
      <c r="K123" s="33">
        <v>1000000</v>
      </c>
      <c r="L123" s="33">
        <v>1000000</v>
      </c>
      <c r="M123" s="789"/>
      <c r="N123" s="269"/>
      <c r="O123" s="274"/>
    </row>
    <row r="124" spans="1:15" s="142" customFormat="1" ht="31.5" x14ac:dyDescent="0.2">
      <c r="A124" s="14">
        <f t="shared" si="14"/>
        <v>84</v>
      </c>
      <c r="B124" s="22" t="s">
        <v>94</v>
      </c>
      <c r="C124" s="93">
        <v>21084</v>
      </c>
      <c r="D124" s="13" t="s">
        <v>18</v>
      </c>
      <c r="E124" s="93" t="s">
        <v>144</v>
      </c>
      <c r="F124" s="15" t="s">
        <v>229</v>
      </c>
      <c r="G124" s="15" t="s">
        <v>229</v>
      </c>
      <c r="H124" s="15" t="s">
        <v>231</v>
      </c>
      <c r="I124" s="15" t="s">
        <v>231</v>
      </c>
      <c r="J124" s="35"/>
      <c r="K124" s="33">
        <v>2000000</v>
      </c>
      <c r="L124" s="33">
        <v>2000000</v>
      </c>
      <c r="M124" s="789"/>
      <c r="N124" s="269"/>
      <c r="O124" s="274"/>
    </row>
    <row r="125" spans="1:15" s="142" customFormat="1" ht="31.5" x14ac:dyDescent="0.2">
      <c r="A125" s="14">
        <f t="shared" si="14"/>
        <v>85</v>
      </c>
      <c r="B125" s="22" t="s">
        <v>94</v>
      </c>
      <c r="C125" s="93">
        <v>21085</v>
      </c>
      <c r="D125" s="22" t="s">
        <v>82</v>
      </c>
      <c r="E125" s="93" t="s">
        <v>143</v>
      </c>
      <c r="F125" s="15" t="s">
        <v>229</v>
      </c>
      <c r="G125" s="15" t="s">
        <v>229</v>
      </c>
      <c r="H125" s="15" t="s">
        <v>229</v>
      </c>
      <c r="I125" s="15" t="s">
        <v>231</v>
      </c>
      <c r="J125" s="32"/>
      <c r="K125" s="33">
        <v>1000000</v>
      </c>
      <c r="L125" s="33">
        <v>1000000</v>
      </c>
      <c r="M125" s="789"/>
      <c r="N125" s="269"/>
      <c r="O125" s="274"/>
    </row>
    <row r="126" spans="1:15" s="142" customFormat="1" ht="31.5" x14ac:dyDescent="0.2">
      <c r="A126" s="14">
        <f t="shared" si="14"/>
        <v>86</v>
      </c>
      <c r="B126" s="22" t="s">
        <v>94</v>
      </c>
      <c r="C126" s="93">
        <v>21086</v>
      </c>
      <c r="D126" s="13" t="s">
        <v>174</v>
      </c>
      <c r="E126" s="93" t="s">
        <v>143</v>
      </c>
      <c r="F126" s="15" t="s">
        <v>233</v>
      </c>
      <c r="G126" s="15" t="s">
        <v>233</v>
      </c>
      <c r="H126" s="15" t="s">
        <v>233</v>
      </c>
      <c r="I126" s="15" t="s">
        <v>234</v>
      </c>
      <c r="J126" s="35"/>
      <c r="K126" s="33">
        <v>1000000</v>
      </c>
      <c r="L126" s="33">
        <v>1000000</v>
      </c>
      <c r="M126" s="789"/>
      <c r="N126" s="269"/>
      <c r="O126" s="274"/>
    </row>
    <row r="127" spans="1:15" s="142" customFormat="1" ht="47.25" x14ac:dyDescent="0.2">
      <c r="A127" s="14">
        <f t="shared" si="14"/>
        <v>87</v>
      </c>
      <c r="B127" s="22" t="s">
        <v>94</v>
      </c>
      <c r="C127" s="93">
        <v>21087</v>
      </c>
      <c r="D127" s="13" t="s">
        <v>19</v>
      </c>
      <c r="E127" s="93" t="s">
        <v>143</v>
      </c>
      <c r="F127" s="15" t="s">
        <v>229</v>
      </c>
      <c r="G127" s="15" t="s">
        <v>229</v>
      </c>
      <c r="H127" s="15" t="s">
        <v>229</v>
      </c>
      <c r="I127" s="15" t="s">
        <v>231</v>
      </c>
      <c r="J127" s="35"/>
      <c r="K127" s="33">
        <v>1000000</v>
      </c>
      <c r="L127" s="33">
        <v>1000000</v>
      </c>
      <c r="M127" s="789"/>
      <c r="N127" s="269"/>
      <c r="O127" s="274"/>
    </row>
    <row r="128" spans="1:15" s="142" customFormat="1" ht="63" x14ac:dyDescent="0.2">
      <c r="A128" s="14">
        <f t="shared" si="14"/>
        <v>88</v>
      </c>
      <c r="B128" s="22" t="s">
        <v>94</v>
      </c>
      <c r="C128" s="93">
        <v>21088</v>
      </c>
      <c r="D128" s="22" t="s">
        <v>43</v>
      </c>
      <c r="E128" s="93" t="s">
        <v>144</v>
      </c>
      <c r="F128" s="15" t="s">
        <v>233</v>
      </c>
      <c r="G128" s="15" t="s">
        <v>233</v>
      </c>
      <c r="H128" s="15" t="s">
        <v>234</v>
      </c>
      <c r="I128" s="15" t="s">
        <v>234</v>
      </c>
      <c r="J128" s="32"/>
      <c r="K128" s="33">
        <v>2000000</v>
      </c>
      <c r="L128" s="33">
        <v>2000000</v>
      </c>
      <c r="M128" s="789" t="s">
        <v>431</v>
      </c>
      <c r="N128" s="269"/>
      <c r="O128" s="274"/>
    </row>
    <row r="129" spans="1:15" s="142" customFormat="1" ht="31.5" x14ac:dyDescent="0.2">
      <c r="A129" s="14">
        <f t="shared" si="14"/>
        <v>89</v>
      </c>
      <c r="B129" s="22" t="s">
        <v>94</v>
      </c>
      <c r="C129" s="93">
        <v>21089</v>
      </c>
      <c r="D129" s="13" t="s">
        <v>188</v>
      </c>
      <c r="E129" s="93" t="s">
        <v>143</v>
      </c>
      <c r="F129" s="15" t="s">
        <v>229</v>
      </c>
      <c r="G129" s="15" t="s">
        <v>229</v>
      </c>
      <c r="H129" s="15" t="s">
        <v>229</v>
      </c>
      <c r="I129" s="15" t="s">
        <v>231</v>
      </c>
      <c r="J129" s="35"/>
      <c r="K129" s="33">
        <v>1000000</v>
      </c>
      <c r="L129" s="33">
        <v>1000000</v>
      </c>
      <c r="M129" s="789"/>
      <c r="N129" s="269"/>
      <c r="O129" s="274"/>
    </row>
    <row r="130" spans="1:15" s="142" customFormat="1" ht="31.5" x14ac:dyDescent="0.2">
      <c r="A130" s="14">
        <f t="shared" si="14"/>
        <v>90</v>
      </c>
      <c r="B130" s="22" t="s">
        <v>94</v>
      </c>
      <c r="C130" s="93">
        <v>21090</v>
      </c>
      <c r="D130" s="13" t="s">
        <v>20</v>
      </c>
      <c r="E130" s="93" t="s">
        <v>143</v>
      </c>
      <c r="F130" s="15" t="s">
        <v>233</v>
      </c>
      <c r="G130" s="15" t="s">
        <v>233</v>
      </c>
      <c r="H130" s="15" t="s">
        <v>233</v>
      </c>
      <c r="I130" s="15" t="s">
        <v>234</v>
      </c>
      <c r="J130" s="35"/>
      <c r="K130" s="33">
        <v>1000000</v>
      </c>
      <c r="L130" s="33">
        <v>1000000</v>
      </c>
      <c r="M130" s="789"/>
      <c r="N130" s="269"/>
      <c r="O130" s="274"/>
    </row>
    <row r="131" spans="1:15" s="142" customFormat="1" ht="47.25" x14ac:dyDescent="0.2">
      <c r="A131" s="14">
        <f t="shared" si="14"/>
        <v>91</v>
      </c>
      <c r="B131" s="22" t="s">
        <v>94</v>
      </c>
      <c r="C131" s="93">
        <v>21091</v>
      </c>
      <c r="D131" s="23" t="s">
        <v>189</v>
      </c>
      <c r="E131" s="93" t="s">
        <v>144</v>
      </c>
      <c r="F131" s="15" t="s">
        <v>229</v>
      </c>
      <c r="G131" s="15" t="s">
        <v>229</v>
      </c>
      <c r="H131" s="15" t="s">
        <v>231</v>
      </c>
      <c r="I131" s="15" t="s">
        <v>231</v>
      </c>
      <c r="J131" s="32"/>
      <c r="K131" s="35">
        <v>2000000</v>
      </c>
      <c r="L131" s="35">
        <v>2000000</v>
      </c>
      <c r="M131" s="789"/>
      <c r="N131" s="269"/>
      <c r="O131" s="274"/>
    </row>
    <row r="132" spans="1:15" s="142" customFormat="1" ht="31.5" x14ac:dyDescent="0.2">
      <c r="A132" s="14">
        <f t="shared" si="14"/>
        <v>92</v>
      </c>
      <c r="B132" s="22" t="s">
        <v>94</v>
      </c>
      <c r="C132" s="93">
        <v>21092</v>
      </c>
      <c r="D132" s="13" t="s">
        <v>21</v>
      </c>
      <c r="E132" s="93" t="s">
        <v>143</v>
      </c>
      <c r="F132" s="15" t="s">
        <v>229</v>
      </c>
      <c r="G132" s="15" t="s">
        <v>229</v>
      </c>
      <c r="H132" s="15" t="s">
        <v>229</v>
      </c>
      <c r="I132" s="15" t="s">
        <v>231</v>
      </c>
      <c r="J132" s="35"/>
      <c r="K132" s="33">
        <v>1000000</v>
      </c>
      <c r="L132" s="33">
        <v>1000000</v>
      </c>
      <c r="M132" s="790"/>
      <c r="N132" s="270"/>
      <c r="O132" s="274"/>
    </row>
    <row r="133" spans="1:15" s="142" customFormat="1" ht="31.5" x14ac:dyDescent="0.2">
      <c r="A133" s="14">
        <f t="shared" si="14"/>
        <v>93</v>
      </c>
      <c r="B133" s="22" t="s">
        <v>94</v>
      </c>
      <c r="C133" s="93">
        <v>21093</v>
      </c>
      <c r="D133" s="13" t="s">
        <v>22</v>
      </c>
      <c r="E133" s="93" t="s">
        <v>143</v>
      </c>
      <c r="F133" s="15" t="s">
        <v>229</v>
      </c>
      <c r="G133" s="15" t="s">
        <v>229</v>
      </c>
      <c r="H133" s="15" t="s">
        <v>231</v>
      </c>
      <c r="I133" s="15" t="s">
        <v>231</v>
      </c>
      <c r="J133" s="35"/>
      <c r="K133" s="33">
        <v>1000000</v>
      </c>
      <c r="L133" s="33">
        <v>1000000</v>
      </c>
      <c r="M133" s="790"/>
      <c r="N133" s="270"/>
      <c r="O133" s="274"/>
    </row>
    <row r="134" spans="1:15" s="142" customFormat="1" ht="31.5" x14ac:dyDescent="0.2">
      <c r="A134" s="14">
        <f t="shared" si="14"/>
        <v>94</v>
      </c>
      <c r="B134" s="22" t="s">
        <v>94</v>
      </c>
      <c r="C134" s="93">
        <v>21094</v>
      </c>
      <c r="D134" s="23" t="s">
        <v>67</v>
      </c>
      <c r="E134" s="93" t="s">
        <v>143</v>
      </c>
      <c r="F134" s="15" t="s">
        <v>229</v>
      </c>
      <c r="G134" s="15" t="s">
        <v>229</v>
      </c>
      <c r="H134" s="15" t="s">
        <v>231</v>
      </c>
      <c r="I134" s="15" t="s">
        <v>231</v>
      </c>
      <c r="J134" s="32"/>
      <c r="K134" s="35">
        <v>500000</v>
      </c>
      <c r="L134" s="35">
        <v>500000</v>
      </c>
      <c r="M134" s="790" t="s">
        <v>449</v>
      </c>
      <c r="N134" s="270"/>
      <c r="O134" s="274"/>
    </row>
    <row r="135" spans="1:15" s="142" customFormat="1" ht="63" x14ac:dyDescent="0.2">
      <c r="A135" s="14">
        <f t="shared" si="14"/>
        <v>95</v>
      </c>
      <c r="B135" s="22" t="s">
        <v>94</v>
      </c>
      <c r="C135" s="93">
        <v>21095</v>
      </c>
      <c r="D135" s="22" t="s">
        <v>68</v>
      </c>
      <c r="E135" s="93" t="s">
        <v>143</v>
      </c>
      <c r="F135" s="15" t="s">
        <v>229</v>
      </c>
      <c r="G135" s="15" t="s">
        <v>229</v>
      </c>
      <c r="H135" s="15" t="s">
        <v>229</v>
      </c>
      <c r="I135" s="15" t="s">
        <v>231</v>
      </c>
      <c r="J135" s="32"/>
      <c r="K135" s="33">
        <v>500000</v>
      </c>
      <c r="L135" s="33">
        <v>500000</v>
      </c>
      <c r="M135" s="790"/>
      <c r="N135" s="270"/>
      <c r="O135" s="274"/>
    </row>
    <row r="136" spans="1:15" s="142" customFormat="1" ht="63" x14ac:dyDescent="0.2">
      <c r="A136" s="14">
        <f t="shared" si="14"/>
        <v>96</v>
      </c>
      <c r="B136" s="22" t="s">
        <v>94</v>
      </c>
      <c r="C136" s="93">
        <v>21096</v>
      </c>
      <c r="D136" s="13" t="s">
        <v>175</v>
      </c>
      <c r="E136" s="93" t="s">
        <v>144</v>
      </c>
      <c r="F136" s="15" t="s">
        <v>229</v>
      </c>
      <c r="G136" s="15" t="s">
        <v>229</v>
      </c>
      <c r="H136" s="15" t="s">
        <v>231</v>
      </c>
      <c r="I136" s="15" t="s">
        <v>231</v>
      </c>
      <c r="J136" s="266"/>
      <c r="K136" s="33">
        <v>1500000</v>
      </c>
      <c r="L136" s="33">
        <v>1500000</v>
      </c>
      <c r="M136" s="790" t="s">
        <v>444</v>
      </c>
      <c r="N136" s="269"/>
      <c r="O136" s="274"/>
    </row>
    <row r="137" spans="1:15" s="142" customFormat="1" ht="47.25" x14ac:dyDescent="0.2">
      <c r="A137" s="14">
        <f t="shared" si="14"/>
        <v>97</v>
      </c>
      <c r="B137" s="22" t="s">
        <v>94</v>
      </c>
      <c r="C137" s="93">
        <v>21097</v>
      </c>
      <c r="D137" s="13" t="s">
        <v>176</v>
      </c>
      <c r="E137" s="93" t="s">
        <v>143</v>
      </c>
      <c r="F137" s="15" t="s">
        <v>229</v>
      </c>
      <c r="G137" s="15" t="s">
        <v>229</v>
      </c>
      <c r="H137" s="15" t="s">
        <v>231</v>
      </c>
      <c r="I137" s="15" t="s">
        <v>231</v>
      </c>
      <c r="J137" s="35"/>
      <c r="K137" s="33">
        <v>1000000</v>
      </c>
      <c r="L137" s="33">
        <v>1000000</v>
      </c>
      <c r="M137" s="789" t="s">
        <v>431</v>
      </c>
      <c r="N137" s="269"/>
      <c r="O137" s="274"/>
    </row>
    <row r="138" spans="1:15" s="142" customFormat="1" ht="63" x14ac:dyDescent="0.2">
      <c r="A138" s="14">
        <f t="shared" si="14"/>
        <v>98</v>
      </c>
      <c r="B138" s="22" t="s">
        <v>94</v>
      </c>
      <c r="C138" s="93">
        <v>21098</v>
      </c>
      <c r="D138" s="13" t="s">
        <v>23</v>
      </c>
      <c r="E138" s="93" t="s">
        <v>143</v>
      </c>
      <c r="F138" s="15" t="s">
        <v>229</v>
      </c>
      <c r="G138" s="15" t="s">
        <v>229</v>
      </c>
      <c r="H138" s="15" t="s">
        <v>229</v>
      </c>
      <c r="I138" s="15" t="s">
        <v>231</v>
      </c>
      <c r="J138" s="35"/>
      <c r="K138" s="33">
        <v>500000</v>
      </c>
      <c r="L138" s="33">
        <v>500000</v>
      </c>
      <c r="M138" s="790" t="s">
        <v>445</v>
      </c>
      <c r="N138" s="269"/>
      <c r="O138" s="274"/>
    </row>
    <row r="139" spans="1:15" s="142" customFormat="1" ht="47.25" x14ac:dyDescent="0.2">
      <c r="A139" s="14">
        <f t="shared" si="14"/>
        <v>99</v>
      </c>
      <c r="B139" s="22" t="s">
        <v>94</v>
      </c>
      <c r="C139" s="93">
        <v>21099</v>
      </c>
      <c r="D139" s="13" t="s">
        <v>204</v>
      </c>
      <c r="E139" s="93" t="s">
        <v>144</v>
      </c>
      <c r="F139" s="15" t="s">
        <v>229</v>
      </c>
      <c r="G139" s="15" t="s">
        <v>229</v>
      </c>
      <c r="H139" s="15" t="s">
        <v>231</v>
      </c>
      <c r="I139" s="15" t="s">
        <v>231</v>
      </c>
      <c r="J139" s="35"/>
      <c r="K139" s="33">
        <v>5000000</v>
      </c>
      <c r="L139" s="33">
        <v>5000000</v>
      </c>
      <c r="M139" s="789" t="s">
        <v>250</v>
      </c>
      <c r="N139" s="269"/>
      <c r="O139" s="274"/>
    </row>
    <row r="140" spans="1:15" s="142" customFormat="1" ht="31.5" x14ac:dyDescent="0.2">
      <c r="A140" s="14">
        <f t="shared" si="14"/>
        <v>100</v>
      </c>
      <c r="B140" s="22" t="s">
        <v>94</v>
      </c>
      <c r="C140" s="93">
        <v>21100</v>
      </c>
      <c r="D140" s="13" t="s">
        <v>25</v>
      </c>
      <c r="E140" s="93" t="s">
        <v>143</v>
      </c>
      <c r="F140" s="15" t="s">
        <v>229</v>
      </c>
      <c r="G140" s="15" t="s">
        <v>229</v>
      </c>
      <c r="H140" s="15" t="s">
        <v>231</v>
      </c>
      <c r="I140" s="15" t="s">
        <v>231</v>
      </c>
      <c r="J140" s="35"/>
      <c r="K140" s="33">
        <v>1000000</v>
      </c>
      <c r="L140" s="33">
        <v>1000000</v>
      </c>
      <c r="M140" s="789" t="s">
        <v>449</v>
      </c>
      <c r="N140" s="269"/>
      <c r="O140" s="274"/>
    </row>
    <row r="141" spans="1:15" s="142" customFormat="1" ht="31.5" x14ac:dyDescent="0.2">
      <c r="A141" s="14">
        <f t="shared" si="14"/>
        <v>101</v>
      </c>
      <c r="B141" s="22" t="s">
        <v>94</v>
      </c>
      <c r="C141" s="93">
        <v>21101</v>
      </c>
      <c r="D141" s="22" t="s">
        <v>191</v>
      </c>
      <c r="E141" s="93" t="s">
        <v>143</v>
      </c>
      <c r="F141" s="15" t="s">
        <v>229</v>
      </c>
      <c r="G141" s="15" t="s">
        <v>229</v>
      </c>
      <c r="H141" s="15" t="s">
        <v>231</v>
      </c>
      <c r="I141" s="15" t="s">
        <v>231</v>
      </c>
      <c r="J141" s="32"/>
      <c r="K141" s="33">
        <v>500000</v>
      </c>
      <c r="L141" s="33">
        <v>500000</v>
      </c>
      <c r="M141" s="789" t="s">
        <v>250</v>
      </c>
      <c r="N141" s="269"/>
      <c r="O141" s="274"/>
    </row>
    <row r="142" spans="1:15" s="142" customFormat="1" ht="31.5" x14ac:dyDescent="0.2">
      <c r="A142" s="14">
        <f t="shared" si="14"/>
        <v>102</v>
      </c>
      <c r="B142" s="22" t="s">
        <v>94</v>
      </c>
      <c r="C142" s="93">
        <v>21102</v>
      </c>
      <c r="D142" s="22" t="s">
        <v>86</v>
      </c>
      <c r="E142" s="93" t="s">
        <v>143</v>
      </c>
      <c r="F142" s="15" t="s">
        <v>229</v>
      </c>
      <c r="G142" s="15" t="s">
        <v>229</v>
      </c>
      <c r="H142" s="15" t="s">
        <v>231</v>
      </c>
      <c r="I142" s="15" t="s">
        <v>231</v>
      </c>
      <c r="J142" s="32"/>
      <c r="K142" s="33">
        <v>1000000</v>
      </c>
      <c r="L142" s="33">
        <v>1000000</v>
      </c>
      <c r="M142" s="789" t="s">
        <v>431</v>
      </c>
      <c r="N142" s="269"/>
      <c r="O142" s="274"/>
    </row>
    <row r="143" spans="1:15" s="142" customFormat="1" ht="47.25" x14ac:dyDescent="0.2">
      <c r="A143" s="14">
        <f t="shared" si="14"/>
        <v>103</v>
      </c>
      <c r="B143" s="22" t="s">
        <v>94</v>
      </c>
      <c r="C143" s="93">
        <v>21103</v>
      </c>
      <c r="D143" s="22" t="s">
        <v>45</v>
      </c>
      <c r="E143" s="93" t="s">
        <v>144</v>
      </c>
      <c r="F143" s="15" t="s">
        <v>229</v>
      </c>
      <c r="G143" s="15" t="s">
        <v>229</v>
      </c>
      <c r="H143" s="15" t="s">
        <v>231</v>
      </c>
      <c r="I143" s="15" t="s">
        <v>231</v>
      </c>
      <c r="J143" s="32"/>
      <c r="K143" s="33">
        <v>2000000</v>
      </c>
      <c r="L143" s="33">
        <v>2000000</v>
      </c>
      <c r="M143" s="789" t="s">
        <v>250</v>
      </c>
      <c r="N143" s="269"/>
      <c r="O143" s="274"/>
    </row>
    <row r="144" spans="1:15" s="142" customFormat="1" ht="63" x14ac:dyDescent="0.2">
      <c r="A144" s="14">
        <f t="shared" si="14"/>
        <v>104</v>
      </c>
      <c r="B144" s="22" t="s">
        <v>94</v>
      </c>
      <c r="C144" s="93">
        <v>21104</v>
      </c>
      <c r="D144" s="22" t="s">
        <v>44</v>
      </c>
      <c r="E144" s="93" t="s">
        <v>144</v>
      </c>
      <c r="F144" s="15" t="s">
        <v>233</v>
      </c>
      <c r="G144" s="15" t="s">
        <v>233</v>
      </c>
      <c r="H144" s="15" t="s">
        <v>234</v>
      </c>
      <c r="I144" s="15" t="s">
        <v>234</v>
      </c>
      <c r="J144" s="32"/>
      <c r="K144" s="33">
        <v>2000000</v>
      </c>
      <c r="L144" s="33">
        <v>2000000</v>
      </c>
      <c r="M144" s="789"/>
      <c r="N144" s="269"/>
      <c r="O144" s="274"/>
    </row>
    <row r="145" spans="1:15" s="142" customFormat="1" ht="31.5" x14ac:dyDescent="0.2">
      <c r="A145" s="14">
        <f t="shared" si="14"/>
        <v>105</v>
      </c>
      <c r="B145" s="22" t="s">
        <v>94</v>
      </c>
      <c r="C145" s="93">
        <v>21105</v>
      </c>
      <c r="D145" s="13" t="s">
        <v>24</v>
      </c>
      <c r="E145" s="93" t="s">
        <v>143</v>
      </c>
      <c r="F145" s="15" t="s">
        <v>229</v>
      </c>
      <c r="G145" s="15" t="s">
        <v>229</v>
      </c>
      <c r="H145" s="15" t="s">
        <v>231</v>
      </c>
      <c r="I145" s="15" t="s">
        <v>231</v>
      </c>
      <c r="J145" s="35"/>
      <c r="K145" s="33">
        <v>1000000</v>
      </c>
      <c r="L145" s="33">
        <v>1000000</v>
      </c>
      <c r="M145" s="789" t="s">
        <v>431</v>
      </c>
      <c r="N145" s="269"/>
      <c r="O145" s="274"/>
    </row>
    <row r="146" spans="1:15" s="142" customFormat="1" ht="31.5" x14ac:dyDescent="0.2">
      <c r="A146" s="14">
        <f t="shared" si="14"/>
        <v>106</v>
      </c>
      <c r="B146" s="22" t="s">
        <v>94</v>
      </c>
      <c r="C146" s="93">
        <v>21106</v>
      </c>
      <c r="D146" s="22" t="s">
        <v>84</v>
      </c>
      <c r="E146" s="93" t="s">
        <v>143</v>
      </c>
      <c r="F146" s="15" t="s">
        <v>229</v>
      </c>
      <c r="G146" s="15" t="s">
        <v>229</v>
      </c>
      <c r="H146" s="15" t="s">
        <v>231</v>
      </c>
      <c r="I146" s="15" t="s">
        <v>231</v>
      </c>
      <c r="J146" s="32"/>
      <c r="K146" s="33">
        <v>1000000</v>
      </c>
      <c r="L146" s="33">
        <v>1000000</v>
      </c>
      <c r="M146" s="789" t="s">
        <v>449</v>
      </c>
      <c r="N146" s="269"/>
      <c r="O146" s="274"/>
    </row>
    <row r="147" spans="1:15" s="142" customFormat="1" ht="31.5" x14ac:dyDescent="0.2">
      <c r="A147" s="14">
        <f t="shared" si="14"/>
        <v>107</v>
      </c>
      <c r="B147" s="22" t="s">
        <v>94</v>
      </c>
      <c r="C147" s="93">
        <v>21107</v>
      </c>
      <c r="D147" s="13" t="s">
        <v>108</v>
      </c>
      <c r="E147" s="93" t="s">
        <v>144</v>
      </c>
      <c r="F147" s="15" t="s">
        <v>229</v>
      </c>
      <c r="G147" s="15" t="s">
        <v>229</v>
      </c>
      <c r="H147" s="15" t="s">
        <v>231</v>
      </c>
      <c r="I147" s="15" t="s">
        <v>231</v>
      </c>
      <c r="J147" s="32"/>
      <c r="K147" s="35">
        <v>5000000</v>
      </c>
      <c r="L147" s="35">
        <v>5000000</v>
      </c>
      <c r="M147" s="789"/>
      <c r="N147" s="269"/>
      <c r="O147" s="274"/>
    </row>
    <row r="148" spans="1:15" s="142" customFormat="1" ht="47.25" x14ac:dyDescent="0.2">
      <c r="A148" s="14">
        <f t="shared" si="14"/>
        <v>108</v>
      </c>
      <c r="B148" s="22" t="s">
        <v>94</v>
      </c>
      <c r="C148" s="93">
        <v>21108</v>
      </c>
      <c r="D148" s="22" t="s">
        <v>183</v>
      </c>
      <c r="E148" s="93" t="s">
        <v>144</v>
      </c>
      <c r="F148" s="15" t="s">
        <v>229</v>
      </c>
      <c r="G148" s="15" t="s">
        <v>229</v>
      </c>
      <c r="H148" s="15" t="s">
        <v>231</v>
      </c>
      <c r="I148" s="15" t="s">
        <v>231</v>
      </c>
      <c r="J148" s="32"/>
      <c r="K148" s="33">
        <v>2000000</v>
      </c>
      <c r="L148" s="33">
        <v>2000000</v>
      </c>
      <c r="M148" s="789"/>
      <c r="N148" s="269"/>
      <c r="O148" s="274"/>
    </row>
    <row r="149" spans="1:15" s="142" customFormat="1" ht="31.5" x14ac:dyDescent="0.2">
      <c r="A149" s="14">
        <f t="shared" si="14"/>
        <v>109</v>
      </c>
      <c r="B149" s="22" t="s">
        <v>94</v>
      </c>
      <c r="C149" s="93">
        <v>21109</v>
      </c>
      <c r="D149" s="23" t="s">
        <v>66</v>
      </c>
      <c r="E149" s="93" t="s">
        <v>143</v>
      </c>
      <c r="F149" s="15" t="s">
        <v>229</v>
      </c>
      <c r="G149" s="15" t="s">
        <v>229</v>
      </c>
      <c r="H149" s="15" t="s">
        <v>231</v>
      </c>
      <c r="I149" s="15" t="s">
        <v>231</v>
      </c>
      <c r="J149" s="32"/>
      <c r="K149" s="35">
        <v>500000</v>
      </c>
      <c r="L149" s="35">
        <v>500000</v>
      </c>
      <c r="M149" s="789" t="s">
        <v>250</v>
      </c>
      <c r="N149" s="269"/>
      <c r="O149" s="274"/>
    </row>
    <row r="150" spans="1:15" s="142" customFormat="1" ht="31.5" x14ac:dyDescent="0.2">
      <c r="A150" s="14">
        <f t="shared" si="14"/>
        <v>110</v>
      </c>
      <c r="B150" s="22" t="s">
        <v>94</v>
      </c>
      <c r="C150" s="93">
        <v>21110</v>
      </c>
      <c r="D150" s="22" t="s">
        <v>81</v>
      </c>
      <c r="E150" s="93" t="s">
        <v>143</v>
      </c>
      <c r="F150" s="15" t="s">
        <v>229</v>
      </c>
      <c r="G150" s="15" t="s">
        <v>229</v>
      </c>
      <c r="H150" s="15" t="s">
        <v>231</v>
      </c>
      <c r="I150" s="15" t="s">
        <v>231</v>
      </c>
      <c r="J150" s="32"/>
      <c r="K150" s="33">
        <v>1000000</v>
      </c>
      <c r="L150" s="33">
        <v>1000000</v>
      </c>
      <c r="M150" s="789" t="s">
        <v>431</v>
      </c>
      <c r="N150" s="269"/>
      <c r="O150" s="274"/>
    </row>
    <row r="151" spans="1:15" s="142" customFormat="1" ht="47.25" x14ac:dyDescent="0.2">
      <c r="A151" s="14">
        <f t="shared" si="14"/>
        <v>111</v>
      </c>
      <c r="B151" s="22" t="s">
        <v>94</v>
      </c>
      <c r="C151" s="93">
        <v>21111</v>
      </c>
      <c r="D151" s="22" t="s">
        <v>79</v>
      </c>
      <c r="E151" s="93" t="s">
        <v>144</v>
      </c>
      <c r="F151" s="15" t="s">
        <v>229</v>
      </c>
      <c r="G151" s="15" t="s">
        <v>229</v>
      </c>
      <c r="H151" s="15" t="s">
        <v>231</v>
      </c>
      <c r="I151" s="15" t="s">
        <v>231</v>
      </c>
      <c r="J151" s="32"/>
      <c r="K151" s="33">
        <v>2000000</v>
      </c>
      <c r="L151" s="33">
        <v>2000000</v>
      </c>
      <c r="M151" s="789"/>
      <c r="N151" s="269"/>
      <c r="O151" s="274"/>
    </row>
    <row r="152" spans="1:15" s="142" customFormat="1" ht="31.5" x14ac:dyDescent="0.2">
      <c r="A152" s="14">
        <f t="shared" si="14"/>
        <v>112</v>
      </c>
      <c r="B152" s="22" t="s">
        <v>94</v>
      </c>
      <c r="C152" s="93">
        <v>21112</v>
      </c>
      <c r="D152" s="22" t="s">
        <v>75</v>
      </c>
      <c r="E152" s="93" t="s">
        <v>144</v>
      </c>
      <c r="F152" s="15" t="s">
        <v>229</v>
      </c>
      <c r="G152" s="15" t="s">
        <v>229</v>
      </c>
      <c r="H152" s="15" t="s">
        <v>231</v>
      </c>
      <c r="I152" s="15" t="s">
        <v>231</v>
      </c>
      <c r="J152" s="32"/>
      <c r="K152" s="33">
        <f>1000000+500000</f>
        <v>1500000</v>
      </c>
      <c r="L152" s="33">
        <f>1000000+500000</f>
        <v>1500000</v>
      </c>
      <c r="M152" s="789"/>
      <c r="N152" s="269"/>
      <c r="O152" s="274"/>
    </row>
    <row r="153" spans="1:15" s="142" customFormat="1" ht="31.5" x14ac:dyDescent="0.2">
      <c r="A153" s="14">
        <f t="shared" si="14"/>
        <v>113</v>
      </c>
      <c r="B153" s="22" t="s">
        <v>94</v>
      </c>
      <c r="C153" s="93">
        <v>21113</v>
      </c>
      <c r="D153" s="22" t="s">
        <v>87</v>
      </c>
      <c r="E153" s="93" t="s">
        <v>143</v>
      </c>
      <c r="F153" s="15" t="s">
        <v>229</v>
      </c>
      <c r="G153" s="15" t="s">
        <v>229</v>
      </c>
      <c r="H153" s="15" t="s">
        <v>229</v>
      </c>
      <c r="I153" s="15" t="s">
        <v>229</v>
      </c>
      <c r="J153" s="32"/>
      <c r="K153" s="33">
        <v>1000000</v>
      </c>
      <c r="L153" s="33">
        <v>1000000</v>
      </c>
      <c r="M153" s="789"/>
      <c r="N153" s="269"/>
      <c r="O153" s="274"/>
    </row>
    <row r="154" spans="1:15" s="142" customFormat="1" ht="63" x14ac:dyDescent="0.2">
      <c r="A154" s="14">
        <f t="shared" si="14"/>
        <v>114</v>
      </c>
      <c r="B154" s="22" t="s">
        <v>94</v>
      </c>
      <c r="C154" s="93">
        <v>21114</v>
      </c>
      <c r="D154" s="13" t="s">
        <v>193</v>
      </c>
      <c r="E154" s="93" t="s">
        <v>144</v>
      </c>
      <c r="F154" s="15" t="s">
        <v>233</v>
      </c>
      <c r="G154" s="15" t="s">
        <v>233</v>
      </c>
      <c r="H154" s="15" t="s">
        <v>234</v>
      </c>
      <c r="I154" s="15" t="s">
        <v>234</v>
      </c>
      <c r="J154" s="35"/>
      <c r="K154" s="33">
        <v>2000000</v>
      </c>
      <c r="L154" s="33">
        <v>2000000</v>
      </c>
      <c r="M154" s="789"/>
      <c r="N154" s="269"/>
      <c r="O154" s="274"/>
    </row>
    <row r="155" spans="1:15" s="142" customFormat="1" ht="47.25" x14ac:dyDescent="0.2">
      <c r="A155" s="14">
        <f t="shared" si="14"/>
        <v>115</v>
      </c>
      <c r="B155" s="22" t="s">
        <v>94</v>
      </c>
      <c r="C155" s="93">
        <v>21115</v>
      </c>
      <c r="D155" s="22" t="s">
        <v>199</v>
      </c>
      <c r="E155" s="93" t="s">
        <v>143</v>
      </c>
      <c r="F155" s="15" t="s">
        <v>229</v>
      </c>
      <c r="G155" s="15" t="s">
        <v>229</v>
      </c>
      <c r="H155" s="15" t="s">
        <v>229</v>
      </c>
      <c r="I155" s="15" t="s">
        <v>229</v>
      </c>
      <c r="J155" s="32"/>
      <c r="K155" s="33">
        <v>1000000</v>
      </c>
      <c r="L155" s="33">
        <v>1000000</v>
      </c>
      <c r="M155" s="789"/>
      <c r="N155" s="269"/>
      <c r="O155" s="274"/>
    </row>
    <row r="156" spans="1:15" s="142" customFormat="1" ht="63" x14ac:dyDescent="0.2">
      <c r="A156" s="14">
        <f t="shared" si="14"/>
        <v>116</v>
      </c>
      <c r="B156" s="22" t="s">
        <v>94</v>
      </c>
      <c r="C156" s="93">
        <v>21116</v>
      </c>
      <c r="D156" s="13" t="s">
        <v>177</v>
      </c>
      <c r="E156" s="93" t="s">
        <v>143</v>
      </c>
      <c r="F156" s="15" t="s">
        <v>233</v>
      </c>
      <c r="G156" s="15" t="s">
        <v>233</v>
      </c>
      <c r="H156" s="15" t="s">
        <v>233</v>
      </c>
      <c r="I156" s="15" t="s">
        <v>233</v>
      </c>
      <c r="J156" s="35"/>
      <c r="K156" s="33">
        <v>1000000</v>
      </c>
      <c r="L156" s="33">
        <v>1000000</v>
      </c>
      <c r="M156" s="789"/>
      <c r="N156" s="269"/>
      <c r="O156" s="274"/>
    </row>
    <row r="157" spans="1:15" s="142" customFormat="1" ht="31.5" x14ac:dyDescent="0.2">
      <c r="A157" s="14">
        <f t="shared" si="14"/>
        <v>117</v>
      </c>
      <c r="B157" s="22" t="s">
        <v>94</v>
      </c>
      <c r="C157" s="93">
        <v>21117</v>
      </c>
      <c r="D157" s="13" t="s">
        <v>26</v>
      </c>
      <c r="E157" s="93" t="s">
        <v>144</v>
      </c>
      <c r="F157" s="15" t="s">
        <v>229</v>
      </c>
      <c r="G157" s="15" t="s">
        <v>229</v>
      </c>
      <c r="H157" s="15" t="s">
        <v>231</v>
      </c>
      <c r="I157" s="15" t="s">
        <v>231</v>
      </c>
      <c r="J157" s="35"/>
      <c r="K157" s="33">
        <v>2000000</v>
      </c>
      <c r="L157" s="33">
        <v>2000000</v>
      </c>
      <c r="M157" s="789"/>
      <c r="N157" s="269"/>
      <c r="O157" s="274"/>
    </row>
    <row r="158" spans="1:15" s="142" customFormat="1" ht="47.25" x14ac:dyDescent="0.2">
      <c r="A158" s="14">
        <f t="shared" si="14"/>
        <v>118</v>
      </c>
      <c r="B158" s="22" t="s">
        <v>94</v>
      </c>
      <c r="C158" s="93">
        <v>21118</v>
      </c>
      <c r="D158" s="22" t="s">
        <v>42</v>
      </c>
      <c r="E158" s="93" t="s">
        <v>144</v>
      </c>
      <c r="F158" s="15" t="s">
        <v>229</v>
      </c>
      <c r="G158" s="15" t="s">
        <v>229</v>
      </c>
      <c r="H158" s="15" t="s">
        <v>231</v>
      </c>
      <c r="I158" s="15" t="s">
        <v>231</v>
      </c>
      <c r="J158" s="32"/>
      <c r="K158" s="33">
        <v>2000000</v>
      </c>
      <c r="L158" s="33">
        <v>2000000</v>
      </c>
      <c r="M158" s="789" t="s">
        <v>455</v>
      </c>
      <c r="N158" s="269"/>
      <c r="O158" s="274"/>
    </row>
    <row r="159" spans="1:15" s="412" customFormat="1" ht="31.5" x14ac:dyDescent="0.2">
      <c r="A159" s="403">
        <f t="shared" si="14"/>
        <v>119</v>
      </c>
      <c r="B159" s="404" t="s">
        <v>94</v>
      </c>
      <c r="C159" s="405">
        <v>21119</v>
      </c>
      <c r="D159" s="406" t="s">
        <v>27</v>
      </c>
      <c r="E159" s="405" t="s">
        <v>143</v>
      </c>
      <c r="F159" s="407" t="s">
        <v>229</v>
      </c>
      <c r="G159" s="407" t="s">
        <v>229</v>
      </c>
      <c r="H159" s="407" t="s">
        <v>229</v>
      </c>
      <c r="I159" s="407" t="s">
        <v>229</v>
      </c>
      <c r="J159" s="408"/>
      <c r="K159" s="409">
        <v>1000000</v>
      </c>
      <c r="L159" s="409">
        <v>1000000</v>
      </c>
      <c r="M159" s="789" t="s">
        <v>1272</v>
      </c>
      <c r="N159" s="798"/>
      <c r="O159" s="411"/>
    </row>
    <row r="160" spans="1:15" s="142" customFormat="1" ht="47.25" x14ac:dyDescent="0.2">
      <c r="A160" s="14">
        <f t="shared" si="14"/>
        <v>120</v>
      </c>
      <c r="B160" s="22" t="s">
        <v>94</v>
      </c>
      <c r="C160" s="93">
        <v>21120</v>
      </c>
      <c r="D160" s="13" t="s">
        <v>28</v>
      </c>
      <c r="E160" s="93" t="s">
        <v>143</v>
      </c>
      <c r="F160" s="15" t="s">
        <v>229</v>
      </c>
      <c r="G160" s="15" t="s">
        <v>229</v>
      </c>
      <c r="H160" s="15" t="s">
        <v>229</v>
      </c>
      <c r="I160" s="15" t="s">
        <v>229</v>
      </c>
      <c r="J160" s="35"/>
      <c r="K160" s="33">
        <v>1000000</v>
      </c>
      <c r="L160" s="33">
        <v>1000000</v>
      </c>
      <c r="M160" s="789"/>
      <c r="N160" s="269"/>
      <c r="O160" s="274"/>
    </row>
    <row r="161" spans="1:15" s="142" customFormat="1" ht="31.5" x14ac:dyDescent="0.2">
      <c r="A161" s="14">
        <f t="shared" si="14"/>
        <v>121</v>
      </c>
      <c r="B161" s="22" t="s">
        <v>94</v>
      </c>
      <c r="C161" s="93">
        <v>21121</v>
      </c>
      <c r="D161" s="22" t="s">
        <v>70</v>
      </c>
      <c r="E161" s="93" t="s">
        <v>144</v>
      </c>
      <c r="F161" s="15" t="s">
        <v>229</v>
      </c>
      <c r="G161" s="15" t="s">
        <v>229</v>
      </c>
      <c r="H161" s="15" t="s">
        <v>231</v>
      </c>
      <c r="I161" s="15" t="s">
        <v>231</v>
      </c>
      <c r="J161" s="32"/>
      <c r="K161" s="33">
        <f>1000000+2250000</f>
        <v>3250000</v>
      </c>
      <c r="L161" s="33">
        <f>1000000+2250000</f>
        <v>3250000</v>
      </c>
      <c r="M161" s="791" t="s">
        <v>431</v>
      </c>
      <c r="N161" s="269"/>
      <c r="O161" s="274"/>
    </row>
    <row r="162" spans="1:15" s="142" customFormat="1" ht="31.5" x14ac:dyDescent="0.2">
      <c r="A162" s="14">
        <f t="shared" si="14"/>
        <v>122</v>
      </c>
      <c r="B162" s="22" t="s">
        <v>94</v>
      </c>
      <c r="C162" s="93">
        <v>21122</v>
      </c>
      <c r="D162" s="22" t="s">
        <v>76</v>
      </c>
      <c r="E162" s="93" t="s">
        <v>143</v>
      </c>
      <c r="F162" s="15" t="s">
        <v>229</v>
      </c>
      <c r="G162" s="15" t="s">
        <v>229</v>
      </c>
      <c r="H162" s="15" t="s">
        <v>231</v>
      </c>
      <c r="I162" s="15" t="s">
        <v>231</v>
      </c>
      <c r="J162" s="32"/>
      <c r="K162" s="33">
        <v>1000000</v>
      </c>
      <c r="L162" s="33">
        <v>1000000</v>
      </c>
      <c r="M162" s="789" t="s">
        <v>449</v>
      </c>
      <c r="N162" s="269"/>
      <c r="O162" s="274"/>
    </row>
    <row r="163" spans="1:15" s="142" customFormat="1" ht="31.5" x14ac:dyDescent="0.2">
      <c r="A163" s="14">
        <f t="shared" si="14"/>
        <v>123</v>
      </c>
      <c r="B163" s="22" t="s">
        <v>94</v>
      </c>
      <c r="C163" s="93">
        <v>21123</v>
      </c>
      <c r="D163" s="22" t="s">
        <v>77</v>
      </c>
      <c r="E163" s="93" t="s">
        <v>143</v>
      </c>
      <c r="F163" s="15" t="s">
        <v>233</v>
      </c>
      <c r="G163" s="15" t="s">
        <v>233</v>
      </c>
      <c r="H163" s="15" t="s">
        <v>233</v>
      </c>
      <c r="I163" s="15" t="s">
        <v>233</v>
      </c>
      <c r="J163" s="32"/>
      <c r="K163" s="33">
        <v>1000000</v>
      </c>
      <c r="L163" s="33">
        <v>1000000</v>
      </c>
      <c r="M163" s="789" t="s">
        <v>456</v>
      </c>
      <c r="N163" s="269"/>
      <c r="O163" s="274"/>
    </row>
    <row r="164" spans="1:15" s="142" customFormat="1" ht="47.25" x14ac:dyDescent="0.2">
      <c r="A164" s="14">
        <f t="shared" si="14"/>
        <v>124</v>
      </c>
      <c r="B164" s="22" t="s">
        <v>94</v>
      </c>
      <c r="C164" s="93">
        <v>21124</v>
      </c>
      <c r="D164" s="13" t="s">
        <v>200</v>
      </c>
      <c r="E164" s="13" t="s">
        <v>144</v>
      </c>
      <c r="F164" s="15" t="s">
        <v>229</v>
      </c>
      <c r="G164" s="15" t="s">
        <v>229</v>
      </c>
      <c r="H164" s="15" t="s">
        <v>231</v>
      </c>
      <c r="I164" s="15" t="s">
        <v>231</v>
      </c>
      <c r="J164" s="32"/>
      <c r="K164" s="33">
        <v>4000000</v>
      </c>
      <c r="L164" s="33">
        <f>K164</f>
        <v>4000000</v>
      </c>
      <c r="M164" s="789"/>
      <c r="N164" s="269"/>
      <c r="O164" s="274"/>
    </row>
    <row r="165" spans="1:15" s="142" customFormat="1" ht="47.25" x14ac:dyDescent="0.2">
      <c r="A165" s="14">
        <f t="shared" si="14"/>
        <v>125</v>
      </c>
      <c r="B165" s="22" t="s">
        <v>94</v>
      </c>
      <c r="C165" s="93">
        <v>21125</v>
      </c>
      <c r="D165" s="22" t="s">
        <v>46</v>
      </c>
      <c r="E165" s="93" t="s">
        <v>143</v>
      </c>
      <c r="F165" s="15" t="s">
        <v>229</v>
      </c>
      <c r="G165" s="15" t="s">
        <v>229</v>
      </c>
      <c r="H165" s="15" t="s">
        <v>231</v>
      </c>
      <c r="I165" s="15" t="s">
        <v>231</v>
      </c>
      <c r="J165" s="32"/>
      <c r="K165" s="33">
        <v>500000</v>
      </c>
      <c r="L165" s="33">
        <v>500000</v>
      </c>
      <c r="M165" s="789" t="s">
        <v>431</v>
      </c>
      <c r="N165" s="269"/>
      <c r="O165" s="274"/>
    </row>
    <row r="166" spans="1:15" s="142" customFormat="1" ht="31.5" x14ac:dyDescent="0.2">
      <c r="A166" s="14">
        <f t="shared" si="14"/>
        <v>126</v>
      </c>
      <c r="B166" s="22" t="s">
        <v>94</v>
      </c>
      <c r="C166" s="93">
        <v>21126</v>
      </c>
      <c r="D166" s="22" t="s">
        <v>73</v>
      </c>
      <c r="E166" s="93" t="s">
        <v>144</v>
      </c>
      <c r="F166" s="15" t="s">
        <v>229</v>
      </c>
      <c r="G166" s="15" t="s">
        <v>229</v>
      </c>
      <c r="H166" s="15" t="s">
        <v>231</v>
      </c>
      <c r="I166" s="15" t="s">
        <v>231</v>
      </c>
      <c r="J166" s="32"/>
      <c r="K166" s="33">
        <f>4000000+1000000</f>
        <v>5000000</v>
      </c>
      <c r="L166" s="33">
        <f>4000000+1000000</f>
        <v>5000000</v>
      </c>
      <c r="M166" s="789"/>
      <c r="N166" s="269"/>
      <c r="O166" s="274"/>
    </row>
    <row r="167" spans="1:15" s="142" customFormat="1" ht="31.5" x14ac:dyDescent="0.2">
      <c r="A167" s="14">
        <f t="shared" si="14"/>
        <v>127</v>
      </c>
      <c r="B167" s="22" t="s">
        <v>94</v>
      </c>
      <c r="C167" s="93">
        <v>21127</v>
      </c>
      <c r="D167" s="13" t="s">
        <v>111</v>
      </c>
      <c r="E167" s="93" t="s">
        <v>143</v>
      </c>
      <c r="F167" s="15" t="s">
        <v>229</v>
      </c>
      <c r="G167" s="15" t="s">
        <v>229</v>
      </c>
      <c r="H167" s="15" t="s">
        <v>231</v>
      </c>
      <c r="I167" s="15" t="s">
        <v>231</v>
      </c>
      <c r="J167" s="32"/>
      <c r="K167" s="33">
        <v>1000000</v>
      </c>
      <c r="L167" s="33">
        <v>1000000</v>
      </c>
      <c r="M167" s="789" t="s">
        <v>431</v>
      </c>
      <c r="N167" s="269"/>
      <c r="O167" s="274"/>
    </row>
    <row r="168" spans="1:15" s="142" customFormat="1" ht="47.25" x14ac:dyDescent="0.2">
      <c r="A168" s="14">
        <f t="shared" si="14"/>
        <v>128</v>
      </c>
      <c r="B168" s="22" t="s">
        <v>94</v>
      </c>
      <c r="C168" s="93">
        <v>21128</v>
      </c>
      <c r="D168" s="22" t="s">
        <v>47</v>
      </c>
      <c r="E168" s="93" t="s">
        <v>144</v>
      </c>
      <c r="F168" s="15" t="s">
        <v>233</v>
      </c>
      <c r="G168" s="15" t="s">
        <v>233</v>
      </c>
      <c r="H168" s="15" t="s">
        <v>234</v>
      </c>
      <c r="I168" s="15" t="s">
        <v>234</v>
      </c>
      <c r="J168" s="32"/>
      <c r="K168" s="33">
        <v>2000000</v>
      </c>
      <c r="L168" s="33">
        <v>2000000</v>
      </c>
      <c r="M168" s="789"/>
      <c r="N168" s="269"/>
      <c r="O168" s="274"/>
    </row>
    <row r="169" spans="1:15" s="142" customFormat="1" ht="63" x14ac:dyDescent="0.2">
      <c r="A169" s="14">
        <f t="shared" ref="A169:A194" si="15">A168+1</f>
        <v>129</v>
      </c>
      <c r="B169" s="22" t="s">
        <v>94</v>
      </c>
      <c r="C169" s="93">
        <v>21129</v>
      </c>
      <c r="D169" s="22" t="s">
        <v>195</v>
      </c>
      <c r="E169" s="93" t="s">
        <v>144</v>
      </c>
      <c r="F169" s="15" t="s">
        <v>229</v>
      </c>
      <c r="G169" s="15" t="s">
        <v>229</v>
      </c>
      <c r="H169" s="15" t="s">
        <v>231</v>
      </c>
      <c r="I169" s="15" t="s">
        <v>231</v>
      </c>
      <c r="J169" s="32"/>
      <c r="K169" s="33">
        <v>3000000</v>
      </c>
      <c r="L169" s="33">
        <v>3000000</v>
      </c>
      <c r="M169" s="789"/>
      <c r="N169" s="269"/>
      <c r="O169" s="274"/>
    </row>
    <row r="170" spans="1:15" s="142" customFormat="1" ht="31.5" x14ac:dyDescent="0.2">
      <c r="A170" s="14">
        <f t="shared" si="15"/>
        <v>130</v>
      </c>
      <c r="B170" s="22" t="s">
        <v>92</v>
      </c>
      <c r="C170" s="93">
        <v>21130</v>
      </c>
      <c r="D170" s="22" t="s">
        <v>4</v>
      </c>
      <c r="E170" s="93" t="s">
        <v>144</v>
      </c>
      <c r="F170" s="15" t="s">
        <v>229</v>
      </c>
      <c r="G170" s="15" t="s">
        <v>229</v>
      </c>
      <c r="H170" s="15" t="s">
        <v>231</v>
      </c>
      <c r="I170" s="15" t="s">
        <v>231</v>
      </c>
      <c r="J170" s="33">
        <v>1200000</v>
      </c>
      <c r="K170" s="35"/>
      <c r="L170" s="33">
        <v>1200000</v>
      </c>
      <c r="M170" s="789" t="s">
        <v>431</v>
      </c>
      <c r="N170" s="269" t="s">
        <v>551</v>
      </c>
      <c r="O170" s="274"/>
    </row>
    <row r="171" spans="1:15" s="142" customFormat="1" ht="47.25" x14ac:dyDescent="0.2">
      <c r="A171" s="14">
        <f t="shared" si="15"/>
        <v>131</v>
      </c>
      <c r="B171" s="22" t="s">
        <v>94</v>
      </c>
      <c r="C171" s="93">
        <v>21131</v>
      </c>
      <c r="D171" s="13" t="s">
        <v>201</v>
      </c>
      <c r="E171" s="93" t="s">
        <v>143</v>
      </c>
      <c r="F171" s="15" t="s">
        <v>233</v>
      </c>
      <c r="G171" s="15" t="s">
        <v>233</v>
      </c>
      <c r="H171" s="15" t="s">
        <v>233</v>
      </c>
      <c r="I171" s="15" t="s">
        <v>233</v>
      </c>
      <c r="J171" s="32"/>
      <c r="K171" s="33">
        <v>1000000</v>
      </c>
      <c r="L171" s="33">
        <v>1000000</v>
      </c>
      <c r="M171" s="420"/>
      <c r="N171" s="89"/>
      <c r="O171" s="274"/>
    </row>
    <row r="172" spans="1:15" s="142" customFormat="1" ht="47.25" x14ac:dyDescent="0.2">
      <c r="A172" s="14">
        <f t="shared" si="15"/>
        <v>132</v>
      </c>
      <c r="B172" s="22" t="s">
        <v>94</v>
      </c>
      <c r="C172" s="93">
        <v>21132</v>
      </c>
      <c r="D172" s="13" t="s">
        <v>29</v>
      </c>
      <c r="E172" s="93" t="s">
        <v>143</v>
      </c>
      <c r="F172" s="15" t="s">
        <v>229</v>
      </c>
      <c r="G172" s="15" t="s">
        <v>229</v>
      </c>
      <c r="H172" s="15" t="s">
        <v>229</v>
      </c>
      <c r="I172" s="15" t="s">
        <v>229</v>
      </c>
      <c r="J172" s="32"/>
      <c r="K172" s="33">
        <v>1000000</v>
      </c>
      <c r="L172" s="33">
        <v>1000000</v>
      </c>
      <c r="M172" s="420" t="s">
        <v>455</v>
      </c>
      <c r="N172" s="89"/>
      <c r="O172" s="274"/>
    </row>
    <row r="173" spans="1:15" s="142" customFormat="1" ht="31.5" x14ac:dyDescent="0.2">
      <c r="A173" s="14">
        <f t="shared" si="15"/>
        <v>133</v>
      </c>
      <c r="B173" s="22" t="s">
        <v>94</v>
      </c>
      <c r="C173" s="93">
        <v>21133</v>
      </c>
      <c r="D173" s="13" t="s">
        <v>30</v>
      </c>
      <c r="E173" s="93" t="s">
        <v>144</v>
      </c>
      <c r="F173" s="15" t="s">
        <v>229</v>
      </c>
      <c r="G173" s="15" t="s">
        <v>229</v>
      </c>
      <c r="H173" s="15" t="s">
        <v>229</v>
      </c>
      <c r="I173" s="15" t="s">
        <v>231</v>
      </c>
      <c r="J173" s="32"/>
      <c r="K173" s="33">
        <v>1500000</v>
      </c>
      <c r="L173" s="33">
        <v>1500000</v>
      </c>
      <c r="M173" s="420"/>
      <c r="N173" s="89"/>
      <c r="O173" s="274"/>
    </row>
    <row r="174" spans="1:15" s="142" customFormat="1" ht="31.5" x14ac:dyDescent="0.2">
      <c r="A174" s="14">
        <f t="shared" si="15"/>
        <v>134</v>
      </c>
      <c r="B174" s="22" t="s">
        <v>94</v>
      </c>
      <c r="C174" s="93">
        <v>21134</v>
      </c>
      <c r="D174" s="22" t="s">
        <v>116</v>
      </c>
      <c r="E174" s="93" t="s">
        <v>144</v>
      </c>
      <c r="F174" s="15" t="s">
        <v>229</v>
      </c>
      <c r="G174" s="15" t="s">
        <v>229</v>
      </c>
      <c r="H174" s="15" t="s">
        <v>229</v>
      </c>
      <c r="I174" s="15" t="s">
        <v>231</v>
      </c>
      <c r="J174" s="32"/>
      <c r="K174" s="33">
        <v>4000000</v>
      </c>
      <c r="L174" s="33">
        <v>4000000</v>
      </c>
      <c r="M174" s="420"/>
      <c r="N174" s="89"/>
      <c r="O174" s="274"/>
    </row>
    <row r="175" spans="1:15" s="142" customFormat="1" ht="47.25" x14ac:dyDescent="0.2">
      <c r="A175" s="14">
        <f t="shared" si="15"/>
        <v>135</v>
      </c>
      <c r="B175" s="22" t="s">
        <v>94</v>
      </c>
      <c r="C175" s="93">
        <v>21135</v>
      </c>
      <c r="D175" s="22" t="s">
        <v>48</v>
      </c>
      <c r="E175" s="93" t="s">
        <v>144</v>
      </c>
      <c r="F175" s="15" t="s">
        <v>233</v>
      </c>
      <c r="G175" s="15" t="s">
        <v>233</v>
      </c>
      <c r="H175" s="15" t="s">
        <v>234</v>
      </c>
      <c r="I175" s="15" t="s">
        <v>234</v>
      </c>
      <c r="J175" s="32"/>
      <c r="K175" s="33">
        <v>2000000</v>
      </c>
      <c r="L175" s="33">
        <v>2000000</v>
      </c>
      <c r="M175" s="402" t="s">
        <v>457</v>
      </c>
      <c r="N175" s="87"/>
      <c r="O175" s="274" t="s">
        <v>447</v>
      </c>
    </row>
    <row r="176" spans="1:15" s="142" customFormat="1" ht="47.25" x14ac:dyDescent="0.2">
      <c r="A176" s="14">
        <f t="shared" si="15"/>
        <v>136</v>
      </c>
      <c r="B176" s="22" t="s">
        <v>94</v>
      </c>
      <c r="C176" s="93">
        <v>21136</v>
      </c>
      <c r="D176" s="22" t="s">
        <v>78</v>
      </c>
      <c r="E176" s="93" t="s">
        <v>143</v>
      </c>
      <c r="F176" s="15" t="s">
        <v>233</v>
      </c>
      <c r="G176" s="15" t="s">
        <v>233</v>
      </c>
      <c r="H176" s="15" t="s">
        <v>233</v>
      </c>
      <c r="I176" s="15" t="s">
        <v>233</v>
      </c>
      <c r="J176" s="32"/>
      <c r="K176" s="33">
        <v>500000</v>
      </c>
      <c r="L176" s="33">
        <v>500000</v>
      </c>
      <c r="M176" s="402"/>
      <c r="N176" s="87"/>
      <c r="O176" s="274"/>
    </row>
    <row r="177" spans="1:15" s="142" customFormat="1" ht="47.25" x14ac:dyDescent="0.2">
      <c r="A177" s="14">
        <f t="shared" si="15"/>
        <v>137</v>
      </c>
      <c r="B177" s="22" t="s">
        <v>94</v>
      </c>
      <c r="C177" s="93">
        <v>21137</v>
      </c>
      <c r="D177" s="22" t="s">
        <v>51</v>
      </c>
      <c r="E177" s="93" t="s">
        <v>144</v>
      </c>
      <c r="F177" s="15" t="s">
        <v>229</v>
      </c>
      <c r="G177" s="15" t="s">
        <v>229</v>
      </c>
      <c r="H177" s="15" t="s">
        <v>231</v>
      </c>
      <c r="I177" s="15" t="s">
        <v>231</v>
      </c>
      <c r="J177" s="32"/>
      <c r="K177" s="33">
        <v>1700000</v>
      </c>
      <c r="L177" s="33">
        <v>1700000</v>
      </c>
      <c r="M177" s="402"/>
      <c r="N177" s="87"/>
      <c r="O177" s="274"/>
    </row>
    <row r="178" spans="1:15" s="142" customFormat="1" ht="31.5" x14ac:dyDescent="0.2">
      <c r="A178" s="14">
        <f t="shared" si="15"/>
        <v>138</v>
      </c>
      <c r="B178" s="22" t="s">
        <v>92</v>
      </c>
      <c r="C178" s="93">
        <v>21138</v>
      </c>
      <c r="D178" s="13" t="s">
        <v>2</v>
      </c>
      <c r="E178" s="93" t="s">
        <v>144</v>
      </c>
      <c r="F178" s="15" t="s">
        <v>229</v>
      </c>
      <c r="G178" s="15" t="s">
        <v>229</v>
      </c>
      <c r="H178" s="15" t="s">
        <v>231</v>
      </c>
      <c r="I178" s="15" t="s">
        <v>231</v>
      </c>
      <c r="J178" s="35">
        <v>2000000</v>
      </c>
      <c r="K178" s="35"/>
      <c r="L178" s="35">
        <v>2000000</v>
      </c>
      <c r="M178" s="402"/>
      <c r="N178" s="87"/>
      <c r="O178" s="274"/>
    </row>
    <row r="179" spans="1:15" s="142" customFormat="1" ht="31.5" x14ac:dyDescent="0.2">
      <c r="A179" s="14">
        <f t="shared" si="15"/>
        <v>139</v>
      </c>
      <c r="B179" s="22" t="s">
        <v>94</v>
      </c>
      <c r="C179" s="93">
        <v>21139</v>
      </c>
      <c r="D179" s="13" t="s">
        <v>31</v>
      </c>
      <c r="E179" s="93" t="s">
        <v>144</v>
      </c>
      <c r="F179" s="15" t="s">
        <v>229</v>
      </c>
      <c r="G179" s="15" t="s">
        <v>229</v>
      </c>
      <c r="H179" s="15" t="s">
        <v>231</v>
      </c>
      <c r="I179" s="15" t="s">
        <v>231</v>
      </c>
      <c r="J179" s="32"/>
      <c r="K179" s="33">
        <v>1500000</v>
      </c>
      <c r="L179" s="33">
        <v>1500000</v>
      </c>
      <c r="M179" s="402" t="s">
        <v>250</v>
      </c>
      <c r="N179" s="87"/>
      <c r="O179" s="274"/>
    </row>
    <row r="180" spans="1:15" s="142" customFormat="1" ht="47.25" x14ac:dyDescent="0.2">
      <c r="A180" s="14">
        <f t="shared" si="15"/>
        <v>140</v>
      </c>
      <c r="B180" s="22" t="s">
        <v>94</v>
      </c>
      <c r="C180" s="93">
        <v>21140</v>
      </c>
      <c r="D180" s="22" t="s">
        <v>196</v>
      </c>
      <c r="E180" s="93" t="s">
        <v>143</v>
      </c>
      <c r="F180" s="15" t="s">
        <v>229</v>
      </c>
      <c r="G180" s="15" t="s">
        <v>229</v>
      </c>
      <c r="H180" s="15" t="s">
        <v>229</v>
      </c>
      <c r="I180" s="15" t="s">
        <v>229</v>
      </c>
      <c r="J180" s="32"/>
      <c r="K180" s="33">
        <v>1000000</v>
      </c>
      <c r="L180" s="33">
        <v>1000000</v>
      </c>
      <c r="M180" s="402"/>
      <c r="N180" s="87"/>
      <c r="O180" s="274"/>
    </row>
    <row r="181" spans="1:15" s="142" customFormat="1" ht="47.25" x14ac:dyDescent="0.2">
      <c r="A181" s="14">
        <f t="shared" si="15"/>
        <v>141</v>
      </c>
      <c r="B181" s="22" t="s">
        <v>94</v>
      </c>
      <c r="C181" s="93">
        <v>21141</v>
      </c>
      <c r="D181" s="13" t="s">
        <v>34</v>
      </c>
      <c r="E181" s="93" t="s">
        <v>143</v>
      </c>
      <c r="F181" s="15" t="s">
        <v>233</v>
      </c>
      <c r="G181" s="15" t="s">
        <v>233</v>
      </c>
      <c r="H181" s="15" t="s">
        <v>233</v>
      </c>
      <c r="I181" s="15" t="s">
        <v>233</v>
      </c>
      <c r="J181" s="32"/>
      <c r="K181" s="33">
        <v>1000000</v>
      </c>
      <c r="L181" s="33">
        <v>1000000</v>
      </c>
      <c r="M181" s="402"/>
      <c r="N181" s="87"/>
      <c r="O181" s="274"/>
    </row>
    <row r="182" spans="1:15" s="142" customFormat="1" ht="31.5" x14ac:dyDescent="0.2">
      <c r="A182" s="14">
        <f t="shared" si="15"/>
        <v>142</v>
      </c>
      <c r="B182" s="22" t="s">
        <v>94</v>
      </c>
      <c r="C182" s="93">
        <v>21142</v>
      </c>
      <c r="D182" s="13" t="s">
        <v>178</v>
      </c>
      <c r="E182" s="93" t="s">
        <v>143</v>
      </c>
      <c r="F182" s="15" t="s">
        <v>229</v>
      </c>
      <c r="G182" s="15" t="s">
        <v>229</v>
      </c>
      <c r="H182" s="15" t="s">
        <v>229</v>
      </c>
      <c r="I182" s="15" t="s">
        <v>229</v>
      </c>
      <c r="J182" s="32"/>
      <c r="K182" s="33">
        <v>1000000</v>
      </c>
      <c r="L182" s="33">
        <v>1000000</v>
      </c>
      <c r="M182" s="402"/>
      <c r="N182" s="87"/>
      <c r="O182" s="274"/>
    </row>
    <row r="183" spans="1:15" s="142" customFormat="1" ht="47.25" x14ac:dyDescent="0.2">
      <c r="A183" s="14">
        <f t="shared" si="15"/>
        <v>143</v>
      </c>
      <c r="B183" s="22" t="s">
        <v>94</v>
      </c>
      <c r="C183" s="93">
        <v>21143</v>
      </c>
      <c r="D183" s="13" t="s">
        <v>33</v>
      </c>
      <c r="E183" s="93" t="s">
        <v>143</v>
      </c>
      <c r="F183" s="15" t="s">
        <v>233</v>
      </c>
      <c r="G183" s="15" t="s">
        <v>233</v>
      </c>
      <c r="H183" s="15" t="s">
        <v>233</v>
      </c>
      <c r="I183" s="15" t="s">
        <v>233</v>
      </c>
      <c r="J183" s="32"/>
      <c r="K183" s="33">
        <v>1000000</v>
      </c>
      <c r="L183" s="33">
        <v>1000000</v>
      </c>
      <c r="M183" s="402"/>
      <c r="N183" s="87"/>
      <c r="O183" s="274"/>
    </row>
    <row r="184" spans="1:15" s="142" customFormat="1" ht="31.5" x14ac:dyDescent="0.2">
      <c r="A184" s="14">
        <f t="shared" si="15"/>
        <v>144</v>
      </c>
      <c r="B184" s="22" t="s">
        <v>94</v>
      </c>
      <c r="C184" s="93">
        <v>21144</v>
      </c>
      <c r="D184" s="22" t="s">
        <v>162</v>
      </c>
      <c r="E184" s="93" t="s">
        <v>143</v>
      </c>
      <c r="F184" s="15" t="s">
        <v>229</v>
      </c>
      <c r="G184" s="15" t="s">
        <v>229</v>
      </c>
      <c r="H184" s="15" t="s">
        <v>229</v>
      </c>
      <c r="I184" s="15" t="s">
        <v>229</v>
      </c>
      <c r="J184" s="32"/>
      <c r="K184" s="33">
        <v>1000000</v>
      </c>
      <c r="L184" s="33">
        <v>1000000</v>
      </c>
      <c r="M184" s="402"/>
      <c r="N184" s="87"/>
      <c r="O184" s="274"/>
    </row>
    <row r="185" spans="1:15" s="142" customFormat="1" ht="31.5" x14ac:dyDescent="0.2">
      <c r="A185" s="14">
        <f t="shared" si="15"/>
        <v>145</v>
      </c>
      <c r="B185" s="22" t="s">
        <v>94</v>
      </c>
      <c r="C185" s="93">
        <v>21145</v>
      </c>
      <c r="D185" s="13" t="s">
        <v>35</v>
      </c>
      <c r="E185" s="93" t="s">
        <v>143</v>
      </c>
      <c r="F185" s="15" t="s">
        <v>229</v>
      </c>
      <c r="G185" s="15" t="s">
        <v>229</v>
      </c>
      <c r="H185" s="15" t="s">
        <v>229</v>
      </c>
      <c r="I185" s="15" t="s">
        <v>229</v>
      </c>
      <c r="J185" s="32"/>
      <c r="K185" s="33">
        <v>1000000</v>
      </c>
      <c r="L185" s="33">
        <v>1000000</v>
      </c>
      <c r="M185" s="402"/>
      <c r="N185" s="87"/>
      <c r="O185" s="274"/>
    </row>
    <row r="186" spans="1:15" s="142" customFormat="1" ht="31.5" x14ac:dyDescent="0.2">
      <c r="A186" s="14">
        <f t="shared" si="15"/>
        <v>146</v>
      </c>
      <c r="B186" s="22" t="s">
        <v>94</v>
      </c>
      <c r="C186" s="93">
        <v>21146</v>
      </c>
      <c r="D186" s="22" t="s">
        <v>74</v>
      </c>
      <c r="E186" s="93" t="s">
        <v>143</v>
      </c>
      <c r="F186" s="15" t="s">
        <v>229</v>
      </c>
      <c r="G186" s="15" t="s">
        <v>229</v>
      </c>
      <c r="H186" s="15" t="s">
        <v>229</v>
      </c>
      <c r="I186" s="15" t="s">
        <v>229</v>
      </c>
      <c r="J186" s="32"/>
      <c r="K186" s="33">
        <v>500000</v>
      </c>
      <c r="L186" s="33">
        <v>500000</v>
      </c>
      <c r="M186" s="402"/>
      <c r="N186" s="87"/>
      <c r="O186" s="274"/>
    </row>
    <row r="187" spans="1:15" s="142" customFormat="1" ht="31.5" x14ac:dyDescent="0.2">
      <c r="A187" s="14">
        <f t="shared" si="15"/>
        <v>147</v>
      </c>
      <c r="B187" s="22" t="s">
        <v>94</v>
      </c>
      <c r="C187" s="93">
        <v>21147</v>
      </c>
      <c r="D187" s="13" t="s">
        <v>202</v>
      </c>
      <c r="E187" s="93" t="s">
        <v>143</v>
      </c>
      <c r="F187" s="15" t="s">
        <v>229</v>
      </c>
      <c r="G187" s="15" t="s">
        <v>229</v>
      </c>
      <c r="H187" s="15" t="s">
        <v>231</v>
      </c>
      <c r="I187" s="15" t="s">
        <v>231</v>
      </c>
      <c r="J187" s="32"/>
      <c r="K187" s="33">
        <v>1000000</v>
      </c>
      <c r="L187" s="33">
        <v>1000000</v>
      </c>
      <c r="M187" s="402" t="s">
        <v>431</v>
      </c>
      <c r="N187" s="87"/>
      <c r="O187" s="274"/>
    </row>
    <row r="188" spans="1:15" s="142" customFormat="1" ht="47.25" x14ac:dyDescent="0.2">
      <c r="A188" s="14">
        <f t="shared" si="15"/>
        <v>148</v>
      </c>
      <c r="B188" s="22" t="s">
        <v>94</v>
      </c>
      <c r="C188" s="93">
        <v>21148</v>
      </c>
      <c r="D188" s="22" t="s">
        <v>52</v>
      </c>
      <c r="E188" s="93" t="s">
        <v>143</v>
      </c>
      <c r="F188" s="15" t="s">
        <v>229</v>
      </c>
      <c r="G188" s="15" t="s">
        <v>229</v>
      </c>
      <c r="H188" s="15" t="s">
        <v>231</v>
      </c>
      <c r="I188" s="15" t="s">
        <v>231</v>
      </c>
      <c r="J188" s="32"/>
      <c r="K188" s="33">
        <v>814000</v>
      </c>
      <c r="L188" s="33">
        <v>814000</v>
      </c>
      <c r="M188" s="402" t="s">
        <v>250</v>
      </c>
      <c r="N188" s="87"/>
      <c r="O188" s="274"/>
    </row>
    <row r="189" spans="1:15" s="142" customFormat="1" ht="31.5" x14ac:dyDescent="0.2">
      <c r="A189" s="14">
        <f t="shared" si="15"/>
        <v>149</v>
      </c>
      <c r="B189" s="22" t="s">
        <v>94</v>
      </c>
      <c r="C189" s="93">
        <v>21149</v>
      </c>
      <c r="D189" s="13" t="s">
        <v>181</v>
      </c>
      <c r="E189" s="93" t="s">
        <v>144</v>
      </c>
      <c r="F189" s="15" t="s">
        <v>229</v>
      </c>
      <c r="G189" s="15" t="s">
        <v>229</v>
      </c>
      <c r="H189" s="15" t="s">
        <v>231</v>
      </c>
      <c r="I189" s="15" t="s">
        <v>231</v>
      </c>
      <c r="J189" s="32"/>
      <c r="K189" s="33">
        <v>2000000</v>
      </c>
      <c r="L189" s="33">
        <v>2000000</v>
      </c>
      <c r="M189" s="402"/>
      <c r="N189" s="87"/>
      <c r="O189" s="274"/>
    </row>
    <row r="190" spans="1:15" s="142" customFormat="1" ht="47.25" x14ac:dyDescent="0.2">
      <c r="A190" s="14">
        <f t="shared" si="15"/>
        <v>150</v>
      </c>
      <c r="B190" s="22" t="s">
        <v>94</v>
      </c>
      <c r="C190" s="93">
        <v>21150</v>
      </c>
      <c r="D190" s="13" t="s">
        <v>186</v>
      </c>
      <c r="E190" s="93" t="s">
        <v>144</v>
      </c>
      <c r="F190" s="15" t="s">
        <v>229</v>
      </c>
      <c r="G190" s="15" t="s">
        <v>229</v>
      </c>
      <c r="H190" s="15" t="s">
        <v>231</v>
      </c>
      <c r="I190" s="15" t="s">
        <v>231</v>
      </c>
      <c r="J190" s="32"/>
      <c r="K190" s="33">
        <v>2000000</v>
      </c>
      <c r="L190" s="33">
        <v>2000000</v>
      </c>
      <c r="M190" s="402"/>
      <c r="N190" s="87"/>
      <c r="O190" s="274"/>
    </row>
    <row r="191" spans="1:15" s="142" customFormat="1" ht="31.5" x14ac:dyDescent="0.2">
      <c r="A191" s="14">
        <f t="shared" si="15"/>
        <v>151</v>
      </c>
      <c r="B191" s="22" t="s">
        <v>94</v>
      </c>
      <c r="C191" s="93">
        <v>21151</v>
      </c>
      <c r="D191" s="13" t="s">
        <v>194</v>
      </c>
      <c r="E191" s="93" t="s">
        <v>144</v>
      </c>
      <c r="F191" s="15" t="s">
        <v>229</v>
      </c>
      <c r="G191" s="15" t="s">
        <v>229</v>
      </c>
      <c r="H191" s="15" t="s">
        <v>231</v>
      </c>
      <c r="I191" s="15" t="s">
        <v>231</v>
      </c>
      <c r="J191" s="32"/>
      <c r="K191" s="33">
        <v>2000000</v>
      </c>
      <c r="L191" s="33">
        <v>2000000</v>
      </c>
      <c r="M191" s="420" t="s">
        <v>250</v>
      </c>
      <c r="N191" s="89"/>
      <c r="O191" s="274"/>
    </row>
    <row r="192" spans="1:15" s="142" customFormat="1" ht="31.5" x14ac:dyDescent="0.2">
      <c r="A192" s="14">
        <f t="shared" si="15"/>
        <v>152</v>
      </c>
      <c r="B192" s="22" t="s">
        <v>94</v>
      </c>
      <c r="C192" s="93">
        <v>21152</v>
      </c>
      <c r="D192" s="13" t="s">
        <v>182</v>
      </c>
      <c r="E192" s="93" t="s">
        <v>144</v>
      </c>
      <c r="F192" s="15" t="s">
        <v>233</v>
      </c>
      <c r="G192" s="15" t="s">
        <v>233</v>
      </c>
      <c r="H192" s="15" t="s">
        <v>234</v>
      </c>
      <c r="I192" s="15" t="s">
        <v>234</v>
      </c>
      <c r="J192" s="32"/>
      <c r="K192" s="33">
        <v>2000000</v>
      </c>
      <c r="L192" s="33">
        <v>2000000</v>
      </c>
      <c r="M192" s="420"/>
      <c r="N192" s="89"/>
      <c r="O192" s="274"/>
    </row>
    <row r="193" spans="1:15" s="142" customFormat="1" ht="31.5" x14ac:dyDescent="0.2">
      <c r="A193" s="14">
        <f t="shared" si="15"/>
        <v>153</v>
      </c>
      <c r="B193" s="22" t="s">
        <v>94</v>
      </c>
      <c r="C193" s="93">
        <v>21153</v>
      </c>
      <c r="D193" s="13" t="s">
        <v>36</v>
      </c>
      <c r="E193" s="93" t="s">
        <v>143</v>
      </c>
      <c r="F193" s="267" t="s">
        <v>229</v>
      </c>
      <c r="G193" s="267" t="s">
        <v>229</v>
      </c>
      <c r="H193" s="15" t="s">
        <v>231</v>
      </c>
      <c r="I193" s="15" t="s">
        <v>231</v>
      </c>
      <c r="J193" s="32"/>
      <c r="K193" s="33">
        <v>1000000</v>
      </c>
      <c r="L193" s="33">
        <v>1000000</v>
      </c>
      <c r="M193" s="420" t="s">
        <v>431</v>
      </c>
      <c r="N193" s="89"/>
      <c r="O193" s="274">
        <v>44204</v>
      </c>
    </row>
    <row r="194" spans="1:15" s="142" customFormat="1" ht="47.25" x14ac:dyDescent="0.2">
      <c r="A194" s="14">
        <f t="shared" si="15"/>
        <v>154</v>
      </c>
      <c r="B194" s="22" t="s">
        <v>94</v>
      </c>
      <c r="C194" s="93">
        <v>21154</v>
      </c>
      <c r="D194" s="13" t="s">
        <v>37</v>
      </c>
      <c r="E194" s="93" t="s">
        <v>144</v>
      </c>
      <c r="F194" s="15" t="s">
        <v>229</v>
      </c>
      <c r="G194" s="15" t="s">
        <v>229</v>
      </c>
      <c r="H194" s="15" t="s">
        <v>231</v>
      </c>
      <c r="I194" s="15" t="s">
        <v>231</v>
      </c>
      <c r="J194" s="32"/>
      <c r="K194" s="33">
        <v>2000000</v>
      </c>
      <c r="L194" s="33">
        <v>2000000</v>
      </c>
      <c r="M194" s="402"/>
      <c r="N194" s="87"/>
      <c r="O194" s="274"/>
    </row>
    <row r="195" spans="1:15" s="273" customFormat="1" ht="15.75" x14ac:dyDescent="0.2">
      <c r="A195" s="174"/>
      <c r="B195" s="28"/>
      <c r="C195" s="18"/>
      <c r="D195" s="19" t="s">
        <v>221</v>
      </c>
      <c r="E195" s="173"/>
      <c r="F195" s="20"/>
      <c r="G195" s="20"/>
      <c r="H195" s="20"/>
      <c r="I195" s="20"/>
      <c r="J195" s="34">
        <f t="shared" ref="J195:K195" si="16">SUM(J102:J194)</f>
        <v>4400000</v>
      </c>
      <c r="K195" s="34">
        <f t="shared" si="16"/>
        <v>138264000</v>
      </c>
      <c r="L195" s="34">
        <f>SUM(L102:L194)</f>
        <v>142664000</v>
      </c>
      <c r="M195" s="788"/>
      <c r="N195" s="88"/>
      <c r="O195" s="275"/>
    </row>
    <row r="196" spans="1:15" s="142" customFormat="1" ht="15.75" x14ac:dyDescent="0.2">
      <c r="A196" s="24"/>
      <c r="B196" s="29"/>
      <c r="C196" s="24"/>
      <c r="D196" s="24"/>
      <c r="E196" s="24"/>
      <c r="F196" s="25"/>
      <c r="G196" s="25"/>
      <c r="H196" s="25"/>
      <c r="I196" s="25"/>
      <c r="J196" s="33"/>
      <c r="K196" s="33"/>
      <c r="L196" s="33"/>
      <c r="M196" s="402"/>
      <c r="N196" s="87"/>
      <c r="O196" s="274"/>
    </row>
    <row r="197" spans="1:15" s="142" customFormat="1" ht="15.75" x14ac:dyDescent="0.2">
      <c r="A197" s="179" t="s">
        <v>223</v>
      </c>
      <c r="B197" s="27"/>
      <c r="C197" s="27"/>
      <c r="D197" s="24"/>
      <c r="E197" s="24"/>
      <c r="F197" s="180"/>
      <c r="G197" s="180"/>
      <c r="H197" s="180"/>
      <c r="I197" s="180"/>
      <c r="J197" s="34">
        <f>+J195+J100+J73+J65+J58+J54+J49+J36+J31+J26+J15</f>
        <v>4900000</v>
      </c>
      <c r="K197" s="34">
        <f>+K195+K100+K73+K65+K58+K54+K49+K36+K31+K26+K15</f>
        <v>267564000</v>
      </c>
      <c r="L197" s="34">
        <f>+L195+L100+L73+L65+L58+L54+L49+L36+L31+L26+L15</f>
        <v>272464000</v>
      </c>
      <c r="M197" s="792"/>
      <c r="N197" s="90"/>
      <c r="O197" s="274"/>
    </row>
    <row r="198" spans="1:15" x14ac:dyDescent="0.2">
      <c r="A198" s="182"/>
      <c r="B198" s="183"/>
      <c r="C198" s="184"/>
      <c r="D198" s="185"/>
      <c r="E198" s="185"/>
      <c r="F198" s="186"/>
      <c r="G198" s="186"/>
      <c r="H198" s="186"/>
      <c r="I198" s="186"/>
      <c r="J198" s="187">
        <f>+J197-4900000</f>
        <v>0</v>
      </c>
      <c r="K198" s="187">
        <f>+K197+-267564000</f>
        <v>0</v>
      </c>
      <c r="L198" s="187">
        <f>+L197-K197-J197</f>
        <v>0</v>
      </c>
      <c r="M198" s="793"/>
      <c r="N198" s="91"/>
    </row>
    <row r="199" spans="1:15" x14ac:dyDescent="0.2">
      <c r="A199" s="1" t="s">
        <v>145</v>
      </c>
      <c r="B199" s="153"/>
      <c r="C199" s="154"/>
      <c r="D199" s="154"/>
      <c r="E199" s="154"/>
      <c r="F199" s="155"/>
      <c r="G199" s="155"/>
      <c r="H199" s="155"/>
      <c r="I199" s="155"/>
      <c r="J199" s="156"/>
      <c r="K199" s="156" t="s">
        <v>146</v>
      </c>
      <c r="L199" s="156"/>
      <c r="M199" s="794"/>
      <c r="N199" s="91"/>
    </row>
    <row r="200" spans="1:15" x14ac:dyDescent="0.2">
      <c r="A200" s="3"/>
      <c r="B200" s="30"/>
      <c r="C200" s="4"/>
      <c r="D200" s="4"/>
      <c r="E200" s="4"/>
      <c r="F200" s="6"/>
      <c r="G200" s="6"/>
      <c r="H200" s="6"/>
      <c r="I200" s="6"/>
      <c r="J200" s="36"/>
      <c r="K200" s="36"/>
      <c r="L200" s="36"/>
      <c r="M200" s="795"/>
      <c r="N200" s="91"/>
    </row>
    <row r="201" spans="1:15" x14ac:dyDescent="0.2">
      <c r="A201" s="3"/>
      <c r="B201" s="30"/>
      <c r="C201" s="4"/>
      <c r="D201" s="4"/>
      <c r="E201" s="4"/>
      <c r="F201" s="6"/>
      <c r="G201" s="6"/>
      <c r="H201" s="6"/>
      <c r="I201" s="6"/>
      <c r="J201" s="36"/>
      <c r="K201" s="36"/>
      <c r="L201" s="36"/>
      <c r="M201" s="795"/>
      <c r="N201" s="91"/>
    </row>
    <row r="202" spans="1:15" x14ac:dyDescent="0.2">
      <c r="A202" s="3"/>
      <c r="B202" s="949" t="s">
        <v>465</v>
      </c>
      <c r="C202" s="949"/>
      <c r="D202" s="949"/>
      <c r="E202" s="949"/>
      <c r="F202" s="6"/>
      <c r="G202" s="6"/>
      <c r="H202" s="6"/>
      <c r="I202" s="6"/>
      <c r="J202" s="36"/>
      <c r="K202" s="36"/>
      <c r="L202" s="96" t="s">
        <v>148</v>
      </c>
      <c r="M202" s="795"/>
      <c r="N202" s="91"/>
    </row>
    <row r="203" spans="1:15" x14ac:dyDescent="0.2">
      <c r="A203" s="3"/>
      <c r="B203" s="958" t="s">
        <v>466</v>
      </c>
      <c r="C203" s="958"/>
      <c r="D203" s="958"/>
      <c r="E203" s="958"/>
      <c r="F203" s="6"/>
      <c r="G203" s="6"/>
      <c r="H203" s="6"/>
      <c r="I203" s="6"/>
      <c r="J203" s="36"/>
      <c r="K203" s="36"/>
      <c r="L203" s="97" t="s">
        <v>119</v>
      </c>
      <c r="M203" s="795"/>
      <c r="N203" s="91"/>
    </row>
    <row r="204" spans="1:15" x14ac:dyDescent="0.2">
      <c r="A204" s="3"/>
      <c r="B204" s="30"/>
      <c r="C204" s="4"/>
      <c r="D204" s="4"/>
      <c r="E204" s="4"/>
      <c r="F204" s="6"/>
      <c r="G204" s="6"/>
      <c r="H204" s="6"/>
      <c r="I204" s="6"/>
      <c r="J204" s="36"/>
      <c r="K204" s="36"/>
      <c r="L204" s="144"/>
      <c r="M204" s="795"/>
      <c r="N204" s="91"/>
    </row>
    <row r="205" spans="1:15" x14ac:dyDescent="0.2">
      <c r="A205" s="1" t="s">
        <v>149</v>
      </c>
      <c r="B205" s="153"/>
      <c r="C205" s="154"/>
      <c r="D205" s="154"/>
      <c r="E205" s="264"/>
      <c r="F205" s="155"/>
      <c r="G205" s="155"/>
      <c r="H205" s="265"/>
      <c r="I205" s="155"/>
      <c r="J205" s="156"/>
      <c r="K205" s="156"/>
      <c r="L205" s="156"/>
      <c r="M205" s="794"/>
      <c r="N205" s="91"/>
    </row>
    <row r="206" spans="1:15" x14ac:dyDescent="0.2">
      <c r="A206" s="3"/>
      <c r="B206" s="30"/>
      <c r="C206" s="4"/>
      <c r="D206" s="4"/>
      <c r="E206" s="143"/>
      <c r="F206" s="6"/>
      <c r="G206" s="6"/>
      <c r="H206" s="189"/>
      <c r="I206" s="6"/>
      <c r="J206" s="36"/>
      <c r="K206" s="36"/>
      <c r="L206" s="36"/>
      <c r="M206" s="795"/>
      <c r="N206" s="91"/>
    </row>
    <row r="207" spans="1:15" x14ac:dyDescent="0.2">
      <c r="A207" s="3"/>
      <c r="B207" s="30"/>
      <c r="C207" s="4"/>
      <c r="D207" s="4"/>
      <c r="E207" s="143"/>
      <c r="F207" s="6"/>
      <c r="G207" s="6"/>
      <c r="H207" s="189"/>
      <c r="I207" s="6"/>
      <c r="J207" s="36"/>
      <c r="K207" s="36"/>
      <c r="L207" s="36"/>
      <c r="M207" s="795"/>
      <c r="N207" s="91"/>
    </row>
    <row r="208" spans="1:15" x14ac:dyDescent="0.2">
      <c r="A208" s="3"/>
      <c r="B208" s="30"/>
      <c r="C208" s="4"/>
      <c r="D208" s="4"/>
      <c r="E208" s="145"/>
      <c r="F208" s="6"/>
      <c r="G208" s="6"/>
      <c r="H208" s="146"/>
      <c r="I208" s="6"/>
      <c r="J208" s="36"/>
      <c r="K208" s="36"/>
      <c r="L208" s="36"/>
      <c r="M208" s="795"/>
      <c r="N208" s="91"/>
    </row>
    <row r="209" spans="1:14" x14ac:dyDescent="0.2">
      <c r="A209" s="8"/>
      <c r="B209" s="31"/>
      <c r="C209" s="263" t="s">
        <v>156</v>
      </c>
      <c r="D209" s="263"/>
      <c r="E209" s="949" t="s">
        <v>155</v>
      </c>
      <c r="F209" s="949"/>
      <c r="G209" s="949"/>
      <c r="H209" s="6"/>
      <c r="I209" s="949" t="s">
        <v>150</v>
      </c>
      <c r="J209" s="949"/>
      <c r="K209" s="949" t="s">
        <v>151</v>
      </c>
      <c r="L209" s="949"/>
      <c r="M209" s="950"/>
      <c r="N209" s="92"/>
    </row>
    <row r="210" spans="1:14" x14ac:dyDescent="0.2">
      <c r="A210" s="3"/>
      <c r="B210" s="30"/>
      <c r="C210" s="4" t="s">
        <v>157</v>
      </c>
      <c r="D210" s="4"/>
      <c r="E210" s="958" t="s">
        <v>158</v>
      </c>
      <c r="F210" s="958"/>
      <c r="G210" s="958"/>
      <c r="H210" s="6"/>
      <c r="I210" s="958" t="s">
        <v>153</v>
      </c>
      <c r="J210" s="958"/>
      <c r="K210" s="958" t="s">
        <v>157</v>
      </c>
      <c r="L210" s="958"/>
      <c r="M210" s="961"/>
      <c r="N210" s="271"/>
    </row>
    <row r="211" spans="1:14" x14ac:dyDescent="0.2">
      <c r="A211" s="3"/>
      <c r="B211" s="30"/>
      <c r="C211" s="4"/>
      <c r="D211" s="4"/>
      <c r="E211" s="4"/>
      <c r="F211" s="6"/>
      <c r="G211" s="6"/>
      <c r="H211" s="6"/>
      <c r="I211" s="6"/>
      <c r="J211" s="36"/>
      <c r="K211" s="36"/>
      <c r="L211" s="36"/>
      <c r="M211" s="795"/>
      <c r="N211" s="91"/>
    </row>
    <row r="212" spans="1:14" x14ac:dyDescent="0.2">
      <c r="A212" s="3"/>
      <c r="B212" s="30"/>
      <c r="C212" s="4"/>
      <c r="D212" s="4"/>
      <c r="E212" s="4"/>
      <c r="F212" s="6"/>
      <c r="G212" s="6"/>
      <c r="H212" s="6"/>
      <c r="I212" s="6"/>
      <c r="J212" s="36"/>
      <c r="K212" s="36"/>
      <c r="L212" s="36"/>
      <c r="M212" s="795"/>
      <c r="N212" s="91"/>
    </row>
    <row r="213" spans="1:14" x14ac:dyDescent="0.2">
      <c r="A213" s="3"/>
      <c r="B213" s="30"/>
      <c r="C213" s="4"/>
      <c r="D213" s="4"/>
      <c r="E213" s="4"/>
      <c r="F213" s="6"/>
      <c r="G213" s="6"/>
      <c r="H213" s="6"/>
      <c r="I213" s="6"/>
      <c r="J213" s="36"/>
      <c r="K213" s="36"/>
      <c r="L213" s="36"/>
      <c r="M213" s="795"/>
      <c r="N213" s="91"/>
    </row>
    <row r="214" spans="1:14" x14ac:dyDescent="0.2">
      <c r="A214" s="8"/>
      <c r="B214" s="31"/>
      <c r="C214" s="263" t="s">
        <v>235</v>
      </c>
      <c r="D214" s="263"/>
      <c r="E214" s="959" t="s">
        <v>236</v>
      </c>
      <c r="F214" s="959"/>
      <c r="G214" s="959"/>
      <c r="H214" s="6"/>
      <c r="I214" s="949" t="s">
        <v>159</v>
      </c>
      <c r="J214" s="949"/>
      <c r="K214" s="949" t="s">
        <v>152</v>
      </c>
      <c r="L214" s="949"/>
      <c r="M214" s="950"/>
      <c r="N214" s="92"/>
    </row>
    <row r="215" spans="1:14" x14ac:dyDescent="0.2">
      <c r="A215" s="3"/>
      <c r="B215" s="30"/>
      <c r="C215" s="4" t="s">
        <v>153</v>
      </c>
      <c r="D215" s="4"/>
      <c r="E215" s="960" t="s">
        <v>249</v>
      </c>
      <c r="F215" s="960"/>
      <c r="G215" s="960"/>
      <c r="H215" s="6"/>
      <c r="I215" s="958" t="s">
        <v>153</v>
      </c>
      <c r="J215" s="958"/>
      <c r="K215" s="958" t="s">
        <v>157</v>
      </c>
      <c r="L215" s="958"/>
      <c r="M215" s="961"/>
      <c r="N215" s="271"/>
    </row>
    <row r="216" spans="1:14" x14ac:dyDescent="0.2">
      <c r="A216" s="3"/>
      <c r="B216" s="30"/>
      <c r="C216" s="4"/>
      <c r="D216" s="4"/>
      <c r="E216" s="4"/>
      <c r="F216" s="6"/>
      <c r="G216" s="6"/>
      <c r="H216" s="6"/>
      <c r="I216" s="6"/>
      <c r="J216" s="36"/>
      <c r="K216" s="36"/>
      <c r="L216" s="36"/>
      <c r="M216" s="795"/>
      <c r="N216" s="91"/>
    </row>
    <row r="217" spans="1:14" x14ac:dyDescent="0.2">
      <c r="A217" s="157"/>
      <c r="B217" s="158"/>
      <c r="C217" s="159"/>
      <c r="D217" s="159"/>
      <c r="E217" s="159"/>
      <c r="F217" s="160"/>
      <c r="G217" s="160"/>
      <c r="H217" s="160"/>
      <c r="I217" s="160"/>
      <c r="J217" s="161"/>
      <c r="K217" s="161"/>
      <c r="L217" s="161"/>
      <c r="M217" s="796"/>
      <c r="N217" s="91"/>
    </row>
    <row r="218" spans="1:14" x14ac:dyDescent="0.2">
      <c r="K218" s="36"/>
      <c r="L218" s="36"/>
      <c r="M218" s="795"/>
      <c r="N218" s="91"/>
    </row>
  </sheetData>
  <sortState ref="A93:L185">
    <sortCondition ref="C93"/>
  </sortState>
  <mergeCells count="32">
    <mergeCell ref="L9:L10"/>
    <mergeCell ref="A2:M2"/>
    <mergeCell ref="A3:M3"/>
    <mergeCell ref="A4:M4"/>
    <mergeCell ref="A5:M5"/>
    <mergeCell ref="A6:M6"/>
    <mergeCell ref="F8:I8"/>
    <mergeCell ref="J8:L8"/>
    <mergeCell ref="D8:D10"/>
    <mergeCell ref="C8:C10"/>
    <mergeCell ref="B8:B10"/>
    <mergeCell ref="E209:G209"/>
    <mergeCell ref="E210:G210"/>
    <mergeCell ref="A8:A10"/>
    <mergeCell ref="J9:J10"/>
    <mergeCell ref="K9:K10"/>
    <mergeCell ref="E214:G214"/>
    <mergeCell ref="E215:G215"/>
    <mergeCell ref="N8:N10"/>
    <mergeCell ref="P8:P10"/>
    <mergeCell ref="K214:M214"/>
    <mergeCell ref="I215:J215"/>
    <mergeCell ref="K215:M215"/>
    <mergeCell ref="I214:J214"/>
    <mergeCell ref="M8:M10"/>
    <mergeCell ref="O8:O10"/>
    <mergeCell ref="K209:M209"/>
    <mergeCell ref="K210:M210"/>
    <mergeCell ref="I210:J210"/>
    <mergeCell ref="I209:J209"/>
    <mergeCell ref="B202:E202"/>
    <mergeCell ref="B203:E203"/>
  </mergeCells>
  <printOptions horizontalCentered="1"/>
  <pageMargins left="0.39370078740157483" right="0.39370078740157483" top="0.31496062992125984" bottom="0.31496062992125984" header="0.19685039370078741" footer="0.19685039370078741"/>
  <pageSetup paperSize="14" scale="76" fitToHeight="0" orientation="landscape" r:id="rId1"/>
  <headerFooter alignWithMargins="0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zoomScale="70" zoomScaleNormal="70" workbookViewId="0">
      <pane xSplit="3" ySplit="8" topLeftCell="D47" activePane="bottomRight" state="frozen"/>
      <selection pane="topRight" activeCell="D1" sqref="D1"/>
      <selection pane="bottomLeft" activeCell="A9" sqref="A9"/>
      <selection pane="bottomRight" activeCell="A8" sqref="A8:P8"/>
    </sheetView>
  </sheetViews>
  <sheetFormatPr defaultColWidth="9.140625" defaultRowHeight="20.25" x14ac:dyDescent="0.2"/>
  <cols>
    <col min="1" max="1" width="9.28515625" style="258" customWidth="1"/>
    <col min="2" max="2" width="11.7109375" style="52" customWidth="1"/>
    <col min="3" max="3" width="37.28515625" style="112" customWidth="1"/>
    <col min="4" max="4" width="7.7109375" style="253" customWidth="1"/>
    <col min="5" max="5" width="7.28515625" style="253" customWidth="1"/>
    <col min="6" max="6" width="16.7109375" style="253" customWidth="1"/>
    <col min="7" max="10" width="12.5703125" style="76" customWidth="1"/>
    <col min="11" max="11" width="12.5703125" style="253" customWidth="1"/>
    <col min="12" max="12" width="17.42578125" style="110" customWidth="1"/>
    <col min="13" max="14" width="4.7109375" style="113" customWidth="1"/>
    <col min="15" max="15" width="18" style="110" customWidth="1"/>
    <col min="16" max="16" width="24.5703125" style="66" customWidth="1"/>
    <col min="17" max="17" width="9.28515625" style="66" hidden="1" customWidth="1"/>
    <col min="18" max="18" width="14.42578125" style="119" hidden="1" customWidth="1"/>
    <col min="19" max="19" width="17.7109375" style="51" customWidth="1"/>
    <col min="20" max="20" width="21.28515625" style="51" customWidth="1"/>
    <col min="21" max="255" width="9.140625" style="51"/>
    <col min="256" max="256" width="7.85546875" style="51" customWidth="1"/>
    <col min="257" max="258" width="10.140625" style="51" customWidth="1"/>
    <col min="259" max="259" width="47.7109375" style="51" customWidth="1"/>
    <col min="260" max="263" width="12.7109375" style="51" customWidth="1"/>
    <col min="264" max="266" width="23.28515625" style="51" customWidth="1"/>
    <col min="267" max="267" width="24.7109375" style="51" customWidth="1"/>
    <col min="268" max="269" width="11.7109375" style="51" customWidth="1"/>
    <col min="270" max="271" width="24.7109375" style="51" customWidth="1"/>
    <col min="272" max="272" width="3.28515625" style="51" customWidth="1"/>
    <col min="273" max="273" width="0" style="51" hidden="1" customWidth="1"/>
    <col min="274" max="511" width="9.140625" style="51"/>
    <col min="512" max="512" width="7.85546875" style="51" customWidth="1"/>
    <col min="513" max="514" width="10.140625" style="51" customWidth="1"/>
    <col min="515" max="515" width="47.7109375" style="51" customWidth="1"/>
    <col min="516" max="519" width="12.7109375" style="51" customWidth="1"/>
    <col min="520" max="522" width="23.28515625" style="51" customWidth="1"/>
    <col min="523" max="523" width="24.7109375" style="51" customWidth="1"/>
    <col min="524" max="525" width="11.7109375" style="51" customWidth="1"/>
    <col min="526" max="527" width="24.7109375" style="51" customWidth="1"/>
    <col min="528" max="528" width="3.28515625" style="51" customWidth="1"/>
    <col min="529" max="529" width="0" style="51" hidden="1" customWidth="1"/>
    <col min="530" max="767" width="9.140625" style="51"/>
    <col min="768" max="768" width="7.85546875" style="51" customWidth="1"/>
    <col min="769" max="770" width="10.140625" style="51" customWidth="1"/>
    <col min="771" max="771" width="47.7109375" style="51" customWidth="1"/>
    <col min="772" max="775" width="12.7109375" style="51" customWidth="1"/>
    <col min="776" max="778" width="23.28515625" style="51" customWidth="1"/>
    <col min="779" max="779" width="24.7109375" style="51" customWidth="1"/>
    <col min="780" max="781" width="11.7109375" style="51" customWidth="1"/>
    <col min="782" max="783" width="24.7109375" style="51" customWidth="1"/>
    <col min="784" max="784" width="3.28515625" style="51" customWidth="1"/>
    <col min="785" max="785" width="0" style="51" hidden="1" customWidth="1"/>
    <col min="786" max="1023" width="9.140625" style="51"/>
    <col min="1024" max="1024" width="7.85546875" style="51" customWidth="1"/>
    <col min="1025" max="1026" width="10.140625" style="51" customWidth="1"/>
    <col min="1027" max="1027" width="47.7109375" style="51" customWidth="1"/>
    <col min="1028" max="1031" width="12.7109375" style="51" customWidth="1"/>
    <col min="1032" max="1034" width="23.28515625" style="51" customWidth="1"/>
    <col min="1035" max="1035" width="24.7109375" style="51" customWidth="1"/>
    <col min="1036" max="1037" width="11.7109375" style="51" customWidth="1"/>
    <col min="1038" max="1039" width="24.7109375" style="51" customWidth="1"/>
    <col min="1040" max="1040" width="3.28515625" style="51" customWidth="1"/>
    <col min="1041" max="1041" width="0" style="51" hidden="1" customWidth="1"/>
    <col min="1042" max="1279" width="9.140625" style="51"/>
    <col min="1280" max="1280" width="7.85546875" style="51" customWidth="1"/>
    <col min="1281" max="1282" width="10.140625" style="51" customWidth="1"/>
    <col min="1283" max="1283" width="47.7109375" style="51" customWidth="1"/>
    <col min="1284" max="1287" width="12.7109375" style="51" customWidth="1"/>
    <col min="1288" max="1290" width="23.28515625" style="51" customWidth="1"/>
    <col min="1291" max="1291" width="24.7109375" style="51" customWidth="1"/>
    <col min="1292" max="1293" width="11.7109375" style="51" customWidth="1"/>
    <col min="1294" max="1295" width="24.7109375" style="51" customWidth="1"/>
    <col min="1296" max="1296" width="3.28515625" style="51" customWidth="1"/>
    <col min="1297" max="1297" width="0" style="51" hidden="1" customWidth="1"/>
    <col min="1298" max="1535" width="9.140625" style="51"/>
    <col min="1536" max="1536" width="7.85546875" style="51" customWidth="1"/>
    <col min="1537" max="1538" width="10.140625" style="51" customWidth="1"/>
    <col min="1539" max="1539" width="47.7109375" style="51" customWidth="1"/>
    <col min="1540" max="1543" width="12.7109375" style="51" customWidth="1"/>
    <col min="1544" max="1546" width="23.28515625" style="51" customWidth="1"/>
    <col min="1547" max="1547" width="24.7109375" style="51" customWidth="1"/>
    <col min="1548" max="1549" width="11.7109375" style="51" customWidth="1"/>
    <col min="1550" max="1551" width="24.7109375" style="51" customWidth="1"/>
    <col min="1552" max="1552" width="3.28515625" style="51" customWidth="1"/>
    <col min="1553" max="1553" width="0" style="51" hidden="1" customWidth="1"/>
    <col min="1554" max="1791" width="9.140625" style="51"/>
    <col min="1792" max="1792" width="7.85546875" style="51" customWidth="1"/>
    <col min="1793" max="1794" width="10.140625" style="51" customWidth="1"/>
    <col min="1795" max="1795" width="47.7109375" style="51" customWidth="1"/>
    <col min="1796" max="1799" width="12.7109375" style="51" customWidth="1"/>
    <col min="1800" max="1802" width="23.28515625" style="51" customWidth="1"/>
    <col min="1803" max="1803" width="24.7109375" style="51" customWidth="1"/>
    <col min="1804" max="1805" width="11.7109375" style="51" customWidth="1"/>
    <col min="1806" max="1807" width="24.7109375" style="51" customWidth="1"/>
    <col min="1808" max="1808" width="3.28515625" style="51" customWidth="1"/>
    <col min="1809" max="1809" width="0" style="51" hidden="1" customWidth="1"/>
    <col min="1810" max="2047" width="9.140625" style="51"/>
    <col min="2048" max="2048" width="7.85546875" style="51" customWidth="1"/>
    <col min="2049" max="2050" width="10.140625" style="51" customWidth="1"/>
    <col min="2051" max="2051" width="47.7109375" style="51" customWidth="1"/>
    <col min="2052" max="2055" width="12.7109375" style="51" customWidth="1"/>
    <col min="2056" max="2058" width="23.28515625" style="51" customWidth="1"/>
    <col min="2059" max="2059" width="24.7109375" style="51" customWidth="1"/>
    <col min="2060" max="2061" width="11.7109375" style="51" customWidth="1"/>
    <col min="2062" max="2063" width="24.7109375" style="51" customWidth="1"/>
    <col min="2064" max="2064" width="3.28515625" style="51" customWidth="1"/>
    <col min="2065" max="2065" width="0" style="51" hidden="1" customWidth="1"/>
    <col min="2066" max="2303" width="9.140625" style="51"/>
    <col min="2304" max="2304" width="7.85546875" style="51" customWidth="1"/>
    <col min="2305" max="2306" width="10.140625" style="51" customWidth="1"/>
    <col min="2307" max="2307" width="47.7109375" style="51" customWidth="1"/>
    <col min="2308" max="2311" width="12.7109375" style="51" customWidth="1"/>
    <col min="2312" max="2314" width="23.28515625" style="51" customWidth="1"/>
    <col min="2315" max="2315" width="24.7109375" style="51" customWidth="1"/>
    <col min="2316" max="2317" width="11.7109375" style="51" customWidth="1"/>
    <col min="2318" max="2319" width="24.7109375" style="51" customWidth="1"/>
    <col min="2320" max="2320" width="3.28515625" style="51" customWidth="1"/>
    <col min="2321" max="2321" width="0" style="51" hidden="1" customWidth="1"/>
    <col min="2322" max="2559" width="9.140625" style="51"/>
    <col min="2560" max="2560" width="7.85546875" style="51" customWidth="1"/>
    <col min="2561" max="2562" width="10.140625" style="51" customWidth="1"/>
    <col min="2563" max="2563" width="47.7109375" style="51" customWidth="1"/>
    <col min="2564" max="2567" width="12.7109375" style="51" customWidth="1"/>
    <col min="2568" max="2570" width="23.28515625" style="51" customWidth="1"/>
    <col min="2571" max="2571" width="24.7109375" style="51" customWidth="1"/>
    <col min="2572" max="2573" width="11.7109375" style="51" customWidth="1"/>
    <col min="2574" max="2575" width="24.7109375" style="51" customWidth="1"/>
    <col min="2576" max="2576" width="3.28515625" style="51" customWidth="1"/>
    <col min="2577" max="2577" width="0" style="51" hidden="1" customWidth="1"/>
    <col min="2578" max="2815" width="9.140625" style="51"/>
    <col min="2816" max="2816" width="7.85546875" style="51" customWidth="1"/>
    <col min="2817" max="2818" width="10.140625" style="51" customWidth="1"/>
    <col min="2819" max="2819" width="47.7109375" style="51" customWidth="1"/>
    <col min="2820" max="2823" width="12.7109375" style="51" customWidth="1"/>
    <col min="2824" max="2826" width="23.28515625" style="51" customWidth="1"/>
    <col min="2827" max="2827" width="24.7109375" style="51" customWidth="1"/>
    <col min="2828" max="2829" width="11.7109375" style="51" customWidth="1"/>
    <col min="2830" max="2831" width="24.7109375" style="51" customWidth="1"/>
    <col min="2832" max="2832" width="3.28515625" style="51" customWidth="1"/>
    <col min="2833" max="2833" width="0" style="51" hidden="1" customWidth="1"/>
    <col min="2834" max="3071" width="9.140625" style="51"/>
    <col min="3072" max="3072" width="7.85546875" style="51" customWidth="1"/>
    <col min="3073" max="3074" width="10.140625" style="51" customWidth="1"/>
    <col min="3075" max="3075" width="47.7109375" style="51" customWidth="1"/>
    <col min="3076" max="3079" width="12.7109375" style="51" customWidth="1"/>
    <col min="3080" max="3082" width="23.28515625" style="51" customWidth="1"/>
    <col min="3083" max="3083" width="24.7109375" style="51" customWidth="1"/>
    <col min="3084" max="3085" width="11.7109375" style="51" customWidth="1"/>
    <col min="3086" max="3087" width="24.7109375" style="51" customWidth="1"/>
    <col min="3088" max="3088" width="3.28515625" style="51" customWidth="1"/>
    <col min="3089" max="3089" width="0" style="51" hidden="1" customWidth="1"/>
    <col min="3090" max="3327" width="9.140625" style="51"/>
    <col min="3328" max="3328" width="7.85546875" style="51" customWidth="1"/>
    <col min="3329" max="3330" width="10.140625" style="51" customWidth="1"/>
    <col min="3331" max="3331" width="47.7109375" style="51" customWidth="1"/>
    <col min="3332" max="3335" width="12.7109375" style="51" customWidth="1"/>
    <col min="3336" max="3338" width="23.28515625" style="51" customWidth="1"/>
    <col min="3339" max="3339" width="24.7109375" style="51" customWidth="1"/>
    <col min="3340" max="3341" width="11.7109375" style="51" customWidth="1"/>
    <col min="3342" max="3343" width="24.7109375" style="51" customWidth="1"/>
    <col min="3344" max="3344" width="3.28515625" style="51" customWidth="1"/>
    <col min="3345" max="3345" width="0" style="51" hidden="1" customWidth="1"/>
    <col min="3346" max="3583" width="9.140625" style="51"/>
    <col min="3584" max="3584" width="7.85546875" style="51" customWidth="1"/>
    <col min="3585" max="3586" width="10.140625" style="51" customWidth="1"/>
    <col min="3587" max="3587" width="47.7109375" style="51" customWidth="1"/>
    <col min="3588" max="3591" width="12.7109375" style="51" customWidth="1"/>
    <col min="3592" max="3594" width="23.28515625" style="51" customWidth="1"/>
    <col min="3595" max="3595" width="24.7109375" style="51" customWidth="1"/>
    <col min="3596" max="3597" width="11.7109375" style="51" customWidth="1"/>
    <col min="3598" max="3599" width="24.7109375" style="51" customWidth="1"/>
    <col min="3600" max="3600" width="3.28515625" style="51" customWidth="1"/>
    <col min="3601" max="3601" width="0" style="51" hidden="1" customWidth="1"/>
    <col min="3602" max="3839" width="9.140625" style="51"/>
    <col min="3840" max="3840" width="7.85546875" style="51" customWidth="1"/>
    <col min="3841" max="3842" width="10.140625" style="51" customWidth="1"/>
    <col min="3843" max="3843" width="47.7109375" style="51" customWidth="1"/>
    <col min="3844" max="3847" width="12.7109375" style="51" customWidth="1"/>
    <col min="3848" max="3850" width="23.28515625" style="51" customWidth="1"/>
    <col min="3851" max="3851" width="24.7109375" style="51" customWidth="1"/>
    <col min="3852" max="3853" width="11.7109375" style="51" customWidth="1"/>
    <col min="3854" max="3855" width="24.7109375" style="51" customWidth="1"/>
    <col min="3856" max="3856" width="3.28515625" style="51" customWidth="1"/>
    <col min="3857" max="3857" width="0" style="51" hidden="1" customWidth="1"/>
    <col min="3858" max="4095" width="9.140625" style="51"/>
    <col min="4096" max="4096" width="7.85546875" style="51" customWidth="1"/>
    <col min="4097" max="4098" width="10.140625" style="51" customWidth="1"/>
    <col min="4099" max="4099" width="47.7109375" style="51" customWidth="1"/>
    <col min="4100" max="4103" width="12.7109375" style="51" customWidth="1"/>
    <col min="4104" max="4106" width="23.28515625" style="51" customWidth="1"/>
    <col min="4107" max="4107" width="24.7109375" style="51" customWidth="1"/>
    <col min="4108" max="4109" width="11.7109375" style="51" customWidth="1"/>
    <col min="4110" max="4111" width="24.7109375" style="51" customWidth="1"/>
    <col min="4112" max="4112" width="3.28515625" style="51" customWidth="1"/>
    <col min="4113" max="4113" width="0" style="51" hidden="1" customWidth="1"/>
    <col min="4114" max="4351" width="9.140625" style="51"/>
    <col min="4352" max="4352" width="7.85546875" style="51" customWidth="1"/>
    <col min="4353" max="4354" width="10.140625" style="51" customWidth="1"/>
    <col min="4355" max="4355" width="47.7109375" style="51" customWidth="1"/>
    <col min="4356" max="4359" width="12.7109375" style="51" customWidth="1"/>
    <col min="4360" max="4362" width="23.28515625" style="51" customWidth="1"/>
    <col min="4363" max="4363" width="24.7109375" style="51" customWidth="1"/>
    <col min="4364" max="4365" width="11.7109375" style="51" customWidth="1"/>
    <col min="4366" max="4367" width="24.7109375" style="51" customWidth="1"/>
    <col min="4368" max="4368" width="3.28515625" style="51" customWidth="1"/>
    <col min="4369" max="4369" width="0" style="51" hidden="1" customWidth="1"/>
    <col min="4370" max="4607" width="9.140625" style="51"/>
    <col min="4608" max="4608" width="7.85546875" style="51" customWidth="1"/>
    <col min="4609" max="4610" width="10.140625" style="51" customWidth="1"/>
    <col min="4611" max="4611" width="47.7109375" style="51" customWidth="1"/>
    <col min="4612" max="4615" width="12.7109375" style="51" customWidth="1"/>
    <col min="4616" max="4618" width="23.28515625" style="51" customWidth="1"/>
    <col min="4619" max="4619" width="24.7109375" style="51" customWidth="1"/>
    <col min="4620" max="4621" width="11.7109375" style="51" customWidth="1"/>
    <col min="4622" max="4623" width="24.7109375" style="51" customWidth="1"/>
    <col min="4624" max="4624" width="3.28515625" style="51" customWidth="1"/>
    <col min="4625" max="4625" width="0" style="51" hidden="1" customWidth="1"/>
    <col min="4626" max="4863" width="9.140625" style="51"/>
    <col min="4864" max="4864" width="7.85546875" style="51" customWidth="1"/>
    <col min="4865" max="4866" width="10.140625" style="51" customWidth="1"/>
    <col min="4867" max="4867" width="47.7109375" style="51" customWidth="1"/>
    <col min="4868" max="4871" width="12.7109375" style="51" customWidth="1"/>
    <col min="4872" max="4874" width="23.28515625" style="51" customWidth="1"/>
    <col min="4875" max="4875" width="24.7109375" style="51" customWidth="1"/>
    <col min="4876" max="4877" width="11.7109375" style="51" customWidth="1"/>
    <col min="4878" max="4879" width="24.7109375" style="51" customWidth="1"/>
    <col min="4880" max="4880" width="3.28515625" style="51" customWidth="1"/>
    <col min="4881" max="4881" width="0" style="51" hidden="1" customWidth="1"/>
    <col min="4882" max="5119" width="9.140625" style="51"/>
    <col min="5120" max="5120" width="7.85546875" style="51" customWidth="1"/>
    <col min="5121" max="5122" width="10.140625" style="51" customWidth="1"/>
    <col min="5123" max="5123" width="47.7109375" style="51" customWidth="1"/>
    <col min="5124" max="5127" width="12.7109375" style="51" customWidth="1"/>
    <col min="5128" max="5130" width="23.28515625" style="51" customWidth="1"/>
    <col min="5131" max="5131" width="24.7109375" style="51" customWidth="1"/>
    <col min="5132" max="5133" width="11.7109375" style="51" customWidth="1"/>
    <col min="5134" max="5135" width="24.7109375" style="51" customWidth="1"/>
    <col min="5136" max="5136" width="3.28515625" style="51" customWidth="1"/>
    <col min="5137" max="5137" width="0" style="51" hidden="1" customWidth="1"/>
    <col min="5138" max="5375" width="9.140625" style="51"/>
    <col min="5376" max="5376" width="7.85546875" style="51" customWidth="1"/>
    <col min="5377" max="5378" width="10.140625" style="51" customWidth="1"/>
    <col min="5379" max="5379" width="47.7109375" style="51" customWidth="1"/>
    <col min="5380" max="5383" width="12.7109375" style="51" customWidth="1"/>
    <col min="5384" max="5386" width="23.28515625" style="51" customWidth="1"/>
    <col min="5387" max="5387" width="24.7109375" style="51" customWidth="1"/>
    <col min="5388" max="5389" width="11.7109375" style="51" customWidth="1"/>
    <col min="5390" max="5391" width="24.7109375" style="51" customWidth="1"/>
    <col min="5392" max="5392" width="3.28515625" style="51" customWidth="1"/>
    <col min="5393" max="5393" width="0" style="51" hidden="1" customWidth="1"/>
    <col min="5394" max="5631" width="9.140625" style="51"/>
    <col min="5632" max="5632" width="7.85546875" style="51" customWidth="1"/>
    <col min="5633" max="5634" width="10.140625" style="51" customWidth="1"/>
    <col min="5635" max="5635" width="47.7109375" style="51" customWidth="1"/>
    <col min="5636" max="5639" width="12.7109375" style="51" customWidth="1"/>
    <col min="5640" max="5642" width="23.28515625" style="51" customWidth="1"/>
    <col min="5643" max="5643" width="24.7109375" style="51" customWidth="1"/>
    <col min="5644" max="5645" width="11.7109375" style="51" customWidth="1"/>
    <col min="5646" max="5647" width="24.7109375" style="51" customWidth="1"/>
    <col min="5648" max="5648" width="3.28515625" style="51" customWidth="1"/>
    <col min="5649" max="5649" width="0" style="51" hidden="1" customWidth="1"/>
    <col min="5650" max="5887" width="9.140625" style="51"/>
    <col min="5888" max="5888" width="7.85546875" style="51" customWidth="1"/>
    <col min="5889" max="5890" width="10.140625" style="51" customWidth="1"/>
    <col min="5891" max="5891" width="47.7109375" style="51" customWidth="1"/>
    <col min="5892" max="5895" width="12.7109375" style="51" customWidth="1"/>
    <col min="5896" max="5898" width="23.28515625" style="51" customWidth="1"/>
    <col min="5899" max="5899" width="24.7109375" style="51" customWidth="1"/>
    <col min="5900" max="5901" width="11.7109375" style="51" customWidth="1"/>
    <col min="5902" max="5903" width="24.7109375" style="51" customWidth="1"/>
    <col min="5904" max="5904" width="3.28515625" style="51" customWidth="1"/>
    <col min="5905" max="5905" width="0" style="51" hidden="1" customWidth="1"/>
    <col min="5906" max="6143" width="9.140625" style="51"/>
    <col min="6144" max="6144" width="7.85546875" style="51" customWidth="1"/>
    <col min="6145" max="6146" width="10.140625" style="51" customWidth="1"/>
    <col min="6147" max="6147" width="47.7109375" style="51" customWidth="1"/>
    <col min="6148" max="6151" width="12.7109375" style="51" customWidth="1"/>
    <col min="6152" max="6154" width="23.28515625" style="51" customWidth="1"/>
    <col min="6155" max="6155" width="24.7109375" style="51" customWidth="1"/>
    <col min="6156" max="6157" width="11.7109375" style="51" customWidth="1"/>
    <col min="6158" max="6159" width="24.7109375" style="51" customWidth="1"/>
    <col min="6160" max="6160" width="3.28515625" style="51" customWidth="1"/>
    <col min="6161" max="6161" width="0" style="51" hidden="1" customWidth="1"/>
    <col min="6162" max="6399" width="9.140625" style="51"/>
    <col min="6400" max="6400" width="7.85546875" style="51" customWidth="1"/>
    <col min="6401" max="6402" width="10.140625" style="51" customWidth="1"/>
    <col min="6403" max="6403" width="47.7109375" style="51" customWidth="1"/>
    <col min="6404" max="6407" width="12.7109375" style="51" customWidth="1"/>
    <col min="6408" max="6410" width="23.28515625" style="51" customWidth="1"/>
    <col min="6411" max="6411" width="24.7109375" style="51" customWidth="1"/>
    <col min="6412" max="6413" width="11.7109375" style="51" customWidth="1"/>
    <col min="6414" max="6415" width="24.7109375" style="51" customWidth="1"/>
    <col min="6416" max="6416" width="3.28515625" style="51" customWidth="1"/>
    <col min="6417" max="6417" width="0" style="51" hidden="1" customWidth="1"/>
    <col min="6418" max="6655" width="9.140625" style="51"/>
    <col min="6656" max="6656" width="7.85546875" style="51" customWidth="1"/>
    <col min="6657" max="6658" width="10.140625" style="51" customWidth="1"/>
    <col min="6659" max="6659" width="47.7109375" style="51" customWidth="1"/>
    <col min="6660" max="6663" width="12.7109375" style="51" customWidth="1"/>
    <col min="6664" max="6666" width="23.28515625" style="51" customWidth="1"/>
    <col min="6667" max="6667" width="24.7109375" style="51" customWidth="1"/>
    <col min="6668" max="6669" width="11.7109375" style="51" customWidth="1"/>
    <col min="6670" max="6671" width="24.7109375" style="51" customWidth="1"/>
    <col min="6672" max="6672" width="3.28515625" style="51" customWidth="1"/>
    <col min="6673" max="6673" width="0" style="51" hidden="1" customWidth="1"/>
    <col min="6674" max="6911" width="9.140625" style="51"/>
    <col min="6912" max="6912" width="7.85546875" style="51" customWidth="1"/>
    <col min="6913" max="6914" width="10.140625" style="51" customWidth="1"/>
    <col min="6915" max="6915" width="47.7109375" style="51" customWidth="1"/>
    <col min="6916" max="6919" width="12.7109375" style="51" customWidth="1"/>
    <col min="6920" max="6922" width="23.28515625" style="51" customWidth="1"/>
    <col min="6923" max="6923" width="24.7109375" style="51" customWidth="1"/>
    <col min="6924" max="6925" width="11.7109375" style="51" customWidth="1"/>
    <col min="6926" max="6927" width="24.7109375" style="51" customWidth="1"/>
    <col min="6928" max="6928" width="3.28515625" style="51" customWidth="1"/>
    <col min="6929" max="6929" width="0" style="51" hidden="1" customWidth="1"/>
    <col min="6930" max="7167" width="9.140625" style="51"/>
    <col min="7168" max="7168" width="7.85546875" style="51" customWidth="1"/>
    <col min="7169" max="7170" width="10.140625" style="51" customWidth="1"/>
    <col min="7171" max="7171" width="47.7109375" style="51" customWidth="1"/>
    <col min="7172" max="7175" width="12.7109375" style="51" customWidth="1"/>
    <col min="7176" max="7178" width="23.28515625" style="51" customWidth="1"/>
    <col min="7179" max="7179" width="24.7109375" style="51" customWidth="1"/>
    <col min="7180" max="7181" width="11.7109375" style="51" customWidth="1"/>
    <col min="7182" max="7183" width="24.7109375" style="51" customWidth="1"/>
    <col min="7184" max="7184" width="3.28515625" style="51" customWidth="1"/>
    <col min="7185" max="7185" width="0" style="51" hidden="1" customWidth="1"/>
    <col min="7186" max="7423" width="9.140625" style="51"/>
    <col min="7424" max="7424" width="7.85546875" style="51" customWidth="1"/>
    <col min="7425" max="7426" width="10.140625" style="51" customWidth="1"/>
    <col min="7427" max="7427" width="47.7109375" style="51" customWidth="1"/>
    <col min="7428" max="7431" width="12.7109375" style="51" customWidth="1"/>
    <col min="7432" max="7434" width="23.28515625" style="51" customWidth="1"/>
    <col min="7435" max="7435" width="24.7109375" style="51" customWidth="1"/>
    <col min="7436" max="7437" width="11.7109375" style="51" customWidth="1"/>
    <col min="7438" max="7439" width="24.7109375" style="51" customWidth="1"/>
    <col min="7440" max="7440" width="3.28515625" style="51" customWidth="1"/>
    <col min="7441" max="7441" width="0" style="51" hidden="1" customWidth="1"/>
    <col min="7442" max="7679" width="9.140625" style="51"/>
    <col min="7680" max="7680" width="7.85546875" style="51" customWidth="1"/>
    <col min="7681" max="7682" width="10.140625" style="51" customWidth="1"/>
    <col min="7683" max="7683" width="47.7109375" style="51" customWidth="1"/>
    <col min="7684" max="7687" width="12.7109375" style="51" customWidth="1"/>
    <col min="7688" max="7690" width="23.28515625" style="51" customWidth="1"/>
    <col min="7691" max="7691" width="24.7109375" style="51" customWidth="1"/>
    <col min="7692" max="7693" width="11.7109375" style="51" customWidth="1"/>
    <col min="7694" max="7695" width="24.7109375" style="51" customWidth="1"/>
    <col min="7696" max="7696" width="3.28515625" style="51" customWidth="1"/>
    <col min="7697" max="7697" width="0" style="51" hidden="1" customWidth="1"/>
    <col min="7698" max="7935" width="9.140625" style="51"/>
    <col min="7936" max="7936" width="7.85546875" style="51" customWidth="1"/>
    <col min="7937" max="7938" width="10.140625" style="51" customWidth="1"/>
    <col min="7939" max="7939" width="47.7109375" style="51" customWidth="1"/>
    <col min="7940" max="7943" width="12.7109375" style="51" customWidth="1"/>
    <col min="7944" max="7946" width="23.28515625" style="51" customWidth="1"/>
    <col min="7947" max="7947" width="24.7109375" style="51" customWidth="1"/>
    <col min="7948" max="7949" width="11.7109375" style="51" customWidth="1"/>
    <col min="7950" max="7951" width="24.7109375" style="51" customWidth="1"/>
    <col min="7952" max="7952" width="3.28515625" style="51" customWidth="1"/>
    <col min="7953" max="7953" width="0" style="51" hidden="1" customWidth="1"/>
    <col min="7954" max="8191" width="9.140625" style="51"/>
    <col min="8192" max="8192" width="7.85546875" style="51" customWidth="1"/>
    <col min="8193" max="8194" width="10.140625" style="51" customWidth="1"/>
    <col min="8195" max="8195" width="47.7109375" style="51" customWidth="1"/>
    <col min="8196" max="8199" width="12.7109375" style="51" customWidth="1"/>
    <col min="8200" max="8202" width="23.28515625" style="51" customWidth="1"/>
    <col min="8203" max="8203" width="24.7109375" style="51" customWidth="1"/>
    <col min="8204" max="8205" width="11.7109375" style="51" customWidth="1"/>
    <col min="8206" max="8207" width="24.7109375" style="51" customWidth="1"/>
    <col min="8208" max="8208" width="3.28515625" style="51" customWidth="1"/>
    <col min="8209" max="8209" width="0" style="51" hidden="1" customWidth="1"/>
    <col min="8210" max="8447" width="9.140625" style="51"/>
    <col min="8448" max="8448" width="7.85546875" style="51" customWidth="1"/>
    <col min="8449" max="8450" width="10.140625" style="51" customWidth="1"/>
    <col min="8451" max="8451" width="47.7109375" style="51" customWidth="1"/>
    <col min="8452" max="8455" width="12.7109375" style="51" customWidth="1"/>
    <col min="8456" max="8458" width="23.28515625" style="51" customWidth="1"/>
    <col min="8459" max="8459" width="24.7109375" style="51" customWidth="1"/>
    <col min="8460" max="8461" width="11.7109375" style="51" customWidth="1"/>
    <col min="8462" max="8463" width="24.7109375" style="51" customWidth="1"/>
    <col min="8464" max="8464" width="3.28515625" style="51" customWidth="1"/>
    <col min="8465" max="8465" width="0" style="51" hidden="1" customWidth="1"/>
    <col min="8466" max="8703" width="9.140625" style="51"/>
    <col min="8704" max="8704" width="7.85546875" style="51" customWidth="1"/>
    <col min="8705" max="8706" width="10.140625" style="51" customWidth="1"/>
    <col min="8707" max="8707" width="47.7109375" style="51" customWidth="1"/>
    <col min="8708" max="8711" width="12.7109375" style="51" customWidth="1"/>
    <col min="8712" max="8714" width="23.28515625" style="51" customWidth="1"/>
    <col min="8715" max="8715" width="24.7109375" style="51" customWidth="1"/>
    <col min="8716" max="8717" width="11.7109375" style="51" customWidth="1"/>
    <col min="8718" max="8719" width="24.7109375" style="51" customWidth="1"/>
    <col min="8720" max="8720" width="3.28515625" style="51" customWidth="1"/>
    <col min="8721" max="8721" width="0" style="51" hidden="1" customWidth="1"/>
    <col min="8722" max="8959" width="9.140625" style="51"/>
    <col min="8960" max="8960" width="7.85546875" style="51" customWidth="1"/>
    <col min="8961" max="8962" width="10.140625" style="51" customWidth="1"/>
    <col min="8963" max="8963" width="47.7109375" style="51" customWidth="1"/>
    <col min="8964" max="8967" width="12.7109375" style="51" customWidth="1"/>
    <col min="8968" max="8970" width="23.28515625" style="51" customWidth="1"/>
    <col min="8971" max="8971" width="24.7109375" style="51" customWidth="1"/>
    <col min="8972" max="8973" width="11.7109375" style="51" customWidth="1"/>
    <col min="8974" max="8975" width="24.7109375" style="51" customWidth="1"/>
    <col min="8976" max="8976" width="3.28515625" style="51" customWidth="1"/>
    <col min="8977" max="8977" width="0" style="51" hidden="1" customWidth="1"/>
    <col min="8978" max="9215" width="9.140625" style="51"/>
    <col min="9216" max="9216" width="7.85546875" style="51" customWidth="1"/>
    <col min="9217" max="9218" width="10.140625" style="51" customWidth="1"/>
    <col min="9219" max="9219" width="47.7109375" style="51" customWidth="1"/>
    <col min="9220" max="9223" width="12.7109375" style="51" customWidth="1"/>
    <col min="9224" max="9226" width="23.28515625" style="51" customWidth="1"/>
    <col min="9227" max="9227" width="24.7109375" style="51" customWidth="1"/>
    <col min="9228" max="9229" width="11.7109375" style="51" customWidth="1"/>
    <col min="9230" max="9231" width="24.7109375" style="51" customWidth="1"/>
    <col min="9232" max="9232" width="3.28515625" style="51" customWidth="1"/>
    <col min="9233" max="9233" width="0" style="51" hidden="1" customWidth="1"/>
    <col min="9234" max="9471" width="9.140625" style="51"/>
    <col min="9472" max="9472" width="7.85546875" style="51" customWidth="1"/>
    <col min="9473" max="9474" width="10.140625" style="51" customWidth="1"/>
    <col min="9475" max="9475" width="47.7109375" style="51" customWidth="1"/>
    <col min="9476" max="9479" width="12.7109375" style="51" customWidth="1"/>
    <col min="9480" max="9482" width="23.28515625" style="51" customWidth="1"/>
    <col min="9483" max="9483" width="24.7109375" style="51" customWidth="1"/>
    <col min="9484" max="9485" width="11.7109375" style="51" customWidth="1"/>
    <col min="9486" max="9487" width="24.7109375" style="51" customWidth="1"/>
    <col min="9488" max="9488" width="3.28515625" style="51" customWidth="1"/>
    <col min="9489" max="9489" width="0" style="51" hidden="1" customWidth="1"/>
    <col min="9490" max="9727" width="9.140625" style="51"/>
    <col min="9728" max="9728" width="7.85546875" style="51" customWidth="1"/>
    <col min="9729" max="9730" width="10.140625" style="51" customWidth="1"/>
    <col min="9731" max="9731" width="47.7109375" style="51" customWidth="1"/>
    <col min="9732" max="9735" width="12.7109375" style="51" customWidth="1"/>
    <col min="9736" max="9738" width="23.28515625" style="51" customWidth="1"/>
    <col min="9739" max="9739" width="24.7109375" style="51" customWidth="1"/>
    <col min="9740" max="9741" width="11.7109375" style="51" customWidth="1"/>
    <col min="9742" max="9743" width="24.7109375" style="51" customWidth="1"/>
    <col min="9744" max="9744" width="3.28515625" style="51" customWidth="1"/>
    <col min="9745" max="9745" width="0" style="51" hidden="1" customWidth="1"/>
    <col min="9746" max="9983" width="9.140625" style="51"/>
    <col min="9984" max="9984" width="7.85546875" style="51" customWidth="1"/>
    <col min="9985" max="9986" width="10.140625" style="51" customWidth="1"/>
    <col min="9987" max="9987" width="47.7109375" style="51" customWidth="1"/>
    <col min="9988" max="9991" width="12.7109375" style="51" customWidth="1"/>
    <col min="9992" max="9994" width="23.28515625" style="51" customWidth="1"/>
    <col min="9995" max="9995" width="24.7109375" style="51" customWidth="1"/>
    <col min="9996" max="9997" width="11.7109375" style="51" customWidth="1"/>
    <col min="9998" max="9999" width="24.7109375" style="51" customWidth="1"/>
    <col min="10000" max="10000" width="3.28515625" style="51" customWidth="1"/>
    <col min="10001" max="10001" width="0" style="51" hidden="1" customWidth="1"/>
    <col min="10002" max="10239" width="9.140625" style="51"/>
    <col min="10240" max="10240" width="7.85546875" style="51" customWidth="1"/>
    <col min="10241" max="10242" width="10.140625" style="51" customWidth="1"/>
    <col min="10243" max="10243" width="47.7109375" style="51" customWidth="1"/>
    <col min="10244" max="10247" width="12.7109375" style="51" customWidth="1"/>
    <col min="10248" max="10250" width="23.28515625" style="51" customWidth="1"/>
    <col min="10251" max="10251" width="24.7109375" style="51" customWidth="1"/>
    <col min="10252" max="10253" width="11.7109375" style="51" customWidth="1"/>
    <col min="10254" max="10255" width="24.7109375" style="51" customWidth="1"/>
    <col min="10256" max="10256" width="3.28515625" style="51" customWidth="1"/>
    <col min="10257" max="10257" width="0" style="51" hidden="1" customWidth="1"/>
    <col min="10258" max="10495" width="9.140625" style="51"/>
    <col min="10496" max="10496" width="7.85546875" style="51" customWidth="1"/>
    <col min="10497" max="10498" width="10.140625" style="51" customWidth="1"/>
    <col min="10499" max="10499" width="47.7109375" style="51" customWidth="1"/>
    <col min="10500" max="10503" width="12.7109375" style="51" customWidth="1"/>
    <col min="10504" max="10506" width="23.28515625" style="51" customWidth="1"/>
    <col min="10507" max="10507" width="24.7109375" style="51" customWidth="1"/>
    <col min="10508" max="10509" width="11.7109375" style="51" customWidth="1"/>
    <col min="10510" max="10511" width="24.7109375" style="51" customWidth="1"/>
    <col min="10512" max="10512" width="3.28515625" style="51" customWidth="1"/>
    <col min="10513" max="10513" width="0" style="51" hidden="1" customWidth="1"/>
    <col min="10514" max="10751" width="9.140625" style="51"/>
    <col min="10752" max="10752" width="7.85546875" style="51" customWidth="1"/>
    <col min="10753" max="10754" width="10.140625" style="51" customWidth="1"/>
    <col min="10755" max="10755" width="47.7109375" style="51" customWidth="1"/>
    <col min="10756" max="10759" width="12.7109375" style="51" customWidth="1"/>
    <col min="10760" max="10762" width="23.28515625" style="51" customWidth="1"/>
    <col min="10763" max="10763" width="24.7109375" style="51" customWidth="1"/>
    <col min="10764" max="10765" width="11.7109375" style="51" customWidth="1"/>
    <col min="10766" max="10767" width="24.7109375" style="51" customWidth="1"/>
    <col min="10768" max="10768" width="3.28515625" style="51" customWidth="1"/>
    <col min="10769" max="10769" width="0" style="51" hidden="1" customWidth="1"/>
    <col min="10770" max="11007" width="9.140625" style="51"/>
    <col min="11008" max="11008" width="7.85546875" style="51" customWidth="1"/>
    <col min="11009" max="11010" width="10.140625" style="51" customWidth="1"/>
    <col min="11011" max="11011" width="47.7109375" style="51" customWidth="1"/>
    <col min="11012" max="11015" width="12.7109375" style="51" customWidth="1"/>
    <col min="11016" max="11018" width="23.28515625" style="51" customWidth="1"/>
    <col min="11019" max="11019" width="24.7109375" style="51" customWidth="1"/>
    <col min="11020" max="11021" width="11.7109375" style="51" customWidth="1"/>
    <col min="11022" max="11023" width="24.7109375" style="51" customWidth="1"/>
    <col min="11024" max="11024" width="3.28515625" style="51" customWidth="1"/>
    <col min="11025" max="11025" width="0" style="51" hidden="1" customWidth="1"/>
    <col min="11026" max="11263" width="9.140625" style="51"/>
    <col min="11264" max="11264" width="7.85546875" style="51" customWidth="1"/>
    <col min="11265" max="11266" width="10.140625" style="51" customWidth="1"/>
    <col min="11267" max="11267" width="47.7109375" style="51" customWidth="1"/>
    <col min="11268" max="11271" width="12.7109375" style="51" customWidth="1"/>
    <col min="11272" max="11274" width="23.28515625" style="51" customWidth="1"/>
    <col min="11275" max="11275" width="24.7109375" style="51" customWidth="1"/>
    <col min="11276" max="11277" width="11.7109375" style="51" customWidth="1"/>
    <col min="11278" max="11279" width="24.7109375" style="51" customWidth="1"/>
    <col min="11280" max="11280" width="3.28515625" style="51" customWidth="1"/>
    <col min="11281" max="11281" width="0" style="51" hidden="1" customWidth="1"/>
    <col min="11282" max="11519" width="9.140625" style="51"/>
    <col min="11520" max="11520" width="7.85546875" style="51" customWidth="1"/>
    <col min="11521" max="11522" width="10.140625" style="51" customWidth="1"/>
    <col min="11523" max="11523" width="47.7109375" style="51" customWidth="1"/>
    <col min="11524" max="11527" width="12.7109375" style="51" customWidth="1"/>
    <col min="11528" max="11530" width="23.28515625" style="51" customWidth="1"/>
    <col min="11531" max="11531" width="24.7109375" style="51" customWidth="1"/>
    <col min="11532" max="11533" width="11.7109375" style="51" customWidth="1"/>
    <col min="11534" max="11535" width="24.7109375" style="51" customWidth="1"/>
    <col min="11536" max="11536" width="3.28515625" style="51" customWidth="1"/>
    <col min="11537" max="11537" width="0" style="51" hidden="1" customWidth="1"/>
    <col min="11538" max="11775" width="9.140625" style="51"/>
    <col min="11776" max="11776" width="7.85546875" style="51" customWidth="1"/>
    <col min="11777" max="11778" width="10.140625" style="51" customWidth="1"/>
    <col min="11779" max="11779" width="47.7109375" style="51" customWidth="1"/>
    <col min="11780" max="11783" width="12.7109375" style="51" customWidth="1"/>
    <col min="11784" max="11786" width="23.28515625" style="51" customWidth="1"/>
    <col min="11787" max="11787" width="24.7109375" style="51" customWidth="1"/>
    <col min="11788" max="11789" width="11.7109375" style="51" customWidth="1"/>
    <col min="11790" max="11791" width="24.7109375" style="51" customWidth="1"/>
    <col min="11792" max="11792" width="3.28515625" style="51" customWidth="1"/>
    <col min="11793" max="11793" width="0" style="51" hidden="1" customWidth="1"/>
    <col min="11794" max="12031" width="9.140625" style="51"/>
    <col min="12032" max="12032" width="7.85546875" style="51" customWidth="1"/>
    <col min="12033" max="12034" width="10.140625" style="51" customWidth="1"/>
    <col min="12035" max="12035" width="47.7109375" style="51" customWidth="1"/>
    <col min="12036" max="12039" width="12.7109375" style="51" customWidth="1"/>
    <col min="12040" max="12042" width="23.28515625" style="51" customWidth="1"/>
    <col min="12043" max="12043" width="24.7109375" style="51" customWidth="1"/>
    <col min="12044" max="12045" width="11.7109375" style="51" customWidth="1"/>
    <col min="12046" max="12047" width="24.7109375" style="51" customWidth="1"/>
    <col min="12048" max="12048" width="3.28515625" style="51" customWidth="1"/>
    <col min="12049" max="12049" width="0" style="51" hidden="1" customWidth="1"/>
    <col min="12050" max="12287" width="9.140625" style="51"/>
    <col min="12288" max="12288" width="7.85546875" style="51" customWidth="1"/>
    <col min="12289" max="12290" width="10.140625" style="51" customWidth="1"/>
    <col min="12291" max="12291" width="47.7109375" style="51" customWidth="1"/>
    <col min="12292" max="12295" width="12.7109375" style="51" customWidth="1"/>
    <col min="12296" max="12298" width="23.28515625" style="51" customWidth="1"/>
    <col min="12299" max="12299" width="24.7109375" style="51" customWidth="1"/>
    <col min="12300" max="12301" width="11.7109375" style="51" customWidth="1"/>
    <col min="12302" max="12303" width="24.7109375" style="51" customWidth="1"/>
    <col min="12304" max="12304" width="3.28515625" style="51" customWidth="1"/>
    <col min="12305" max="12305" width="0" style="51" hidden="1" customWidth="1"/>
    <col min="12306" max="12543" width="9.140625" style="51"/>
    <col min="12544" max="12544" width="7.85546875" style="51" customWidth="1"/>
    <col min="12545" max="12546" width="10.140625" style="51" customWidth="1"/>
    <col min="12547" max="12547" width="47.7109375" style="51" customWidth="1"/>
    <col min="12548" max="12551" width="12.7109375" style="51" customWidth="1"/>
    <col min="12552" max="12554" width="23.28515625" style="51" customWidth="1"/>
    <col min="12555" max="12555" width="24.7109375" style="51" customWidth="1"/>
    <col min="12556" max="12557" width="11.7109375" style="51" customWidth="1"/>
    <col min="12558" max="12559" width="24.7109375" style="51" customWidth="1"/>
    <col min="12560" max="12560" width="3.28515625" style="51" customWidth="1"/>
    <col min="12561" max="12561" width="0" style="51" hidden="1" customWidth="1"/>
    <col min="12562" max="12799" width="9.140625" style="51"/>
    <col min="12800" max="12800" width="7.85546875" style="51" customWidth="1"/>
    <col min="12801" max="12802" width="10.140625" style="51" customWidth="1"/>
    <col min="12803" max="12803" width="47.7109375" style="51" customWidth="1"/>
    <col min="12804" max="12807" width="12.7109375" style="51" customWidth="1"/>
    <col min="12808" max="12810" width="23.28515625" style="51" customWidth="1"/>
    <col min="12811" max="12811" width="24.7109375" style="51" customWidth="1"/>
    <col min="12812" max="12813" width="11.7109375" style="51" customWidth="1"/>
    <col min="12814" max="12815" width="24.7109375" style="51" customWidth="1"/>
    <col min="12816" max="12816" width="3.28515625" style="51" customWidth="1"/>
    <col min="12817" max="12817" width="0" style="51" hidden="1" customWidth="1"/>
    <col min="12818" max="13055" width="9.140625" style="51"/>
    <col min="13056" max="13056" width="7.85546875" style="51" customWidth="1"/>
    <col min="13057" max="13058" width="10.140625" style="51" customWidth="1"/>
    <col min="13059" max="13059" width="47.7109375" style="51" customWidth="1"/>
    <col min="13060" max="13063" width="12.7109375" style="51" customWidth="1"/>
    <col min="13064" max="13066" width="23.28515625" style="51" customWidth="1"/>
    <col min="13067" max="13067" width="24.7109375" style="51" customWidth="1"/>
    <col min="13068" max="13069" width="11.7109375" style="51" customWidth="1"/>
    <col min="13070" max="13071" width="24.7109375" style="51" customWidth="1"/>
    <col min="13072" max="13072" width="3.28515625" style="51" customWidth="1"/>
    <col min="13073" max="13073" width="0" style="51" hidden="1" customWidth="1"/>
    <col min="13074" max="13311" width="9.140625" style="51"/>
    <col min="13312" max="13312" width="7.85546875" style="51" customWidth="1"/>
    <col min="13313" max="13314" width="10.140625" style="51" customWidth="1"/>
    <col min="13315" max="13315" width="47.7109375" style="51" customWidth="1"/>
    <col min="13316" max="13319" width="12.7109375" style="51" customWidth="1"/>
    <col min="13320" max="13322" width="23.28515625" style="51" customWidth="1"/>
    <col min="13323" max="13323" width="24.7109375" style="51" customWidth="1"/>
    <col min="13324" max="13325" width="11.7109375" style="51" customWidth="1"/>
    <col min="13326" max="13327" width="24.7109375" style="51" customWidth="1"/>
    <col min="13328" max="13328" width="3.28515625" style="51" customWidth="1"/>
    <col min="13329" max="13329" width="0" style="51" hidden="1" customWidth="1"/>
    <col min="13330" max="13567" width="9.140625" style="51"/>
    <col min="13568" max="13568" width="7.85546875" style="51" customWidth="1"/>
    <col min="13569" max="13570" width="10.140625" style="51" customWidth="1"/>
    <col min="13571" max="13571" width="47.7109375" style="51" customWidth="1"/>
    <col min="13572" max="13575" width="12.7109375" style="51" customWidth="1"/>
    <col min="13576" max="13578" width="23.28515625" style="51" customWidth="1"/>
    <col min="13579" max="13579" width="24.7109375" style="51" customWidth="1"/>
    <col min="13580" max="13581" width="11.7109375" style="51" customWidth="1"/>
    <col min="13582" max="13583" width="24.7109375" style="51" customWidth="1"/>
    <col min="13584" max="13584" width="3.28515625" style="51" customWidth="1"/>
    <col min="13585" max="13585" width="0" style="51" hidden="1" customWidth="1"/>
    <col min="13586" max="13823" width="9.140625" style="51"/>
    <col min="13824" max="13824" width="7.85546875" style="51" customWidth="1"/>
    <col min="13825" max="13826" width="10.140625" style="51" customWidth="1"/>
    <col min="13827" max="13827" width="47.7109375" style="51" customWidth="1"/>
    <col min="13828" max="13831" width="12.7109375" style="51" customWidth="1"/>
    <col min="13832" max="13834" width="23.28515625" style="51" customWidth="1"/>
    <col min="13835" max="13835" width="24.7109375" style="51" customWidth="1"/>
    <col min="13836" max="13837" width="11.7109375" style="51" customWidth="1"/>
    <col min="13838" max="13839" width="24.7109375" style="51" customWidth="1"/>
    <col min="13840" max="13840" width="3.28515625" style="51" customWidth="1"/>
    <col min="13841" max="13841" width="0" style="51" hidden="1" customWidth="1"/>
    <col min="13842" max="14079" width="9.140625" style="51"/>
    <col min="14080" max="14080" width="7.85546875" style="51" customWidth="1"/>
    <col min="14081" max="14082" width="10.140625" style="51" customWidth="1"/>
    <col min="14083" max="14083" width="47.7109375" style="51" customWidth="1"/>
    <col min="14084" max="14087" width="12.7109375" style="51" customWidth="1"/>
    <col min="14088" max="14090" width="23.28515625" style="51" customWidth="1"/>
    <col min="14091" max="14091" width="24.7109375" style="51" customWidth="1"/>
    <col min="14092" max="14093" width="11.7109375" style="51" customWidth="1"/>
    <col min="14094" max="14095" width="24.7109375" style="51" customWidth="1"/>
    <col min="14096" max="14096" width="3.28515625" style="51" customWidth="1"/>
    <col min="14097" max="14097" width="0" style="51" hidden="1" customWidth="1"/>
    <col min="14098" max="14335" width="9.140625" style="51"/>
    <col min="14336" max="14336" width="7.85546875" style="51" customWidth="1"/>
    <col min="14337" max="14338" width="10.140625" style="51" customWidth="1"/>
    <col min="14339" max="14339" width="47.7109375" style="51" customWidth="1"/>
    <col min="14340" max="14343" width="12.7109375" style="51" customWidth="1"/>
    <col min="14344" max="14346" width="23.28515625" style="51" customWidth="1"/>
    <col min="14347" max="14347" width="24.7109375" style="51" customWidth="1"/>
    <col min="14348" max="14349" width="11.7109375" style="51" customWidth="1"/>
    <col min="14350" max="14351" width="24.7109375" style="51" customWidth="1"/>
    <col min="14352" max="14352" width="3.28515625" style="51" customWidth="1"/>
    <col min="14353" max="14353" width="0" style="51" hidden="1" customWidth="1"/>
    <col min="14354" max="14591" width="9.140625" style="51"/>
    <col min="14592" max="14592" width="7.85546875" style="51" customWidth="1"/>
    <col min="14593" max="14594" width="10.140625" style="51" customWidth="1"/>
    <col min="14595" max="14595" width="47.7109375" style="51" customWidth="1"/>
    <col min="14596" max="14599" width="12.7109375" style="51" customWidth="1"/>
    <col min="14600" max="14602" width="23.28515625" style="51" customWidth="1"/>
    <col min="14603" max="14603" width="24.7109375" style="51" customWidth="1"/>
    <col min="14604" max="14605" width="11.7109375" style="51" customWidth="1"/>
    <col min="14606" max="14607" width="24.7109375" style="51" customWidth="1"/>
    <col min="14608" max="14608" width="3.28515625" style="51" customWidth="1"/>
    <col min="14609" max="14609" width="0" style="51" hidden="1" customWidth="1"/>
    <col min="14610" max="14847" width="9.140625" style="51"/>
    <col min="14848" max="14848" width="7.85546875" style="51" customWidth="1"/>
    <col min="14849" max="14850" width="10.140625" style="51" customWidth="1"/>
    <col min="14851" max="14851" width="47.7109375" style="51" customWidth="1"/>
    <col min="14852" max="14855" width="12.7109375" style="51" customWidth="1"/>
    <col min="14856" max="14858" width="23.28515625" style="51" customWidth="1"/>
    <col min="14859" max="14859" width="24.7109375" style="51" customWidth="1"/>
    <col min="14860" max="14861" width="11.7109375" style="51" customWidth="1"/>
    <col min="14862" max="14863" width="24.7109375" style="51" customWidth="1"/>
    <col min="14864" max="14864" width="3.28515625" style="51" customWidth="1"/>
    <col min="14865" max="14865" width="0" style="51" hidden="1" customWidth="1"/>
    <col min="14866" max="15103" width="9.140625" style="51"/>
    <col min="15104" max="15104" width="7.85546875" style="51" customWidth="1"/>
    <col min="15105" max="15106" width="10.140625" style="51" customWidth="1"/>
    <col min="15107" max="15107" width="47.7109375" style="51" customWidth="1"/>
    <col min="15108" max="15111" width="12.7109375" style="51" customWidth="1"/>
    <col min="15112" max="15114" width="23.28515625" style="51" customWidth="1"/>
    <col min="15115" max="15115" width="24.7109375" style="51" customWidth="1"/>
    <col min="15116" max="15117" width="11.7109375" style="51" customWidth="1"/>
    <col min="15118" max="15119" width="24.7109375" style="51" customWidth="1"/>
    <col min="15120" max="15120" width="3.28515625" style="51" customWidth="1"/>
    <col min="15121" max="15121" width="0" style="51" hidden="1" customWidth="1"/>
    <col min="15122" max="15359" width="9.140625" style="51"/>
    <col min="15360" max="15360" width="7.85546875" style="51" customWidth="1"/>
    <col min="15361" max="15362" width="10.140625" style="51" customWidth="1"/>
    <col min="15363" max="15363" width="47.7109375" style="51" customWidth="1"/>
    <col min="15364" max="15367" width="12.7109375" style="51" customWidth="1"/>
    <col min="15368" max="15370" width="23.28515625" style="51" customWidth="1"/>
    <col min="15371" max="15371" width="24.7109375" style="51" customWidth="1"/>
    <col min="15372" max="15373" width="11.7109375" style="51" customWidth="1"/>
    <col min="15374" max="15375" width="24.7109375" style="51" customWidth="1"/>
    <col min="15376" max="15376" width="3.28515625" style="51" customWidth="1"/>
    <col min="15377" max="15377" width="0" style="51" hidden="1" customWidth="1"/>
    <col min="15378" max="15615" width="9.140625" style="51"/>
    <col min="15616" max="15616" width="7.85546875" style="51" customWidth="1"/>
    <col min="15617" max="15618" width="10.140625" style="51" customWidth="1"/>
    <col min="15619" max="15619" width="47.7109375" style="51" customWidth="1"/>
    <col min="15620" max="15623" width="12.7109375" style="51" customWidth="1"/>
    <col min="15624" max="15626" width="23.28515625" style="51" customWidth="1"/>
    <col min="15627" max="15627" width="24.7109375" style="51" customWidth="1"/>
    <col min="15628" max="15629" width="11.7109375" style="51" customWidth="1"/>
    <col min="15630" max="15631" width="24.7109375" style="51" customWidth="1"/>
    <col min="15632" max="15632" width="3.28515625" style="51" customWidth="1"/>
    <col min="15633" max="15633" width="0" style="51" hidden="1" customWidth="1"/>
    <col min="15634" max="15871" width="9.140625" style="51"/>
    <col min="15872" max="15872" width="7.85546875" style="51" customWidth="1"/>
    <col min="15873" max="15874" width="10.140625" style="51" customWidth="1"/>
    <col min="15875" max="15875" width="47.7109375" style="51" customWidth="1"/>
    <col min="15876" max="15879" width="12.7109375" style="51" customWidth="1"/>
    <col min="15880" max="15882" width="23.28515625" style="51" customWidth="1"/>
    <col min="15883" max="15883" width="24.7109375" style="51" customWidth="1"/>
    <col min="15884" max="15885" width="11.7109375" style="51" customWidth="1"/>
    <col min="15886" max="15887" width="24.7109375" style="51" customWidth="1"/>
    <col min="15888" max="15888" width="3.28515625" style="51" customWidth="1"/>
    <col min="15889" max="15889" width="0" style="51" hidden="1" customWidth="1"/>
    <col min="15890" max="16127" width="9.140625" style="51"/>
    <col min="16128" max="16128" width="7.85546875" style="51" customWidth="1"/>
    <col min="16129" max="16130" width="10.140625" style="51" customWidth="1"/>
    <col min="16131" max="16131" width="47.7109375" style="51" customWidth="1"/>
    <col min="16132" max="16135" width="12.7109375" style="51" customWidth="1"/>
    <col min="16136" max="16138" width="23.28515625" style="51" customWidth="1"/>
    <col min="16139" max="16139" width="24.7109375" style="51" customWidth="1"/>
    <col min="16140" max="16141" width="11.7109375" style="51" customWidth="1"/>
    <col min="16142" max="16143" width="24.7109375" style="51" customWidth="1"/>
    <col min="16144" max="16144" width="3.28515625" style="51" customWidth="1"/>
    <col min="16145" max="16145" width="0" style="51" hidden="1" customWidth="1"/>
    <col min="16146" max="16384" width="9.140625" style="51"/>
  </cols>
  <sheetData>
    <row r="1" spans="1:19" ht="13.15" customHeight="1" x14ac:dyDescent="0.2">
      <c r="A1" s="992" t="s">
        <v>121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992"/>
      <c r="P1" s="992"/>
      <c r="Q1" s="992"/>
      <c r="R1" s="992"/>
    </row>
    <row r="2" spans="1:19" ht="18" customHeight="1" x14ac:dyDescent="0.2">
      <c r="A2" s="992" t="s">
        <v>259</v>
      </c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992"/>
      <c r="O2" s="992"/>
      <c r="P2" s="992"/>
      <c r="Q2" s="992"/>
      <c r="R2" s="992"/>
    </row>
    <row r="3" spans="1:19" s="102" customFormat="1" ht="34.9" customHeight="1" x14ac:dyDescent="0.2">
      <c r="A3" s="1016" t="s">
        <v>260</v>
      </c>
      <c r="B3" s="1016"/>
      <c r="C3" s="1016"/>
      <c r="D3" s="1016"/>
      <c r="E3" s="1016"/>
      <c r="F3" s="1016"/>
      <c r="G3" s="1016"/>
      <c r="H3" s="1016"/>
      <c r="I3" s="1016"/>
      <c r="J3" s="1016"/>
      <c r="K3" s="1016"/>
      <c r="L3" s="1016"/>
      <c r="M3" s="1016"/>
      <c r="N3" s="1016"/>
      <c r="O3" s="1016"/>
      <c r="P3" s="1016"/>
      <c r="Q3" s="1016"/>
      <c r="R3" s="1016"/>
    </row>
    <row r="4" spans="1:19" x14ac:dyDescent="0.2">
      <c r="A4" s="1017" t="s">
        <v>261</v>
      </c>
      <c r="B4" s="1017"/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</row>
    <row r="5" spans="1:19" s="48" customFormat="1" ht="7.15" customHeight="1" x14ac:dyDescent="0.2">
      <c r="A5" s="41"/>
      <c r="B5" s="41"/>
      <c r="C5" s="61"/>
      <c r="D5" s="103"/>
      <c r="E5" s="103"/>
      <c r="F5" s="104"/>
      <c r="G5" s="105"/>
      <c r="H5" s="105"/>
      <c r="I5" s="105"/>
      <c r="J5" s="105"/>
      <c r="K5" s="103"/>
      <c r="L5" s="106"/>
      <c r="M5" s="107"/>
      <c r="N5" s="107"/>
      <c r="O5" s="106"/>
      <c r="P5" s="108"/>
      <c r="Q5" s="108"/>
      <c r="R5" s="109"/>
    </row>
    <row r="6" spans="1:19" s="48" customFormat="1" ht="29.65" customHeight="1" x14ac:dyDescent="0.2">
      <c r="A6" s="1018" t="s">
        <v>262</v>
      </c>
      <c r="B6" s="1018" t="s">
        <v>263</v>
      </c>
      <c r="C6" s="1019" t="s">
        <v>513</v>
      </c>
      <c r="D6" s="1020" t="s">
        <v>264</v>
      </c>
      <c r="E6" s="1020"/>
      <c r="F6" s="1020" t="s">
        <v>265</v>
      </c>
      <c r="G6" s="1021" t="s">
        <v>130</v>
      </c>
      <c r="H6" s="1021"/>
      <c r="I6" s="1021"/>
      <c r="J6" s="1021"/>
      <c r="K6" s="1034" t="s">
        <v>266</v>
      </c>
      <c r="L6" s="1035" t="s">
        <v>267</v>
      </c>
      <c r="M6" s="1035"/>
      <c r="N6" s="1035"/>
      <c r="O6" s="1035"/>
      <c r="P6" s="1036" t="s">
        <v>142</v>
      </c>
      <c r="Q6" s="284"/>
      <c r="R6" s="284"/>
    </row>
    <row r="7" spans="1:19" s="48" customFormat="1" ht="29.65" customHeight="1" x14ac:dyDescent="0.2">
      <c r="A7" s="1018"/>
      <c r="B7" s="1018"/>
      <c r="C7" s="1019"/>
      <c r="D7" s="1020"/>
      <c r="E7" s="1020"/>
      <c r="F7" s="1020"/>
      <c r="G7" s="256" t="s">
        <v>268</v>
      </c>
      <c r="H7" s="256" t="s">
        <v>269</v>
      </c>
      <c r="I7" s="256" t="s">
        <v>270</v>
      </c>
      <c r="J7" s="256" t="s">
        <v>271</v>
      </c>
      <c r="K7" s="1034"/>
      <c r="L7" s="251" t="s">
        <v>1</v>
      </c>
      <c r="M7" s="1035" t="s">
        <v>140</v>
      </c>
      <c r="N7" s="1035"/>
      <c r="O7" s="251" t="s">
        <v>141</v>
      </c>
      <c r="P7" s="1037"/>
      <c r="Q7" s="284"/>
      <c r="R7" s="284"/>
    </row>
    <row r="8" spans="1:19" s="48" customFormat="1" ht="21" customHeight="1" x14ac:dyDescent="0.2">
      <c r="A8" s="1031" t="s">
        <v>272</v>
      </c>
      <c r="B8" s="1032"/>
      <c r="C8" s="1032"/>
      <c r="D8" s="1032"/>
      <c r="E8" s="1032"/>
      <c r="F8" s="1032"/>
      <c r="G8" s="1032"/>
      <c r="H8" s="1032"/>
      <c r="I8" s="1032"/>
      <c r="J8" s="1032"/>
      <c r="K8" s="1032"/>
      <c r="L8" s="1032"/>
      <c r="M8" s="1032"/>
      <c r="N8" s="1032"/>
      <c r="O8" s="1032"/>
      <c r="P8" s="1033"/>
      <c r="Q8" s="285"/>
      <c r="R8" s="285"/>
    </row>
    <row r="9" spans="1:19" s="48" customFormat="1" ht="68.650000000000006" customHeight="1" x14ac:dyDescent="0.2">
      <c r="A9" s="248">
        <v>1</v>
      </c>
      <c r="B9" s="42">
        <v>20021</v>
      </c>
      <c r="C9" s="42" t="s">
        <v>273</v>
      </c>
      <c r="D9" s="980" t="s">
        <v>274</v>
      </c>
      <c r="E9" s="980"/>
      <c r="F9" s="248" t="s">
        <v>253</v>
      </c>
      <c r="G9" s="257" t="s">
        <v>230</v>
      </c>
      <c r="H9" s="257" t="s">
        <v>230</v>
      </c>
      <c r="I9" s="257" t="s">
        <v>229</v>
      </c>
      <c r="J9" s="257" t="s">
        <v>229</v>
      </c>
      <c r="K9" s="99" t="s">
        <v>275</v>
      </c>
      <c r="L9" s="47">
        <v>1300000</v>
      </c>
      <c r="M9" s="977"/>
      <c r="N9" s="977"/>
      <c r="O9" s="47">
        <f>+L9</f>
        <v>1300000</v>
      </c>
      <c r="P9" s="49"/>
      <c r="Q9" s="49" t="s">
        <v>408</v>
      </c>
      <c r="R9" s="77">
        <v>44229</v>
      </c>
    </row>
    <row r="10" spans="1:19" s="48" customFormat="1" ht="68.650000000000006" customHeight="1" x14ac:dyDescent="0.2">
      <c r="A10" s="248">
        <f>+A9+1</f>
        <v>2</v>
      </c>
      <c r="B10" s="42">
        <v>20032</v>
      </c>
      <c r="C10" s="42" t="s">
        <v>419</v>
      </c>
      <c r="D10" s="980" t="s">
        <v>281</v>
      </c>
      <c r="E10" s="980"/>
      <c r="F10" s="248" t="s">
        <v>228</v>
      </c>
      <c r="G10" s="257" t="s">
        <v>230</v>
      </c>
      <c r="H10" s="257" t="s">
        <v>230</v>
      </c>
      <c r="I10" s="257" t="s">
        <v>229</v>
      </c>
      <c r="J10" s="257" t="s">
        <v>231</v>
      </c>
      <c r="K10" s="99" t="s">
        <v>275</v>
      </c>
      <c r="L10" s="47">
        <v>1000000</v>
      </c>
      <c r="M10" s="977"/>
      <c r="N10" s="977"/>
      <c r="O10" s="47">
        <f>+L10</f>
        <v>1000000</v>
      </c>
      <c r="P10" s="49"/>
      <c r="Q10" s="49" t="s">
        <v>483</v>
      </c>
      <c r="R10" s="77" t="s">
        <v>420</v>
      </c>
      <c r="S10" s="48" t="s">
        <v>250</v>
      </c>
    </row>
    <row r="11" spans="1:19" s="48" customFormat="1" ht="79.900000000000006" customHeight="1" x14ac:dyDescent="0.2">
      <c r="A11" s="248">
        <f>+A10+1</f>
        <v>3</v>
      </c>
      <c r="B11" s="42">
        <v>20038</v>
      </c>
      <c r="C11" s="42" t="s">
        <v>879</v>
      </c>
      <c r="D11" s="980" t="s">
        <v>123</v>
      </c>
      <c r="E11" s="980"/>
      <c r="F11" s="248" t="s">
        <v>253</v>
      </c>
      <c r="G11" s="257" t="s">
        <v>230</v>
      </c>
      <c r="H11" s="257" t="s">
        <v>230</v>
      </c>
      <c r="I11" s="257" t="s">
        <v>229</v>
      </c>
      <c r="J11" s="257" t="s">
        <v>229</v>
      </c>
      <c r="K11" s="99" t="s">
        <v>275</v>
      </c>
      <c r="L11" s="47">
        <v>1500000</v>
      </c>
      <c r="M11" s="977"/>
      <c r="N11" s="977"/>
      <c r="O11" s="47">
        <f t="shared" ref="O11:O12" si="0">+L11</f>
        <v>1500000</v>
      </c>
      <c r="P11" s="49"/>
      <c r="Q11" s="49" t="s">
        <v>408</v>
      </c>
      <c r="R11" s="77" t="s">
        <v>420</v>
      </c>
    </row>
    <row r="12" spans="1:19" s="48" customFormat="1" ht="70.900000000000006" customHeight="1" x14ac:dyDescent="0.2">
      <c r="A12" s="248">
        <f t="shared" ref="A12:A43" si="1">+A11+1</f>
        <v>4</v>
      </c>
      <c r="B12" s="42">
        <v>20040</v>
      </c>
      <c r="C12" s="42" t="s">
        <v>279</v>
      </c>
      <c r="D12" s="980" t="s">
        <v>123</v>
      </c>
      <c r="E12" s="980"/>
      <c r="F12" s="248" t="s">
        <v>253</v>
      </c>
      <c r="G12" s="257" t="s">
        <v>230</v>
      </c>
      <c r="H12" s="257" t="s">
        <v>230</v>
      </c>
      <c r="I12" s="257" t="s">
        <v>229</v>
      </c>
      <c r="J12" s="257" t="s">
        <v>229</v>
      </c>
      <c r="K12" s="99" t="s">
        <v>275</v>
      </c>
      <c r="L12" s="47">
        <v>1350000</v>
      </c>
      <c r="M12" s="977"/>
      <c r="N12" s="977"/>
      <c r="O12" s="47">
        <f t="shared" si="0"/>
        <v>1350000</v>
      </c>
      <c r="P12" s="49"/>
      <c r="Q12" s="49" t="s">
        <v>408</v>
      </c>
      <c r="R12" s="77">
        <v>44229</v>
      </c>
    </row>
    <row r="13" spans="1:19" s="48" customFormat="1" ht="63" customHeight="1" x14ac:dyDescent="0.2">
      <c r="A13" s="248">
        <f t="shared" si="1"/>
        <v>5</v>
      </c>
      <c r="B13" s="42">
        <v>20057</v>
      </c>
      <c r="C13" s="42" t="s">
        <v>280</v>
      </c>
      <c r="D13" s="980" t="s">
        <v>281</v>
      </c>
      <c r="E13" s="980"/>
      <c r="F13" s="248" t="s">
        <v>253</v>
      </c>
      <c r="G13" s="257" t="s">
        <v>230</v>
      </c>
      <c r="H13" s="257" t="s">
        <v>230</v>
      </c>
      <c r="I13" s="257" t="s">
        <v>229</v>
      </c>
      <c r="J13" s="257" t="s">
        <v>229</v>
      </c>
      <c r="K13" s="99" t="s">
        <v>275</v>
      </c>
      <c r="L13" s="47">
        <v>1500000</v>
      </c>
      <c r="M13" s="977"/>
      <c r="N13" s="977"/>
      <c r="O13" s="47">
        <f>L13</f>
        <v>1500000</v>
      </c>
      <c r="P13" s="49"/>
      <c r="Q13" s="49" t="s">
        <v>408</v>
      </c>
      <c r="R13" s="77">
        <v>44229</v>
      </c>
    </row>
    <row r="14" spans="1:19" s="48" customFormat="1" ht="60.75" x14ac:dyDescent="0.2">
      <c r="A14" s="248">
        <f t="shared" si="1"/>
        <v>6</v>
      </c>
      <c r="B14" s="42">
        <v>20067</v>
      </c>
      <c r="C14" s="42" t="s">
        <v>282</v>
      </c>
      <c r="D14" s="980" t="s">
        <v>283</v>
      </c>
      <c r="E14" s="980"/>
      <c r="F14" s="248" t="s">
        <v>253</v>
      </c>
      <c r="G14" s="257" t="s">
        <v>230</v>
      </c>
      <c r="H14" s="257" t="s">
        <v>230</v>
      </c>
      <c r="I14" s="257" t="s">
        <v>229</v>
      </c>
      <c r="J14" s="257" t="s">
        <v>229</v>
      </c>
      <c r="K14" s="99" t="s">
        <v>275</v>
      </c>
      <c r="L14" s="47">
        <v>4400000</v>
      </c>
      <c r="M14" s="977"/>
      <c r="N14" s="977"/>
      <c r="O14" s="47">
        <v>4400000</v>
      </c>
      <c r="P14" s="138" t="s">
        <v>489</v>
      </c>
      <c r="Q14" s="250" t="s">
        <v>408</v>
      </c>
      <c r="R14" s="77">
        <v>44229</v>
      </c>
    </row>
    <row r="15" spans="1:19" s="48" customFormat="1" ht="63" customHeight="1" x14ac:dyDescent="0.2">
      <c r="A15" s="248">
        <f t="shared" si="1"/>
        <v>7</v>
      </c>
      <c r="B15" s="42">
        <v>20071</v>
      </c>
      <c r="C15" s="42" t="s">
        <v>286</v>
      </c>
      <c r="D15" s="980" t="s">
        <v>287</v>
      </c>
      <c r="E15" s="980"/>
      <c r="F15" s="248" t="s">
        <v>228</v>
      </c>
      <c r="G15" s="257" t="s">
        <v>229</v>
      </c>
      <c r="H15" s="257" t="s">
        <v>229</v>
      </c>
      <c r="I15" s="257" t="s">
        <v>231</v>
      </c>
      <c r="J15" s="257" t="s">
        <v>231</v>
      </c>
      <c r="K15" s="99" t="s">
        <v>275</v>
      </c>
      <c r="L15" s="47">
        <v>1000000</v>
      </c>
      <c r="M15" s="977"/>
      <c r="N15" s="977"/>
      <c r="O15" s="47">
        <f t="shared" ref="O15:O32" si="2">+L15</f>
        <v>1000000</v>
      </c>
      <c r="P15" s="49"/>
      <c r="Q15" s="49" t="s">
        <v>408</v>
      </c>
      <c r="R15" s="77" t="s">
        <v>409</v>
      </c>
    </row>
    <row r="16" spans="1:19" s="48" customFormat="1" ht="60" customHeight="1" x14ac:dyDescent="0.2">
      <c r="A16" s="248">
        <f t="shared" si="1"/>
        <v>8</v>
      </c>
      <c r="B16" s="42">
        <v>20102</v>
      </c>
      <c r="C16" s="42" t="s">
        <v>288</v>
      </c>
      <c r="D16" s="980" t="s">
        <v>274</v>
      </c>
      <c r="E16" s="980"/>
      <c r="F16" s="248" t="s">
        <v>253</v>
      </c>
      <c r="G16" s="257" t="s">
        <v>229</v>
      </c>
      <c r="H16" s="257" t="s">
        <v>229</v>
      </c>
      <c r="I16" s="257" t="s">
        <v>231</v>
      </c>
      <c r="J16" s="257" t="s">
        <v>231</v>
      </c>
      <c r="K16" s="99" t="s">
        <v>275</v>
      </c>
      <c r="L16" s="47">
        <v>1500000</v>
      </c>
      <c r="M16" s="977"/>
      <c r="N16" s="977"/>
      <c r="O16" s="47">
        <f t="shared" si="2"/>
        <v>1500000</v>
      </c>
      <c r="P16" s="49"/>
      <c r="Q16" s="49" t="s">
        <v>408</v>
      </c>
      <c r="R16" s="77" t="s">
        <v>409</v>
      </c>
    </row>
    <row r="17" spans="1:19" s="44" customFormat="1" ht="60.75" x14ac:dyDescent="0.2">
      <c r="A17" s="248">
        <f t="shared" si="1"/>
        <v>9</v>
      </c>
      <c r="B17" s="42">
        <v>20012</v>
      </c>
      <c r="C17" s="44" t="s">
        <v>441</v>
      </c>
      <c r="D17" s="980" t="s">
        <v>302</v>
      </c>
      <c r="E17" s="980"/>
      <c r="F17" s="248" t="s">
        <v>253</v>
      </c>
      <c r="G17" s="257" t="s">
        <v>229</v>
      </c>
      <c r="H17" s="257" t="s">
        <v>229</v>
      </c>
      <c r="I17" s="257" t="s">
        <v>231</v>
      </c>
      <c r="J17" s="257" t="s">
        <v>231</v>
      </c>
      <c r="K17" s="99" t="s">
        <v>275</v>
      </c>
      <c r="L17" s="122">
        <v>1000000</v>
      </c>
      <c r="M17" s="977"/>
      <c r="N17" s="977"/>
      <c r="O17" s="47">
        <f t="shared" ref="O17" si="3">+L17</f>
        <v>1000000</v>
      </c>
      <c r="P17" s="49"/>
      <c r="Q17" s="44" t="s">
        <v>480</v>
      </c>
      <c r="R17" s="44" t="s">
        <v>440</v>
      </c>
    </row>
    <row r="18" spans="1:19" s="44" customFormat="1" ht="60.75" x14ac:dyDescent="0.2">
      <c r="A18" s="248">
        <f t="shared" si="1"/>
        <v>10</v>
      </c>
      <c r="B18" s="42">
        <v>20022</v>
      </c>
      <c r="C18" s="44" t="s">
        <v>477</v>
      </c>
      <c r="D18" s="980" t="s">
        <v>123</v>
      </c>
      <c r="E18" s="980"/>
      <c r="F18" s="248" t="s">
        <v>253</v>
      </c>
      <c r="G18" s="257" t="s">
        <v>229</v>
      </c>
      <c r="H18" s="257" t="s">
        <v>229</v>
      </c>
      <c r="I18" s="257" t="s">
        <v>231</v>
      </c>
      <c r="J18" s="257" t="s">
        <v>231</v>
      </c>
      <c r="K18" s="99" t="s">
        <v>275</v>
      </c>
      <c r="L18" s="122">
        <v>2000000</v>
      </c>
      <c r="M18" s="977"/>
      <c r="N18" s="977"/>
      <c r="O18" s="47">
        <f t="shared" ref="O18" si="4">+L18</f>
        <v>2000000</v>
      </c>
      <c r="P18" s="49"/>
      <c r="Q18" s="44" t="s">
        <v>480</v>
      </c>
      <c r="R18" s="44" t="s">
        <v>440</v>
      </c>
    </row>
    <row r="19" spans="1:19" s="44" customFormat="1" ht="81" x14ac:dyDescent="0.2">
      <c r="A19" s="248">
        <f t="shared" si="1"/>
        <v>11</v>
      </c>
      <c r="B19" s="42">
        <v>20030</v>
      </c>
      <c r="C19" s="44" t="s">
        <v>478</v>
      </c>
      <c r="D19" s="980" t="s">
        <v>295</v>
      </c>
      <c r="E19" s="980"/>
      <c r="F19" s="248" t="s">
        <v>253</v>
      </c>
      <c r="G19" s="257" t="s">
        <v>229</v>
      </c>
      <c r="H19" s="257" t="s">
        <v>229</v>
      </c>
      <c r="I19" s="257" t="s">
        <v>231</v>
      </c>
      <c r="J19" s="257" t="s">
        <v>231</v>
      </c>
      <c r="K19" s="99" t="s">
        <v>275</v>
      </c>
      <c r="L19" s="122">
        <v>2000000</v>
      </c>
      <c r="M19" s="977"/>
      <c r="N19" s="977"/>
      <c r="O19" s="47">
        <f t="shared" ref="O19" si="5">+L19</f>
        <v>2000000</v>
      </c>
      <c r="P19" s="49"/>
      <c r="Q19" s="44" t="s">
        <v>480</v>
      </c>
      <c r="S19" s="44" t="s">
        <v>907</v>
      </c>
    </row>
    <row r="20" spans="1:19" s="48" customFormat="1" ht="79.900000000000006" customHeight="1" x14ac:dyDescent="0.2">
      <c r="A20" s="248">
        <f t="shared" si="1"/>
        <v>12</v>
      </c>
      <c r="B20" s="42" t="s">
        <v>293</v>
      </c>
      <c r="C20" s="42" t="s">
        <v>294</v>
      </c>
      <c r="D20" s="980" t="s">
        <v>295</v>
      </c>
      <c r="E20" s="980"/>
      <c r="F20" s="248" t="s">
        <v>228</v>
      </c>
      <c r="G20" s="257" t="s">
        <v>230</v>
      </c>
      <c r="H20" s="257" t="s">
        <v>230</v>
      </c>
      <c r="I20" s="257" t="s">
        <v>229</v>
      </c>
      <c r="J20" s="257" t="s">
        <v>229</v>
      </c>
      <c r="K20" s="99" t="s">
        <v>296</v>
      </c>
      <c r="L20" s="47">
        <v>500000</v>
      </c>
      <c r="M20" s="977"/>
      <c r="N20" s="977"/>
      <c r="O20" s="47">
        <f>+L20</f>
        <v>500000</v>
      </c>
      <c r="P20" s="49"/>
      <c r="Q20" s="49" t="s">
        <v>408</v>
      </c>
      <c r="R20" s="77">
        <v>44215</v>
      </c>
    </row>
    <row r="21" spans="1:19" s="44" customFormat="1" ht="60.75" x14ac:dyDescent="0.2">
      <c r="A21" s="248">
        <f t="shared" si="1"/>
        <v>13</v>
      </c>
      <c r="B21" s="42" t="s">
        <v>474</v>
      </c>
      <c r="C21" s="44" t="s">
        <v>434</v>
      </c>
      <c r="D21" s="980" t="s">
        <v>281</v>
      </c>
      <c r="E21" s="980"/>
      <c r="F21" s="123" t="s">
        <v>253</v>
      </c>
      <c r="G21" s="124" t="s">
        <v>229</v>
      </c>
      <c r="H21" s="124" t="s">
        <v>229</v>
      </c>
      <c r="I21" s="124" t="s">
        <v>231</v>
      </c>
      <c r="J21" s="124" t="s">
        <v>231</v>
      </c>
      <c r="K21" s="44" t="s">
        <v>435</v>
      </c>
      <c r="L21" s="122">
        <v>2500000</v>
      </c>
      <c r="M21" s="977"/>
      <c r="N21" s="977"/>
      <c r="O21" s="47">
        <f>+L21</f>
        <v>2500000</v>
      </c>
      <c r="P21" s="49"/>
      <c r="Q21" s="49" t="s">
        <v>480</v>
      </c>
      <c r="R21" s="44" t="s">
        <v>440</v>
      </c>
    </row>
    <row r="22" spans="1:19" s="44" customFormat="1" ht="60.75" x14ac:dyDescent="0.2">
      <c r="A22" s="248">
        <f t="shared" si="1"/>
        <v>14</v>
      </c>
      <c r="B22" s="42">
        <v>19032</v>
      </c>
      <c r="C22" s="44" t="s">
        <v>438</v>
      </c>
      <c r="D22" s="980" t="s">
        <v>281</v>
      </c>
      <c r="E22" s="980"/>
      <c r="F22" s="123" t="s">
        <v>253</v>
      </c>
      <c r="G22" s="124" t="s">
        <v>229</v>
      </c>
      <c r="H22" s="124" t="s">
        <v>229</v>
      </c>
      <c r="I22" s="124" t="s">
        <v>231</v>
      </c>
      <c r="J22" s="124" t="s">
        <v>231</v>
      </c>
      <c r="K22" s="44" t="s">
        <v>439</v>
      </c>
      <c r="L22" s="122">
        <v>3000000</v>
      </c>
      <c r="M22" s="977"/>
      <c r="N22" s="977"/>
      <c r="O22" s="47">
        <f>+L22</f>
        <v>3000000</v>
      </c>
      <c r="P22" s="49"/>
      <c r="Q22" s="44" t="s">
        <v>480</v>
      </c>
      <c r="R22" s="44" t="s">
        <v>440</v>
      </c>
    </row>
    <row r="23" spans="1:19" ht="81" x14ac:dyDescent="0.2">
      <c r="A23" s="248">
        <f t="shared" si="1"/>
        <v>15</v>
      </c>
      <c r="B23" s="72">
        <v>17086</v>
      </c>
      <c r="C23" s="42" t="s">
        <v>239</v>
      </c>
      <c r="D23" s="980" t="s">
        <v>299</v>
      </c>
      <c r="E23" s="980"/>
      <c r="F23" s="123" t="s">
        <v>228</v>
      </c>
      <c r="G23" s="124" t="s">
        <v>229</v>
      </c>
      <c r="H23" s="124" t="s">
        <v>229</v>
      </c>
      <c r="I23" s="124" t="s">
        <v>231</v>
      </c>
      <c r="J23" s="124" t="s">
        <v>231</v>
      </c>
      <c r="K23" s="99" t="s">
        <v>433</v>
      </c>
      <c r="L23" s="47">
        <v>1000000</v>
      </c>
      <c r="M23" s="977"/>
      <c r="N23" s="977"/>
      <c r="O23" s="47">
        <f>+L23</f>
        <v>1000000</v>
      </c>
      <c r="P23" s="137" t="s">
        <v>490</v>
      </c>
      <c r="Q23" s="283" t="s">
        <v>480</v>
      </c>
      <c r="R23" s="51" t="s">
        <v>440</v>
      </c>
    </row>
    <row r="24" spans="1:19" s="48" customFormat="1" ht="63" x14ac:dyDescent="0.2">
      <c r="A24" s="248">
        <f t="shared" si="1"/>
        <v>16</v>
      </c>
      <c r="B24" s="42">
        <v>16396</v>
      </c>
      <c r="C24" s="42" t="s">
        <v>376</v>
      </c>
      <c r="D24" s="980" t="s">
        <v>283</v>
      </c>
      <c r="E24" s="980"/>
      <c r="F24" s="248" t="s">
        <v>228</v>
      </c>
      <c r="G24" s="257" t="s">
        <v>229</v>
      </c>
      <c r="H24" s="257" t="s">
        <v>229</v>
      </c>
      <c r="I24" s="257" t="s">
        <v>231</v>
      </c>
      <c r="J24" s="257" t="s">
        <v>231</v>
      </c>
      <c r="K24" s="99" t="s">
        <v>377</v>
      </c>
      <c r="L24" s="47">
        <v>200000</v>
      </c>
      <c r="M24" s="977"/>
      <c r="N24" s="977"/>
      <c r="O24" s="47">
        <f>+L24</f>
        <v>200000</v>
      </c>
      <c r="P24" s="136" t="s">
        <v>491</v>
      </c>
      <c r="Q24" s="49" t="s">
        <v>378</v>
      </c>
      <c r="R24" s="77" t="s">
        <v>420</v>
      </c>
      <c r="S24" s="48" t="s">
        <v>382</v>
      </c>
    </row>
    <row r="25" spans="1:19" s="48" customFormat="1" ht="101.25" x14ac:dyDescent="0.2">
      <c r="A25" s="248">
        <f t="shared" si="1"/>
        <v>17</v>
      </c>
      <c r="B25" s="42">
        <v>20078</v>
      </c>
      <c r="C25" s="42" t="s">
        <v>379</v>
      </c>
      <c r="D25" s="980" t="s">
        <v>287</v>
      </c>
      <c r="E25" s="980"/>
      <c r="F25" s="248" t="s">
        <v>228</v>
      </c>
      <c r="G25" s="257" t="s">
        <v>229</v>
      </c>
      <c r="H25" s="257" t="s">
        <v>229</v>
      </c>
      <c r="I25" s="257" t="s">
        <v>231</v>
      </c>
      <c r="J25" s="257" t="s">
        <v>231</v>
      </c>
      <c r="K25" s="99" t="s">
        <v>275</v>
      </c>
      <c r="L25" s="47">
        <v>1000000</v>
      </c>
      <c r="M25" s="1014"/>
      <c r="N25" s="1015"/>
      <c r="O25" s="47">
        <f t="shared" ref="O25" si="6">+L25</f>
        <v>1000000</v>
      </c>
      <c r="P25" s="136" t="s">
        <v>492</v>
      </c>
      <c r="Q25" s="49" t="s">
        <v>378</v>
      </c>
      <c r="R25" s="77" t="s">
        <v>420</v>
      </c>
    </row>
    <row r="26" spans="1:19" s="48" customFormat="1" ht="101.25" x14ac:dyDescent="0.2">
      <c r="A26" s="248">
        <f t="shared" si="1"/>
        <v>18</v>
      </c>
      <c r="B26" s="42">
        <v>20091</v>
      </c>
      <c r="C26" s="42" t="s">
        <v>479</v>
      </c>
      <c r="D26" s="980" t="s">
        <v>277</v>
      </c>
      <c r="E26" s="980"/>
      <c r="F26" s="248" t="s">
        <v>253</v>
      </c>
      <c r="G26" s="257" t="s">
        <v>229</v>
      </c>
      <c r="H26" s="257" t="s">
        <v>229</v>
      </c>
      <c r="I26" s="257" t="s">
        <v>231</v>
      </c>
      <c r="J26" s="257" t="s">
        <v>231</v>
      </c>
      <c r="K26" s="99" t="s">
        <v>275</v>
      </c>
      <c r="L26" s="47">
        <v>1500000</v>
      </c>
      <c r="M26" s="1014"/>
      <c r="N26" s="1015"/>
      <c r="O26" s="47">
        <f t="shared" ref="O26" si="7">+L26</f>
        <v>1500000</v>
      </c>
      <c r="P26" s="136"/>
      <c r="Q26" s="49" t="s">
        <v>480</v>
      </c>
      <c r="R26" s="77"/>
    </row>
    <row r="27" spans="1:19" s="48" customFormat="1" ht="60.75" x14ac:dyDescent="0.2">
      <c r="A27" s="248">
        <f t="shared" si="1"/>
        <v>19</v>
      </c>
      <c r="B27" s="42">
        <v>20109</v>
      </c>
      <c r="C27" s="42" t="s">
        <v>481</v>
      </c>
      <c r="D27" s="980" t="s">
        <v>302</v>
      </c>
      <c r="E27" s="980"/>
      <c r="F27" s="248" t="s">
        <v>253</v>
      </c>
      <c r="G27" s="257" t="s">
        <v>229</v>
      </c>
      <c r="H27" s="257" t="s">
        <v>229</v>
      </c>
      <c r="I27" s="257" t="s">
        <v>231</v>
      </c>
      <c r="J27" s="257" t="s">
        <v>231</v>
      </c>
      <c r="K27" s="99" t="s">
        <v>275</v>
      </c>
      <c r="L27" s="47">
        <v>10000000</v>
      </c>
      <c r="M27" s="1014"/>
      <c r="N27" s="1015"/>
      <c r="O27" s="47">
        <f t="shared" ref="O27" si="8">+L27</f>
        <v>10000000</v>
      </c>
      <c r="P27" s="136"/>
      <c r="Q27" s="49" t="s">
        <v>480</v>
      </c>
      <c r="R27" s="77"/>
    </row>
    <row r="28" spans="1:19" s="48" customFormat="1" ht="63" x14ac:dyDescent="0.2">
      <c r="A28" s="248">
        <f t="shared" si="1"/>
        <v>20</v>
      </c>
      <c r="B28" s="42">
        <v>20095</v>
      </c>
      <c r="C28" s="42" t="s">
        <v>380</v>
      </c>
      <c r="D28" s="980" t="s">
        <v>299</v>
      </c>
      <c r="E28" s="980"/>
      <c r="F28" s="248" t="s">
        <v>228</v>
      </c>
      <c r="G28" s="257" t="s">
        <v>229</v>
      </c>
      <c r="H28" s="257" t="s">
        <v>229</v>
      </c>
      <c r="I28" s="257" t="s">
        <v>231</v>
      </c>
      <c r="J28" s="257" t="s">
        <v>231</v>
      </c>
      <c r="K28" s="99" t="s">
        <v>275</v>
      </c>
      <c r="L28" s="47">
        <v>1000000</v>
      </c>
      <c r="M28" s="1014"/>
      <c r="N28" s="1015"/>
      <c r="O28" s="47">
        <f t="shared" ref="O28" si="9">+L28</f>
        <v>1000000</v>
      </c>
      <c r="P28" s="136" t="s">
        <v>493</v>
      </c>
      <c r="Q28" s="49" t="s">
        <v>378</v>
      </c>
      <c r="R28" s="77" t="s">
        <v>410</v>
      </c>
    </row>
    <row r="29" spans="1:19" s="48" customFormat="1" ht="101.25" x14ac:dyDescent="0.2">
      <c r="A29" s="248">
        <f t="shared" si="1"/>
        <v>21</v>
      </c>
      <c r="B29" s="42">
        <v>20105</v>
      </c>
      <c r="C29" s="42" t="s">
        <v>381</v>
      </c>
      <c r="D29" s="980" t="s">
        <v>123</v>
      </c>
      <c r="E29" s="980"/>
      <c r="F29" s="248" t="s">
        <v>253</v>
      </c>
      <c r="G29" s="257" t="s">
        <v>229</v>
      </c>
      <c r="H29" s="257" t="s">
        <v>229</v>
      </c>
      <c r="I29" s="257" t="s">
        <v>231</v>
      </c>
      <c r="J29" s="257" t="s">
        <v>231</v>
      </c>
      <c r="K29" s="99" t="s">
        <v>275</v>
      </c>
      <c r="L29" s="47">
        <v>2000000</v>
      </c>
      <c r="M29" s="1014"/>
      <c r="N29" s="1015"/>
      <c r="O29" s="47">
        <f t="shared" ref="O29" si="10">+L29</f>
        <v>2000000</v>
      </c>
      <c r="P29" s="136" t="s">
        <v>494</v>
      </c>
      <c r="Q29" s="49" t="s">
        <v>378</v>
      </c>
      <c r="R29" s="77" t="s">
        <v>410</v>
      </c>
    </row>
    <row r="30" spans="1:19" ht="60" customHeight="1" x14ac:dyDescent="0.2">
      <c r="A30" s="248">
        <f t="shared" si="1"/>
        <v>22</v>
      </c>
      <c r="B30" s="42">
        <v>20065</v>
      </c>
      <c r="C30" s="43" t="s">
        <v>289</v>
      </c>
      <c r="D30" s="975" t="s">
        <v>281</v>
      </c>
      <c r="E30" s="975"/>
      <c r="F30" s="248" t="s">
        <v>228</v>
      </c>
      <c r="G30" s="257" t="s">
        <v>230</v>
      </c>
      <c r="H30" s="257" t="s">
        <v>230</v>
      </c>
      <c r="I30" s="257" t="s">
        <v>229</v>
      </c>
      <c r="J30" s="257" t="s">
        <v>229</v>
      </c>
      <c r="K30" s="99" t="s">
        <v>275</v>
      </c>
      <c r="L30" s="47">
        <v>1000000</v>
      </c>
      <c r="M30" s="977"/>
      <c r="N30" s="977"/>
      <c r="O30" s="125">
        <f t="shared" si="2"/>
        <v>1000000</v>
      </c>
      <c r="P30" s="49"/>
      <c r="Q30" s="49" t="s">
        <v>384</v>
      </c>
      <c r="R30" s="77" t="s">
        <v>460</v>
      </c>
    </row>
    <row r="31" spans="1:19" ht="63.4" customHeight="1" x14ac:dyDescent="0.2">
      <c r="A31" s="248">
        <f t="shared" si="1"/>
        <v>23</v>
      </c>
      <c r="B31" s="42">
        <v>20060</v>
      </c>
      <c r="C31" s="43" t="s">
        <v>290</v>
      </c>
      <c r="D31" s="975" t="s">
        <v>281</v>
      </c>
      <c r="E31" s="975"/>
      <c r="F31" s="248" t="s">
        <v>253</v>
      </c>
      <c r="G31" s="257" t="s">
        <v>230</v>
      </c>
      <c r="H31" s="257" t="s">
        <v>230</v>
      </c>
      <c r="I31" s="257" t="s">
        <v>229</v>
      </c>
      <c r="J31" s="257" t="s">
        <v>229</v>
      </c>
      <c r="K31" s="99" t="s">
        <v>291</v>
      </c>
      <c r="L31" s="47">
        <v>3000000</v>
      </c>
      <c r="M31" s="977"/>
      <c r="N31" s="977"/>
      <c r="O31" s="125">
        <f t="shared" si="2"/>
        <v>3000000</v>
      </c>
      <c r="P31" s="49"/>
      <c r="Q31" s="49" t="s">
        <v>384</v>
      </c>
      <c r="R31" s="77" t="s">
        <v>425</v>
      </c>
    </row>
    <row r="32" spans="1:19" ht="61.9" customHeight="1" x14ac:dyDescent="0.2">
      <c r="A32" s="248">
        <f t="shared" si="1"/>
        <v>24</v>
      </c>
      <c r="B32" s="42">
        <v>20004</v>
      </c>
      <c r="C32" s="43" t="s">
        <v>292</v>
      </c>
      <c r="D32" s="975" t="s">
        <v>281</v>
      </c>
      <c r="E32" s="975"/>
      <c r="F32" s="248" t="s">
        <v>253</v>
      </c>
      <c r="G32" s="257" t="s">
        <v>230</v>
      </c>
      <c r="H32" s="257" t="s">
        <v>230</v>
      </c>
      <c r="I32" s="257" t="s">
        <v>229</v>
      </c>
      <c r="J32" s="257" t="s">
        <v>229</v>
      </c>
      <c r="K32" s="99" t="s">
        <v>275</v>
      </c>
      <c r="L32" s="120">
        <v>5000000</v>
      </c>
      <c r="M32" s="977"/>
      <c r="N32" s="977"/>
      <c r="O32" s="125">
        <f t="shared" si="2"/>
        <v>5000000</v>
      </c>
      <c r="P32" s="49"/>
      <c r="Q32" s="49" t="s">
        <v>384</v>
      </c>
      <c r="R32" s="77" t="s">
        <v>425</v>
      </c>
    </row>
    <row r="33" spans="1:20" s="44" customFormat="1" ht="60.75" x14ac:dyDescent="0.2">
      <c r="A33" s="248">
        <f t="shared" si="1"/>
        <v>25</v>
      </c>
      <c r="B33" s="42">
        <v>20095</v>
      </c>
      <c r="C33" s="44" t="s">
        <v>450</v>
      </c>
      <c r="D33" s="975" t="s">
        <v>299</v>
      </c>
      <c r="E33" s="975"/>
      <c r="F33" s="44" t="s">
        <v>228</v>
      </c>
      <c r="G33" s="257" t="s">
        <v>229</v>
      </c>
      <c r="H33" s="257" t="s">
        <v>229</v>
      </c>
      <c r="I33" s="257" t="s">
        <v>231</v>
      </c>
      <c r="J33" s="257" t="s">
        <v>231</v>
      </c>
      <c r="K33" s="44" t="s">
        <v>451</v>
      </c>
      <c r="L33" s="122">
        <v>1000000</v>
      </c>
      <c r="M33" s="977"/>
      <c r="N33" s="977"/>
      <c r="O33" s="125">
        <f t="shared" ref="O33" si="11">+L33</f>
        <v>1000000</v>
      </c>
      <c r="P33" s="49"/>
      <c r="Q33" s="49" t="s">
        <v>384</v>
      </c>
      <c r="R33" s="77" t="s">
        <v>440</v>
      </c>
    </row>
    <row r="34" spans="1:20" s="44" customFormat="1" ht="101.25" x14ac:dyDescent="0.2">
      <c r="A34" s="248">
        <f t="shared" si="1"/>
        <v>26</v>
      </c>
      <c r="B34" s="42" t="s">
        <v>454</v>
      </c>
      <c r="C34" s="44" t="s">
        <v>452</v>
      </c>
      <c r="D34" s="975" t="s">
        <v>394</v>
      </c>
      <c r="E34" s="975"/>
      <c r="F34" s="44" t="s">
        <v>228</v>
      </c>
      <c r="G34" s="257" t="s">
        <v>229</v>
      </c>
      <c r="H34" s="257" t="s">
        <v>229</v>
      </c>
      <c r="I34" s="257" t="s">
        <v>231</v>
      </c>
      <c r="J34" s="257" t="s">
        <v>231</v>
      </c>
      <c r="K34" s="44" t="s">
        <v>453</v>
      </c>
      <c r="L34" s="122">
        <v>200000</v>
      </c>
      <c r="M34" s="977"/>
      <c r="N34" s="977"/>
      <c r="O34" s="125">
        <f t="shared" ref="O34" si="12">+L34</f>
        <v>200000</v>
      </c>
      <c r="P34" s="49"/>
      <c r="Q34" s="49" t="s">
        <v>384</v>
      </c>
      <c r="R34" s="77" t="s">
        <v>440</v>
      </c>
      <c r="S34" s="44" t="s">
        <v>914</v>
      </c>
      <c r="T34" s="44" t="s">
        <v>548</v>
      </c>
    </row>
    <row r="35" spans="1:20" s="48" customFormat="1" ht="60.75" x14ac:dyDescent="0.2">
      <c r="A35" s="248">
        <f t="shared" si="1"/>
        <v>27</v>
      </c>
      <c r="B35" s="1012">
        <v>18082</v>
      </c>
      <c r="C35" s="42" t="s">
        <v>393</v>
      </c>
      <c r="D35" s="980" t="s">
        <v>394</v>
      </c>
      <c r="E35" s="980"/>
      <c r="F35" s="980" t="s">
        <v>253</v>
      </c>
      <c r="G35" s="987" t="s">
        <v>233</v>
      </c>
      <c r="H35" s="987" t="s">
        <v>233</v>
      </c>
      <c r="I35" s="987" t="s">
        <v>234</v>
      </c>
      <c r="J35" s="987" t="s">
        <v>234</v>
      </c>
      <c r="K35" s="99" t="s">
        <v>395</v>
      </c>
      <c r="L35" s="47">
        <v>1500000</v>
      </c>
      <c r="M35" s="977"/>
      <c r="N35" s="977"/>
      <c r="O35" s="47">
        <f t="shared" ref="O35:O43" si="13">+L35</f>
        <v>1500000</v>
      </c>
      <c r="P35" s="1029" t="s">
        <v>495</v>
      </c>
      <c r="Q35" s="976" t="s">
        <v>391</v>
      </c>
      <c r="R35" s="1028" t="s">
        <v>415</v>
      </c>
    </row>
    <row r="36" spans="1:20" s="48" customFormat="1" ht="60.75" x14ac:dyDescent="0.2">
      <c r="A36" s="248">
        <f t="shared" si="1"/>
        <v>28</v>
      </c>
      <c r="B36" s="1012"/>
      <c r="C36" s="42" t="s">
        <v>393</v>
      </c>
      <c r="D36" s="980" t="s">
        <v>394</v>
      </c>
      <c r="E36" s="980"/>
      <c r="F36" s="980"/>
      <c r="G36" s="987"/>
      <c r="H36" s="987"/>
      <c r="I36" s="987"/>
      <c r="J36" s="987"/>
      <c r="K36" s="99" t="s">
        <v>395</v>
      </c>
      <c r="L36" s="47">
        <v>500000</v>
      </c>
      <c r="M36" s="977"/>
      <c r="N36" s="977"/>
      <c r="O36" s="47">
        <f t="shared" si="13"/>
        <v>500000</v>
      </c>
      <c r="P36" s="1030"/>
      <c r="Q36" s="976"/>
      <c r="R36" s="1028"/>
    </row>
    <row r="37" spans="1:20" ht="85.5" customHeight="1" x14ac:dyDescent="0.2">
      <c r="A37" s="349">
        <f t="shared" si="1"/>
        <v>29</v>
      </c>
      <c r="B37" s="369">
        <v>18080</v>
      </c>
      <c r="C37" s="370" t="s">
        <v>429</v>
      </c>
      <c r="D37" s="988" t="s">
        <v>299</v>
      </c>
      <c r="E37" s="989"/>
      <c r="F37" s="349" t="s">
        <v>253</v>
      </c>
      <c r="G37" s="352" t="s">
        <v>229</v>
      </c>
      <c r="H37" s="352" t="s">
        <v>229</v>
      </c>
      <c r="I37" s="352" t="s">
        <v>231</v>
      </c>
      <c r="J37" s="352" t="s">
        <v>231</v>
      </c>
      <c r="K37" s="44" t="s">
        <v>395</v>
      </c>
      <c r="L37" s="347">
        <v>3300000</v>
      </c>
      <c r="M37" s="1013"/>
      <c r="N37" s="1013"/>
      <c r="O37" s="348">
        <f>+L37</f>
        <v>3300000</v>
      </c>
      <c r="P37" s="49"/>
      <c r="Q37" s="44" t="s">
        <v>480</v>
      </c>
      <c r="R37" s="371" t="s">
        <v>430</v>
      </c>
      <c r="S37" s="51" t="s">
        <v>551</v>
      </c>
    </row>
    <row r="38" spans="1:20" s="48" customFormat="1" ht="63" x14ac:dyDescent="0.2">
      <c r="A38" s="248">
        <f t="shared" si="1"/>
        <v>30</v>
      </c>
      <c r="B38" s="42">
        <v>20014</v>
      </c>
      <c r="C38" s="42" t="s">
        <v>397</v>
      </c>
      <c r="D38" s="980" t="s">
        <v>283</v>
      </c>
      <c r="E38" s="980"/>
      <c r="F38" s="248" t="s">
        <v>253</v>
      </c>
      <c r="G38" s="257" t="s">
        <v>406</v>
      </c>
      <c r="H38" s="257" t="s">
        <v>406</v>
      </c>
      <c r="I38" s="257" t="s">
        <v>407</v>
      </c>
      <c r="J38" s="257" t="s">
        <v>407</v>
      </c>
      <c r="K38" s="99" t="s">
        <v>275</v>
      </c>
      <c r="L38" s="47">
        <v>2000000</v>
      </c>
      <c r="M38" s="977"/>
      <c r="N38" s="977"/>
      <c r="O38" s="47">
        <f t="shared" si="13"/>
        <v>2000000</v>
      </c>
      <c r="P38" s="262" t="s">
        <v>496</v>
      </c>
      <c r="Q38" s="49" t="s">
        <v>391</v>
      </c>
      <c r="R38" s="77" t="s">
        <v>414</v>
      </c>
    </row>
    <row r="39" spans="1:20" s="48" customFormat="1" ht="81" x14ac:dyDescent="0.2">
      <c r="A39" s="248">
        <f t="shared" si="1"/>
        <v>31</v>
      </c>
      <c r="B39" s="42" t="s">
        <v>396</v>
      </c>
      <c r="C39" s="42" t="s">
        <v>398</v>
      </c>
      <c r="D39" s="980" t="s">
        <v>123</v>
      </c>
      <c r="E39" s="980"/>
      <c r="F39" s="248" t="s">
        <v>228</v>
      </c>
      <c r="G39" s="257" t="s">
        <v>233</v>
      </c>
      <c r="H39" s="257" t="s">
        <v>233</v>
      </c>
      <c r="I39" s="257" t="s">
        <v>234</v>
      </c>
      <c r="J39" s="257" t="s">
        <v>234</v>
      </c>
      <c r="K39" s="99" t="s">
        <v>416</v>
      </c>
      <c r="L39" s="47">
        <v>370000</v>
      </c>
      <c r="M39" s="977"/>
      <c r="N39" s="977"/>
      <c r="O39" s="47">
        <f t="shared" si="13"/>
        <v>370000</v>
      </c>
      <c r="P39" s="262" t="s">
        <v>497</v>
      </c>
      <c r="Q39" s="49" t="s">
        <v>391</v>
      </c>
      <c r="R39" s="77" t="s">
        <v>414</v>
      </c>
    </row>
    <row r="40" spans="1:20" s="48" customFormat="1" ht="60.75" x14ac:dyDescent="0.2">
      <c r="A40" s="248">
        <f t="shared" si="1"/>
        <v>32</v>
      </c>
      <c r="B40" s="42">
        <v>19003</v>
      </c>
      <c r="C40" s="42" t="s">
        <v>476</v>
      </c>
      <c r="D40" s="980" t="s">
        <v>123</v>
      </c>
      <c r="E40" s="980"/>
      <c r="F40" s="248" t="s">
        <v>253</v>
      </c>
      <c r="G40" s="257" t="s">
        <v>229</v>
      </c>
      <c r="H40" s="257" t="s">
        <v>229</v>
      </c>
      <c r="I40" s="257" t="s">
        <v>231</v>
      </c>
      <c r="J40" s="257" t="s">
        <v>231</v>
      </c>
      <c r="K40" s="99" t="s">
        <v>439</v>
      </c>
      <c r="L40" s="47">
        <v>50000000</v>
      </c>
      <c r="M40" s="977"/>
      <c r="N40" s="977"/>
      <c r="O40" s="47">
        <f t="shared" ref="O40" si="14">+L40</f>
        <v>50000000</v>
      </c>
      <c r="P40" s="282"/>
      <c r="Q40" s="49" t="s">
        <v>480</v>
      </c>
      <c r="R40" s="77"/>
    </row>
    <row r="41" spans="1:20" s="48" customFormat="1" ht="78.75" x14ac:dyDescent="0.2">
      <c r="A41" s="248">
        <f t="shared" si="1"/>
        <v>33</v>
      </c>
      <c r="B41" s="42">
        <v>20033</v>
      </c>
      <c r="C41" s="42" t="s">
        <v>276</v>
      </c>
      <c r="D41" s="980" t="s">
        <v>277</v>
      </c>
      <c r="E41" s="980"/>
      <c r="F41" s="248" t="s">
        <v>253</v>
      </c>
      <c r="G41" s="257" t="s">
        <v>229</v>
      </c>
      <c r="H41" s="257" t="s">
        <v>229</v>
      </c>
      <c r="I41" s="257" t="s">
        <v>231</v>
      </c>
      <c r="J41" s="257" t="s">
        <v>231</v>
      </c>
      <c r="K41" s="99" t="s">
        <v>278</v>
      </c>
      <c r="L41" s="47">
        <v>2000000</v>
      </c>
      <c r="M41" s="977"/>
      <c r="N41" s="977"/>
      <c r="O41" s="47">
        <f t="shared" si="13"/>
        <v>2000000</v>
      </c>
      <c r="P41" s="136" t="s">
        <v>498</v>
      </c>
      <c r="Q41" s="49" t="s">
        <v>391</v>
      </c>
      <c r="R41" s="77" t="s">
        <v>425</v>
      </c>
    </row>
    <row r="42" spans="1:20" s="48" customFormat="1" ht="63" x14ac:dyDescent="0.2">
      <c r="A42" s="248">
        <f t="shared" si="1"/>
        <v>34</v>
      </c>
      <c r="B42" s="42">
        <v>20117</v>
      </c>
      <c r="C42" s="42" t="s">
        <v>399</v>
      </c>
      <c r="D42" s="980" t="s">
        <v>306</v>
      </c>
      <c r="E42" s="980"/>
      <c r="F42" s="248" t="s">
        <v>253</v>
      </c>
      <c r="G42" s="257" t="s">
        <v>229</v>
      </c>
      <c r="H42" s="257" t="s">
        <v>229</v>
      </c>
      <c r="I42" s="257" t="s">
        <v>231</v>
      </c>
      <c r="J42" s="257" t="s">
        <v>231</v>
      </c>
      <c r="K42" s="99" t="s">
        <v>275</v>
      </c>
      <c r="L42" s="47">
        <v>2000000</v>
      </c>
      <c r="M42" s="977"/>
      <c r="N42" s="977"/>
      <c r="O42" s="47">
        <f t="shared" si="13"/>
        <v>2000000</v>
      </c>
      <c r="P42" s="262" t="s">
        <v>499</v>
      </c>
      <c r="Q42" s="49" t="s">
        <v>391</v>
      </c>
      <c r="R42" s="77" t="s">
        <v>410</v>
      </c>
    </row>
    <row r="43" spans="1:20" s="48" customFormat="1" ht="78.75" x14ac:dyDescent="0.2">
      <c r="A43" s="248">
        <f t="shared" si="1"/>
        <v>35</v>
      </c>
      <c r="B43" s="42">
        <v>20119</v>
      </c>
      <c r="C43" s="42" t="s">
        <v>400</v>
      </c>
      <c r="D43" s="980" t="s">
        <v>394</v>
      </c>
      <c r="E43" s="980"/>
      <c r="F43" s="248" t="s">
        <v>253</v>
      </c>
      <c r="G43" s="257" t="s">
        <v>233</v>
      </c>
      <c r="H43" s="257" t="s">
        <v>233</v>
      </c>
      <c r="I43" s="257" t="s">
        <v>234</v>
      </c>
      <c r="J43" s="257" t="s">
        <v>234</v>
      </c>
      <c r="K43" s="99" t="s">
        <v>275</v>
      </c>
      <c r="L43" s="47">
        <v>3000000</v>
      </c>
      <c r="M43" s="977"/>
      <c r="N43" s="977"/>
      <c r="O43" s="47">
        <f t="shared" si="13"/>
        <v>3000000</v>
      </c>
      <c r="P43" s="262" t="s">
        <v>500</v>
      </c>
      <c r="Q43" s="49" t="s">
        <v>391</v>
      </c>
      <c r="R43" s="77" t="s">
        <v>411</v>
      </c>
    </row>
    <row r="44" spans="1:20" s="48" customFormat="1" x14ac:dyDescent="0.2">
      <c r="A44" s="248"/>
      <c r="B44" s="42"/>
      <c r="C44" s="42"/>
      <c r="D44" s="980"/>
      <c r="E44" s="980"/>
      <c r="F44" s="248"/>
      <c r="G44" s="257"/>
      <c r="H44" s="257"/>
      <c r="I44" s="257"/>
      <c r="J44" s="257"/>
      <c r="K44" s="99"/>
      <c r="L44" s="47"/>
      <c r="M44" s="977"/>
      <c r="N44" s="977"/>
      <c r="O44" s="47"/>
      <c r="P44" s="49"/>
      <c r="Q44" s="49"/>
      <c r="R44" s="77"/>
    </row>
    <row r="45" spans="1:20" s="326" customFormat="1" x14ac:dyDescent="0.2">
      <c r="A45" s="68"/>
      <c r="B45" s="68"/>
      <c r="C45" s="1002" t="s">
        <v>221</v>
      </c>
      <c r="D45" s="1003"/>
      <c r="E45" s="1004"/>
      <c r="F45" s="286"/>
      <c r="G45" s="322"/>
      <c r="H45" s="322"/>
      <c r="I45" s="322"/>
      <c r="J45" s="322"/>
      <c r="K45" s="249"/>
      <c r="L45" s="71">
        <f>SUM(L9:L44)</f>
        <v>116120000</v>
      </c>
      <c r="M45" s="323">
        <f t="shared" ref="M45:O45" si="15">SUM(M9:M44)</f>
        <v>0</v>
      </c>
      <c r="N45" s="324"/>
      <c r="O45" s="71">
        <f t="shared" si="15"/>
        <v>116120000</v>
      </c>
      <c r="P45" s="261"/>
      <c r="Q45" s="261"/>
      <c r="R45" s="325"/>
    </row>
    <row r="46" spans="1:20" s="50" customFormat="1" x14ac:dyDescent="0.2">
      <c r="A46" s="252"/>
      <c r="B46" s="252"/>
      <c r="C46" s="68"/>
      <c r="D46" s="980"/>
      <c r="E46" s="980"/>
      <c r="F46" s="255"/>
      <c r="G46" s="73"/>
      <c r="H46" s="73"/>
      <c r="I46" s="73"/>
      <c r="J46" s="73"/>
      <c r="K46" s="98"/>
      <c r="L46" s="46"/>
      <c r="M46" s="985"/>
      <c r="N46" s="986"/>
      <c r="O46" s="70"/>
      <c r="P46" s="69"/>
      <c r="Q46" s="69"/>
      <c r="R46" s="78"/>
    </row>
    <row r="47" spans="1:20" s="50" customFormat="1" ht="19.899999999999999" customHeight="1" x14ac:dyDescent="0.2">
      <c r="A47" s="1031" t="s">
        <v>297</v>
      </c>
      <c r="B47" s="1032"/>
      <c r="C47" s="1032"/>
      <c r="D47" s="1032"/>
      <c r="E47" s="1032"/>
      <c r="F47" s="1032"/>
      <c r="G47" s="1032"/>
      <c r="H47" s="1032"/>
      <c r="I47" s="1032"/>
      <c r="J47" s="1032"/>
      <c r="K47" s="1032"/>
      <c r="L47" s="1032"/>
      <c r="M47" s="1032"/>
      <c r="N47" s="1032"/>
      <c r="O47" s="1032"/>
      <c r="P47" s="1033"/>
      <c r="Q47" s="285"/>
      <c r="R47" s="285"/>
    </row>
    <row r="48" spans="1:20" s="48" customFormat="1" ht="60.75" x14ac:dyDescent="0.2">
      <c r="A48" s="248">
        <f>+A43+1</f>
        <v>36</v>
      </c>
      <c r="B48" s="42" t="s">
        <v>473</v>
      </c>
      <c r="C48" s="42" t="s">
        <v>421</v>
      </c>
      <c r="D48" s="988" t="s">
        <v>274</v>
      </c>
      <c r="E48" s="989"/>
      <c r="F48" s="42" t="s">
        <v>228</v>
      </c>
      <c r="G48" s="257" t="s">
        <v>230</v>
      </c>
      <c r="H48" s="257" t="s">
        <v>230</v>
      </c>
      <c r="I48" s="257" t="s">
        <v>229</v>
      </c>
      <c r="J48" s="257" t="s">
        <v>229</v>
      </c>
      <c r="K48" s="126" t="s">
        <v>423</v>
      </c>
      <c r="L48" s="47">
        <v>500000</v>
      </c>
      <c r="M48" s="977"/>
      <c r="N48" s="977"/>
      <c r="O48" s="47">
        <f>+L48</f>
        <v>500000</v>
      </c>
      <c r="P48" s="49"/>
      <c r="Q48" s="252" t="s">
        <v>480</v>
      </c>
      <c r="R48" s="77" t="s">
        <v>422</v>
      </c>
    </row>
    <row r="49" spans="1:19" s="48" customFormat="1" ht="60.75" x14ac:dyDescent="0.2">
      <c r="A49" s="248">
        <f>+A48+1</f>
        <v>37</v>
      </c>
      <c r="B49" s="42" t="s">
        <v>284</v>
      </c>
      <c r="C49" s="42" t="s">
        <v>285</v>
      </c>
      <c r="D49" s="988" t="s">
        <v>283</v>
      </c>
      <c r="E49" s="989"/>
      <c r="F49" s="42" t="s">
        <v>228</v>
      </c>
      <c r="G49" s="257" t="s">
        <v>230</v>
      </c>
      <c r="H49" s="257" t="s">
        <v>230</v>
      </c>
      <c r="I49" s="257" t="s">
        <v>229</v>
      </c>
      <c r="J49" s="257" t="s">
        <v>229</v>
      </c>
      <c r="K49" s="126" t="s">
        <v>405</v>
      </c>
      <c r="L49" s="47">
        <v>1000000</v>
      </c>
      <c r="M49" s="977"/>
      <c r="N49" s="977"/>
      <c r="O49" s="47">
        <v>1000000</v>
      </c>
      <c r="P49" s="259" t="s">
        <v>501</v>
      </c>
      <c r="Q49" s="252"/>
      <c r="R49" s="77">
        <v>44229</v>
      </c>
    </row>
    <row r="50" spans="1:19" s="48" customFormat="1" ht="73.150000000000006" customHeight="1" x14ac:dyDescent="0.2">
      <c r="A50" s="248">
        <f t="shared" ref="A50:A67" si="16">+A49+1</f>
        <v>38</v>
      </c>
      <c r="B50" s="42" t="s">
        <v>418</v>
      </c>
      <c r="C50" s="42" t="s">
        <v>417</v>
      </c>
      <c r="D50" s="980" t="s">
        <v>299</v>
      </c>
      <c r="E50" s="980"/>
      <c r="F50" s="248" t="s">
        <v>253</v>
      </c>
      <c r="G50" s="257" t="s">
        <v>230</v>
      </c>
      <c r="H50" s="257" t="s">
        <v>230</v>
      </c>
      <c r="I50" s="257" t="s">
        <v>229</v>
      </c>
      <c r="J50" s="257" t="s">
        <v>229</v>
      </c>
      <c r="K50" s="99" t="s">
        <v>367</v>
      </c>
      <c r="L50" s="47">
        <v>4000000</v>
      </c>
      <c r="M50" s="977"/>
      <c r="N50" s="977"/>
      <c r="O50" s="47">
        <f t="shared" ref="O50:O57" si="17">+L50</f>
        <v>4000000</v>
      </c>
      <c r="P50" s="49"/>
      <c r="Q50" s="49" t="s">
        <v>408</v>
      </c>
      <c r="R50" s="77">
        <v>44229</v>
      </c>
    </row>
    <row r="51" spans="1:19" s="48" customFormat="1" ht="60" customHeight="1" x14ac:dyDescent="0.2">
      <c r="A51" s="248">
        <f t="shared" si="16"/>
        <v>39</v>
      </c>
      <c r="B51" s="42" t="s">
        <v>300</v>
      </c>
      <c r="C51" s="42" t="s">
        <v>301</v>
      </c>
      <c r="D51" s="980" t="s">
        <v>302</v>
      </c>
      <c r="E51" s="980"/>
      <c r="F51" s="248" t="s">
        <v>253</v>
      </c>
      <c r="G51" s="257" t="s">
        <v>230</v>
      </c>
      <c r="H51" s="257" t="s">
        <v>230</v>
      </c>
      <c r="I51" s="257" t="s">
        <v>229</v>
      </c>
      <c r="J51" s="257" t="s">
        <v>229</v>
      </c>
      <c r="K51" s="99" t="s">
        <v>303</v>
      </c>
      <c r="L51" s="47">
        <v>1500000</v>
      </c>
      <c r="M51" s="977"/>
      <c r="N51" s="977"/>
      <c r="O51" s="47">
        <f t="shared" si="17"/>
        <v>1500000</v>
      </c>
      <c r="P51" s="49"/>
      <c r="Q51" s="49" t="s">
        <v>408</v>
      </c>
      <c r="R51" s="77">
        <v>44229</v>
      </c>
    </row>
    <row r="52" spans="1:19" s="48" customFormat="1" ht="60" customHeight="1" x14ac:dyDescent="0.2">
      <c r="A52" s="248">
        <f t="shared" si="16"/>
        <v>40</v>
      </c>
      <c r="B52" s="42" t="s">
        <v>304</v>
      </c>
      <c r="C52" s="42" t="s">
        <v>305</v>
      </c>
      <c r="D52" s="980" t="s">
        <v>306</v>
      </c>
      <c r="E52" s="980"/>
      <c r="F52" s="248" t="s">
        <v>253</v>
      </c>
      <c r="G52" s="257" t="s">
        <v>230</v>
      </c>
      <c r="H52" s="257" t="s">
        <v>230</v>
      </c>
      <c r="I52" s="257" t="s">
        <v>229</v>
      </c>
      <c r="J52" s="257" t="s">
        <v>229</v>
      </c>
      <c r="K52" s="99" t="s">
        <v>303</v>
      </c>
      <c r="L52" s="47">
        <v>3000000</v>
      </c>
      <c r="M52" s="977"/>
      <c r="N52" s="977"/>
      <c r="O52" s="47">
        <f t="shared" si="17"/>
        <v>3000000</v>
      </c>
      <c r="P52" s="49"/>
      <c r="Q52" s="49" t="s">
        <v>408</v>
      </c>
      <c r="R52" s="77">
        <v>44229</v>
      </c>
    </row>
    <row r="53" spans="1:19" ht="63.4" customHeight="1" x14ac:dyDescent="0.2">
      <c r="A53" s="248">
        <f t="shared" si="16"/>
        <v>41</v>
      </c>
      <c r="B53" s="42" t="s">
        <v>307</v>
      </c>
      <c r="C53" s="44" t="s">
        <v>308</v>
      </c>
      <c r="D53" s="980" t="s">
        <v>123</v>
      </c>
      <c r="E53" s="980"/>
      <c r="F53" s="248" t="s">
        <v>253</v>
      </c>
      <c r="G53" s="257" t="s">
        <v>230</v>
      </c>
      <c r="H53" s="257" t="s">
        <v>230</v>
      </c>
      <c r="I53" s="257" t="s">
        <v>229</v>
      </c>
      <c r="J53" s="257" t="s">
        <v>229</v>
      </c>
      <c r="K53" s="99" t="s">
        <v>309</v>
      </c>
      <c r="L53" s="47">
        <v>8000000</v>
      </c>
      <c r="M53" s="977"/>
      <c r="N53" s="977"/>
      <c r="O53" s="47">
        <f t="shared" si="17"/>
        <v>8000000</v>
      </c>
      <c r="P53" s="49"/>
      <c r="Q53" s="49" t="s">
        <v>408</v>
      </c>
      <c r="R53" s="77">
        <v>44229</v>
      </c>
    </row>
    <row r="54" spans="1:19" s="821" customFormat="1" ht="66" customHeight="1" x14ac:dyDescent="0.2">
      <c r="A54" s="815">
        <f t="shared" si="16"/>
        <v>42</v>
      </c>
      <c r="B54" s="819" t="s">
        <v>310</v>
      </c>
      <c r="C54" s="819" t="s">
        <v>311</v>
      </c>
      <c r="D54" s="978" t="s">
        <v>295</v>
      </c>
      <c r="E54" s="978"/>
      <c r="F54" s="815" t="s">
        <v>253</v>
      </c>
      <c r="G54" s="766" t="s">
        <v>230</v>
      </c>
      <c r="H54" s="766" t="s">
        <v>230</v>
      </c>
      <c r="I54" s="766" t="s">
        <v>229</v>
      </c>
      <c r="J54" s="766" t="s">
        <v>231</v>
      </c>
      <c r="K54" s="815" t="s">
        <v>312</v>
      </c>
      <c r="L54" s="768">
        <v>1500000</v>
      </c>
      <c r="M54" s="979"/>
      <c r="N54" s="979"/>
      <c r="O54" s="768">
        <f t="shared" si="17"/>
        <v>1500000</v>
      </c>
      <c r="P54" s="770" t="s">
        <v>1272</v>
      </c>
      <c r="Q54" s="770" t="s">
        <v>408</v>
      </c>
      <c r="R54" s="820" t="s">
        <v>425</v>
      </c>
    </row>
    <row r="55" spans="1:19" s="48" customFormat="1" ht="63" customHeight="1" x14ac:dyDescent="0.2">
      <c r="A55" s="248">
        <f t="shared" si="16"/>
        <v>43</v>
      </c>
      <c r="B55" s="42" t="s">
        <v>313</v>
      </c>
      <c r="C55" s="42" t="s">
        <v>314</v>
      </c>
      <c r="D55" s="980" t="s">
        <v>123</v>
      </c>
      <c r="E55" s="980"/>
      <c r="F55" s="248" t="s">
        <v>253</v>
      </c>
      <c r="G55" s="257" t="s">
        <v>230</v>
      </c>
      <c r="H55" s="257" t="s">
        <v>230</v>
      </c>
      <c r="I55" s="257" t="s">
        <v>229</v>
      </c>
      <c r="J55" s="257" t="s">
        <v>229</v>
      </c>
      <c r="K55" s="248" t="s">
        <v>312</v>
      </c>
      <c r="L55" s="47">
        <v>6000000</v>
      </c>
      <c r="M55" s="977"/>
      <c r="N55" s="977"/>
      <c r="O55" s="47">
        <f t="shared" si="17"/>
        <v>6000000</v>
      </c>
      <c r="P55" s="49"/>
      <c r="Q55" s="49" t="s">
        <v>408</v>
      </c>
      <c r="R55" s="77">
        <v>44229</v>
      </c>
    </row>
    <row r="56" spans="1:19" s="48" customFormat="1" ht="96" customHeight="1" x14ac:dyDescent="0.2">
      <c r="A56" s="248">
        <f t="shared" si="16"/>
        <v>44</v>
      </c>
      <c r="B56" s="42" t="s">
        <v>315</v>
      </c>
      <c r="C56" s="399" t="s">
        <v>515</v>
      </c>
      <c r="D56" s="980" t="s">
        <v>123</v>
      </c>
      <c r="E56" s="980"/>
      <c r="F56" s="980" t="s">
        <v>253</v>
      </c>
      <c r="G56" s="987" t="s">
        <v>230</v>
      </c>
      <c r="H56" s="987" t="s">
        <v>230</v>
      </c>
      <c r="I56" s="987" t="s">
        <v>229</v>
      </c>
      <c r="J56" s="987" t="s">
        <v>229</v>
      </c>
      <c r="K56" s="248" t="s">
        <v>318</v>
      </c>
      <c r="L56" s="47">
        <v>915000</v>
      </c>
      <c r="M56" s="977"/>
      <c r="N56" s="977"/>
      <c r="O56" s="47">
        <f t="shared" si="17"/>
        <v>915000</v>
      </c>
      <c r="P56" s="1027" t="s">
        <v>502</v>
      </c>
      <c r="Q56" s="49" t="s">
        <v>391</v>
      </c>
      <c r="R56" s="1026">
        <v>44229</v>
      </c>
    </row>
    <row r="57" spans="1:19" s="48" customFormat="1" ht="81" x14ac:dyDescent="0.2">
      <c r="A57" s="248">
        <f t="shared" si="16"/>
        <v>45</v>
      </c>
      <c r="B57" s="42" t="s">
        <v>316</v>
      </c>
      <c r="C57" s="42" t="s">
        <v>317</v>
      </c>
      <c r="D57" s="980"/>
      <c r="E57" s="980"/>
      <c r="F57" s="980"/>
      <c r="G57" s="987"/>
      <c r="H57" s="987"/>
      <c r="I57" s="987"/>
      <c r="J57" s="987"/>
      <c r="K57" s="248" t="s">
        <v>318</v>
      </c>
      <c r="L57" s="47">
        <v>1500000</v>
      </c>
      <c r="M57" s="977"/>
      <c r="N57" s="977"/>
      <c r="O57" s="47">
        <f t="shared" si="17"/>
        <v>1500000</v>
      </c>
      <c r="P57" s="1027"/>
      <c r="Q57" s="49" t="s">
        <v>408</v>
      </c>
      <c r="R57" s="1026"/>
    </row>
    <row r="58" spans="1:19" s="130" customFormat="1" ht="60.75" customHeight="1" x14ac:dyDescent="0.2">
      <c r="A58" s="248">
        <f t="shared" si="16"/>
        <v>46</v>
      </c>
      <c r="B58" s="42"/>
      <c r="C58" s="42" t="s">
        <v>428</v>
      </c>
      <c r="D58" s="980" t="s">
        <v>277</v>
      </c>
      <c r="E58" s="980"/>
      <c r="F58" s="248" t="s">
        <v>253</v>
      </c>
      <c r="G58" s="257" t="s">
        <v>229</v>
      </c>
      <c r="H58" s="257" t="s">
        <v>229</v>
      </c>
      <c r="I58" s="257" t="s">
        <v>231</v>
      </c>
      <c r="J58" s="257" t="s">
        <v>231</v>
      </c>
      <c r="K58" s="127" t="s">
        <v>461</v>
      </c>
      <c r="L58" s="127">
        <v>1200000</v>
      </c>
      <c r="M58" s="990">
        <f>+M96+M84+M70+M46</f>
        <v>0</v>
      </c>
      <c r="N58" s="990"/>
      <c r="O58" s="128">
        <f>+L58</f>
        <v>1200000</v>
      </c>
      <c r="P58" s="49"/>
      <c r="Q58" s="129"/>
      <c r="R58" s="129" t="s">
        <v>427</v>
      </c>
      <c r="S58" s="130" t="s">
        <v>914</v>
      </c>
    </row>
    <row r="59" spans="1:19" s="50" customFormat="1" ht="101.25" x14ac:dyDescent="0.2">
      <c r="A59" s="248">
        <f t="shared" si="16"/>
        <v>47</v>
      </c>
      <c r="B59" s="42" t="s">
        <v>368</v>
      </c>
      <c r="C59" s="42" t="s">
        <v>364</v>
      </c>
      <c r="D59" s="980" t="s">
        <v>383</v>
      </c>
      <c r="E59" s="980"/>
      <c r="F59" s="248" t="s">
        <v>253</v>
      </c>
      <c r="G59" s="257" t="s">
        <v>233</v>
      </c>
      <c r="H59" s="257" t="s">
        <v>233</v>
      </c>
      <c r="I59" s="257" t="s">
        <v>234</v>
      </c>
      <c r="J59" s="257" t="s">
        <v>234</v>
      </c>
      <c r="K59" s="99" t="s">
        <v>365</v>
      </c>
      <c r="L59" s="47">
        <v>1500000</v>
      </c>
      <c r="M59" s="977"/>
      <c r="N59" s="977"/>
      <c r="O59" s="47">
        <f>+L59</f>
        <v>1500000</v>
      </c>
      <c r="P59" s="136" t="s">
        <v>503</v>
      </c>
      <c r="Q59" s="49" t="s">
        <v>378</v>
      </c>
      <c r="R59" s="79" t="s">
        <v>463</v>
      </c>
      <c r="S59" s="50" t="s">
        <v>382</v>
      </c>
    </row>
    <row r="60" spans="1:19" s="50" customFormat="1" ht="60.75" x14ac:dyDescent="0.2">
      <c r="A60" s="248">
        <f t="shared" si="16"/>
        <v>48</v>
      </c>
      <c r="B60" s="42" t="s">
        <v>368</v>
      </c>
      <c r="C60" s="42" t="s">
        <v>475</v>
      </c>
      <c r="D60" s="980" t="s">
        <v>123</v>
      </c>
      <c r="E60" s="980"/>
      <c r="F60" s="248" t="s">
        <v>253</v>
      </c>
      <c r="G60" s="257" t="s">
        <v>229</v>
      </c>
      <c r="H60" s="257" t="s">
        <v>229</v>
      </c>
      <c r="I60" s="257" t="s">
        <v>231</v>
      </c>
      <c r="J60" s="257" t="s">
        <v>231</v>
      </c>
      <c r="K60" s="99" t="s">
        <v>365</v>
      </c>
      <c r="L60" s="47">
        <v>5000000</v>
      </c>
      <c r="M60" s="977"/>
      <c r="N60" s="977"/>
      <c r="O60" s="47">
        <f>+L60</f>
        <v>5000000</v>
      </c>
      <c r="P60" s="49"/>
      <c r="Q60" s="49" t="s">
        <v>480</v>
      </c>
      <c r="R60" s="79"/>
    </row>
    <row r="61" spans="1:19" ht="81" x14ac:dyDescent="0.2">
      <c r="A61" s="248">
        <f t="shared" si="16"/>
        <v>49</v>
      </c>
      <c r="B61" s="42" t="s">
        <v>369</v>
      </c>
      <c r="C61" s="44" t="s">
        <v>366</v>
      </c>
      <c r="D61" s="980" t="s">
        <v>287</v>
      </c>
      <c r="E61" s="980"/>
      <c r="F61" s="248" t="s">
        <v>228</v>
      </c>
      <c r="G61" s="257" t="s">
        <v>230</v>
      </c>
      <c r="H61" s="257" t="s">
        <v>230</v>
      </c>
      <c r="I61" s="257" t="s">
        <v>229</v>
      </c>
      <c r="J61" s="257" t="s">
        <v>229</v>
      </c>
      <c r="K61" s="99" t="s">
        <v>367</v>
      </c>
      <c r="L61" s="47">
        <v>500000</v>
      </c>
      <c r="M61" s="977"/>
      <c r="N61" s="977"/>
      <c r="O61" s="47">
        <f t="shared" ref="O61:O63" si="18">+L61</f>
        <v>500000</v>
      </c>
      <c r="P61" s="136" t="s">
        <v>504</v>
      </c>
      <c r="Q61" s="49" t="s">
        <v>378</v>
      </c>
      <c r="R61" s="79" t="s">
        <v>424</v>
      </c>
      <c r="S61" s="50" t="s">
        <v>382</v>
      </c>
    </row>
    <row r="62" spans="1:19" ht="60.75" x14ac:dyDescent="0.2">
      <c r="A62" s="248">
        <f t="shared" si="16"/>
        <v>50</v>
      </c>
      <c r="B62" s="42" t="s">
        <v>370</v>
      </c>
      <c r="C62" s="44" t="s">
        <v>373</v>
      </c>
      <c r="D62" s="980" t="s">
        <v>287</v>
      </c>
      <c r="E62" s="980"/>
      <c r="F62" s="248" t="s">
        <v>228</v>
      </c>
      <c r="G62" s="257" t="s">
        <v>229</v>
      </c>
      <c r="H62" s="257" t="s">
        <v>229</v>
      </c>
      <c r="I62" s="257" t="s">
        <v>231</v>
      </c>
      <c r="J62" s="257" t="s">
        <v>231</v>
      </c>
      <c r="K62" s="99" t="s">
        <v>367</v>
      </c>
      <c r="L62" s="47">
        <v>1000000</v>
      </c>
      <c r="M62" s="977"/>
      <c r="N62" s="977"/>
      <c r="O62" s="47">
        <f t="shared" si="18"/>
        <v>1000000</v>
      </c>
      <c r="P62" s="136" t="s">
        <v>505</v>
      </c>
      <c r="Q62" s="49" t="s">
        <v>378</v>
      </c>
      <c r="R62" s="79" t="s">
        <v>410</v>
      </c>
    </row>
    <row r="63" spans="1:19" ht="63" x14ac:dyDescent="0.2">
      <c r="A63" s="248">
        <f t="shared" si="16"/>
        <v>51</v>
      </c>
      <c r="B63" s="42" t="s">
        <v>372</v>
      </c>
      <c r="C63" s="43" t="s">
        <v>375</v>
      </c>
      <c r="D63" s="980" t="s">
        <v>299</v>
      </c>
      <c r="E63" s="980"/>
      <c r="F63" s="248" t="s">
        <v>253</v>
      </c>
      <c r="G63" s="257" t="s">
        <v>229</v>
      </c>
      <c r="H63" s="257" t="s">
        <v>229</v>
      </c>
      <c r="I63" s="257" t="s">
        <v>231</v>
      </c>
      <c r="J63" s="257" t="s">
        <v>231</v>
      </c>
      <c r="K63" s="99" t="s">
        <v>413</v>
      </c>
      <c r="L63" s="47">
        <v>2000000</v>
      </c>
      <c r="M63" s="977"/>
      <c r="N63" s="977"/>
      <c r="O63" s="47">
        <f t="shared" si="18"/>
        <v>2000000</v>
      </c>
      <c r="P63" s="136" t="s">
        <v>506</v>
      </c>
      <c r="Q63" s="49" t="s">
        <v>378</v>
      </c>
      <c r="R63" s="79" t="s">
        <v>410</v>
      </c>
    </row>
    <row r="64" spans="1:19" ht="88.9" customHeight="1" x14ac:dyDescent="0.2">
      <c r="A64" s="248">
        <f t="shared" si="16"/>
        <v>52</v>
      </c>
      <c r="B64" s="42" t="s">
        <v>385</v>
      </c>
      <c r="C64" s="43" t="s">
        <v>386</v>
      </c>
      <c r="D64" s="980" t="s">
        <v>274</v>
      </c>
      <c r="E64" s="980"/>
      <c r="F64" s="248" t="s">
        <v>253</v>
      </c>
      <c r="G64" s="257" t="s">
        <v>230</v>
      </c>
      <c r="H64" s="257" t="s">
        <v>230</v>
      </c>
      <c r="I64" s="257" t="s">
        <v>229</v>
      </c>
      <c r="J64" s="257" t="s">
        <v>231</v>
      </c>
      <c r="K64" s="99" t="s">
        <v>298</v>
      </c>
      <c r="L64" s="47">
        <v>1500000</v>
      </c>
      <c r="M64" s="977"/>
      <c r="N64" s="977"/>
      <c r="O64" s="47">
        <f>+L64</f>
        <v>1500000</v>
      </c>
      <c r="P64" s="49"/>
      <c r="Q64" s="49" t="s">
        <v>384</v>
      </c>
      <c r="R64" s="79" t="s">
        <v>425</v>
      </c>
      <c r="S64" s="51" t="s">
        <v>906</v>
      </c>
    </row>
    <row r="65" spans="1:19" s="48" customFormat="1" ht="141.75" x14ac:dyDescent="0.2">
      <c r="A65" s="248">
        <f t="shared" si="16"/>
        <v>53</v>
      </c>
      <c r="B65" s="42" t="s">
        <v>392</v>
      </c>
      <c r="C65" s="42" t="s">
        <v>446</v>
      </c>
      <c r="D65" s="980" t="s">
        <v>283</v>
      </c>
      <c r="E65" s="980"/>
      <c r="F65" s="248" t="s">
        <v>253</v>
      </c>
      <c r="G65" s="257" t="s">
        <v>229</v>
      </c>
      <c r="H65" s="257" t="s">
        <v>229</v>
      </c>
      <c r="I65" s="257" t="s">
        <v>231</v>
      </c>
      <c r="J65" s="257" t="s">
        <v>231</v>
      </c>
      <c r="K65" s="99" t="s">
        <v>365</v>
      </c>
      <c r="L65" s="47">
        <v>1200000</v>
      </c>
      <c r="M65" s="984">
        <f>SUM(M88:N95)</f>
        <v>0</v>
      </c>
      <c r="N65" s="984"/>
      <c r="O65" s="47">
        <f>+L65</f>
        <v>1200000</v>
      </c>
      <c r="P65" s="136" t="s">
        <v>507</v>
      </c>
      <c r="Q65" s="49" t="s">
        <v>391</v>
      </c>
      <c r="R65" s="77" t="s">
        <v>250</v>
      </c>
    </row>
    <row r="66" spans="1:19" s="48" customFormat="1" ht="81" x14ac:dyDescent="0.2">
      <c r="A66" s="248">
        <f t="shared" si="16"/>
        <v>54</v>
      </c>
      <c r="B66" s="42" t="s">
        <v>401</v>
      </c>
      <c r="C66" s="42" t="s">
        <v>402</v>
      </c>
      <c r="D66" s="980" t="s">
        <v>123</v>
      </c>
      <c r="E66" s="980"/>
      <c r="F66" s="248" t="s">
        <v>253</v>
      </c>
      <c r="G66" s="257" t="s">
        <v>229</v>
      </c>
      <c r="H66" s="257" t="s">
        <v>229</v>
      </c>
      <c r="I66" s="257" t="s">
        <v>231</v>
      </c>
      <c r="J66" s="257" t="s">
        <v>231</v>
      </c>
      <c r="K66" s="99" t="s">
        <v>365</v>
      </c>
      <c r="L66" s="47">
        <v>1600000</v>
      </c>
      <c r="M66" s="984">
        <f>SUM(M90:N96)</f>
        <v>0</v>
      </c>
      <c r="N66" s="984"/>
      <c r="O66" s="47">
        <f>+L66</f>
        <v>1600000</v>
      </c>
      <c r="P66" s="136" t="s">
        <v>508</v>
      </c>
      <c r="Q66" s="49" t="s">
        <v>391</v>
      </c>
      <c r="R66" s="77" t="s">
        <v>410</v>
      </c>
    </row>
    <row r="67" spans="1:19" s="48" customFormat="1" ht="132.4" customHeight="1" x14ac:dyDescent="0.2">
      <c r="A67" s="248">
        <f t="shared" si="16"/>
        <v>55</v>
      </c>
      <c r="B67" s="42" t="s">
        <v>403</v>
      </c>
      <c r="C67" s="42" t="s">
        <v>404</v>
      </c>
      <c r="D67" s="980" t="s">
        <v>123</v>
      </c>
      <c r="E67" s="980"/>
      <c r="F67" s="248" t="s">
        <v>228</v>
      </c>
      <c r="G67" s="257" t="s">
        <v>229</v>
      </c>
      <c r="H67" s="257" t="s">
        <v>229</v>
      </c>
      <c r="I67" s="257" t="s">
        <v>231</v>
      </c>
      <c r="J67" s="257" t="s">
        <v>231</v>
      </c>
      <c r="K67" s="99" t="s">
        <v>405</v>
      </c>
      <c r="L67" s="47">
        <v>200000</v>
      </c>
      <c r="M67" s="984">
        <v>0</v>
      </c>
      <c r="N67" s="984"/>
      <c r="O67" s="47">
        <v>200000</v>
      </c>
      <c r="P67" s="136" t="s">
        <v>509</v>
      </c>
      <c r="Q67" s="49" t="s">
        <v>391</v>
      </c>
      <c r="R67" s="77" t="s">
        <v>412</v>
      </c>
    </row>
    <row r="68" spans="1:19" hidden="1" x14ac:dyDescent="0.2">
      <c r="A68" s="248"/>
      <c r="B68" s="42"/>
      <c r="C68" s="43"/>
      <c r="D68" s="980"/>
      <c r="E68" s="980"/>
      <c r="F68" s="248"/>
      <c r="G68" s="257"/>
      <c r="H68" s="257"/>
      <c r="I68" s="257"/>
      <c r="J68" s="257"/>
      <c r="K68" s="99"/>
      <c r="L68" s="47"/>
      <c r="M68" s="977"/>
      <c r="N68" s="977"/>
      <c r="O68" s="47"/>
      <c r="P68" s="49"/>
      <c r="Q68" s="49"/>
      <c r="R68" s="79"/>
    </row>
    <row r="69" spans="1:19" s="254" customFormat="1" x14ac:dyDescent="0.2">
      <c r="A69" s="255"/>
      <c r="B69" s="252"/>
      <c r="C69" s="1002" t="s">
        <v>221</v>
      </c>
      <c r="D69" s="1003"/>
      <c r="E69" s="1004"/>
      <c r="F69" s="255"/>
      <c r="G69" s="287"/>
      <c r="H69" s="287"/>
      <c r="I69" s="287"/>
      <c r="J69" s="287"/>
      <c r="K69" s="98"/>
      <c r="L69" s="251">
        <f>SUM(L48:L68)</f>
        <v>43615000</v>
      </c>
      <c r="M69" s="982">
        <f t="shared" ref="M69" si="19">SUM(M48:M68)</f>
        <v>0</v>
      </c>
      <c r="N69" s="983"/>
      <c r="O69" s="251">
        <f>SUM(O48:O68)</f>
        <v>43615000</v>
      </c>
      <c r="P69" s="69"/>
      <c r="Q69" s="69"/>
      <c r="R69" s="78"/>
    </row>
    <row r="70" spans="1:19" s="50" customFormat="1" x14ac:dyDescent="0.2">
      <c r="A70" s="252"/>
      <c r="B70" s="252"/>
      <c r="C70" s="68"/>
      <c r="D70" s="988"/>
      <c r="E70" s="989"/>
      <c r="F70" s="255"/>
      <c r="G70" s="73"/>
      <c r="H70" s="73"/>
      <c r="I70" s="73"/>
      <c r="J70" s="73"/>
      <c r="K70" s="98"/>
      <c r="L70" s="45"/>
      <c r="M70" s="995"/>
      <c r="N70" s="996"/>
      <c r="O70" s="45"/>
      <c r="P70" s="69"/>
      <c r="Q70" s="69"/>
      <c r="R70" s="78"/>
    </row>
    <row r="71" spans="1:19" s="50" customFormat="1" ht="19.899999999999999" customHeight="1" x14ac:dyDescent="0.2">
      <c r="A71" s="1031" t="s">
        <v>319</v>
      </c>
      <c r="B71" s="1032"/>
      <c r="C71" s="1032"/>
      <c r="D71" s="1032"/>
      <c r="E71" s="1032"/>
      <c r="F71" s="1032"/>
      <c r="G71" s="1032"/>
      <c r="H71" s="1032"/>
      <c r="I71" s="1032"/>
      <c r="J71" s="1032"/>
      <c r="K71" s="1032"/>
      <c r="L71" s="1032"/>
      <c r="M71" s="1032"/>
      <c r="N71" s="1032"/>
      <c r="O71" s="1032"/>
      <c r="P71" s="1033"/>
      <c r="Q71" s="285"/>
      <c r="R71" s="285"/>
    </row>
    <row r="72" spans="1:19" s="48" customFormat="1" ht="120" customHeight="1" x14ac:dyDescent="0.2">
      <c r="A72" s="248">
        <f>+A67+1</f>
        <v>56</v>
      </c>
      <c r="B72" s="42" t="s">
        <v>486</v>
      </c>
      <c r="C72" s="42" t="s">
        <v>487</v>
      </c>
      <c r="D72" s="980" t="s">
        <v>339</v>
      </c>
      <c r="E72" s="980"/>
      <c r="F72" s="248" t="s">
        <v>488</v>
      </c>
      <c r="G72" s="257" t="s">
        <v>229</v>
      </c>
      <c r="H72" s="257" t="s">
        <v>229</v>
      </c>
      <c r="I72" s="257" t="s">
        <v>231</v>
      </c>
      <c r="J72" s="257" t="s">
        <v>231</v>
      </c>
      <c r="K72" s="248" t="s">
        <v>322</v>
      </c>
      <c r="L72" s="47">
        <v>1500000</v>
      </c>
      <c r="M72" s="981"/>
      <c r="N72" s="981"/>
      <c r="O72" s="47">
        <f t="shared" ref="O72:O77" si="20">+L72</f>
        <v>1500000</v>
      </c>
      <c r="P72" s="49"/>
      <c r="Q72" s="49" t="s">
        <v>480</v>
      </c>
      <c r="R72" s="77"/>
    </row>
    <row r="73" spans="1:19" s="48" customFormat="1" ht="60" customHeight="1" x14ac:dyDescent="0.2">
      <c r="A73" s="248">
        <f>+A72+1</f>
        <v>57</v>
      </c>
      <c r="B73" s="42" t="s">
        <v>320</v>
      </c>
      <c r="C73" s="42" t="s">
        <v>321</v>
      </c>
      <c r="D73" s="980" t="s">
        <v>274</v>
      </c>
      <c r="E73" s="980"/>
      <c r="F73" s="248" t="s">
        <v>253</v>
      </c>
      <c r="G73" s="257" t="s">
        <v>230</v>
      </c>
      <c r="H73" s="257" t="s">
        <v>230</v>
      </c>
      <c r="I73" s="257" t="s">
        <v>229</v>
      </c>
      <c r="J73" s="257" t="s">
        <v>229</v>
      </c>
      <c r="K73" s="248" t="s">
        <v>322</v>
      </c>
      <c r="L73" s="47">
        <v>1500000</v>
      </c>
      <c r="M73" s="981"/>
      <c r="N73" s="981"/>
      <c r="O73" s="47">
        <f t="shared" si="20"/>
        <v>1500000</v>
      </c>
      <c r="P73" s="49" t="s">
        <v>913</v>
      </c>
      <c r="Q73" s="49" t="s">
        <v>408</v>
      </c>
      <c r="R73" s="77">
        <v>44229</v>
      </c>
    </row>
    <row r="74" spans="1:19" s="48" customFormat="1" ht="69" customHeight="1" x14ac:dyDescent="0.2">
      <c r="A74" s="248">
        <f t="shared" ref="A74:A82" si="21">+A73+1</f>
        <v>58</v>
      </c>
      <c r="B74" s="42" t="s">
        <v>323</v>
      </c>
      <c r="C74" s="42" t="s">
        <v>324</v>
      </c>
      <c r="D74" s="980" t="s">
        <v>123</v>
      </c>
      <c r="E74" s="980"/>
      <c r="F74" s="248" t="s">
        <v>228</v>
      </c>
      <c r="G74" s="257" t="s">
        <v>230</v>
      </c>
      <c r="H74" s="257" t="s">
        <v>230</v>
      </c>
      <c r="I74" s="257" t="s">
        <v>231</v>
      </c>
      <c r="J74" s="257" t="s">
        <v>231</v>
      </c>
      <c r="K74" s="99" t="s">
        <v>327</v>
      </c>
      <c r="L74" s="47">
        <v>500000</v>
      </c>
      <c r="M74" s="981"/>
      <c r="N74" s="981"/>
      <c r="O74" s="47">
        <f t="shared" si="20"/>
        <v>500000</v>
      </c>
      <c r="P74" s="49"/>
      <c r="Q74" s="49" t="s">
        <v>408</v>
      </c>
      <c r="R74" s="77">
        <v>44215</v>
      </c>
    </row>
    <row r="75" spans="1:19" s="48" customFormat="1" ht="70.5" customHeight="1" x14ac:dyDescent="0.2">
      <c r="A75" s="248">
        <f t="shared" si="21"/>
        <v>59</v>
      </c>
      <c r="B75" s="42" t="s">
        <v>325</v>
      </c>
      <c r="C75" s="42" t="s">
        <v>326</v>
      </c>
      <c r="D75" s="980" t="s">
        <v>277</v>
      </c>
      <c r="E75" s="980"/>
      <c r="F75" s="248" t="s">
        <v>253</v>
      </c>
      <c r="G75" s="257" t="s">
        <v>230</v>
      </c>
      <c r="H75" s="257" t="s">
        <v>230</v>
      </c>
      <c r="I75" s="257" t="s">
        <v>229</v>
      </c>
      <c r="J75" s="257" t="s">
        <v>229</v>
      </c>
      <c r="K75" s="99" t="s">
        <v>327</v>
      </c>
      <c r="L75" s="47">
        <v>2000000</v>
      </c>
      <c r="M75" s="981"/>
      <c r="N75" s="981"/>
      <c r="O75" s="47">
        <f t="shared" si="20"/>
        <v>2000000</v>
      </c>
      <c r="P75" s="49"/>
      <c r="Q75" s="49" t="s">
        <v>384</v>
      </c>
      <c r="R75" s="77">
        <v>44229</v>
      </c>
      <c r="S75" s="131" t="s">
        <v>387</v>
      </c>
    </row>
    <row r="76" spans="1:19" s="48" customFormat="1" ht="69.400000000000006" customHeight="1" x14ac:dyDescent="0.2">
      <c r="A76" s="248">
        <f t="shared" si="21"/>
        <v>60</v>
      </c>
      <c r="B76" s="42" t="s">
        <v>328</v>
      </c>
      <c r="C76" s="42" t="s">
        <v>329</v>
      </c>
      <c r="D76" s="980" t="s">
        <v>123</v>
      </c>
      <c r="E76" s="980"/>
      <c r="F76" s="248" t="s">
        <v>253</v>
      </c>
      <c r="G76" s="257" t="s">
        <v>230</v>
      </c>
      <c r="H76" s="257" t="s">
        <v>230</v>
      </c>
      <c r="I76" s="257" t="s">
        <v>229</v>
      </c>
      <c r="J76" s="257" t="s">
        <v>229</v>
      </c>
      <c r="K76" s="99" t="s">
        <v>330</v>
      </c>
      <c r="L76" s="47">
        <v>8000000</v>
      </c>
      <c r="M76" s="981"/>
      <c r="N76" s="981"/>
      <c r="O76" s="47">
        <f t="shared" si="20"/>
        <v>8000000</v>
      </c>
      <c r="P76" s="49"/>
      <c r="Q76" s="49" t="s">
        <v>408</v>
      </c>
      <c r="R76" s="77">
        <v>44229</v>
      </c>
    </row>
    <row r="77" spans="1:19" s="48" customFormat="1" ht="85.9" customHeight="1" x14ac:dyDescent="0.2">
      <c r="A77" s="248">
        <f t="shared" si="21"/>
        <v>61</v>
      </c>
      <c r="B77" s="42" t="s">
        <v>331</v>
      </c>
      <c r="C77" s="42" t="s">
        <v>332</v>
      </c>
      <c r="D77" s="980" t="s">
        <v>123</v>
      </c>
      <c r="E77" s="980"/>
      <c r="F77" s="248" t="s">
        <v>253</v>
      </c>
      <c r="G77" s="257" t="s">
        <v>230</v>
      </c>
      <c r="H77" s="257" t="s">
        <v>230</v>
      </c>
      <c r="I77" s="257" t="s">
        <v>229</v>
      </c>
      <c r="J77" s="257" t="s">
        <v>231</v>
      </c>
      <c r="K77" s="99" t="s">
        <v>333</v>
      </c>
      <c r="L77" s="47">
        <v>2000000</v>
      </c>
      <c r="M77" s="981"/>
      <c r="N77" s="981"/>
      <c r="O77" s="47">
        <f t="shared" si="20"/>
        <v>2000000</v>
      </c>
      <c r="P77" s="49"/>
      <c r="Q77" s="49" t="s">
        <v>408</v>
      </c>
      <c r="R77" s="77" t="s">
        <v>425</v>
      </c>
    </row>
    <row r="78" spans="1:19" ht="60" customHeight="1" x14ac:dyDescent="0.2">
      <c r="A78" s="248">
        <f t="shared" si="21"/>
        <v>62</v>
      </c>
      <c r="B78" s="42" t="s">
        <v>334</v>
      </c>
      <c r="C78" s="43" t="s">
        <v>335</v>
      </c>
      <c r="D78" s="975" t="s">
        <v>277</v>
      </c>
      <c r="E78" s="975"/>
      <c r="F78" s="248" t="s">
        <v>253</v>
      </c>
      <c r="G78" s="257" t="s">
        <v>230</v>
      </c>
      <c r="H78" s="257" t="s">
        <v>230</v>
      </c>
      <c r="I78" s="257" t="s">
        <v>229</v>
      </c>
      <c r="J78" s="257" t="s">
        <v>229</v>
      </c>
      <c r="K78" s="99" t="s">
        <v>336</v>
      </c>
      <c r="L78" s="47">
        <v>6000000</v>
      </c>
      <c r="M78" s="981"/>
      <c r="N78" s="981"/>
      <c r="O78" s="125">
        <f t="shared" ref="O78:O79" si="22">+L78</f>
        <v>6000000</v>
      </c>
      <c r="P78" s="49"/>
      <c r="Q78" s="49" t="s">
        <v>384</v>
      </c>
      <c r="R78" s="77">
        <v>44229</v>
      </c>
      <c r="S78" s="132" t="s">
        <v>388</v>
      </c>
    </row>
    <row r="79" spans="1:19" ht="60" customHeight="1" x14ac:dyDescent="0.2">
      <c r="A79" s="248">
        <f t="shared" si="21"/>
        <v>63</v>
      </c>
      <c r="B79" s="42" t="s">
        <v>468</v>
      </c>
      <c r="C79" s="43" t="s">
        <v>471</v>
      </c>
      <c r="D79" s="980" t="s">
        <v>287</v>
      </c>
      <c r="E79" s="980"/>
      <c r="F79" s="248" t="s">
        <v>253</v>
      </c>
      <c r="G79" s="257" t="s">
        <v>233</v>
      </c>
      <c r="H79" s="257" t="s">
        <v>233</v>
      </c>
      <c r="I79" s="257" t="s">
        <v>234</v>
      </c>
      <c r="J79" s="257" t="s">
        <v>234</v>
      </c>
      <c r="K79" s="99" t="s">
        <v>336</v>
      </c>
      <c r="L79" s="47">
        <v>3000000</v>
      </c>
      <c r="M79" s="981"/>
      <c r="N79" s="981"/>
      <c r="O79" s="125">
        <f t="shared" si="22"/>
        <v>3000000</v>
      </c>
      <c r="P79" s="49"/>
      <c r="Q79" s="49" t="s">
        <v>482</v>
      </c>
      <c r="R79" s="77"/>
      <c r="S79" s="132"/>
    </row>
    <row r="80" spans="1:19" s="248" customFormat="1" ht="60.75" x14ac:dyDescent="0.2">
      <c r="A80" s="248">
        <f t="shared" si="21"/>
        <v>64</v>
      </c>
      <c r="B80" s="42" t="s">
        <v>469</v>
      </c>
      <c r="C80" s="42" t="s">
        <v>432</v>
      </c>
      <c r="D80" s="980" t="s">
        <v>287</v>
      </c>
      <c r="E80" s="980"/>
      <c r="F80" s="248" t="s">
        <v>253</v>
      </c>
      <c r="G80" s="257" t="s">
        <v>229</v>
      </c>
      <c r="H80" s="257" t="s">
        <v>229</v>
      </c>
      <c r="I80" s="257" t="s">
        <v>231</v>
      </c>
      <c r="J80" s="257" t="s">
        <v>231</v>
      </c>
      <c r="K80" s="99" t="s">
        <v>336</v>
      </c>
      <c r="L80" s="133">
        <v>1500000</v>
      </c>
      <c r="M80" s="976"/>
      <c r="N80" s="976"/>
      <c r="O80" s="134">
        <f t="shared" ref="O80:O81" si="23">+L80</f>
        <v>1500000</v>
      </c>
      <c r="P80" s="135"/>
      <c r="Q80" s="49" t="s">
        <v>482</v>
      </c>
      <c r="R80" s="248" t="s">
        <v>464</v>
      </c>
    </row>
    <row r="81" spans="1:18" s="248" customFormat="1" ht="60.75" x14ac:dyDescent="0.2">
      <c r="A81" s="248">
        <f t="shared" si="21"/>
        <v>65</v>
      </c>
      <c r="B81" s="42" t="s">
        <v>470</v>
      </c>
      <c r="C81" s="42" t="s">
        <v>472</v>
      </c>
      <c r="D81" s="980" t="s">
        <v>277</v>
      </c>
      <c r="E81" s="980"/>
      <c r="F81" s="248" t="s">
        <v>253</v>
      </c>
      <c r="G81" s="257" t="s">
        <v>233</v>
      </c>
      <c r="H81" s="257" t="s">
        <v>233</v>
      </c>
      <c r="I81" s="257" t="s">
        <v>234</v>
      </c>
      <c r="J81" s="257" t="s">
        <v>234</v>
      </c>
      <c r="K81" s="99" t="s">
        <v>336</v>
      </c>
      <c r="L81" s="133">
        <v>1500000</v>
      </c>
      <c r="M81" s="976"/>
      <c r="N81" s="976"/>
      <c r="O81" s="134">
        <f t="shared" si="23"/>
        <v>1500000</v>
      </c>
      <c r="P81" s="135"/>
      <c r="Q81" s="49" t="s">
        <v>482</v>
      </c>
    </row>
    <row r="82" spans="1:18" s="248" customFormat="1" ht="60.75" x14ac:dyDescent="0.2">
      <c r="A82" s="248">
        <f t="shared" si="21"/>
        <v>66</v>
      </c>
      <c r="B82" s="42" t="s">
        <v>485</v>
      </c>
      <c r="C82" s="42" t="s">
        <v>436</v>
      </c>
      <c r="D82" s="980" t="s">
        <v>302</v>
      </c>
      <c r="E82" s="980"/>
      <c r="F82" s="248" t="s">
        <v>253</v>
      </c>
      <c r="G82" s="257" t="s">
        <v>229</v>
      </c>
      <c r="H82" s="257" t="s">
        <v>229</v>
      </c>
      <c r="I82" s="257" t="s">
        <v>231</v>
      </c>
      <c r="J82" s="257" t="s">
        <v>231</v>
      </c>
      <c r="K82" s="248" t="s">
        <v>437</v>
      </c>
      <c r="L82" s="134">
        <v>2500000</v>
      </c>
      <c r="M82" s="976"/>
      <c r="N82" s="976"/>
      <c r="O82" s="134">
        <f t="shared" ref="O82" si="24">+L82</f>
        <v>2500000</v>
      </c>
      <c r="P82" s="135"/>
      <c r="Q82" s="248" t="s">
        <v>480</v>
      </c>
      <c r="R82" s="248" t="s">
        <v>464</v>
      </c>
    </row>
    <row r="83" spans="1:18" s="50" customFormat="1" x14ac:dyDescent="0.2">
      <c r="A83" s="252"/>
      <c r="B83" s="252"/>
      <c r="C83" s="1002" t="s">
        <v>221</v>
      </c>
      <c r="D83" s="1003"/>
      <c r="E83" s="1004"/>
      <c r="F83" s="255"/>
      <c r="G83" s="73"/>
      <c r="H83" s="73"/>
      <c r="I83" s="73"/>
      <c r="J83" s="73"/>
      <c r="K83" s="98"/>
      <c r="L83" s="46">
        <f>SUM(L72:L82)</f>
        <v>30000000</v>
      </c>
      <c r="M83" s="973">
        <f>SUM(M72:M82)</f>
        <v>0</v>
      </c>
      <c r="N83" s="974"/>
      <c r="O83" s="46">
        <f>SUM(O72:O82)</f>
        <v>30000000</v>
      </c>
      <c r="P83" s="69"/>
      <c r="Q83" s="69"/>
      <c r="R83" s="78"/>
    </row>
    <row r="84" spans="1:18" s="50" customFormat="1" x14ac:dyDescent="0.2">
      <c r="A84" s="252"/>
      <c r="B84" s="252"/>
      <c r="C84" s="68"/>
      <c r="D84" s="980"/>
      <c r="E84" s="980"/>
      <c r="F84" s="255"/>
      <c r="G84" s="73"/>
      <c r="H84" s="73"/>
      <c r="I84" s="73"/>
      <c r="J84" s="73"/>
      <c r="K84" s="98"/>
      <c r="L84" s="46"/>
      <c r="M84" s="973"/>
      <c r="N84" s="974"/>
      <c r="O84" s="70"/>
      <c r="P84" s="69"/>
      <c r="Q84" s="69"/>
      <c r="R84" s="78"/>
    </row>
    <row r="85" spans="1:18" s="48" customFormat="1" ht="19.899999999999999" customHeight="1" x14ac:dyDescent="0.2">
      <c r="A85" s="1031" t="s">
        <v>337</v>
      </c>
      <c r="B85" s="1032"/>
      <c r="C85" s="1032"/>
      <c r="D85" s="1032"/>
      <c r="E85" s="1032"/>
      <c r="F85" s="1032"/>
      <c r="G85" s="1032"/>
      <c r="H85" s="1032"/>
      <c r="I85" s="1032"/>
      <c r="J85" s="1032"/>
      <c r="K85" s="1032"/>
      <c r="L85" s="1032"/>
      <c r="M85" s="1032"/>
      <c r="N85" s="1032"/>
      <c r="O85" s="1032"/>
      <c r="P85" s="1033"/>
      <c r="Q85" s="285"/>
      <c r="R85" s="285"/>
    </row>
    <row r="86" spans="1:18" s="48" customFormat="1" ht="67.150000000000006" customHeight="1" x14ac:dyDescent="0.2">
      <c r="A86" s="248">
        <f>+A82+1</f>
        <v>67</v>
      </c>
      <c r="B86" s="42"/>
      <c r="C86" s="42" t="s">
        <v>338</v>
      </c>
      <c r="D86" s="980" t="s">
        <v>339</v>
      </c>
      <c r="E86" s="980"/>
      <c r="F86" s="248" t="s">
        <v>253</v>
      </c>
      <c r="G86" s="257" t="s">
        <v>230</v>
      </c>
      <c r="H86" s="257" t="s">
        <v>230</v>
      </c>
      <c r="I86" s="257" t="s">
        <v>229</v>
      </c>
      <c r="J86" s="257" t="s">
        <v>231</v>
      </c>
      <c r="K86" s="99" t="s">
        <v>340</v>
      </c>
      <c r="L86" s="47">
        <f>3000000</f>
        <v>3000000</v>
      </c>
      <c r="M86" s="981"/>
      <c r="N86" s="981"/>
      <c r="O86" s="47">
        <f>+L86</f>
        <v>3000000</v>
      </c>
      <c r="P86" s="49"/>
      <c r="Q86" s="49" t="s">
        <v>408</v>
      </c>
      <c r="R86" s="77" t="s">
        <v>425</v>
      </c>
    </row>
    <row r="87" spans="1:18" s="48" customFormat="1" ht="64.5" customHeight="1" x14ac:dyDescent="0.2">
      <c r="A87" s="248">
        <f>+A86+1</f>
        <v>68</v>
      </c>
      <c r="B87" s="42" t="s">
        <v>341</v>
      </c>
      <c r="C87" s="42" t="s">
        <v>342</v>
      </c>
      <c r="D87" s="980" t="s">
        <v>295</v>
      </c>
      <c r="E87" s="980"/>
      <c r="F87" s="248" t="s">
        <v>253</v>
      </c>
      <c r="G87" s="257" t="s">
        <v>230</v>
      </c>
      <c r="H87" s="257" t="s">
        <v>230</v>
      </c>
      <c r="I87" s="257" t="s">
        <v>229</v>
      </c>
      <c r="J87" s="257" t="s">
        <v>229</v>
      </c>
      <c r="K87" s="99" t="s">
        <v>340</v>
      </c>
      <c r="L87" s="47">
        <v>2000000</v>
      </c>
      <c r="M87" s="981"/>
      <c r="N87" s="981"/>
      <c r="O87" s="47">
        <f>+L87</f>
        <v>2000000</v>
      </c>
      <c r="P87" s="49"/>
      <c r="Q87" s="49" t="s">
        <v>408</v>
      </c>
      <c r="R87" s="77">
        <v>44229</v>
      </c>
    </row>
    <row r="88" spans="1:18" s="48" customFormat="1" ht="66.400000000000006" customHeight="1" x14ac:dyDescent="0.2">
      <c r="A88" s="248">
        <f t="shared" ref="A88:A94" si="25">+A87+1</f>
        <v>69</v>
      </c>
      <c r="B88" s="42" t="s">
        <v>343</v>
      </c>
      <c r="C88" s="42" t="s">
        <v>344</v>
      </c>
      <c r="D88" s="980" t="s">
        <v>295</v>
      </c>
      <c r="E88" s="980"/>
      <c r="F88" s="248" t="s">
        <v>228</v>
      </c>
      <c r="G88" s="257" t="s">
        <v>230</v>
      </c>
      <c r="H88" s="257" t="s">
        <v>230</v>
      </c>
      <c r="I88" s="257" t="s">
        <v>229</v>
      </c>
      <c r="J88" s="257" t="s">
        <v>229</v>
      </c>
      <c r="K88" s="99" t="s">
        <v>340</v>
      </c>
      <c r="L88" s="47">
        <v>1000000</v>
      </c>
      <c r="M88" s="981"/>
      <c r="N88" s="981"/>
      <c r="O88" s="47">
        <f>+L88</f>
        <v>1000000</v>
      </c>
      <c r="P88" s="49"/>
      <c r="Q88" s="49" t="s">
        <v>408</v>
      </c>
      <c r="R88" s="77" t="s">
        <v>409</v>
      </c>
    </row>
    <row r="89" spans="1:18" s="44" customFormat="1" ht="60.75" x14ac:dyDescent="0.2">
      <c r="A89" s="248">
        <f t="shared" si="25"/>
        <v>70</v>
      </c>
      <c r="B89" s="42" t="s">
        <v>484</v>
      </c>
      <c r="C89" s="44" t="s">
        <v>442</v>
      </c>
      <c r="D89" s="980" t="s">
        <v>283</v>
      </c>
      <c r="E89" s="980"/>
      <c r="F89" s="248" t="s">
        <v>253</v>
      </c>
      <c r="G89" s="257" t="s">
        <v>229</v>
      </c>
      <c r="H89" s="257" t="s">
        <v>229</v>
      </c>
      <c r="I89" s="257" t="s">
        <v>231</v>
      </c>
      <c r="J89" s="257" t="s">
        <v>231</v>
      </c>
      <c r="K89" s="44" t="s">
        <v>443</v>
      </c>
      <c r="L89" s="122">
        <v>4000000</v>
      </c>
      <c r="M89" s="981"/>
      <c r="N89" s="981"/>
      <c r="O89" s="47">
        <f>+L89</f>
        <v>4000000</v>
      </c>
      <c r="P89" s="49"/>
      <c r="Q89" s="44" t="s">
        <v>480</v>
      </c>
      <c r="R89" s="44" t="s">
        <v>440</v>
      </c>
    </row>
    <row r="90" spans="1:18" ht="81" x14ac:dyDescent="0.2">
      <c r="A90" s="248">
        <f t="shared" si="25"/>
        <v>71</v>
      </c>
      <c r="B90" s="42" t="s">
        <v>345</v>
      </c>
      <c r="C90" s="44" t="s">
        <v>346</v>
      </c>
      <c r="D90" s="980" t="s">
        <v>274</v>
      </c>
      <c r="E90" s="980"/>
      <c r="F90" s="248" t="s">
        <v>253</v>
      </c>
      <c r="G90" s="257" t="s">
        <v>229</v>
      </c>
      <c r="H90" s="257" t="s">
        <v>229</v>
      </c>
      <c r="I90" s="257" t="s">
        <v>229</v>
      </c>
      <c r="J90" s="257" t="s">
        <v>231</v>
      </c>
      <c r="K90" s="99" t="s">
        <v>347</v>
      </c>
      <c r="L90" s="47">
        <v>1500000</v>
      </c>
      <c r="M90" s="981"/>
      <c r="N90" s="981"/>
      <c r="O90" s="47">
        <f t="shared" ref="O90:O92" si="26">+L90</f>
        <v>1500000</v>
      </c>
      <c r="P90" s="49"/>
      <c r="Q90" s="49" t="s">
        <v>408</v>
      </c>
      <c r="R90" s="77" t="s">
        <v>409</v>
      </c>
    </row>
    <row r="91" spans="1:18" ht="82.5" customHeight="1" x14ac:dyDescent="0.2">
      <c r="A91" s="248">
        <f t="shared" si="25"/>
        <v>72</v>
      </c>
      <c r="B91" s="42" t="s">
        <v>348</v>
      </c>
      <c r="C91" s="44" t="s">
        <v>349</v>
      </c>
      <c r="D91" s="980" t="s">
        <v>274</v>
      </c>
      <c r="E91" s="980"/>
      <c r="F91" s="248" t="s">
        <v>253</v>
      </c>
      <c r="G91" s="257" t="s">
        <v>229</v>
      </c>
      <c r="H91" s="257" t="s">
        <v>229</v>
      </c>
      <c r="I91" s="257" t="s">
        <v>229</v>
      </c>
      <c r="J91" s="257" t="s">
        <v>231</v>
      </c>
      <c r="K91" s="99" t="s">
        <v>350</v>
      </c>
      <c r="L91" s="47">
        <v>900000</v>
      </c>
      <c r="M91" s="981"/>
      <c r="N91" s="981"/>
      <c r="O91" s="47">
        <f>+L91</f>
        <v>900000</v>
      </c>
      <c r="P91" s="991" t="s">
        <v>510</v>
      </c>
      <c r="Q91" s="976" t="s">
        <v>408</v>
      </c>
      <c r="R91" s="77" t="s">
        <v>409</v>
      </c>
    </row>
    <row r="92" spans="1:18" ht="81" x14ac:dyDescent="0.2">
      <c r="A92" s="248">
        <f t="shared" si="25"/>
        <v>73</v>
      </c>
      <c r="B92" s="42" t="s">
        <v>351</v>
      </c>
      <c r="C92" s="44" t="s">
        <v>352</v>
      </c>
      <c r="D92" s="980" t="s">
        <v>274</v>
      </c>
      <c r="E92" s="980"/>
      <c r="F92" s="248" t="s">
        <v>253</v>
      </c>
      <c r="G92" s="257" t="s">
        <v>229</v>
      </c>
      <c r="H92" s="257" t="s">
        <v>229</v>
      </c>
      <c r="I92" s="257" t="s">
        <v>229</v>
      </c>
      <c r="J92" s="257" t="s">
        <v>231</v>
      </c>
      <c r="K92" s="99" t="s">
        <v>353</v>
      </c>
      <c r="L92" s="47">
        <v>1500000</v>
      </c>
      <c r="M92" s="981"/>
      <c r="N92" s="981"/>
      <c r="O92" s="47">
        <f t="shared" si="26"/>
        <v>1500000</v>
      </c>
      <c r="P92" s="991"/>
      <c r="Q92" s="976"/>
      <c r="R92" s="77" t="s">
        <v>409</v>
      </c>
    </row>
    <row r="93" spans="1:18" ht="117.4" customHeight="1" x14ac:dyDescent="0.2">
      <c r="A93" s="248">
        <f t="shared" si="25"/>
        <v>74</v>
      </c>
      <c r="B93" s="42" t="s">
        <v>354</v>
      </c>
      <c r="C93" s="44" t="s">
        <v>355</v>
      </c>
      <c r="D93" s="980" t="s">
        <v>123</v>
      </c>
      <c r="E93" s="980"/>
      <c r="F93" s="248" t="s">
        <v>253</v>
      </c>
      <c r="G93" s="257" t="s">
        <v>229</v>
      </c>
      <c r="H93" s="257" t="s">
        <v>229</v>
      </c>
      <c r="I93" s="257" t="s">
        <v>229</v>
      </c>
      <c r="J93" s="257" t="s">
        <v>229</v>
      </c>
      <c r="K93" s="99" t="s">
        <v>356</v>
      </c>
      <c r="L93" s="47">
        <v>3278358.62</v>
      </c>
      <c r="M93" s="981"/>
      <c r="N93" s="981"/>
      <c r="O93" s="47">
        <f t="shared" ref="O93:O94" si="27">+L93</f>
        <v>3278358.62</v>
      </c>
      <c r="P93" s="49"/>
      <c r="Q93" s="49" t="s">
        <v>408</v>
      </c>
      <c r="R93" s="77">
        <v>44229</v>
      </c>
    </row>
    <row r="94" spans="1:18" ht="81" x14ac:dyDescent="0.2">
      <c r="A94" s="248">
        <f t="shared" si="25"/>
        <v>75</v>
      </c>
      <c r="B94" s="42" t="s">
        <v>389</v>
      </c>
      <c r="C94" s="44" t="s">
        <v>390</v>
      </c>
      <c r="D94" s="980" t="s">
        <v>287</v>
      </c>
      <c r="E94" s="980"/>
      <c r="F94" s="248" t="s">
        <v>253</v>
      </c>
      <c r="G94" s="257" t="s">
        <v>230</v>
      </c>
      <c r="H94" s="257" t="s">
        <v>230</v>
      </c>
      <c r="I94" s="257" t="s">
        <v>229</v>
      </c>
      <c r="J94" s="257" t="s">
        <v>229</v>
      </c>
      <c r="K94" s="99" t="s">
        <v>340</v>
      </c>
      <c r="L94" s="47">
        <v>2000000</v>
      </c>
      <c r="M94" s="981"/>
      <c r="N94" s="981"/>
      <c r="O94" s="47">
        <f t="shared" si="27"/>
        <v>2000000</v>
      </c>
      <c r="P94" s="137" t="s">
        <v>511</v>
      </c>
      <c r="Q94" s="49" t="s">
        <v>391</v>
      </c>
      <c r="R94" s="77" t="s">
        <v>427</v>
      </c>
    </row>
    <row r="95" spans="1:18" s="328" customFormat="1" x14ac:dyDescent="0.2">
      <c r="A95" s="286"/>
      <c r="B95" s="68"/>
      <c r="C95" s="1002" t="s">
        <v>221</v>
      </c>
      <c r="D95" s="1003"/>
      <c r="E95" s="1004"/>
      <c r="F95" s="286"/>
      <c r="G95" s="327"/>
      <c r="H95" s="327"/>
      <c r="I95" s="327"/>
      <c r="J95" s="327"/>
      <c r="K95" s="249"/>
      <c r="L95" s="249">
        <f>SUM(L86:L94)</f>
        <v>19178358.620000001</v>
      </c>
      <c r="M95" s="1000">
        <f>SUM(M86:M94)</f>
        <v>0</v>
      </c>
      <c r="N95" s="1001"/>
      <c r="O95" s="249">
        <f>SUM(O86:O94)</f>
        <v>19178358.620000001</v>
      </c>
      <c r="P95" s="261"/>
      <c r="Q95" s="261"/>
      <c r="R95" s="325"/>
    </row>
    <row r="96" spans="1:18" s="48" customFormat="1" x14ac:dyDescent="0.2">
      <c r="A96" s="252"/>
      <c r="B96" s="42"/>
      <c r="C96" s="72"/>
      <c r="D96" s="980"/>
      <c r="E96" s="980"/>
      <c r="F96" s="248"/>
      <c r="G96" s="74"/>
      <c r="H96" s="74"/>
      <c r="I96" s="74"/>
      <c r="J96" s="74"/>
      <c r="K96" s="99"/>
      <c r="L96" s="54"/>
      <c r="M96" s="991"/>
      <c r="N96" s="991"/>
      <c r="O96" s="67"/>
      <c r="P96" s="319"/>
      <c r="Q96" s="319"/>
      <c r="R96" s="319"/>
    </row>
    <row r="97" spans="1:18" s="60" customFormat="1" x14ac:dyDescent="0.2">
      <c r="A97" s="300"/>
      <c r="B97" s="301"/>
      <c r="C97" s="300" t="s">
        <v>357</v>
      </c>
      <c r="D97" s="1010"/>
      <c r="E97" s="1010"/>
      <c r="F97" s="302"/>
      <c r="G97" s="303"/>
      <c r="H97" s="303"/>
      <c r="I97" s="303"/>
      <c r="J97" s="303"/>
      <c r="K97" s="304"/>
      <c r="L97" s="305">
        <f>+L95+L83+L69+L45</f>
        <v>208913358.62</v>
      </c>
      <c r="M97" s="1011">
        <f>+M95+M83+M69+M45</f>
        <v>0</v>
      </c>
      <c r="N97" s="1011"/>
      <c r="O97" s="305">
        <f>+O95+O83+O69+O45</f>
        <v>208913358.62</v>
      </c>
      <c r="P97" s="320"/>
      <c r="Q97" s="321"/>
      <c r="R97" s="321"/>
    </row>
    <row r="98" spans="1:18" s="60" customFormat="1" ht="19.899999999999999" customHeight="1" x14ac:dyDescent="0.2">
      <c r="A98" s="306"/>
      <c r="B98" s="307"/>
      <c r="C98" s="308"/>
      <c r="D98" s="309"/>
      <c r="E98" s="309"/>
      <c r="F98" s="309"/>
      <c r="G98" s="310"/>
      <c r="H98" s="310"/>
      <c r="I98" s="310"/>
      <c r="J98" s="310"/>
      <c r="K98" s="311"/>
      <c r="L98" s="312"/>
      <c r="M98" s="313"/>
      <c r="N98" s="313"/>
      <c r="O98" s="314"/>
      <c r="P98" s="315"/>
      <c r="Q98" s="59"/>
      <c r="R98" s="80"/>
    </row>
    <row r="99" spans="1:18" s="60" customFormat="1" ht="21" thickBot="1" x14ac:dyDescent="0.25">
      <c r="A99" s="55"/>
      <c r="B99" s="56"/>
      <c r="C99" s="57"/>
      <c r="D99" s="58"/>
      <c r="E99" s="58"/>
      <c r="F99" s="58"/>
      <c r="G99" s="75"/>
      <c r="H99" s="75"/>
      <c r="I99" s="75"/>
      <c r="J99" s="75"/>
      <c r="K99" s="100"/>
      <c r="L99" s="316"/>
      <c r="M99" s="317"/>
      <c r="N99" s="317"/>
      <c r="O99" s="316"/>
      <c r="P99" s="318"/>
      <c r="Q99" s="63"/>
      <c r="R99" s="81"/>
    </row>
    <row r="100" spans="1:18" ht="19.899999999999999" customHeight="1" x14ac:dyDescent="0.2">
      <c r="A100" s="997" t="s">
        <v>358</v>
      </c>
      <c r="B100" s="998"/>
      <c r="C100" s="998"/>
      <c r="L100" s="999" t="s">
        <v>146</v>
      </c>
      <c r="M100" s="999"/>
      <c r="N100" s="999"/>
      <c r="O100" s="999"/>
      <c r="P100" s="291"/>
      <c r="Q100" s="64"/>
      <c r="R100" s="82"/>
    </row>
    <row r="101" spans="1:18" x14ac:dyDescent="0.2">
      <c r="A101" s="290"/>
      <c r="C101" s="52"/>
      <c r="L101" s="65"/>
      <c r="M101" s="65"/>
      <c r="N101" s="65"/>
      <c r="O101" s="65"/>
      <c r="P101" s="291"/>
      <c r="R101" s="83"/>
    </row>
    <row r="102" spans="1:18" x14ac:dyDescent="0.2">
      <c r="A102" s="292"/>
      <c r="B102" s="992"/>
      <c r="C102" s="992"/>
      <c r="G102" s="101"/>
      <c r="H102" s="101"/>
      <c r="I102" s="101"/>
      <c r="J102" s="101"/>
      <c r="M102" s="65"/>
      <c r="N102" s="65"/>
      <c r="P102" s="291"/>
      <c r="R102" s="83"/>
    </row>
    <row r="103" spans="1:18" ht="22.5" customHeight="1" x14ac:dyDescent="0.2">
      <c r="A103" s="292"/>
      <c r="B103" s="1009" t="s">
        <v>222</v>
      </c>
      <c r="C103" s="1009"/>
      <c r="D103" s="258"/>
      <c r="E103" s="258"/>
      <c r="G103" s="101"/>
      <c r="H103" s="101"/>
      <c r="I103" s="101"/>
      <c r="J103" s="101"/>
      <c r="L103" s="1005" t="s">
        <v>148</v>
      </c>
      <c r="M103" s="1005"/>
      <c r="N103" s="1005"/>
      <c r="O103" s="1005"/>
      <c r="P103" s="1006"/>
      <c r="Q103" s="260"/>
      <c r="R103" s="111"/>
    </row>
    <row r="104" spans="1:18" ht="19.899999999999999" customHeight="1" x14ac:dyDescent="0.2">
      <c r="A104" s="292"/>
      <c r="B104" s="992" t="s">
        <v>147</v>
      </c>
      <c r="C104" s="992"/>
      <c r="G104" s="101"/>
      <c r="H104" s="101"/>
      <c r="I104" s="101"/>
      <c r="J104" s="101"/>
      <c r="L104" s="993" t="s">
        <v>119</v>
      </c>
      <c r="M104" s="993"/>
      <c r="N104" s="993"/>
      <c r="O104" s="993"/>
      <c r="P104" s="994"/>
      <c r="R104" s="83"/>
    </row>
    <row r="105" spans="1:18" ht="9" customHeight="1" thickBot="1" x14ac:dyDescent="0.25">
      <c r="A105" s="292"/>
      <c r="C105" s="53"/>
      <c r="G105" s="101"/>
      <c r="H105" s="101"/>
      <c r="I105" s="101"/>
      <c r="J105" s="101"/>
      <c r="M105" s="65"/>
      <c r="N105" s="65"/>
      <c r="P105" s="291"/>
      <c r="R105" s="83"/>
    </row>
    <row r="106" spans="1:18" ht="19.899999999999999" customHeight="1" x14ac:dyDescent="0.2">
      <c r="A106" s="1023" t="s">
        <v>149</v>
      </c>
      <c r="B106" s="1024"/>
      <c r="C106" s="1024"/>
      <c r="D106" s="1024"/>
      <c r="E106" s="1024"/>
      <c r="F106" s="1024"/>
      <c r="G106" s="1024"/>
      <c r="H106" s="1024"/>
      <c r="I106" s="1024"/>
      <c r="J106" s="1024"/>
      <c r="K106" s="1024"/>
      <c r="L106" s="1024"/>
      <c r="M106" s="1024"/>
      <c r="N106" s="1024"/>
      <c r="O106" s="1024"/>
      <c r="P106" s="1025"/>
      <c r="Q106" s="288"/>
      <c r="R106" s="289"/>
    </row>
    <row r="107" spans="1:18" hidden="1" x14ac:dyDescent="0.2">
      <c r="A107" s="292"/>
      <c r="P107" s="291"/>
      <c r="R107" s="83"/>
    </row>
    <row r="108" spans="1:18" hidden="1" x14ac:dyDescent="0.2">
      <c r="A108" s="292"/>
      <c r="P108" s="291"/>
      <c r="R108" s="83"/>
    </row>
    <row r="109" spans="1:18" x14ac:dyDescent="0.2">
      <c r="A109" s="292"/>
      <c r="C109" s="62"/>
      <c r="J109" s="992"/>
      <c r="K109" s="992"/>
      <c r="L109" s="992"/>
      <c r="P109" s="291"/>
      <c r="R109" s="83"/>
    </row>
    <row r="110" spans="1:18" ht="25.15" customHeight="1" x14ac:dyDescent="0.2">
      <c r="A110" s="292"/>
      <c r="B110" s="329"/>
      <c r="C110" s="258" t="s">
        <v>156</v>
      </c>
      <c r="D110" s="258"/>
      <c r="E110" s="114"/>
      <c r="F110" s="1009" t="s">
        <v>155</v>
      </c>
      <c r="G110" s="1009"/>
      <c r="H110" s="1009"/>
      <c r="I110" s="115"/>
      <c r="J110" s="1009" t="s">
        <v>235</v>
      </c>
      <c r="K110" s="1009"/>
      <c r="L110" s="1009"/>
      <c r="N110" s="114"/>
      <c r="O110" s="1005" t="s">
        <v>151</v>
      </c>
      <c r="P110" s="1006"/>
      <c r="Q110" s="260"/>
      <c r="R110" s="83"/>
    </row>
    <row r="111" spans="1:18" ht="19.899999999999999" customHeight="1" x14ac:dyDescent="0.2">
      <c r="A111" s="292"/>
      <c r="B111" s="329"/>
      <c r="C111" s="253" t="s">
        <v>359</v>
      </c>
      <c r="E111" s="114"/>
      <c r="F111" s="992" t="s">
        <v>360</v>
      </c>
      <c r="G111" s="992"/>
      <c r="H111" s="992"/>
      <c r="J111" s="992" t="s">
        <v>361</v>
      </c>
      <c r="K111" s="992"/>
      <c r="L111" s="992"/>
      <c r="N111" s="114"/>
      <c r="O111" s="1007" t="s">
        <v>361</v>
      </c>
      <c r="P111" s="1008"/>
      <c r="R111" s="83"/>
    </row>
    <row r="112" spans="1:18" ht="19.899999999999999" hidden="1" customHeight="1" x14ac:dyDescent="0.2">
      <c r="A112" s="292"/>
      <c r="B112" s="329"/>
      <c r="C112" s="253"/>
      <c r="E112" s="114"/>
      <c r="G112" s="116"/>
      <c r="H112" s="116"/>
      <c r="J112" s="116"/>
      <c r="L112" s="253"/>
      <c r="N112" s="114"/>
      <c r="O112" s="66"/>
      <c r="P112" s="291"/>
      <c r="R112" s="83"/>
    </row>
    <row r="113" spans="1:18" x14ac:dyDescent="0.2">
      <c r="A113" s="292"/>
      <c r="C113" s="62"/>
      <c r="P113" s="291"/>
      <c r="R113" s="83"/>
    </row>
    <row r="114" spans="1:18" x14ac:dyDescent="0.2">
      <c r="A114" s="292"/>
      <c r="C114" s="62"/>
      <c r="E114" s="1009"/>
      <c r="F114" s="1009"/>
      <c r="P114" s="291"/>
      <c r="R114" s="83"/>
    </row>
    <row r="115" spans="1:18" ht="25.15" customHeight="1" x14ac:dyDescent="0.2">
      <c r="A115" s="292"/>
      <c r="B115" s="329"/>
      <c r="C115" s="258" t="s">
        <v>150</v>
      </c>
      <c r="D115" s="114"/>
      <c r="E115" s="258"/>
      <c r="F115" s="1022" t="s">
        <v>248</v>
      </c>
      <c r="G115" s="1022"/>
      <c r="H115" s="1022"/>
      <c r="J115" s="1009" t="s">
        <v>159</v>
      </c>
      <c r="K115" s="1009"/>
      <c r="L115" s="1009"/>
      <c r="N115" s="114"/>
      <c r="O115" s="1005" t="s">
        <v>152</v>
      </c>
      <c r="P115" s="1006"/>
      <c r="Q115" s="260"/>
      <c r="R115" s="83"/>
    </row>
    <row r="116" spans="1:18" ht="19.899999999999999" customHeight="1" x14ac:dyDescent="0.2">
      <c r="A116" s="292"/>
      <c r="C116" s="253" t="s">
        <v>361</v>
      </c>
      <c r="D116" s="114"/>
      <c r="F116" s="992" t="s">
        <v>362</v>
      </c>
      <c r="G116" s="992"/>
      <c r="H116" s="992"/>
      <c r="J116" s="992" t="s">
        <v>361</v>
      </c>
      <c r="K116" s="992"/>
      <c r="L116" s="992"/>
      <c r="N116" s="114"/>
      <c r="O116" s="1007" t="s">
        <v>361</v>
      </c>
      <c r="P116" s="1008"/>
      <c r="R116" s="83"/>
    </row>
    <row r="117" spans="1:18" ht="21" thickBot="1" x14ac:dyDescent="0.25">
      <c r="A117" s="293"/>
      <c r="B117" s="330"/>
      <c r="C117" s="297"/>
      <c r="D117" s="294"/>
      <c r="E117" s="294"/>
      <c r="F117" s="294"/>
      <c r="G117" s="295"/>
      <c r="H117" s="295"/>
      <c r="I117" s="295"/>
      <c r="J117" s="295"/>
      <c r="K117" s="294"/>
      <c r="L117" s="298"/>
      <c r="M117" s="296"/>
      <c r="N117" s="296"/>
      <c r="O117" s="298"/>
      <c r="P117" s="299"/>
      <c r="Q117" s="117"/>
      <c r="R117" s="118"/>
    </row>
    <row r="126" spans="1:18" ht="141.75" x14ac:dyDescent="0.2">
      <c r="A126" s="248">
        <f>+A62+1</f>
        <v>51</v>
      </c>
      <c r="B126" s="42" t="s">
        <v>371</v>
      </c>
      <c r="C126" s="43" t="s">
        <v>374</v>
      </c>
      <c r="D126" s="980" t="s">
        <v>299</v>
      </c>
      <c r="E126" s="980"/>
      <c r="F126" s="248" t="s">
        <v>253</v>
      </c>
      <c r="G126" s="257" t="s">
        <v>230</v>
      </c>
      <c r="H126" s="257" t="s">
        <v>230</v>
      </c>
      <c r="I126" s="257" t="s">
        <v>229</v>
      </c>
      <c r="J126" s="257" t="s">
        <v>229</v>
      </c>
      <c r="K126" s="99" t="s">
        <v>367</v>
      </c>
      <c r="L126" s="47">
        <v>2000000</v>
      </c>
      <c r="M126" s="977"/>
      <c r="N126" s="977"/>
      <c r="O126" s="47">
        <f>+L126</f>
        <v>2000000</v>
      </c>
      <c r="P126" s="121" t="s">
        <v>512</v>
      </c>
      <c r="Q126" s="49" t="s">
        <v>378</v>
      </c>
      <c r="R126" s="79" t="s">
        <v>462</v>
      </c>
    </row>
  </sheetData>
  <mergeCells count="228">
    <mergeCell ref="A85:P85"/>
    <mergeCell ref="D62:E62"/>
    <mergeCell ref="K6:K7"/>
    <mergeCell ref="L6:O6"/>
    <mergeCell ref="M7:N7"/>
    <mergeCell ref="M17:N17"/>
    <mergeCell ref="D9:E9"/>
    <mergeCell ref="M9:N9"/>
    <mergeCell ref="D10:E10"/>
    <mergeCell ref="M10:N10"/>
    <mergeCell ref="D12:E12"/>
    <mergeCell ref="M12:N12"/>
    <mergeCell ref="D13:E13"/>
    <mergeCell ref="M13:N13"/>
    <mergeCell ref="C83:E83"/>
    <mergeCell ref="C69:E69"/>
    <mergeCell ref="C45:E45"/>
    <mergeCell ref="D72:E72"/>
    <mergeCell ref="M72:N72"/>
    <mergeCell ref="P6:P7"/>
    <mergeCell ref="A8:P8"/>
    <mergeCell ref="A47:P47"/>
    <mergeCell ref="A71:P71"/>
    <mergeCell ref="D11:E11"/>
    <mergeCell ref="R56:R57"/>
    <mergeCell ref="Q35:Q36"/>
    <mergeCell ref="D43:E43"/>
    <mergeCell ref="M38:N38"/>
    <mergeCell ref="M39:N39"/>
    <mergeCell ref="M42:N42"/>
    <mergeCell ref="D26:E26"/>
    <mergeCell ref="M26:N26"/>
    <mergeCell ref="D27:E27"/>
    <mergeCell ref="M27:N27"/>
    <mergeCell ref="P56:P57"/>
    <mergeCell ref="R35:R36"/>
    <mergeCell ref="P35:P36"/>
    <mergeCell ref="M32:N32"/>
    <mergeCell ref="M34:N34"/>
    <mergeCell ref="D126:E126"/>
    <mergeCell ref="D63:E63"/>
    <mergeCell ref="M62:N62"/>
    <mergeCell ref="M126:N126"/>
    <mergeCell ref="M63:N63"/>
    <mergeCell ref="D24:E24"/>
    <mergeCell ref="M24:N24"/>
    <mergeCell ref="D25:E25"/>
    <mergeCell ref="D28:E28"/>
    <mergeCell ref="D29:E29"/>
    <mergeCell ref="D89:E89"/>
    <mergeCell ref="M89:N89"/>
    <mergeCell ref="D33:E33"/>
    <mergeCell ref="D34:E34"/>
    <mergeCell ref="M51:N51"/>
    <mergeCell ref="D41:E41"/>
    <mergeCell ref="M41:N41"/>
    <mergeCell ref="E114:F114"/>
    <mergeCell ref="F115:H115"/>
    <mergeCell ref="J115:L115"/>
    <mergeCell ref="A106:P106"/>
    <mergeCell ref="B102:C102"/>
    <mergeCell ref="B103:C103"/>
    <mergeCell ref="L103:P103"/>
    <mergeCell ref="A1:R1"/>
    <mergeCell ref="A2:R2"/>
    <mergeCell ref="A3:R3"/>
    <mergeCell ref="A4:R4"/>
    <mergeCell ref="A6:A7"/>
    <mergeCell ref="B6:B7"/>
    <mergeCell ref="C6:C7"/>
    <mergeCell ref="D6:E7"/>
    <mergeCell ref="F6:F7"/>
    <mergeCell ref="G6:J6"/>
    <mergeCell ref="M11:N11"/>
    <mergeCell ref="D15:E15"/>
    <mergeCell ref="M15:N15"/>
    <mergeCell ref="D20:E20"/>
    <mergeCell ref="D16:E16"/>
    <mergeCell ref="M16:N16"/>
    <mergeCell ref="M14:N14"/>
    <mergeCell ref="G35:G36"/>
    <mergeCell ref="H35:H36"/>
    <mergeCell ref="I35:I36"/>
    <mergeCell ref="J35:J36"/>
    <mergeCell ref="M35:N35"/>
    <mergeCell ref="M30:N30"/>
    <mergeCell ref="M25:N25"/>
    <mergeCell ref="M28:N28"/>
    <mergeCell ref="M29:N29"/>
    <mergeCell ref="D17:E17"/>
    <mergeCell ref="D23:E23"/>
    <mergeCell ref="M23:N23"/>
    <mergeCell ref="M21:N21"/>
    <mergeCell ref="D21:E21"/>
    <mergeCell ref="M22:N22"/>
    <mergeCell ref="D22:E22"/>
    <mergeCell ref="M20:N20"/>
    <mergeCell ref="D97:E97"/>
    <mergeCell ref="M97:N97"/>
    <mergeCell ref="D14:E14"/>
    <mergeCell ref="D30:E30"/>
    <mergeCell ref="D31:E31"/>
    <mergeCell ref="B35:B36"/>
    <mergeCell ref="D52:E52"/>
    <mergeCell ref="M52:N52"/>
    <mergeCell ref="D53:E53"/>
    <mergeCell ref="M53:N53"/>
    <mergeCell ref="D50:E50"/>
    <mergeCell ref="M50:N50"/>
    <mergeCell ref="D51:E51"/>
    <mergeCell ref="D35:E35"/>
    <mergeCell ref="F35:F36"/>
    <mergeCell ref="D36:E36"/>
    <mergeCell ref="D38:E38"/>
    <mergeCell ref="D42:E42"/>
    <mergeCell ref="D37:E37"/>
    <mergeCell ref="M37:N37"/>
    <mergeCell ref="D48:E48"/>
    <mergeCell ref="M48:N48"/>
    <mergeCell ref="M31:N31"/>
    <mergeCell ref="D18:E18"/>
    <mergeCell ref="O115:P115"/>
    <mergeCell ref="F116:H116"/>
    <mergeCell ref="J116:L116"/>
    <mergeCell ref="O116:P116"/>
    <mergeCell ref="J109:L109"/>
    <mergeCell ref="F110:H110"/>
    <mergeCell ref="J110:L110"/>
    <mergeCell ref="O110:P110"/>
    <mergeCell ref="F111:H111"/>
    <mergeCell ref="J111:L111"/>
    <mergeCell ref="O111:P111"/>
    <mergeCell ref="B104:C104"/>
    <mergeCell ref="L104:P104"/>
    <mergeCell ref="D96:E96"/>
    <mergeCell ref="D64:E64"/>
    <mergeCell ref="M64:N64"/>
    <mergeCell ref="D66:E66"/>
    <mergeCell ref="D67:E67"/>
    <mergeCell ref="M78:N78"/>
    <mergeCell ref="M84:N84"/>
    <mergeCell ref="D84:E84"/>
    <mergeCell ref="M66:N66"/>
    <mergeCell ref="M67:N67"/>
    <mergeCell ref="M70:N70"/>
    <mergeCell ref="D70:E70"/>
    <mergeCell ref="M96:N96"/>
    <mergeCell ref="A100:C100"/>
    <mergeCell ref="L100:O100"/>
    <mergeCell ref="D94:E94"/>
    <mergeCell ref="M94:N94"/>
    <mergeCell ref="M95:N95"/>
    <mergeCell ref="D65:E65"/>
    <mergeCell ref="D91:E91"/>
    <mergeCell ref="M91:N92"/>
    <mergeCell ref="C95:E95"/>
    <mergeCell ref="D61:E61"/>
    <mergeCell ref="M61:N61"/>
    <mergeCell ref="D58:E58"/>
    <mergeCell ref="Q91:Q92"/>
    <mergeCell ref="M68:N68"/>
    <mergeCell ref="D93:E93"/>
    <mergeCell ref="M93:N93"/>
    <mergeCell ref="D82:E82"/>
    <mergeCell ref="M60:N60"/>
    <mergeCell ref="M58:N58"/>
    <mergeCell ref="M80:N80"/>
    <mergeCell ref="D80:E80"/>
    <mergeCell ref="D68:E68"/>
    <mergeCell ref="D92:E92"/>
    <mergeCell ref="D88:E88"/>
    <mergeCell ref="M88:N88"/>
    <mergeCell ref="D90:E90"/>
    <mergeCell ref="M90:N90"/>
    <mergeCell ref="D86:E86"/>
    <mergeCell ref="D59:E59"/>
    <mergeCell ref="M86:N86"/>
    <mergeCell ref="D87:E87"/>
    <mergeCell ref="M87:N87"/>
    <mergeCell ref="P91:P92"/>
    <mergeCell ref="D60:E60"/>
    <mergeCell ref="M43:N43"/>
    <mergeCell ref="M46:N46"/>
    <mergeCell ref="M36:N36"/>
    <mergeCell ref="M18:N18"/>
    <mergeCell ref="D19:E19"/>
    <mergeCell ref="M19:N19"/>
    <mergeCell ref="M59:N59"/>
    <mergeCell ref="D44:E44"/>
    <mergeCell ref="M44:N44"/>
    <mergeCell ref="D39:E39"/>
    <mergeCell ref="J56:J57"/>
    <mergeCell ref="I56:I57"/>
    <mergeCell ref="H56:H57"/>
    <mergeCell ref="G56:G57"/>
    <mergeCell ref="D40:E40"/>
    <mergeCell ref="M40:N40"/>
    <mergeCell ref="D49:E49"/>
    <mergeCell ref="M49:N49"/>
    <mergeCell ref="F56:F57"/>
    <mergeCell ref="D56:E57"/>
    <mergeCell ref="D46:E46"/>
    <mergeCell ref="D32:E32"/>
    <mergeCell ref="M33:N33"/>
    <mergeCell ref="M83:N83"/>
    <mergeCell ref="D78:E78"/>
    <mergeCell ref="M82:N82"/>
    <mergeCell ref="M56:N57"/>
    <mergeCell ref="D54:E54"/>
    <mergeCell ref="M54:N54"/>
    <mergeCell ref="D55:E55"/>
    <mergeCell ref="M55:N55"/>
    <mergeCell ref="M77:N77"/>
    <mergeCell ref="D75:E75"/>
    <mergeCell ref="M75:N75"/>
    <mergeCell ref="D76:E76"/>
    <mergeCell ref="M76:N76"/>
    <mergeCell ref="M69:N69"/>
    <mergeCell ref="D73:E73"/>
    <mergeCell ref="M73:N73"/>
    <mergeCell ref="D74:E74"/>
    <mergeCell ref="M74:N74"/>
    <mergeCell ref="D79:E79"/>
    <mergeCell ref="D77:E77"/>
    <mergeCell ref="M65:N65"/>
    <mergeCell ref="M79:N79"/>
    <mergeCell ref="D81:E81"/>
    <mergeCell ref="M81:N81"/>
  </mergeCells>
  <phoneticPr fontId="0" type="noConversion"/>
  <printOptions horizontalCentered="1"/>
  <pageMargins left="0.31496062992125984" right="0.31496062992125984" top="0.47244094488188981" bottom="0.19685039370078741" header="0.19685039370078741" footer="7.874015748031496E-2"/>
  <pageSetup paperSize="14" scale="70" fitToHeight="0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zoomScale="70" zoomScaleNormal="70" workbookViewId="0">
      <pane xSplit="3" ySplit="7" topLeftCell="D27" activePane="bottomRight" state="frozen"/>
      <selection pane="topRight" activeCell="D1" sqref="D1"/>
      <selection pane="bottomLeft" activeCell="A9" sqref="A9"/>
      <selection pane="bottomRight" activeCell="P53" sqref="B53:P53"/>
    </sheetView>
  </sheetViews>
  <sheetFormatPr defaultColWidth="9.140625" defaultRowHeight="20.25" x14ac:dyDescent="0.2"/>
  <cols>
    <col min="1" max="1" width="10.85546875" style="354" bestFit="1" customWidth="1"/>
    <col min="2" max="2" width="11.7109375" style="359" customWidth="1"/>
    <col min="3" max="3" width="39.7109375" style="112" customWidth="1"/>
    <col min="4" max="4" width="7.7109375" style="351" customWidth="1"/>
    <col min="5" max="5" width="7.28515625" style="351" customWidth="1"/>
    <col min="6" max="6" width="15.7109375" style="351" customWidth="1"/>
    <col min="7" max="10" width="12.5703125" style="76" customWidth="1"/>
    <col min="11" max="11" width="12.5703125" style="351" customWidth="1"/>
    <col min="12" max="12" width="17.42578125" style="110" customWidth="1"/>
    <col min="13" max="14" width="4.7109375" style="113" customWidth="1"/>
    <col min="15" max="15" width="18" style="110" customWidth="1"/>
    <col min="16" max="16" width="24.5703125" style="356" customWidth="1"/>
    <col min="17" max="17" width="9.28515625" style="356" hidden="1" customWidth="1"/>
    <col min="18" max="18" width="14.42578125" style="119" hidden="1" customWidth="1"/>
    <col min="19" max="19" width="10.28515625" style="51" customWidth="1"/>
    <col min="20" max="255" width="9.140625" style="51"/>
    <col min="256" max="256" width="7.85546875" style="51" customWidth="1"/>
    <col min="257" max="258" width="10.140625" style="51" customWidth="1"/>
    <col min="259" max="259" width="47.7109375" style="51" customWidth="1"/>
    <col min="260" max="263" width="12.7109375" style="51" customWidth="1"/>
    <col min="264" max="266" width="23.28515625" style="51" customWidth="1"/>
    <col min="267" max="267" width="24.7109375" style="51" customWidth="1"/>
    <col min="268" max="269" width="11.7109375" style="51" customWidth="1"/>
    <col min="270" max="271" width="24.7109375" style="51" customWidth="1"/>
    <col min="272" max="272" width="3.28515625" style="51" customWidth="1"/>
    <col min="273" max="273" width="0" style="51" hidden="1" customWidth="1"/>
    <col min="274" max="511" width="9.140625" style="51"/>
    <col min="512" max="512" width="7.85546875" style="51" customWidth="1"/>
    <col min="513" max="514" width="10.140625" style="51" customWidth="1"/>
    <col min="515" max="515" width="47.7109375" style="51" customWidth="1"/>
    <col min="516" max="519" width="12.7109375" style="51" customWidth="1"/>
    <col min="520" max="522" width="23.28515625" style="51" customWidth="1"/>
    <col min="523" max="523" width="24.7109375" style="51" customWidth="1"/>
    <col min="524" max="525" width="11.7109375" style="51" customWidth="1"/>
    <col min="526" max="527" width="24.7109375" style="51" customWidth="1"/>
    <col min="528" max="528" width="3.28515625" style="51" customWidth="1"/>
    <col min="529" max="529" width="0" style="51" hidden="1" customWidth="1"/>
    <col min="530" max="767" width="9.140625" style="51"/>
    <col min="768" max="768" width="7.85546875" style="51" customWidth="1"/>
    <col min="769" max="770" width="10.140625" style="51" customWidth="1"/>
    <col min="771" max="771" width="47.7109375" style="51" customWidth="1"/>
    <col min="772" max="775" width="12.7109375" style="51" customWidth="1"/>
    <col min="776" max="778" width="23.28515625" style="51" customWidth="1"/>
    <col min="779" max="779" width="24.7109375" style="51" customWidth="1"/>
    <col min="780" max="781" width="11.7109375" style="51" customWidth="1"/>
    <col min="782" max="783" width="24.7109375" style="51" customWidth="1"/>
    <col min="784" max="784" width="3.28515625" style="51" customWidth="1"/>
    <col min="785" max="785" width="0" style="51" hidden="1" customWidth="1"/>
    <col min="786" max="1023" width="9.140625" style="51"/>
    <col min="1024" max="1024" width="7.85546875" style="51" customWidth="1"/>
    <col min="1025" max="1026" width="10.140625" style="51" customWidth="1"/>
    <col min="1027" max="1027" width="47.7109375" style="51" customWidth="1"/>
    <col min="1028" max="1031" width="12.7109375" style="51" customWidth="1"/>
    <col min="1032" max="1034" width="23.28515625" style="51" customWidth="1"/>
    <col min="1035" max="1035" width="24.7109375" style="51" customWidth="1"/>
    <col min="1036" max="1037" width="11.7109375" style="51" customWidth="1"/>
    <col min="1038" max="1039" width="24.7109375" style="51" customWidth="1"/>
    <col min="1040" max="1040" width="3.28515625" style="51" customWidth="1"/>
    <col min="1041" max="1041" width="0" style="51" hidden="1" customWidth="1"/>
    <col min="1042" max="1279" width="9.140625" style="51"/>
    <col min="1280" max="1280" width="7.85546875" style="51" customWidth="1"/>
    <col min="1281" max="1282" width="10.140625" style="51" customWidth="1"/>
    <col min="1283" max="1283" width="47.7109375" style="51" customWidth="1"/>
    <col min="1284" max="1287" width="12.7109375" style="51" customWidth="1"/>
    <col min="1288" max="1290" width="23.28515625" style="51" customWidth="1"/>
    <col min="1291" max="1291" width="24.7109375" style="51" customWidth="1"/>
    <col min="1292" max="1293" width="11.7109375" style="51" customWidth="1"/>
    <col min="1294" max="1295" width="24.7109375" style="51" customWidth="1"/>
    <col min="1296" max="1296" width="3.28515625" style="51" customWidth="1"/>
    <col min="1297" max="1297" width="0" style="51" hidden="1" customWidth="1"/>
    <col min="1298" max="1535" width="9.140625" style="51"/>
    <col min="1536" max="1536" width="7.85546875" style="51" customWidth="1"/>
    <col min="1537" max="1538" width="10.140625" style="51" customWidth="1"/>
    <col min="1539" max="1539" width="47.7109375" style="51" customWidth="1"/>
    <col min="1540" max="1543" width="12.7109375" style="51" customWidth="1"/>
    <col min="1544" max="1546" width="23.28515625" style="51" customWidth="1"/>
    <col min="1547" max="1547" width="24.7109375" style="51" customWidth="1"/>
    <col min="1548" max="1549" width="11.7109375" style="51" customWidth="1"/>
    <col min="1550" max="1551" width="24.7109375" style="51" customWidth="1"/>
    <col min="1552" max="1552" width="3.28515625" style="51" customWidth="1"/>
    <col min="1553" max="1553" width="0" style="51" hidden="1" customWidth="1"/>
    <col min="1554" max="1791" width="9.140625" style="51"/>
    <col min="1792" max="1792" width="7.85546875" style="51" customWidth="1"/>
    <col min="1793" max="1794" width="10.140625" style="51" customWidth="1"/>
    <col min="1795" max="1795" width="47.7109375" style="51" customWidth="1"/>
    <col min="1796" max="1799" width="12.7109375" style="51" customWidth="1"/>
    <col min="1800" max="1802" width="23.28515625" style="51" customWidth="1"/>
    <col min="1803" max="1803" width="24.7109375" style="51" customWidth="1"/>
    <col min="1804" max="1805" width="11.7109375" style="51" customWidth="1"/>
    <col min="1806" max="1807" width="24.7109375" style="51" customWidth="1"/>
    <col min="1808" max="1808" width="3.28515625" style="51" customWidth="1"/>
    <col min="1809" max="1809" width="0" style="51" hidden="1" customWidth="1"/>
    <col min="1810" max="2047" width="9.140625" style="51"/>
    <col min="2048" max="2048" width="7.85546875" style="51" customWidth="1"/>
    <col min="2049" max="2050" width="10.140625" style="51" customWidth="1"/>
    <col min="2051" max="2051" width="47.7109375" style="51" customWidth="1"/>
    <col min="2052" max="2055" width="12.7109375" style="51" customWidth="1"/>
    <col min="2056" max="2058" width="23.28515625" style="51" customWidth="1"/>
    <col min="2059" max="2059" width="24.7109375" style="51" customWidth="1"/>
    <col min="2060" max="2061" width="11.7109375" style="51" customWidth="1"/>
    <col min="2062" max="2063" width="24.7109375" style="51" customWidth="1"/>
    <col min="2064" max="2064" width="3.28515625" style="51" customWidth="1"/>
    <col min="2065" max="2065" width="0" style="51" hidden="1" customWidth="1"/>
    <col min="2066" max="2303" width="9.140625" style="51"/>
    <col min="2304" max="2304" width="7.85546875" style="51" customWidth="1"/>
    <col min="2305" max="2306" width="10.140625" style="51" customWidth="1"/>
    <col min="2307" max="2307" width="47.7109375" style="51" customWidth="1"/>
    <col min="2308" max="2311" width="12.7109375" style="51" customWidth="1"/>
    <col min="2312" max="2314" width="23.28515625" style="51" customWidth="1"/>
    <col min="2315" max="2315" width="24.7109375" style="51" customWidth="1"/>
    <col min="2316" max="2317" width="11.7109375" style="51" customWidth="1"/>
    <col min="2318" max="2319" width="24.7109375" style="51" customWidth="1"/>
    <col min="2320" max="2320" width="3.28515625" style="51" customWidth="1"/>
    <col min="2321" max="2321" width="0" style="51" hidden="1" customWidth="1"/>
    <col min="2322" max="2559" width="9.140625" style="51"/>
    <col min="2560" max="2560" width="7.85546875" style="51" customWidth="1"/>
    <col min="2561" max="2562" width="10.140625" style="51" customWidth="1"/>
    <col min="2563" max="2563" width="47.7109375" style="51" customWidth="1"/>
    <col min="2564" max="2567" width="12.7109375" style="51" customWidth="1"/>
    <col min="2568" max="2570" width="23.28515625" style="51" customWidth="1"/>
    <col min="2571" max="2571" width="24.7109375" style="51" customWidth="1"/>
    <col min="2572" max="2573" width="11.7109375" style="51" customWidth="1"/>
    <col min="2574" max="2575" width="24.7109375" style="51" customWidth="1"/>
    <col min="2576" max="2576" width="3.28515625" style="51" customWidth="1"/>
    <col min="2577" max="2577" width="0" style="51" hidden="1" customWidth="1"/>
    <col min="2578" max="2815" width="9.140625" style="51"/>
    <col min="2816" max="2816" width="7.85546875" style="51" customWidth="1"/>
    <col min="2817" max="2818" width="10.140625" style="51" customWidth="1"/>
    <col min="2819" max="2819" width="47.7109375" style="51" customWidth="1"/>
    <col min="2820" max="2823" width="12.7109375" style="51" customWidth="1"/>
    <col min="2824" max="2826" width="23.28515625" style="51" customWidth="1"/>
    <col min="2827" max="2827" width="24.7109375" style="51" customWidth="1"/>
    <col min="2828" max="2829" width="11.7109375" style="51" customWidth="1"/>
    <col min="2830" max="2831" width="24.7109375" style="51" customWidth="1"/>
    <col min="2832" max="2832" width="3.28515625" style="51" customWidth="1"/>
    <col min="2833" max="2833" width="0" style="51" hidden="1" customWidth="1"/>
    <col min="2834" max="3071" width="9.140625" style="51"/>
    <col min="3072" max="3072" width="7.85546875" style="51" customWidth="1"/>
    <col min="3073" max="3074" width="10.140625" style="51" customWidth="1"/>
    <col min="3075" max="3075" width="47.7109375" style="51" customWidth="1"/>
    <col min="3076" max="3079" width="12.7109375" style="51" customWidth="1"/>
    <col min="3080" max="3082" width="23.28515625" style="51" customWidth="1"/>
    <col min="3083" max="3083" width="24.7109375" style="51" customWidth="1"/>
    <col min="3084" max="3085" width="11.7109375" style="51" customWidth="1"/>
    <col min="3086" max="3087" width="24.7109375" style="51" customWidth="1"/>
    <col min="3088" max="3088" width="3.28515625" style="51" customWidth="1"/>
    <col min="3089" max="3089" width="0" style="51" hidden="1" customWidth="1"/>
    <col min="3090" max="3327" width="9.140625" style="51"/>
    <col min="3328" max="3328" width="7.85546875" style="51" customWidth="1"/>
    <col min="3329" max="3330" width="10.140625" style="51" customWidth="1"/>
    <col min="3331" max="3331" width="47.7109375" style="51" customWidth="1"/>
    <col min="3332" max="3335" width="12.7109375" style="51" customWidth="1"/>
    <col min="3336" max="3338" width="23.28515625" style="51" customWidth="1"/>
    <col min="3339" max="3339" width="24.7109375" style="51" customWidth="1"/>
    <col min="3340" max="3341" width="11.7109375" style="51" customWidth="1"/>
    <col min="3342" max="3343" width="24.7109375" style="51" customWidth="1"/>
    <col min="3344" max="3344" width="3.28515625" style="51" customWidth="1"/>
    <col min="3345" max="3345" width="0" style="51" hidden="1" customWidth="1"/>
    <col min="3346" max="3583" width="9.140625" style="51"/>
    <col min="3584" max="3584" width="7.85546875" style="51" customWidth="1"/>
    <col min="3585" max="3586" width="10.140625" style="51" customWidth="1"/>
    <col min="3587" max="3587" width="47.7109375" style="51" customWidth="1"/>
    <col min="3588" max="3591" width="12.7109375" style="51" customWidth="1"/>
    <col min="3592" max="3594" width="23.28515625" style="51" customWidth="1"/>
    <col min="3595" max="3595" width="24.7109375" style="51" customWidth="1"/>
    <col min="3596" max="3597" width="11.7109375" style="51" customWidth="1"/>
    <col min="3598" max="3599" width="24.7109375" style="51" customWidth="1"/>
    <col min="3600" max="3600" width="3.28515625" style="51" customWidth="1"/>
    <col min="3601" max="3601" width="0" style="51" hidden="1" customWidth="1"/>
    <col min="3602" max="3839" width="9.140625" style="51"/>
    <col min="3840" max="3840" width="7.85546875" style="51" customWidth="1"/>
    <col min="3841" max="3842" width="10.140625" style="51" customWidth="1"/>
    <col min="3843" max="3843" width="47.7109375" style="51" customWidth="1"/>
    <col min="3844" max="3847" width="12.7109375" style="51" customWidth="1"/>
    <col min="3848" max="3850" width="23.28515625" style="51" customWidth="1"/>
    <col min="3851" max="3851" width="24.7109375" style="51" customWidth="1"/>
    <col min="3852" max="3853" width="11.7109375" style="51" customWidth="1"/>
    <col min="3854" max="3855" width="24.7109375" style="51" customWidth="1"/>
    <col min="3856" max="3856" width="3.28515625" style="51" customWidth="1"/>
    <col min="3857" max="3857" width="0" style="51" hidden="1" customWidth="1"/>
    <col min="3858" max="4095" width="9.140625" style="51"/>
    <col min="4096" max="4096" width="7.85546875" style="51" customWidth="1"/>
    <col min="4097" max="4098" width="10.140625" style="51" customWidth="1"/>
    <col min="4099" max="4099" width="47.7109375" style="51" customWidth="1"/>
    <col min="4100" max="4103" width="12.7109375" style="51" customWidth="1"/>
    <col min="4104" max="4106" width="23.28515625" style="51" customWidth="1"/>
    <col min="4107" max="4107" width="24.7109375" style="51" customWidth="1"/>
    <col min="4108" max="4109" width="11.7109375" style="51" customWidth="1"/>
    <col min="4110" max="4111" width="24.7109375" style="51" customWidth="1"/>
    <col min="4112" max="4112" width="3.28515625" style="51" customWidth="1"/>
    <col min="4113" max="4113" width="0" style="51" hidden="1" customWidth="1"/>
    <col min="4114" max="4351" width="9.140625" style="51"/>
    <col min="4352" max="4352" width="7.85546875" style="51" customWidth="1"/>
    <col min="4353" max="4354" width="10.140625" style="51" customWidth="1"/>
    <col min="4355" max="4355" width="47.7109375" style="51" customWidth="1"/>
    <col min="4356" max="4359" width="12.7109375" style="51" customWidth="1"/>
    <col min="4360" max="4362" width="23.28515625" style="51" customWidth="1"/>
    <col min="4363" max="4363" width="24.7109375" style="51" customWidth="1"/>
    <col min="4364" max="4365" width="11.7109375" style="51" customWidth="1"/>
    <col min="4366" max="4367" width="24.7109375" style="51" customWidth="1"/>
    <col min="4368" max="4368" width="3.28515625" style="51" customWidth="1"/>
    <col min="4369" max="4369" width="0" style="51" hidden="1" customWidth="1"/>
    <col min="4370" max="4607" width="9.140625" style="51"/>
    <col min="4608" max="4608" width="7.85546875" style="51" customWidth="1"/>
    <col min="4609" max="4610" width="10.140625" style="51" customWidth="1"/>
    <col min="4611" max="4611" width="47.7109375" style="51" customWidth="1"/>
    <col min="4612" max="4615" width="12.7109375" style="51" customWidth="1"/>
    <col min="4616" max="4618" width="23.28515625" style="51" customWidth="1"/>
    <col min="4619" max="4619" width="24.7109375" style="51" customWidth="1"/>
    <col min="4620" max="4621" width="11.7109375" style="51" customWidth="1"/>
    <col min="4622" max="4623" width="24.7109375" style="51" customWidth="1"/>
    <col min="4624" max="4624" width="3.28515625" style="51" customWidth="1"/>
    <col min="4625" max="4625" width="0" style="51" hidden="1" customWidth="1"/>
    <col min="4626" max="4863" width="9.140625" style="51"/>
    <col min="4864" max="4864" width="7.85546875" style="51" customWidth="1"/>
    <col min="4865" max="4866" width="10.140625" style="51" customWidth="1"/>
    <col min="4867" max="4867" width="47.7109375" style="51" customWidth="1"/>
    <col min="4868" max="4871" width="12.7109375" style="51" customWidth="1"/>
    <col min="4872" max="4874" width="23.28515625" style="51" customWidth="1"/>
    <col min="4875" max="4875" width="24.7109375" style="51" customWidth="1"/>
    <col min="4876" max="4877" width="11.7109375" style="51" customWidth="1"/>
    <col min="4878" max="4879" width="24.7109375" style="51" customWidth="1"/>
    <col min="4880" max="4880" width="3.28515625" style="51" customWidth="1"/>
    <col min="4881" max="4881" width="0" style="51" hidden="1" customWidth="1"/>
    <col min="4882" max="5119" width="9.140625" style="51"/>
    <col min="5120" max="5120" width="7.85546875" style="51" customWidth="1"/>
    <col min="5121" max="5122" width="10.140625" style="51" customWidth="1"/>
    <col min="5123" max="5123" width="47.7109375" style="51" customWidth="1"/>
    <col min="5124" max="5127" width="12.7109375" style="51" customWidth="1"/>
    <col min="5128" max="5130" width="23.28515625" style="51" customWidth="1"/>
    <col min="5131" max="5131" width="24.7109375" style="51" customWidth="1"/>
    <col min="5132" max="5133" width="11.7109375" style="51" customWidth="1"/>
    <col min="5134" max="5135" width="24.7109375" style="51" customWidth="1"/>
    <col min="5136" max="5136" width="3.28515625" style="51" customWidth="1"/>
    <col min="5137" max="5137" width="0" style="51" hidden="1" customWidth="1"/>
    <col min="5138" max="5375" width="9.140625" style="51"/>
    <col min="5376" max="5376" width="7.85546875" style="51" customWidth="1"/>
    <col min="5377" max="5378" width="10.140625" style="51" customWidth="1"/>
    <col min="5379" max="5379" width="47.7109375" style="51" customWidth="1"/>
    <col min="5380" max="5383" width="12.7109375" style="51" customWidth="1"/>
    <col min="5384" max="5386" width="23.28515625" style="51" customWidth="1"/>
    <col min="5387" max="5387" width="24.7109375" style="51" customWidth="1"/>
    <col min="5388" max="5389" width="11.7109375" style="51" customWidth="1"/>
    <col min="5390" max="5391" width="24.7109375" style="51" customWidth="1"/>
    <col min="5392" max="5392" width="3.28515625" style="51" customWidth="1"/>
    <col min="5393" max="5393" width="0" style="51" hidden="1" customWidth="1"/>
    <col min="5394" max="5631" width="9.140625" style="51"/>
    <col min="5632" max="5632" width="7.85546875" style="51" customWidth="1"/>
    <col min="5633" max="5634" width="10.140625" style="51" customWidth="1"/>
    <col min="5635" max="5635" width="47.7109375" style="51" customWidth="1"/>
    <col min="5636" max="5639" width="12.7109375" style="51" customWidth="1"/>
    <col min="5640" max="5642" width="23.28515625" style="51" customWidth="1"/>
    <col min="5643" max="5643" width="24.7109375" style="51" customWidth="1"/>
    <col min="5644" max="5645" width="11.7109375" style="51" customWidth="1"/>
    <col min="5646" max="5647" width="24.7109375" style="51" customWidth="1"/>
    <col min="5648" max="5648" width="3.28515625" style="51" customWidth="1"/>
    <col min="5649" max="5649" width="0" style="51" hidden="1" customWidth="1"/>
    <col min="5650" max="5887" width="9.140625" style="51"/>
    <col min="5888" max="5888" width="7.85546875" style="51" customWidth="1"/>
    <col min="5889" max="5890" width="10.140625" style="51" customWidth="1"/>
    <col min="5891" max="5891" width="47.7109375" style="51" customWidth="1"/>
    <col min="5892" max="5895" width="12.7109375" style="51" customWidth="1"/>
    <col min="5896" max="5898" width="23.28515625" style="51" customWidth="1"/>
    <col min="5899" max="5899" width="24.7109375" style="51" customWidth="1"/>
    <col min="5900" max="5901" width="11.7109375" style="51" customWidth="1"/>
    <col min="5902" max="5903" width="24.7109375" style="51" customWidth="1"/>
    <col min="5904" max="5904" width="3.28515625" style="51" customWidth="1"/>
    <col min="5905" max="5905" width="0" style="51" hidden="1" customWidth="1"/>
    <col min="5906" max="6143" width="9.140625" style="51"/>
    <col min="6144" max="6144" width="7.85546875" style="51" customWidth="1"/>
    <col min="6145" max="6146" width="10.140625" style="51" customWidth="1"/>
    <col min="6147" max="6147" width="47.7109375" style="51" customWidth="1"/>
    <col min="6148" max="6151" width="12.7109375" style="51" customWidth="1"/>
    <col min="6152" max="6154" width="23.28515625" style="51" customWidth="1"/>
    <col min="6155" max="6155" width="24.7109375" style="51" customWidth="1"/>
    <col min="6156" max="6157" width="11.7109375" style="51" customWidth="1"/>
    <col min="6158" max="6159" width="24.7109375" style="51" customWidth="1"/>
    <col min="6160" max="6160" width="3.28515625" style="51" customWidth="1"/>
    <col min="6161" max="6161" width="0" style="51" hidden="1" customWidth="1"/>
    <col min="6162" max="6399" width="9.140625" style="51"/>
    <col min="6400" max="6400" width="7.85546875" style="51" customWidth="1"/>
    <col min="6401" max="6402" width="10.140625" style="51" customWidth="1"/>
    <col min="6403" max="6403" width="47.7109375" style="51" customWidth="1"/>
    <col min="6404" max="6407" width="12.7109375" style="51" customWidth="1"/>
    <col min="6408" max="6410" width="23.28515625" style="51" customWidth="1"/>
    <col min="6411" max="6411" width="24.7109375" style="51" customWidth="1"/>
    <col min="6412" max="6413" width="11.7109375" style="51" customWidth="1"/>
    <col min="6414" max="6415" width="24.7109375" style="51" customWidth="1"/>
    <col min="6416" max="6416" width="3.28515625" style="51" customWidth="1"/>
    <col min="6417" max="6417" width="0" style="51" hidden="1" customWidth="1"/>
    <col min="6418" max="6655" width="9.140625" style="51"/>
    <col min="6656" max="6656" width="7.85546875" style="51" customWidth="1"/>
    <col min="6657" max="6658" width="10.140625" style="51" customWidth="1"/>
    <col min="6659" max="6659" width="47.7109375" style="51" customWidth="1"/>
    <col min="6660" max="6663" width="12.7109375" style="51" customWidth="1"/>
    <col min="6664" max="6666" width="23.28515625" style="51" customWidth="1"/>
    <col min="6667" max="6667" width="24.7109375" style="51" customWidth="1"/>
    <col min="6668" max="6669" width="11.7109375" style="51" customWidth="1"/>
    <col min="6670" max="6671" width="24.7109375" style="51" customWidth="1"/>
    <col min="6672" max="6672" width="3.28515625" style="51" customWidth="1"/>
    <col min="6673" max="6673" width="0" style="51" hidden="1" customWidth="1"/>
    <col min="6674" max="6911" width="9.140625" style="51"/>
    <col min="6912" max="6912" width="7.85546875" style="51" customWidth="1"/>
    <col min="6913" max="6914" width="10.140625" style="51" customWidth="1"/>
    <col min="6915" max="6915" width="47.7109375" style="51" customWidth="1"/>
    <col min="6916" max="6919" width="12.7109375" style="51" customWidth="1"/>
    <col min="6920" max="6922" width="23.28515625" style="51" customWidth="1"/>
    <col min="6923" max="6923" width="24.7109375" style="51" customWidth="1"/>
    <col min="6924" max="6925" width="11.7109375" style="51" customWidth="1"/>
    <col min="6926" max="6927" width="24.7109375" style="51" customWidth="1"/>
    <col min="6928" max="6928" width="3.28515625" style="51" customWidth="1"/>
    <col min="6929" max="6929" width="0" style="51" hidden="1" customWidth="1"/>
    <col min="6930" max="7167" width="9.140625" style="51"/>
    <col min="7168" max="7168" width="7.85546875" style="51" customWidth="1"/>
    <col min="7169" max="7170" width="10.140625" style="51" customWidth="1"/>
    <col min="7171" max="7171" width="47.7109375" style="51" customWidth="1"/>
    <col min="7172" max="7175" width="12.7109375" style="51" customWidth="1"/>
    <col min="7176" max="7178" width="23.28515625" style="51" customWidth="1"/>
    <col min="7179" max="7179" width="24.7109375" style="51" customWidth="1"/>
    <col min="7180" max="7181" width="11.7109375" style="51" customWidth="1"/>
    <col min="7182" max="7183" width="24.7109375" style="51" customWidth="1"/>
    <col min="7184" max="7184" width="3.28515625" style="51" customWidth="1"/>
    <col min="7185" max="7185" width="0" style="51" hidden="1" customWidth="1"/>
    <col min="7186" max="7423" width="9.140625" style="51"/>
    <col min="7424" max="7424" width="7.85546875" style="51" customWidth="1"/>
    <col min="7425" max="7426" width="10.140625" style="51" customWidth="1"/>
    <col min="7427" max="7427" width="47.7109375" style="51" customWidth="1"/>
    <col min="7428" max="7431" width="12.7109375" style="51" customWidth="1"/>
    <col min="7432" max="7434" width="23.28515625" style="51" customWidth="1"/>
    <col min="7435" max="7435" width="24.7109375" style="51" customWidth="1"/>
    <col min="7436" max="7437" width="11.7109375" style="51" customWidth="1"/>
    <col min="7438" max="7439" width="24.7109375" style="51" customWidth="1"/>
    <col min="7440" max="7440" width="3.28515625" style="51" customWidth="1"/>
    <col min="7441" max="7441" width="0" style="51" hidden="1" customWidth="1"/>
    <col min="7442" max="7679" width="9.140625" style="51"/>
    <col min="7680" max="7680" width="7.85546875" style="51" customWidth="1"/>
    <col min="7681" max="7682" width="10.140625" style="51" customWidth="1"/>
    <col min="7683" max="7683" width="47.7109375" style="51" customWidth="1"/>
    <col min="7684" max="7687" width="12.7109375" style="51" customWidth="1"/>
    <col min="7688" max="7690" width="23.28515625" style="51" customWidth="1"/>
    <col min="7691" max="7691" width="24.7109375" style="51" customWidth="1"/>
    <col min="7692" max="7693" width="11.7109375" style="51" customWidth="1"/>
    <col min="7694" max="7695" width="24.7109375" style="51" customWidth="1"/>
    <col min="7696" max="7696" width="3.28515625" style="51" customWidth="1"/>
    <col min="7697" max="7697" width="0" style="51" hidden="1" customWidth="1"/>
    <col min="7698" max="7935" width="9.140625" style="51"/>
    <col min="7936" max="7936" width="7.85546875" style="51" customWidth="1"/>
    <col min="7937" max="7938" width="10.140625" style="51" customWidth="1"/>
    <col min="7939" max="7939" width="47.7109375" style="51" customWidth="1"/>
    <col min="7940" max="7943" width="12.7109375" style="51" customWidth="1"/>
    <col min="7944" max="7946" width="23.28515625" style="51" customWidth="1"/>
    <col min="7947" max="7947" width="24.7109375" style="51" customWidth="1"/>
    <col min="7948" max="7949" width="11.7109375" style="51" customWidth="1"/>
    <col min="7950" max="7951" width="24.7109375" style="51" customWidth="1"/>
    <col min="7952" max="7952" width="3.28515625" style="51" customWidth="1"/>
    <col min="7953" max="7953" width="0" style="51" hidden="1" customWidth="1"/>
    <col min="7954" max="8191" width="9.140625" style="51"/>
    <col min="8192" max="8192" width="7.85546875" style="51" customWidth="1"/>
    <col min="8193" max="8194" width="10.140625" style="51" customWidth="1"/>
    <col min="8195" max="8195" width="47.7109375" style="51" customWidth="1"/>
    <col min="8196" max="8199" width="12.7109375" style="51" customWidth="1"/>
    <col min="8200" max="8202" width="23.28515625" style="51" customWidth="1"/>
    <col min="8203" max="8203" width="24.7109375" style="51" customWidth="1"/>
    <col min="8204" max="8205" width="11.7109375" style="51" customWidth="1"/>
    <col min="8206" max="8207" width="24.7109375" style="51" customWidth="1"/>
    <col min="8208" max="8208" width="3.28515625" style="51" customWidth="1"/>
    <col min="8209" max="8209" width="0" style="51" hidden="1" customWidth="1"/>
    <col min="8210" max="8447" width="9.140625" style="51"/>
    <col min="8448" max="8448" width="7.85546875" style="51" customWidth="1"/>
    <col min="8449" max="8450" width="10.140625" style="51" customWidth="1"/>
    <col min="8451" max="8451" width="47.7109375" style="51" customWidth="1"/>
    <col min="8452" max="8455" width="12.7109375" style="51" customWidth="1"/>
    <col min="8456" max="8458" width="23.28515625" style="51" customWidth="1"/>
    <col min="8459" max="8459" width="24.7109375" style="51" customWidth="1"/>
    <col min="8460" max="8461" width="11.7109375" style="51" customWidth="1"/>
    <col min="8462" max="8463" width="24.7109375" style="51" customWidth="1"/>
    <col min="8464" max="8464" width="3.28515625" style="51" customWidth="1"/>
    <col min="8465" max="8465" width="0" style="51" hidden="1" customWidth="1"/>
    <col min="8466" max="8703" width="9.140625" style="51"/>
    <col min="8704" max="8704" width="7.85546875" style="51" customWidth="1"/>
    <col min="8705" max="8706" width="10.140625" style="51" customWidth="1"/>
    <col min="8707" max="8707" width="47.7109375" style="51" customWidth="1"/>
    <col min="8708" max="8711" width="12.7109375" style="51" customWidth="1"/>
    <col min="8712" max="8714" width="23.28515625" style="51" customWidth="1"/>
    <col min="8715" max="8715" width="24.7109375" style="51" customWidth="1"/>
    <col min="8716" max="8717" width="11.7109375" style="51" customWidth="1"/>
    <col min="8718" max="8719" width="24.7109375" style="51" customWidth="1"/>
    <col min="8720" max="8720" width="3.28515625" style="51" customWidth="1"/>
    <col min="8721" max="8721" width="0" style="51" hidden="1" customWidth="1"/>
    <col min="8722" max="8959" width="9.140625" style="51"/>
    <col min="8960" max="8960" width="7.85546875" style="51" customWidth="1"/>
    <col min="8961" max="8962" width="10.140625" style="51" customWidth="1"/>
    <col min="8963" max="8963" width="47.7109375" style="51" customWidth="1"/>
    <col min="8964" max="8967" width="12.7109375" style="51" customWidth="1"/>
    <col min="8968" max="8970" width="23.28515625" style="51" customWidth="1"/>
    <col min="8971" max="8971" width="24.7109375" style="51" customWidth="1"/>
    <col min="8972" max="8973" width="11.7109375" style="51" customWidth="1"/>
    <col min="8974" max="8975" width="24.7109375" style="51" customWidth="1"/>
    <col min="8976" max="8976" width="3.28515625" style="51" customWidth="1"/>
    <col min="8977" max="8977" width="0" style="51" hidden="1" customWidth="1"/>
    <col min="8978" max="9215" width="9.140625" style="51"/>
    <col min="9216" max="9216" width="7.85546875" style="51" customWidth="1"/>
    <col min="9217" max="9218" width="10.140625" style="51" customWidth="1"/>
    <col min="9219" max="9219" width="47.7109375" style="51" customWidth="1"/>
    <col min="9220" max="9223" width="12.7109375" style="51" customWidth="1"/>
    <col min="9224" max="9226" width="23.28515625" style="51" customWidth="1"/>
    <col min="9227" max="9227" width="24.7109375" style="51" customWidth="1"/>
    <col min="9228" max="9229" width="11.7109375" style="51" customWidth="1"/>
    <col min="9230" max="9231" width="24.7109375" style="51" customWidth="1"/>
    <col min="9232" max="9232" width="3.28515625" style="51" customWidth="1"/>
    <col min="9233" max="9233" width="0" style="51" hidden="1" customWidth="1"/>
    <col min="9234" max="9471" width="9.140625" style="51"/>
    <col min="9472" max="9472" width="7.85546875" style="51" customWidth="1"/>
    <col min="9473" max="9474" width="10.140625" style="51" customWidth="1"/>
    <col min="9475" max="9475" width="47.7109375" style="51" customWidth="1"/>
    <col min="9476" max="9479" width="12.7109375" style="51" customWidth="1"/>
    <col min="9480" max="9482" width="23.28515625" style="51" customWidth="1"/>
    <col min="9483" max="9483" width="24.7109375" style="51" customWidth="1"/>
    <col min="9484" max="9485" width="11.7109375" style="51" customWidth="1"/>
    <col min="9486" max="9487" width="24.7109375" style="51" customWidth="1"/>
    <col min="9488" max="9488" width="3.28515625" style="51" customWidth="1"/>
    <col min="9489" max="9489" width="0" style="51" hidden="1" customWidth="1"/>
    <col min="9490" max="9727" width="9.140625" style="51"/>
    <col min="9728" max="9728" width="7.85546875" style="51" customWidth="1"/>
    <col min="9729" max="9730" width="10.140625" style="51" customWidth="1"/>
    <col min="9731" max="9731" width="47.7109375" style="51" customWidth="1"/>
    <col min="9732" max="9735" width="12.7109375" style="51" customWidth="1"/>
    <col min="9736" max="9738" width="23.28515625" style="51" customWidth="1"/>
    <col min="9739" max="9739" width="24.7109375" style="51" customWidth="1"/>
    <col min="9740" max="9741" width="11.7109375" style="51" customWidth="1"/>
    <col min="9742" max="9743" width="24.7109375" style="51" customWidth="1"/>
    <col min="9744" max="9744" width="3.28515625" style="51" customWidth="1"/>
    <col min="9745" max="9745" width="0" style="51" hidden="1" customWidth="1"/>
    <col min="9746" max="9983" width="9.140625" style="51"/>
    <col min="9984" max="9984" width="7.85546875" style="51" customWidth="1"/>
    <col min="9985" max="9986" width="10.140625" style="51" customWidth="1"/>
    <col min="9987" max="9987" width="47.7109375" style="51" customWidth="1"/>
    <col min="9988" max="9991" width="12.7109375" style="51" customWidth="1"/>
    <col min="9992" max="9994" width="23.28515625" style="51" customWidth="1"/>
    <col min="9995" max="9995" width="24.7109375" style="51" customWidth="1"/>
    <col min="9996" max="9997" width="11.7109375" style="51" customWidth="1"/>
    <col min="9998" max="9999" width="24.7109375" style="51" customWidth="1"/>
    <col min="10000" max="10000" width="3.28515625" style="51" customWidth="1"/>
    <col min="10001" max="10001" width="0" style="51" hidden="1" customWidth="1"/>
    <col min="10002" max="10239" width="9.140625" style="51"/>
    <col min="10240" max="10240" width="7.85546875" style="51" customWidth="1"/>
    <col min="10241" max="10242" width="10.140625" style="51" customWidth="1"/>
    <col min="10243" max="10243" width="47.7109375" style="51" customWidth="1"/>
    <col min="10244" max="10247" width="12.7109375" style="51" customWidth="1"/>
    <col min="10248" max="10250" width="23.28515625" style="51" customWidth="1"/>
    <col min="10251" max="10251" width="24.7109375" style="51" customWidth="1"/>
    <col min="10252" max="10253" width="11.7109375" style="51" customWidth="1"/>
    <col min="10254" max="10255" width="24.7109375" style="51" customWidth="1"/>
    <col min="10256" max="10256" width="3.28515625" style="51" customWidth="1"/>
    <col min="10257" max="10257" width="0" style="51" hidden="1" customWidth="1"/>
    <col min="10258" max="10495" width="9.140625" style="51"/>
    <col min="10496" max="10496" width="7.85546875" style="51" customWidth="1"/>
    <col min="10497" max="10498" width="10.140625" style="51" customWidth="1"/>
    <col min="10499" max="10499" width="47.7109375" style="51" customWidth="1"/>
    <col min="10500" max="10503" width="12.7109375" style="51" customWidth="1"/>
    <col min="10504" max="10506" width="23.28515625" style="51" customWidth="1"/>
    <col min="10507" max="10507" width="24.7109375" style="51" customWidth="1"/>
    <col min="10508" max="10509" width="11.7109375" style="51" customWidth="1"/>
    <col min="10510" max="10511" width="24.7109375" style="51" customWidth="1"/>
    <col min="10512" max="10512" width="3.28515625" style="51" customWidth="1"/>
    <col min="10513" max="10513" width="0" style="51" hidden="1" customWidth="1"/>
    <col min="10514" max="10751" width="9.140625" style="51"/>
    <col min="10752" max="10752" width="7.85546875" style="51" customWidth="1"/>
    <col min="10753" max="10754" width="10.140625" style="51" customWidth="1"/>
    <col min="10755" max="10755" width="47.7109375" style="51" customWidth="1"/>
    <col min="10756" max="10759" width="12.7109375" style="51" customWidth="1"/>
    <col min="10760" max="10762" width="23.28515625" style="51" customWidth="1"/>
    <col min="10763" max="10763" width="24.7109375" style="51" customWidth="1"/>
    <col min="10764" max="10765" width="11.7109375" style="51" customWidth="1"/>
    <col min="10766" max="10767" width="24.7109375" style="51" customWidth="1"/>
    <col min="10768" max="10768" width="3.28515625" style="51" customWidth="1"/>
    <col min="10769" max="10769" width="0" style="51" hidden="1" customWidth="1"/>
    <col min="10770" max="11007" width="9.140625" style="51"/>
    <col min="11008" max="11008" width="7.85546875" style="51" customWidth="1"/>
    <col min="11009" max="11010" width="10.140625" style="51" customWidth="1"/>
    <col min="11011" max="11011" width="47.7109375" style="51" customWidth="1"/>
    <col min="11012" max="11015" width="12.7109375" style="51" customWidth="1"/>
    <col min="11016" max="11018" width="23.28515625" style="51" customWidth="1"/>
    <col min="11019" max="11019" width="24.7109375" style="51" customWidth="1"/>
    <col min="11020" max="11021" width="11.7109375" style="51" customWidth="1"/>
    <col min="11022" max="11023" width="24.7109375" style="51" customWidth="1"/>
    <col min="11024" max="11024" width="3.28515625" style="51" customWidth="1"/>
    <col min="11025" max="11025" width="0" style="51" hidden="1" customWidth="1"/>
    <col min="11026" max="11263" width="9.140625" style="51"/>
    <col min="11264" max="11264" width="7.85546875" style="51" customWidth="1"/>
    <col min="11265" max="11266" width="10.140625" style="51" customWidth="1"/>
    <col min="11267" max="11267" width="47.7109375" style="51" customWidth="1"/>
    <col min="11268" max="11271" width="12.7109375" style="51" customWidth="1"/>
    <col min="11272" max="11274" width="23.28515625" style="51" customWidth="1"/>
    <col min="11275" max="11275" width="24.7109375" style="51" customWidth="1"/>
    <col min="11276" max="11277" width="11.7109375" style="51" customWidth="1"/>
    <col min="11278" max="11279" width="24.7109375" style="51" customWidth="1"/>
    <col min="11280" max="11280" width="3.28515625" style="51" customWidth="1"/>
    <col min="11281" max="11281" width="0" style="51" hidden="1" customWidth="1"/>
    <col min="11282" max="11519" width="9.140625" style="51"/>
    <col min="11520" max="11520" width="7.85546875" style="51" customWidth="1"/>
    <col min="11521" max="11522" width="10.140625" style="51" customWidth="1"/>
    <col min="11523" max="11523" width="47.7109375" style="51" customWidth="1"/>
    <col min="11524" max="11527" width="12.7109375" style="51" customWidth="1"/>
    <col min="11528" max="11530" width="23.28515625" style="51" customWidth="1"/>
    <col min="11531" max="11531" width="24.7109375" style="51" customWidth="1"/>
    <col min="11532" max="11533" width="11.7109375" style="51" customWidth="1"/>
    <col min="11534" max="11535" width="24.7109375" style="51" customWidth="1"/>
    <col min="11536" max="11536" width="3.28515625" style="51" customWidth="1"/>
    <col min="11537" max="11537" width="0" style="51" hidden="1" customWidth="1"/>
    <col min="11538" max="11775" width="9.140625" style="51"/>
    <col min="11776" max="11776" width="7.85546875" style="51" customWidth="1"/>
    <col min="11777" max="11778" width="10.140625" style="51" customWidth="1"/>
    <col min="11779" max="11779" width="47.7109375" style="51" customWidth="1"/>
    <col min="11780" max="11783" width="12.7109375" style="51" customWidth="1"/>
    <col min="11784" max="11786" width="23.28515625" style="51" customWidth="1"/>
    <col min="11787" max="11787" width="24.7109375" style="51" customWidth="1"/>
    <col min="11788" max="11789" width="11.7109375" style="51" customWidth="1"/>
    <col min="11790" max="11791" width="24.7109375" style="51" customWidth="1"/>
    <col min="11792" max="11792" width="3.28515625" style="51" customWidth="1"/>
    <col min="11793" max="11793" width="0" style="51" hidden="1" customWidth="1"/>
    <col min="11794" max="12031" width="9.140625" style="51"/>
    <col min="12032" max="12032" width="7.85546875" style="51" customWidth="1"/>
    <col min="12033" max="12034" width="10.140625" style="51" customWidth="1"/>
    <col min="12035" max="12035" width="47.7109375" style="51" customWidth="1"/>
    <col min="12036" max="12039" width="12.7109375" style="51" customWidth="1"/>
    <col min="12040" max="12042" width="23.28515625" style="51" customWidth="1"/>
    <col min="12043" max="12043" width="24.7109375" style="51" customWidth="1"/>
    <col min="12044" max="12045" width="11.7109375" style="51" customWidth="1"/>
    <col min="12046" max="12047" width="24.7109375" style="51" customWidth="1"/>
    <col min="12048" max="12048" width="3.28515625" style="51" customWidth="1"/>
    <col min="12049" max="12049" width="0" style="51" hidden="1" customWidth="1"/>
    <col min="12050" max="12287" width="9.140625" style="51"/>
    <col min="12288" max="12288" width="7.85546875" style="51" customWidth="1"/>
    <col min="12289" max="12290" width="10.140625" style="51" customWidth="1"/>
    <col min="12291" max="12291" width="47.7109375" style="51" customWidth="1"/>
    <col min="12292" max="12295" width="12.7109375" style="51" customWidth="1"/>
    <col min="12296" max="12298" width="23.28515625" style="51" customWidth="1"/>
    <col min="12299" max="12299" width="24.7109375" style="51" customWidth="1"/>
    <col min="12300" max="12301" width="11.7109375" style="51" customWidth="1"/>
    <col min="12302" max="12303" width="24.7109375" style="51" customWidth="1"/>
    <col min="12304" max="12304" width="3.28515625" style="51" customWidth="1"/>
    <col min="12305" max="12305" width="0" style="51" hidden="1" customWidth="1"/>
    <col min="12306" max="12543" width="9.140625" style="51"/>
    <col min="12544" max="12544" width="7.85546875" style="51" customWidth="1"/>
    <col min="12545" max="12546" width="10.140625" style="51" customWidth="1"/>
    <col min="12547" max="12547" width="47.7109375" style="51" customWidth="1"/>
    <col min="12548" max="12551" width="12.7109375" style="51" customWidth="1"/>
    <col min="12552" max="12554" width="23.28515625" style="51" customWidth="1"/>
    <col min="12555" max="12555" width="24.7109375" style="51" customWidth="1"/>
    <col min="12556" max="12557" width="11.7109375" style="51" customWidth="1"/>
    <col min="12558" max="12559" width="24.7109375" style="51" customWidth="1"/>
    <col min="12560" max="12560" width="3.28515625" style="51" customWidth="1"/>
    <col min="12561" max="12561" width="0" style="51" hidden="1" customWidth="1"/>
    <col min="12562" max="12799" width="9.140625" style="51"/>
    <col min="12800" max="12800" width="7.85546875" style="51" customWidth="1"/>
    <col min="12801" max="12802" width="10.140625" style="51" customWidth="1"/>
    <col min="12803" max="12803" width="47.7109375" style="51" customWidth="1"/>
    <col min="12804" max="12807" width="12.7109375" style="51" customWidth="1"/>
    <col min="12808" max="12810" width="23.28515625" style="51" customWidth="1"/>
    <col min="12811" max="12811" width="24.7109375" style="51" customWidth="1"/>
    <col min="12812" max="12813" width="11.7109375" style="51" customWidth="1"/>
    <col min="12814" max="12815" width="24.7109375" style="51" customWidth="1"/>
    <col min="12816" max="12816" width="3.28515625" style="51" customWidth="1"/>
    <col min="12817" max="12817" width="0" style="51" hidden="1" customWidth="1"/>
    <col min="12818" max="13055" width="9.140625" style="51"/>
    <col min="13056" max="13056" width="7.85546875" style="51" customWidth="1"/>
    <col min="13057" max="13058" width="10.140625" style="51" customWidth="1"/>
    <col min="13059" max="13059" width="47.7109375" style="51" customWidth="1"/>
    <col min="13060" max="13063" width="12.7109375" style="51" customWidth="1"/>
    <col min="13064" max="13066" width="23.28515625" style="51" customWidth="1"/>
    <col min="13067" max="13067" width="24.7109375" style="51" customWidth="1"/>
    <col min="13068" max="13069" width="11.7109375" style="51" customWidth="1"/>
    <col min="13070" max="13071" width="24.7109375" style="51" customWidth="1"/>
    <col min="13072" max="13072" width="3.28515625" style="51" customWidth="1"/>
    <col min="13073" max="13073" width="0" style="51" hidden="1" customWidth="1"/>
    <col min="13074" max="13311" width="9.140625" style="51"/>
    <col min="13312" max="13312" width="7.85546875" style="51" customWidth="1"/>
    <col min="13313" max="13314" width="10.140625" style="51" customWidth="1"/>
    <col min="13315" max="13315" width="47.7109375" style="51" customWidth="1"/>
    <col min="13316" max="13319" width="12.7109375" style="51" customWidth="1"/>
    <col min="13320" max="13322" width="23.28515625" style="51" customWidth="1"/>
    <col min="13323" max="13323" width="24.7109375" style="51" customWidth="1"/>
    <col min="13324" max="13325" width="11.7109375" style="51" customWidth="1"/>
    <col min="13326" max="13327" width="24.7109375" style="51" customWidth="1"/>
    <col min="13328" max="13328" width="3.28515625" style="51" customWidth="1"/>
    <col min="13329" max="13329" width="0" style="51" hidden="1" customWidth="1"/>
    <col min="13330" max="13567" width="9.140625" style="51"/>
    <col min="13568" max="13568" width="7.85546875" style="51" customWidth="1"/>
    <col min="13569" max="13570" width="10.140625" style="51" customWidth="1"/>
    <col min="13571" max="13571" width="47.7109375" style="51" customWidth="1"/>
    <col min="13572" max="13575" width="12.7109375" style="51" customWidth="1"/>
    <col min="13576" max="13578" width="23.28515625" style="51" customWidth="1"/>
    <col min="13579" max="13579" width="24.7109375" style="51" customWidth="1"/>
    <col min="13580" max="13581" width="11.7109375" style="51" customWidth="1"/>
    <col min="13582" max="13583" width="24.7109375" style="51" customWidth="1"/>
    <col min="13584" max="13584" width="3.28515625" style="51" customWidth="1"/>
    <col min="13585" max="13585" width="0" style="51" hidden="1" customWidth="1"/>
    <col min="13586" max="13823" width="9.140625" style="51"/>
    <col min="13824" max="13824" width="7.85546875" style="51" customWidth="1"/>
    <col min="13825" max="13826" width="10.140625" style="51" customWidth="1"/>
    <col min="13827" max="13827" width="47.7109375" style="51" customWidth="1"/>
    <col min="13828" max="13831" width="12.7109375" style="51" customWidth="1"/>
    <col min="13832" max="13834" width="23.28515625" style="51" customWidth="1"/>
    <col min="13835" max="13835" width="24.7109375" style="51" customWidth="1"/>
    <col min="13836" max="13837" width="11.7109375" style="51" customWidth="1"/>
    <col min="13838" max="13839" width="24.7109375" style="51" customWidth="1"/>
    <col min="13840" max="13840" width="3.28515625" style="51" customWidth="1"/>
    <col min="13841" max="13841" width="0" style="51" hidden="1" customWidth="1"/>
    <col min="13842" max="14079" width="9.140625" style="51"/>
    <col min="14080" max="14080" width="7.85546875" style="51" customWidth="1"/>
    <col min="14081" max="14082" width="10.140625" style="51" customWidth="1"/>
    <col min="14083" max="14083" width="47.7109375" style="51" customWidth="1"/>
    <col min="14084" max="14087" width="12.7109375" style="51" customWidth="1"/>
    <col min="14088" max="14090" width="23.28515625" style="51" customWidth="1"/>
    <col min="14091" max="14091" width="24.7109375" style="51" customWidth="1"/>
    <col min="14092" max="14093" width="11.7109375" style="51" customWidth="1"/>
    <col min="14094" max="14095" width="24.7109375" style="51" customWidth="1"/>
    <col min="14096" max="14096" width="3.28515625" style="51" customWidth="1"/>
    <col min="14097" max="14097" width="0" style="51" hidden="1" customWidth="1"/>
    <col min="14098" max="14335" width="9.140625" style="51"/>
    <col min="14336" max="14336" width="7.85546875" style="51" customWidth="1"/>
    <col min="14337" max="14338" width="10.140625" style="51" customWidth="1"/>
    <col min="14339" max="14339" width="47.7109375" style="51" customWidth="1"/>
    <col min="14340" max="14343" width="12.7109375" style="51" customWidth="1"/>
    <col min="14344" max="14346" width="23.28515625" style="51" customWidth="1"/>
    <col min="14347" max="14347" width="24.7109375" style="51" customWidth="1"/>
    <col min="14348" max="14349" width="11.7109375" style="51" customWidth="1"/>
    <col min="14350" max="14351" width="24.7109375" style="51" customWidth="1"/>
    <col min="14352" max="14352" width="3.28515625" style="51" customWidth="1"/>
    <col min="14353" max="14353" width="0" style="51" hidden="1" customWidth="1"/>
    <col min="14354" max="14591" width="9.140625" style="51"/>
    <col min="14592" max="14592" width="7.85546875" style="51" customWidth="1"/>
    <col min="14593" max="14594" width="10.140625" style="51" customWidth="1"/>
    <col min="14595" max="14595" width="47.7109375" style="51" customWidth="1"/>
    <col min="14596" max="14599" width="12.7109375" style="51" customWidth="1"/>
    <col min="14600" max="14602" width="23.28515625" style="51" customWidth="1"/>
    <col min="14603" max="14603" width="24.7109375" style="51" customWidth="1"/>
    <col min="14604" max="14605" width="11.7109375" style="51" customWidth="1"/>
    <col min="14606" max="14607" width="24.7109375" style="51" customWidth="1"/>
    <col min="14608" max="14608" width="3.28515625" style="51" customWidth="1"/>
    <col min="14609" max="14609" width="0" style="51" hidden="1" customWidth="1"/>
    <col min="14610" max="14847" width="9.140625" style="51"/>
    <col min="14848" max="14848" width="7.85546875" style="51" customWidth="1"/>
    <col min="14849" max="14850" width="10.140625" style="51" customWidth="1"/>
    <col min="14851" max="14851" width="47.7109375" style="51" customWidth="1"/>
    <col min="14852" max="14855" width="12.7109375" style="51" customWidth="1"/>
    <col min="14856" max="14858" width="23.28515625" style="51" customWidth="1"/>
    <col min="14859" max="14859" width="24.7109375" style="51" customWidth="1"/>
    <col min="14860" max="14861" width="11.7109375" style="51" customWidth="1"/>
    <col min="14862" max="14863" width="24.7109375" style="51" customWidth="1"/>
    <col min="14864" max="14864" width="3.28515625" style="51" customWidth="1"/>
    <col min="14865" max="14865" width="0" style="51" hidden="1" customWidth="1"/>
    <col min="14866" max="15103" width="9.140625" style="51"/>
    <col min="15104" max="15104" width="7.85546875" style="51" customWidth="1"/>
    <col min="15105" max="15106" width="10.140625" style="51" customWidth="1"/>
    <col min="15107" max="15107" width="47.7109375" style="51" customWidth="1"/>
    <col min="15108" max="15111" width="12.7109375" style="51" customWidth="1"/>
    <col min="15112" max="15114" width="23.28515625" style="51" customWidth="1"/>
    <col min="15115" max="15115" width="24.7109375" style="51" customWidth="1"/>
    <col min="15116" max="15117" width="11.7109375" style="51" customWidth="1"/>
    <col min="15118" max="15119" width="24.7109375" style="51" customWidth="1"/>
    <col min="15120" max="15120" width="3.28515625" style="51" customWidth="1"/>
    <col min="15121" max="15121" width="0" style="51" hidden="1" customWidth="1"/>
    <col min="15122" max="15359" width="9.140625" style="51"/>
    <col min="15360" max="15360" width="7.85546875" style="51" customWidth="1"/>
    <col min="15361" max="15362" width="10.140625" style="51" customWidth="1"/>
    <col min="15363" max="15363" width="47.7109375" style="51" customWidth="1"/>
    <col min="15364" max="15367" width="12.7109375" style="51" customWidth="1"/>
    <col min="15368" max="15370" width="23.28515625" style="51" customWidth="1"/>
    <col min="15371" max="15371" width="24.7109375" style="51" customWidth="1"/>
    <col min="15372" max="15373" width="11.7109375" style="51" customWidth="1"/>
    <col min="15374" max="15375" width="24.7109375" style="51" customWidth="1"/>
    <col min="15376" max="15376" width="3.28515625" style="51" customWidth="1"/>
    <col min="15377" max="15377" width="0" style="51" hidden="1" customWidth="1"/>
    <col min="15378" max="15615" width="9.140625" style="51"/>
    <col min="15616" max="15616" width="7.85546875" style="51" customWidth="1"/>
    <col min="15617" max="15618" width="10.140625" style="51" customWidth="1"/>
    <col min="15619" max="15619" width="47.7109375" style="51" customWidth="1"/>
    <col min="15620" max="15623" width="12.7109375" style="51" customWidth="1"/>
    <col min="15624" max="15626" width="23.28515625" style="51" customWidth="1"/>
    <col min="15627" max="15627" width="24.7109375" style="51" customWidth="1"/>
    <col min="15628" max="15629" width="11.7109375" style="51" customWidth="1"/>
    <col min="15630" max="15631" width="24.7109375" style="51" customWidth="1"/>
    <col min="15632" max="15632" width="3.28515625" style="51" customWidth="1"/>
    <col min="15633" max="15633" width="0" style="51" hidden="1" customWidth="1"/>
    <col min="15634" max="15871" width="9.140625" style="51"/>
    <col min="15872" max="15872" width="7.85546875" style="51" customWidth="1"/>
    <col min="15873" max="15874" width="10.140625" style="51" customWidth="1"/>
    <col min="15875" max="15875" width="47.7109375" style="51" customWidth="1"/>
    <col min="15876" max="15879" width="12.7109375" style="51" customWidth="1"/>
    <col min="15880" max="15882" width="23.28515625" style="51" customWidth="1"/>
    <col min="15883" max="15883" width="24.7109375" style="51" customWidth="1"/>
    <col min="15884" max="15885" width="11.7109375" style="51" customWidth="1"/>
    <col min="15886" max="15887" width="24.7109375" style="51" customWidth="1"/>
    <col min="15888" max="15888" width="3.28515625" style="51" customWidth="1"/>
    <col min="15889" max="15889" width="0" style="51" hidden="1" customWidth="1"/>
    <col min="15890" max="16127" width="9.140625" style="51"/>
    <col min="16128" max="16128" width="7.85546875" style="51" customWidth="1"/>
    <col min="16129" max="16130" width="10.140625" style="51" customWidth="1"/>
    <col min="16131" max="16131" width="47.7109375" style="51" customWidth="1"/>
    <col min="16132" max="16135" width="12.7109375" style="51" customWidth="1"/>
    <col min="16136" max="16138" width="23.28515625" style="51" customWidth="1"/>
    <col min="16139" max="16139" width="24.7109375" style="51" customWidth="1"/>
    <col min="16140" max="16141" width="11.7109375" style="51" customWidth="1"/>
    <col min="16142" max="16143" width="24.7109375" style="51" customWidth="1"/>
    <col min="16144" max="16144" width="3.28515625" style="51" customWidth="1"/>
    <col min="16145" max="16145" width="0" style="51" hidden="1" customWidth="1"/>
    <col min="16146" max="16384" width="9.140625" style="51"/>
  </cols>
  <sheetData>
    <row r="1" spans="1:19" ht="13.15" customHeight="1" x14ac:dyDescent="0.2">
      <c r="A1" s="992" t="s">
        <v>121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992"/>
      <c r="P1" s="992"/>
      <c r="Q1" s="992"/>
      <c r="R1" s="992"/>
    </row>
    <row r="2" spans="1:19" ht="18" customHeight="1" x14ac:dyDescent="0.2">
      <c r="A2" s="992" t="s">
        <v>259</v>
      </c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992"/>
      <c r="O2" s="992"/>
      <c r="P2" s="992"/>
      <c r="Q2" s="992"/>
      <c r="R2" s="992"/>
    </row>
    <row r="3" spans="1:19" s="102" customFormat="1" ht="34.9" customHeight="1" x14ac:dyDescent="0.2">
      <c r="A3" s="1016" t="s">
        <v>260</v>
      </c>
      <c r="B3" s="1016"/>
      <c r="C3" s="1016"/>
      <c r="D3" s="1016"/>
      <c r="E3" s="1016"/>
      <c r="F3" s="1016"/>
      <c r="G3" s="1016"/>
      <c r="H3" s="1016"/>
      <c r="I3" s="1016"/>
      <c r="J3" s="1016"/>
      <c r="K3" s="1016"/>
      <c r="L3" s="1016"/>
      <c r="M3" s="1016"/>
      <c r="N3" s="1016"/>
      <c r="O3" s="1016"/>
      <c r="P3" s="1016"/>
      <c r="Q3" s="1016"/>
      <c r="R3" s="1016"/>
    </row>
    <row r="4" spans="1:19" x14ac:dyDescent="0.2">
      <c r="A4" s="1017" t="s">
        <v>514</v>
      </c>
      <c r="B4" s="1017"/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</row>
    <row r="5" spans="1:19" s="48" customFormat="1" ht="7.15" customHeight="1" x14ac:dyDescent="0.2">
      <c r="A5" s="41"/>
      <c r="B5" s="41"/>
      <c r="C5" s="61"/>
      <c r="D5" s="103"/>
      <c r="E5" s="103"/>
      <c r="F5" s="104"/>
      <c r="G5" s="105"/>
      <c r="H5" s="105"/>
      <c r="I5" s="105"/>
      <c r="J5" s="105"/>
      <c r="K5" s="103"/>
      <c r="L5" s="106"/>
      <c r="M5" s="107"/>
      <c r="N5" s="107"/>
      <c r="O5" s="106"/>
      <c r="P5" s="108"/>
      <c r="Q5" s="108"/>
      <c r="R5" s="109"/>
    </row>
    <row r="6" spans="1:19" s="48" customFormat="1" ht="29.65" customHeight="1" x14ac:dyDescent="0.2">
      <c r="A6" s="1018" t="s">
        <v>262</v>
      </c>
      <c r="B6" s="1018" t="s">
        <v>263</v>
      </c>
      <c r="C6" s="1019" t="s">
        <v>513</v>
      </c>
      <c r="D6" s="1020" t="s">
        <v>264</v>
      </c>
      <c r="E6" s="1020"/>
      <c r="F6" s="1020" t="s">
        <v>265</v>
      </c>
      <c r="G6" s="1021" t="s">
        <v>130</v>
      </c>
      <c r="H6" s="1021"/>
      <c r="I6" s="1021"/>
      <c r="J6" s="1021"/>
      <c r="K6" s="1034" t="s">
        <v>266</v>
      </c>
      <c r="L6" s="1035" t="s">
        <v>267</v>
      </c>
      <c r="M6" s="1035"/>
      <c r="N6" s="1035"/>
      <c r="O6" s="1035"/>
      <c r="P6" s="1036" t="s">
        <v>142</v>
      </c>
      <c r="Q6" s="284"/>
      <c r="R6" s="284"/>
    </row>
    <row r="7" spans="1:19" s="48" customFormat="1" ht="29.65" customHeight="1" x14ac:dyDescent="0.2">
      <c r="A7" s="1038"/>
      <c r="B7" s="1038"/>
      <c r="C7" s="1039"/>
      <c r="D7" s="1040"/>
      <c r="E7" s="1040"/>
      <c r="F7" s="1040"/>
      <c r="G7" s="389" t="s">
        <v>268</v>
      </c>
      <c r="H7" s="389" t="s">
        <v>269</v>
      </c>
      <c r="I7" s="389" t="s">
        <v>270</v>
      </c>
      <c r="J7" s="389" t="s">
        <v>271</v>
      </c>
      <c r="K7" s="1041"/>
      <c r="L7" s="367" t="s">
        <v>141</v>
      </c>
      <c r="M7" s="1036" t="s">
        <v>140</v>
      </c>
      <c r="N7" s="1036"/>
      <c r="O7" s="367" t="s">
        <v>1</v>
      </c>
      <c r="P7" s="1042"/>
      <c r="Q7" s="284"/>
      <c r="R7" s="284"/>
    </row>
    <row r="8" spans="1:19" s="48" customFormat="1" ht="29.65" customHeight="1" x14ac:dyDescent="0.2">
      <c r="A8" s="396" t="s">
        <v>519</v>
      </c>
      <c r="B8" s="395"/>
      <c r="C8" s="395"/>
      <c r="D8" s="391"/>
      <c r="E8" s="391"/>
      <c r="F8" s="391"/>
      <c r="G8" s="392"/>
      <c r="H8" s="392"/>
      <c r="I8" s="392"/>
      <c r="J8" s="392"/>
      <c r="K8" s="393"/>
      <c r="L8" s="386"/>
      <c r="M8" s="386"/>
      <c r="N8" s="386"/>
      <c r="O8" s="386"/>
      <c r="P8" s="363"/>
      <c r="Q8" s="388"/>
      <c r="R8" s="387"/>
    </row>
    <row r="9" spans="1:19" s="48" customFormat="1" ht="88.5" customHeight="1" x14ac:dyDescent="0.2">
      <c r="A9" s="362">
        <v>1</v>
      </c>
      <c r="B9" s="366" t="s">
        <v>315</v>
      </c>
      <c r="C9" s="390" t="s">
        <v>515</v>
      </c>
      <c r="D9" s="980" t="s">
        <v>123</v>
      </c>
      <c r="E9" s="980"/>
      <c r="F9" s="980" t="s">
        <v>253</v>
      </c>
      <c r="G9" s="987" t="s">
        <v>230</v>
      </c>
      <c r="H9" s="987" t="s">
        <v>230</v>
      </c>
      <c r="I9" s="987" t="s">
        <v>229</v>
      </c>
      <c r="J9" s="987" t="s">
        <v>229</v>
      </c>
      <c r="K9" s="362" t="s">
        <v>318</v>
      </c>
      <c r="L9" s="47">
        <v>915000</v>
      </c>
      <c r="M9" s="977"/>
      <c r="N9" s="977"/>
      <c r="O9" s="47">
        <f t="shared" ref="O9:O10" si="0">+L9</f>
        <v>915000</v>
      </c>
      <c r="P9" s="1027" t="s">
        <v>520</v>
      </c>
      <c r="Q9" s="49" t="s">
        <v>391</v>
      </c>
      <c r="R9" s="1026">
        <v>44229</v>
      </c>
    </row>
    <row r="10" spans="1:19" s="48" customFormat="1" ht="81" x14ac:dyDescent="0.2">
      <c r="A10" s="362">
        <v>2</v>
      </c>
      <c r="B10" s="366" t="s">
        <v>316</v>
      </c>
      <c r="C10" s="366" t="s">
        <v>317</v>
      </c>
      <c r="D10" s="980"/>
      <c r="E10" s="980"/>
      <c r="F10" s="980"/>
      <c r="G10" s="987"/>
      <c r="H10" s="987"/>
      <c r="I10" s="987"/>
      <c r="J10" s="987"/>
      <c r="K10" s="362" t="s">
        <v>318</v>
      </c>
      <c r="L10" s="47">
        <v>1500000</v>
      </c>
      <c r="M10" s="977"/>
      <c r="N10" s="977"/>
      <c r="O10" s="47">
        <f t="shared" si="0"/>
        <v>1500000</v>
      </c>
      <c r="P10" s="1027"/>
      <c r="Q10" s="49" t="s">
        <v>408</v>
      </c>
      <c r="R10" s="1026"/>
    </row>
    <row r="11" spans="1:19" ht="79.150000000000006" customHeight="1" x14ac:dyDescent="0.2">
      <c r="A11" s="362">
        <v>3</v>
      </c>
      <c r="B11" s="369" t="s">
        <v>521</v>
      </c>
      <c r="C11" s="44" t="s">
        <v>516</v>
      </c>
      <c r="D11" s="988" t="s">
        <v>394</v>
      </c>
      <c r="E11" s="989"/>
      <c r="F11" s="362" t="s">
        <v>253</v>
      </c>
      <c r="G11" s="364" t="s">
        <v>229</v>
      </c>
      <c r="H11" s="364" t="s">
        <v>229</v>
      </c>
      <c r="I11" s="364" t="s">
        <v>231</v>
      </c>
      <c r="J11" s="364" t="s">
        <v>231</v>
      </c>
      <c r="K11" s="44" t="s">
        <v>517</v>
      </c>
      <c r="L11" s="126">
        <v>2000000</v>
      </c>
      <c r="M11" s="1013"/>
      <c r="N11" s="1013"/>
      <c r="O11" s="394">
        <f>+L11</f>
        <v>2000000</v>
      </c>
      <c r="P11" s="49"/>
      <c r="Q11" s="44" t="s">
        <v>480</v>
      </c>
      <c r="R11" s="371" t="s">
        <v>430</v>
      </c>
      <c r="S11" s="51" t="s">
        <v>915</v>
      </c>
    </row>
    <row r="12" spans="1:19" ht="73.5" customHeight="1" x14ac:dyDescent="0.2">
      <c r="A12" s="362">
        <v>4</v>
      </c>
      <c r="B12" s="369" t="s">
        <v>242</v>
      </c>
      <c r="C12" s="400" t="s">
        <v>527</v>
      </c>
      <c r="D12" s="988" t="s">
        <v>281</v>
      </c>
      <c r="E12" s="989"/>
      <c r="F12" s="362" t="s">
        <v>253</v>
      </c>
      <c r="G12" s="364" t="s">
        <v>233</v>
      </c>
      <c r="H12" s="364" t="s">
        <v>233</v>
      </c>
      <c r="I12" s="364" t="s">
        <v>234</v>
      </c>
      <c r="J12" s="364" t="s">
        <v>234</v>
      </c>
      <c r="K12" s="44" t="s">
        <v>526</v>
      </c>
      <c r="L12" s="126">
        <v>3000000</v>
      </c>
      <c r="M12" s="1013"/>
      <c r="N12" s="1013"/>
      <c r="O12" s="394">
        <f t="shared" ref="O12:O15" si="1">+L12</f>
        <v>3000000</v>
      </c>
      <c r="P12" s="49" t="s">
        <v>525</v>
      </c>
      <c r="Q12" s="44"/>
      <c r="R12" s="371"/>
    </row>
    <row r="13" spans="1:19" ht="72.400000000000006" customHeight="1" x14ac:dyDescent="0.2">
      <c r="A13" s="362">
        <v>5</v>
      </c>
      <c r="B13" s="369" t="s">
        <v>246</v>
      </c>
      <c r="C13" s="400" t="s">
        <v>528</v>
      </c>
      <c r="D13" s="988" t="s">
        <v>277</v>
      </c>
      <c r="E13" s="989"/>
      <c r="F13" s="362" t="s">
        <v>253</v>
      </c>
      <c r="G13" s="364" t="s">
        <v>233</v>
      </c>
      <c r="H13" s="364" t="s">
        <v>233</v>
      </c>
      <c r="I13" s="364" t="s">
        <v>234</v>
      </c>
      <c r="J13" s="364" t="s">
        <v>234</v>
      </c>
      <c r="K13" s="44" t="s">
        <v>526</v>
      </c>
      <c r="L13" s="126">
        <v>2500000</v>
      </c>
      <c r="M13" s="1013"/>
      <c r="N13" s="1013"/>
      <c r="O13" s="394">
        <f t="shared" si="1"/>
        <v>2500000</v>
      </c>
      <c r="P13" s="49" t="s">
        <v>525</v>
      </c>
      <c r="Q13" s="44"/>
      <c r="R13" s="371"/>
    </row>
    <row r="14" spans="1:19" ht="69.400000000000006" customHeight="1" x14ac:dyDescent="0.2">
      <c r="A14" s="362">
        <v>6</v>
      </c>
      <c r="B14" s="369" t="s">
        <v>245</v>
      </c>
      <c r="C14" s="400" t="s">
        <v>529</v>
      </c>
      <c r="D14" s="988" t="s">
        <v>302</v>
      </c>
      <c r="E14" s="989"/>
      <c r="F14" s="362" t="s">
        <v>253</v>
      </c>
      <c r="G14" s="364" t="s">
        <v>233</v>
      </c>
      <c r="H14" s="364" t="s">
        <v>233</v>
      </c>
      <c r="I14" s="364" t="s">
        <v>234</v>
      </c>
      <c r="J14" s="364" t="s">
        <v>234</v>
      </c>
      <c r="K14" s="44" t="s">
        <v>526</v>
      </c>
      <c r="L14" s="126">
        <v>2000000</v>
      </c>
      <c r="M14" s="1013"/>
      <c r="N14" s="1013"/>
      <c r="O14" s="394">
        <f t="shared" si="1"/>
        <v>2000000</v>
      </c>
      <c r="P14" s="49" t="s">
        <v>525</v>
      </c>
      <c r="Q14" s="44"/>
      <c r="R14" s="371"/>
    </row>
    <row r="15" spans="1:19" ht="79.5" customHeight="1" x14ac:dyDescent="0.2">
      <c r="A15" s="362">
        <v>7</v>
      </c>
      <c r="B15" s="369"/>
      <c r="C15" s="400" t="s">
        <v>530</v>
      </c>
      <c r="D15" s="988" t="s">
        <v>283</v>
      </c>
      <c r="E15" s="989"/>
      <c r="F15" s="362" t="s">
        <v>253</v>
      </c>
      <c r="G15" s="364" t="s">
        <v>233</v>
      </c>
      <c r="H15" s="364" t="s">
        <v>233</v>
      </c>
      <c r="I15" s="364" t="s">
        <v>234</v>
      </c>
      <c r="J15" s="364" t="s">
        <v>234</v>
      </c>
      <c r="K15" s="44" t="s">
        <v>312</v>
      </c>
      <c r="L15" s="126">
        <v>5000000</v>
      </c>
      <c r="M15" s="1013"/>
      <c r="N15" s="1013"/>
      <c r="O15" s="394">
        <f t="shared" si="1"/>
        <v>5000000</v>
      </c>
      <c r="P15" s="49" t="s">
        <v>525</v>
      </c>
      <c r="Q15" s="44"/>
      <c r="R15" s="371"/>
    </row>
    <row r="16" spans="1:19" s="328" customFormat="1" ht="24.4" customHeight="1" x14ac:dyDescent="0.2">
      <c r="A16" s="286"/>
      <c r="B16" s="68"/>
      <c r="C16" s="1002" t="s">
        <v>221</v>
      </c>
      <c r="D16" s="1003"/>
      <c r="E16" s="1004"/>
      <c r="F16" s="286"/>
      <c r="G16" s="327"/>
      <c r="H16" s="327"/>
      <c r="I16" s="327"/>
      <c r="J16" s="327"/>
      <c r="K16" s="350"/>
      <c r="L16" s="361">
        <f>SUM(L9:L15)</f>
        <v>16915000</v>
      </c>
      <c r="M16" s="1000">
        <f>SUM(M9:N15)</f>
        <v>0</v>
      </c>
      <c r="N16" s="1001"/>
      <c r="O16" s="365">
        <f>SUM(O9:O15)</f>
        <v>16915000</v>
      </c>
      <c r="P16" s="261">
        <f>+L16+M16+-O16</f>
        <v>0</v>
      </c>
      <c r="Q16" s="261"/>
      <c r="R16" s="325"/>
    </row>
    <row r="17" spans="1:18" s="328" customFormat="1" ht="42.4" customHeight="1" x14ac:dyDescent="0.2">
      <c r="A17" s="396" t="s">
        <v>518</v>
      </c>
      <c r="B17" s="395"/>
      <c r="C17" s="395"/>
      <c r="D17" s="391"/>
      <c r="E17" s="391"/>
      <c r="F17" s="391"/>
      <c r="G17" s="392"/>
      <c r="H17" s="392"/>
      <c r="I17" s="392"/>
      <c r="J17" s="392"/>
      <c r="K17" s="393"/>
      <c r="L17" s="386"/>
      <c r="M17" s="386"/>
      <c r="N17" s="386"/>
      <c r="O17" s="386"/>
      <c r="P17" s="363"/>
      <c r="Q17" s="261"/>
      <c r="R17" s="325"/>
    </row>
    <row r="18" spans="1:18" ht="88.15" customHeight="1" x14ac:dyDescent="0.2">
      <c r="A18" s="362">
        <v>8</v>
      </c>
      <c r="B18" s="369">
        <v>18080</v>
      </c>
      <c r="C18" s="44" t="s">
        <v>429</v>
      </c>
      <c r="D18" s="988" t="s">
        <v>299</v>
      </c>
      <c r="E18" s="989"/>
      <c r="F18" s="362" t="s">
        <v>253</v>
      </c>
      <c r="G18" s="364" t="s">
        <v>229</v>
      </c>
      <c r="H18" s="364" t="s">
        <v>229</v>
      </c>
      <c r="I18" s="364" t="s">
        <v>231</v>
      </c>
      <c r="J18" s="364" t="s">
        <v>231</v>
      </c>
      <c r="K18" s="44" t="s">
        <v>395</v>
      </c>
      <c r="L18" s="347">
        <v>3300000</v>
      </c>
      <c r="M18" s="1013"/>
      <c r="N18" s="1013"/>
      <c r="O18" s="348">
        <f>+L18</f>
        <v>3300000</v>
      </c>
      <c r="P18" s="49"/>
      <c r="Q18" s="44" t="s">
        <v>480</v>
      </c>
      <c r="R18" s="371" t="s">
        <v>430</v>
      </c>
    </row>
    <row r="19" spans="1:18" ht="101.25" x14ac:dyDescent="0.2">
      <c r="A19" s="362">
        <v>9</v>
      </c>
      <c r="B19" s="369"/>
      <c r="C19" s="400" t="s">
        <v>522</v>
      </c>
      <c r="D19" s="988" t="s">
        <v>281</v>
      </c>
      <c r="E19" s="989"/>
      <c r="F19" s="362" t="s">
        <v>253</v>
      </c>
      <c r="G19" s="364" t="s">
        <v>233</v>
      </c>
      <c r="H19" s="364" t="s">
        <v>233</v>
      </c>
      <c r="I19" s="364" t="s">
        <v>234</v>
      </c>
      <c r="J19" s="364" t="s">
        <v>234</v>
      </c>
      <c r="K19" s="44" t="s">
        <v>275</v>
      </c>
      <c r="L19" s="347">
        <v>2000000</v>
      </c>
      <c r="M19" s="1013"/>
      <c r="N19" s="1013"/>
      <c r="O19" s="348">
        <f>+L19</f>
        <v>2000000</v>
      </c>
      <c r="P19" s="49" t="s">
        <v>525</v>
      </c>
      <c r="Q19" s="44"/>
      <c r="R19" s="371"/>
    </row>
    <row r="20" spans="1:18" ht="81" x14ac:dyDescent="0.2">
      <c r="A20" s="362">
        <v>10</v>
      </c>
      <c r="B20" s="369"/>
      <c r="C20" s="400" t="s">
        <v>523</v>
      </c>
      <c r="D20" s="988" t="s">
        <v>123</v>
      </c>
      <c r="E20" s="989"/>
      <c r="F20" s="362" t="s">
        <v>253</v>
      </c>
      <c r="G20" s="364" t="s">
        <v>233</v>
      </c>
      <c r="H20" s="364" t="s">
        <v>233</v>
      </c>
      <c r="I20" s="364" t="s">
        <v>234</v>
      </c>
      <c r="J20" s="364" t="s">
        <v>234</v>
      </c>
      <c r="K20" s="44" t="s">
        <v>275</v>
      </c>
      <c r="L20" s="347">
        <v>3000000</v>
      </c>
      <c r="M20" s="1013"/>
      <c r="N20" s="1013"/>
      <c r="O20" s="348">
        <f>+L20</f>
        <v>3000000</v>
      </c>
      <c r="P20" s="49" t="s">
        <v>525</v>
      </c>
      <c r="Q20" s="44"/>
      <c r="R20" s="371"/>
    </row>
    <row r="21" spans="1:18" ht="81" x14ac:dyDescent="0.2">
      <c r="A21" s="362">
        <v>11</v>
      </c>
      <c r="B21" s="369"/>
      <c r="C21" s="400" t="s">
        <v>524</v>
      </c>
      <c r="D21" s="988" t="s">
        <v>123</v>
      </c>
      <c r="E21" s="989"/>
      <c r="F21" s="362" t="s">
        <v>253</v>
      </c>
      <c r="G21" s="364" t="s">
        <v>233</v>
      </c>
      <c r="H21" s="364" t="s">
        <v>233</v>
      </c>
      <c r="I21" s="364" t="s">
        <v>234</v>
      </c>
      <c r="J21" s="364" t="s">
        <v>234</v>
      </c>
      <c r="K21" s="44" t="s">
        <v>275</v>
      </c>
      <c r="L21" s="347">
        <v>2000000</v>
      </c>
      <c r="M21" s="1013"/>
      <c r="N21" s="1013"/>
      <c r="O21" s="348">
        <f>+L21</f>
        <v>2000000</v>
      </c>
      <c r="P21" s="49" t="s">
        <v>525</v>
      </c>
      <c r="Q21" s="44"/>
      <c r="R21" s="371"/>
    </row>
    <row r="22" spans="1:18" s="328" customFormat="1" x14ac:dyDescent="0.2">
      <c r="A22" s="286"/>
      <c r="B22" s="68"/>
      <c r="C22" s="1002" t="s">
        <v>221</v>
      </c>
      <c r="D22" s="1003"/>
      <c r="E22" s="1004"/>
      <c r="F22" s="286"/>
      <c r="G22" s="327"/>
      <c r="H22" s="327"/>
      <c r="I22" s="327"/>
      <c r="J22" s="327"/>
      <c r="K22" s="368"/>
      <c r="L22" s="365">
        <f>SUM(L18:L21)</f>
        <v>10300000</v>
      </c>
      <c r="M22" s="1000">
        <f>SUM(M18:N21)</f>
        <v>0</v>
      </c>
      <c r="N22" s="1001"/>
      <c r="O22" s="365">
        <f>SUM(O18:O21)</f>
        <v>10300000</v>
      </c>
      <c r="P22" s="261">
        <f>+L22+M22-O22</f>
        <v>0</v>
      </c>
      <c r="Q22" s="261"/>
      <c r="R22" s="325"/>
    </row>
    <row r="23" spans="1:18" s="48" customFormat="1" x14ac:dyDescent="0.2">
      <c r="A23" s="252"/>
      <c r="B23" s="353"/>
      <c r="C23" s="72"/>
      <c r="D23" s="980"/>
      <c r="E23" s="980"/>
      <c r="F23" s="349"/>
      <c r="G23" s="74"/>
      <c r="H23" s="74"/>
      <c r="I23" s="74"/>
      <c r="J23" s="74"/>
      <c r="K23" s="99"/>
      <c r="L23" s="54"/>
      <c r="M23" s="991"/>
      <c r="N23" s="991"/>
      <c r="O23" s="67"/>
      <c r="P23" s="319"/>
      <c r="Q23" s="319"/>
      <c r="R23" s="319"/>
    </row>
    <row r="24" spans="1:18" s="60" customFormat="1" x14ac:dyDescent="0.2">
      <c r="A24" s="68"/>
      <c r="B24" s="72"/>
      <c r="C24" s="68" t="s">
        <v>357</v>
      </c>
      <c r="D24" s="1043"/>
      <c r="E24" s="1043"/>
      <c r="F24" s="397"/>
      <c r="G24" s="398"/>
      <c r="H24" s="398"/>
      <c r="I24" s="398"/>
      <c r="J24" s="398"/>
      <c r="K24" s="133"/>
      <c r="L24" s="71">
        <f>+L22+L16</f>
        <v>27215000</v>
      </c>
      <c r="M24" s="990">
        <f>+M22+M16</f>
        <v>0</v>
      </c>
      <c r="N24" s="990"/>
      <c r="O24" s="71">
        <f>+O22+O16</f>
        <v>27215000</v>
      </c>
      <c r="P24" s="261">
        <f>+L24+M24-O24</f>
        <v>0</v>
      </c>
      <c r="Q24" s="321"/>
      <c r="R24" s="321"/>
    </row>
    <row r="25" spans="1:18" s="60" customFormat="1" ht="19.899999999999999" hidden="1" customHeight="1" x14ac:dyDescent="0.2">
      <c r="A25" s="306"/>
      <c r="B25" s="307"/>
      <c r="C25" s="308"/>
      <c r="D25" s="309"/>
      <c r="E25" s="309"/>
      <c r="F25" s="309"/>
      <c r="G25" s="310"/>
      <c r="H25" s="310"/>
      <c r="I25" s="310"/>
      <c r="J25" s="310"/>
      <c r="K25" s="372"/>
      <c r="L25" s="312"/>
      <c r="M25" s="313"/>
      <c r="N25" s="313"/>
      <c r="O25" s="314"/>
      <c r="P25" s="315"/>
      <c r="Q25" s="59"/>
      <c r="R25" s="80"/>
    </row>
    <row r="26" spans="1:18" s="60" customFormat="1" ht="21" thickBot="1" x14ac:dyDescent="0.25">
      <c r="A26" s="55"/>
      <c r="B26" s="56"/>
      <c r="C26" s="57"/>
      <c r="D26" s="58"/>
      <c r="E26" s="58"/>
      <c r="F26" s="58"/>
      <c r="G26" s="75"/>
      <c r="H26" s="75"/>
      <c r="I26" s="75"/>
      <c r="J26" s="75"/>
      <c r="K26" s="298"/>
      <c r="L26" s="316"/>
      <c r="M26" s="317"/>
      <c r="N26" s="317"/>
      <c r="O26" s="316"/>
      <c r="P26" s="318"/>
      <c r="Q26" s="63"/>
      <c r="R26" s="81"/>
    </row>
    <row r="27" spans="1:18" ht="19.899999999999999" customHeight="1" x14ac:dyDescent="0.2">
      <c r="A27" s="997" t="s">
        <v>358</v>
      </c>
      <c r="B27" s="998"/>
      <c r="C27" s="998"/>
      <c r="L27" s="999" t="s">
        <v>146</v>
      </c>
      <c r="M27" s="999"/>
      <c r="N27" s="999"/>
      <c r="O27" s="999"/>
      <c r="P27" s="357"/>
      <c r="Q27" s="64"/>
      <c r="R27" s="82"/>
    </row>
    <row r="28" spans="1:18" hidden="1" x14ac:dyDescent="0.2">
      <c r="A28" s="358"/>
      <c r="C28" s="359"/>
      <c r="L28" s="360"/>
      <c r="M28" s="360"/>
      <c r="N28" s="360"/>
      <c r="O28" s="360"/>
      <c r="P28" s="357"/>
      <c r="R28" s="83"/>
    </row>
    <row r="29" spans="1:18" x14ac:dyDescent="0.2">
      <c r="A29" s="292"/>
      <c r="B29" s="992"/>
      <c r="C29" s="992"/>
      <c r="G29" s="101"/>
      <c r="H29" s="101"/>
      <c r="I29" s="101"/>
      <c r="J29" s="101"/>
      <c r="M29" s="360"/>
      <c r="N29" s="360"/>
      <c r="P29" s="357"/>
      <c r="R29" s="83"/>
    </row>
    <row r="30" spans="1:18" ht="22.5" customHeight="1" x14ac:dyDescent="0.2">
      <c r="A30" s="292"/>
      <c r="B30" s="1044" t="s">
        <v>222</v>
      </c>
      <c r="C30" s="1044"/>
      <c r="D30" s="354"/>
      <c r="E30" s="354"/>
      <c r="G30" s="101"/>
      <c r="H30" s="101"/>
      <c r="I30" s="101"/>
      <c r="J30" s="101"/>
      <c r="L30" s="1005" t="s">
        <v>148</v>
      </c>
      <c r="M30" s="1005"/>
      <c r="N30" s="1005"/>
      <c r="O30" s="1005"/>
      <c r="P30" s="1006"/>
      <c r="Q30" s="355"/>
      <c r="R30" s="111"/>
    </row>
    <row r="31" spans="1:18" ht="19.899999999999999" customHeight="1" x14ac:dyDescent="0.2">
      <c r="A31" s="292"/>
      <c r="B31" s="992" t="s">
        <v>147</v>
      </c>
      <c r="C31" s="992"/>
      <c r="G31" s="101"/>
      <c r="H31" s="101"/>
      <c r="I31" s="101"/>
      <c r="J31" s="101"/>
      <c r="L31" s="993" t="s">
        <v>119</v>
      </c>
      <c r="M31" s="993"/>
      <c r="N31" s="993"/>
      <c r="O31" s="993"/>
      <c r="P31" s="994"/>
      <c r="R31" s="83"/>
    </row>
    <row r="32" spans="1:18" ht="4.1500000000000004" customHeight="1" thickBot="1" x14ac:dyDescent="0.25">
      <c r="A32" s="292"/>
      <c r="C32" s="53"/>
      <c r="G32" s="101"/>
      <c r="H32" s="101"/>
      <c r="I32" s="101"/>
      <c r="J32" s="101"/>
      <c r="M32" s="360"/>
      <c r="N32" s="360"/>
      <c r="P32" s="357"/>
      <c r="R32" s="83"/>
    </row>
    <row r="33" spans="1:18" ht="19.899999999999999" customHeight="1" x14ac:dyDescent="0.2">
      <c r="A33" s="1023" t="s">
        <v>149</v>
      </c>
      <c r="B33" s="1024"/>
      <c r="C33" s="1024"/>
      <c r="D33" s="1024"/>
      <c r="E33" s="1024"/>
      <c r="F33" s="1024"/>
      <c r="G33" s="1024"/>
      <c r="H33" s="1024"/>
      <c r="I33" s="1024"/>
      <c r="J33" s="1024"/>
      <c r="K33" s="1024"/>
      <c r="L33" s="1024"/>
      <c r="M33" s="1024"/>
      <c r="N33" s="1024"/>
      <c r="O33" s="1024"/>
      <c r="P33" s="1025"/>
      <c r="Q33" s="288"/>
      <c r="R33" s="289"/>
    </row>
    <row r="34" spans="1:18" hidden="1" x14ac:dyDescent="0.2">
      <c r="A34" s="292"/>
      <c r="P34" s="357"/>
      <c r="R34" s="83"/>
    </row>
    <row r="35" spans="1:18" hidden="1" x14ac:dyDescent="0.2">
      <c r="A35" s="292"/>
      <c r="P35" s="357"/>
      <c r="R35" s="83"/>
    </row>
    <row r="36" spans="1:18" x14ac:dyDescent="0.2">
      <c r="A36" s="292"/>
      <c r="C36" s="62"/>
      <c r="J36" s="992"/>
      <c r="K36" s="992"/>
      <c r="L36" s="992"/>
      <c r="P36" s="357"/>
      <c r="R36" s="83"/>
    </row>
    <row r="37" spans="1:18" ht="25.15" customHeight="1" x14ac:dyDescent="0.2">
      <c r="A37" s="292"/>
      <c r="B37" s="329"/>
      <c r="C37" s="354" t="s">
        <v>156</v>
      </c>
      <c r="D37" s="354"/>
      <c r="E37" s="114"/>
      <c r="F37" s="1009" t="s">
        <v>155</v>
      </c>
      <c r="G37" s="1009"/>
      <c r="H37" s="1009"/>
      <c r="I37" s="115"/>
      <c r="J37" s="1009" t="s">
        <v>235</v>
      </c>
      <c r="K37" s="1009"/>
      <c r="L37" s="1009"/>
      <c r="N37" s="114"/>
      <c r="O37" s="1005" t="s">
        <v>151</v>
      </c>
      <c r="P37" s="1006"/>
      <c r="Q37" s="355"/>
      <c r="R37" s="83"/>
    </row>
    <row r="38" spans="1:18" ht="19.899999999999999" customHeight="1" x14ac:dyDescent="0.2">
      <c r="A38" s="292"/>
      <c r="B38" s="329"/>
      <c r="C38" s="351" t="s">
        <v>157</v>
      </c>
      <c r="E38" s="114"/>
      <c r="F38" s="992" t="s">
        <v>531</v>
      </c>
      <c r="G38" s="992"/>
      <c r="H38" s="992"/>
      <c r="J38" s="992" t="s">
        <v>153</v>
      </c>
      <c r="K38" s="992"/>
      <c r="L38" s="992"/>
      <c r="N38" s="114"/>
      <c r="O38" s="1007" t="s">
        <v>153</v>
      </c>
      <c r="P38" s="1008"/>
      <c r="R38" s="83"/>
    </row>
    <row r="39" spans="1:18" ht="19.899999999999999" customHeight="1" x14ac:dyDescent="0.2">
      <c r="A39" s="292"/>
      <c r="B39" s="329"/>
      <c r="C39" s="351"/>
      <c r="E39" s="114"/>
      <c r="G39" s="116"/>
      <c r="H39" s="116"/>
      <c r="J39" s="116"/>
      <c r="L39" s="351"/>
      <c r="N39" s="114"/>
      <c r="O39" s="356"/>
      <c r="P39" s="357"/>
      <c r="R39" s="83"/>
    </row>
    <row r="40" spans="1:18" hidden="1" x14ac:dyDescent="0.2">
      <c r="A40" s="292"/>
      <c r="C40" s="62"/>
      <c r="P40" s="357"/>
      <c r="R40" s="83"/>
    </row>
    <row r="41" spans="1:18" x14ac:dyDescent="0.2">
      <c r="A41" s="292"/>
      <c r="C41" s="62"/>
      <c r="E41" s="1009"/>
      <c r="F41" s="1009"/>
      <c r="P41" s="357"/>
      <c r="R41" s="83"/>
    </row>
    <row r="42" spans="1:18" ht="25.15" customHeight="1" x14ac:dyDescent="0.2">
      <c r="A42" s="292"/>
      <c r="B42" s="329"/>
      <c r="C42" s="354" t="s">
        <v>150</v>
      </c>
      <c r="D42" s="114"/>
      <c r="E42" s="354"/>
      <c r="F42" s="1022" t="s">
        <v>248</v>
      </c>
      <c r="G42" s="1022"/>
      <c r="H42" s="1022"/>
      <c r="J42" s="1009" t="s">
        <v>159</v>
      </c>
      <c r="K42" s="1009"/>
      <c r="L42" s="1009"/>
      <c r="N42" s="114"/>
      <c r="O42" s="1005" t="s">
        <v>152</v>
      </c>
      <c r="P42" s="1006"/>
      <c r="Q42" s="355"/>
      <c r="R42" s="83"/>
    </row>
    <row r="43" spans="1:18" ht="19.899999999999999" customHeight="1" x14ac:dyDescent="0.2">
      <c r="A43" s="292"/>
      <c r="C43" s="351" t="s">
        <v>153</v>
      </c>
      <c r="D43" s="114"/>
      <c r="F43" s="992" t="s">
        <v>249</v>
      </c>
      <c r="G43" s="992"/>
      <c r="H43" s="992"/>
      <c r="J43" s="992" t="s">
        <v>153</v>
      </c>
      <c r="K43" s="992"/>
      <c r="L43" s="992"/>
      <c r="N43" s="114"/>
      <c r="O43" s="1007" t="s">
        <v>153</v>
      </c>
      <c r="P43" s="1008"/>
      <c r="R43" s="83"/>
    </row>
    <row r="44" spans="1:18" ht="10.15" customHeight="1" thickBot="1" x14ac:dyDescent="0.25">
      <c r="A44" s="293"/>
      <c r="B44" s="330"/>
      <c r="C44" s="297"/>
      <c r="D44" s="294"/>
      <c r="E44" s="294"/>
      <c r="F44" s="294"/>
      <c r="G44" s="295"/>
      <c r="H44" s="295"/>
      <c r="I44" s="295"/>
      <c r="J44" s="295"/>
      <c r="K44" s="294"/>
      <c r="L44" s="298"/>
      <c r="M44" s="296"/>
      <c r="N44" s="296"/>
      <c r="O44" s="298"/>
      <c r="P44" s="299"/>
      <c r="Q44" s="117"/>
      <c r="R44" s="118"/>
    </row>
    <row r="53" spans="1:18" ht="81" x14ac:dyDescent="0.2">
      <c r="A53" s="349" t="e">
        <f>+#REF!+1</f>
        <v>#REF!</v>
      </c>
      <c r="B53" s="353" t="s">
        <v>371</v>
      </c>
      <c r="C53" s="43" t="s">
        <v>374</v>
      </c>
      <c r="D53" s="980" t="s">
        <v>299</v>
      </c>
      <c r="E53" s="980"/>
      <c r="F53" s="349" t="s">
        <v>253</v>
      </c>
      <c r="G53" s="352" t="s">
        <v>230</v>
      </c>
      <c r="H53" s="352" t="s">
        <v>230</v>
      </c>
      <c r="I53" s="352" t="s">
        <v>229</v>
      </c>
      <c r="J53" s="352" t="s">
        <v>229</v>
      </c>
      <c r="K53" s="99" t="s">
        <v>367</v>
      </c>
      <c r="L53" s="47">
        <v>2000000</v>
      </c>
      <c r="M53" s="977"/>
      <c r="N53" s="977"/>
      <c r="O53" s="47">
        <f>+L53</f>
        <v>2000000</v>
      </c>
      <c r="P53" s="121"/>
      <c r="Q53" s="49" t="s">
        <v>378</v>
      </c>
      <c r="R53" s="79" t="s">
        <v>462</v>
      </c>
    </row>
  </sheetData>
  <mergeCells count="73">
    <mergeCell ref="D53:E53"/>
    <mergeCell ref="M53:N53"/>
    <mergeCell ref="E41:F41"/>
    <mergeCell ref="F42:H42"/>
    <mergeCell ref="J42:L42"/>
    <mergeCell ref="O42:P42"/>
    <mergeCell ref="F43:H43"/>
    <mergeCell ref="J43:L43"/>
    <mergeCell ref="O43:P43"/>
    <mergeCell ref="A33:P33"/>
    <mergeCell ref="J36:L36"/>
    <mergeCell ref="F37:H37"/>
    <mergeCell ref="J37:L37"/>
    <mergeCell ref="O37:P37"/>
    <mergeCell ref="F38:H38"/>
    <mergeCell ref="J38:L38"/>
    <mergeCell ref="O38:P38"/>
    <mergeCell ref="J9:J10"/>
    <mergeCell ref="M9:N10"/>
    <mergeCell ref="B31:C31"/>
    <mergeCell ref="L31:P31"/>
    <mergeCell ref="C16:E16"/>
    <mergeCell ref="D23:E23"/>
    <mergeCell ref="M23:N23"/>
    <mergeCell ref="D24:E24"/>
    <mergeCell ref="M24:N24"/>
    <mergeCell ref="M21:N21"/>
    <mergeCell ref="D21:E21"/>
    <mergeCell ref="A27:C27"/>
    <mergeCell ref="L27:O27"/>
    <mergeCell ref="B29:C29"/>
    <mergeCell ref="B30:C30"/>
    <mergeCell ref="L30:P30"/>
    <mergeCell ref="D9:E10"/>
    <mergeCell ref="F9:F10"/>
    <mergeCell ref="G9:G10"/>
    <mergeCell ref="H9:H10"/>
    <mergeCell ref="I9:I10"/>
    <mergeCell ref="D14:E14"/>
    <mergeCell ref="M22:N22"/>
    <mergeCell ref="M16:N16"/>
    <mergeCell ref="M14:N14"/>
    <mergeCell ref="C22:E22"/>
    <mergeCell ref="A1:R1"/>
    <mergeCell ref="A2:R2"/>
    <mergeCell ref="A3:R3"/>
    <mergeCell ref="A4:R4"/>
    <mergeCell ref="A6:A7"/>
    <mergeCell ref="B6:B7"/>
    <mergeCell ref="C6:C7"/>
    <mergeCell ref="D6:E7"/>
    <mergeCell ref="F6:F7"/>
    <mergeCell ref="G6:J6"/>
    <mergeCell ref="K6:K7"/>
    <mergeCell ref="L6:O6"/>
    <mergeCell ref="P6:P7"/>
    <mergeCell ref="M7:N7"/>
    <mergeCell ref="P9:P10"/>
    <mergeCell ref="R9:R10"/>
    <mergeCell ref="D19:E19"/>
    <mergeCell ref="M19:N19"/>
    <mergeCell ref="M20:N20"/>
    <mergeCell ref="D20:E20"/>
    <mergeCell ref="M12:N12"/>
    <mergeCell ref="M13:N13"/>
    <mergeCell ref="M15:N15"/>
    <mergeCell ref="D12:E12"/>
    <mergeCell ref="D13:E13"/>
    <mergeCell ref="D15:E15"/>
    <mergeCell ref="D11:E11"/>
    <mergeCell ref="M11:N11"/>
    <mergeCell ref="D18:E18"/>
    <mergeCell ref="M18:N18"/>
  </mergeCells>
  <printOptions horizontalCentered="1"/>
  <pageMargins left="0.31496062992125984" right="0.31496062992125984" top="0.39370078740157483" bottom="0.39370078740157483" header="0.19685039370078741" footer="7.874015748031496E-2"/>
  <pageSetup paperSize="14" scale="71" fitToHeight="0" orientation="landscape" r:id="rId1"/>
  <headerFooter alignWithMargins="0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zoomScale="70" zoomScaleNormal="70" workbookViewId="0">
      <pane xSplit="3" ySplit="7" topLeftCell="D17" activePane="bottomRight" state="frozen"/>
      <selection pane="topRight" activeCell="D1" sqref="D1"/>
      <selection pane="bottomLeft" activeCell="A9" sqref="A9"/>
      <selection pane="bottomRight" activeCell="A15" sqref="A15:C15"/>
    </sheetView>
  </sheetViews>
  <sheetFormatPr defaultColWidth="9.140625" defaultRowHeight="20.25" x14ac:dyDescent="0.2"/>
  <cols>
    <col min="1" max="1" width="10.85546875" style="375" bestFit="1" customWidth="1"/>
    <col min="2" max="2" width="15.5703125" style="383" customWidth="1"/>
    <col min="3" max="3" width="39.7109375" style="112" customWidth="1"/>
    <col min="4" max="4" width="7.7109375" style="376" customWidth="1"/>
    <col min="5" max="5" width="7.28515625" style="376" customWidth="1"/>
    <col min="6" max="6" width="15.7109375" style="376" customWidth="1"/>
    <col min="7" max="10" width="12.5703125" style="76" customWidth="1"/>
    <col min="11" max="11" width="12.5703125" style="376" customWidth="1"/>
    <col min="12" max="12" width="17.42578125" style="110" customWidth="1"/>
    <col min="13" max="14" width="4.7109375" style="113" customWidth="1"/>
    <col min="15" max="15" width="18" style="110" customWidth="1"/>
    <col min="16" max="16" width="16.85546875" style="384" customWidth="1"/>
    <col min="17" max="17" width="9.28515625" style="379" hidden="1" customWidth="1"/>
    <col min="18" max="18" width="14.42578125" style="119" hidden="1" customWidth="1"/>
    <col min="19" max="19" width="10.28515625" style="51" customWidth="1"/>
    <col min="20" max="20" width="68.140625" style="379" customWidth="1"/>
    <col min="21" max="255" width="9.140625" style="51"/>
    <col min="256" max="256" width="7.85546875" style="51" customWidth="1"/>
    <col min="257" max="258" width="10.140625" style="51" customWidth="1"/>
    <col min="259" max="259" width="47.7109375" style="51" customWidth="1"/>
    <col min="260" max="263" width="12.7109375" style="51" customWidth="1"/>
    <col min="264" max="266" width="23.28515625" style="51" customWidth="1"/>
    <col min="267" max="267" width="24.7109375" style="51" customWidth="1"/>
    <col min="268" max="269" width="11.7109375" style="51" customWidth="1"/>
    <col min="270" max="271" width="24.7109375" style="51" customWidth="1"/>
    <col min="272" max="272" width="3.28515625" style="51" customWidth="1"/>
    <col min="273" max="273" width="0" style="51" hidden="1" customWidth="1"/>
    <col min="274" max="511" width="9.140625" style="51"/>
    <col min="512" max="512" width="7.85546875" style="51" customWidth="1"/>
    <col min="513" max="514" width="10.140625" style="51" customWidth="1"/>
    <col min="515" max="515" width="47.7109375" style="51" customWidth="1"/>
    <col min="516" max="519" width="12.7109375" style="51" customWidth="1"/>
    <col min="520" max="522" width="23.28515625" style="51" customWidth="1"/>
    <col min="523" max="523" width="24.7109375" style="51" customWidth="1"/>
    <col min="524" max="525" width="11.7109375" style="51" customWidth="1"/>
    <col min="526" max="527" width="24.7109375" style="51" customWidth="1"/>
    <col min="528" max="528" width="3.28515625" style="51" customWidth="1"/>
    <col min="529" max="529" width="0" style="51" hidden="1" customWidth="1"/>
    <col min="530" max="767" width="9.140625" style="51"/>
    <col min="768" max="768" width="7.85546875" style="51" customWidth="1"/>
    <col min="769" max="770" width="10.140625" style="51" customWidth="1"/>
    <col min="771" max="771" width="47.7109375" style="51" customWidth="1"/>
    <col min="772" max="775" width="12.7109375" style="51" customWidth="1"/>
    <col min="776" max="778" width="23.28515625" style="51" customWidth="1"/>
    <col min="779" max="779" width="24.7109375" style="51" customWidth="1"/>
    <col min="780" max="781" width="11.7109375" style="51" customWidth="1"/>
    <col min="782" max="783" width="24.7109375" style="51" customWidth="1"/>
    <col min="784" max="784" width="3.28515625" style="51" customWidth="1"/>
    <col min="785" max="785" width="0" style="51" hidden="1" customWidth="1"/>
    <col min="786" max="1023" width="9.140625" style="51"/>
    <col min="1024" max="1024" width="7.85546875" style="51" customWidth="1"/>
    <col min="1025" max="1026" width="10.140625" style="51" customWidth="1"/>
    <col min="1027" max="1027" width="47.7109375" style="51" customWidth="1"/>
    <col min="1028" max="1031" width="12.7109375" style="51" customWidth="1"/>
    <col min="1032" max="1034" width="23.28515625" style="51" customWidth="1"/>
    <col min="1035" max="1035" width="24.7109375" style="51" customWidth="1"/>
    <col min="1036" max="1037" width="11.7109375" style="51" customWidth="1"/>
    <col min="1038" max="1039" width="24.7109375" style="51" customWidth="1"/>
    <col min="1040" max="1040" width="3.28515625" style="51" customWidth="1"/>
    <col min="1041" max="1041" width="0" style="51" hidden="1" customWidth="1"/>
    <col min="1042" max="1279" width="9.140625" style="51"/>
    <col min="1280" max="1280" width="7.85546875" style="51" customWidth="1"/>
    <col min="1281" max="1282" width="10.140625" style="51" customWidth="1"/>
    <col min="1283" max="1283" width="47.7109375" style="51" customWidth="1"/>
    <col min="1284" max="1287" width="12.7109375" style="51" customWidth="1"/>
    <col min="1288" max="1290" width="23.28515625" style="51" customWidth="1"/>
    <col min="1291" max="1291" width="24.7109375" style="51" customWidth="1"/>
    <col min="1292" max="1293" width="11.7109375" style="51" customWidth="1"/>
    <col min="1294" max="1295" width="24.7109375" style="51" customWidth="1"/>
    <col min="1296" max="1296" width="3.28515625" style="51" customWidth="1"/>
    <col min="1297" max="1297" width="0" style="51" hidden="1" customWidth="1"/>
    <col min="1298" max="1535" width="9.140625" style="51"/>
    <col min="1536" max="1536" width="7.85546875" style="51" customWidth="1"/>
    <col min="1537" max="1538" width="10.140625" style="51" customWidth="1"/>
    <col min="1539" max="1539" width="47.7109375" style="51" customWidth="1"/>
    <col min="1540" max="1543" width="12.7109375" style="51" customWidth="1"/>
    <col min="1544" max="1546" width="23.28515625" style="51" customWidth="1"/>
    <col min="1547" max="1547" width="24.7109375" style="51" customWidth="1"/>
    <col min="1548" max="1549" width="11.7109375" style="51" customWidth="1"/>
    <col min="1550" max="1551" width="24.7109375" style="51" customWidth="1"/>
    <col min="1552" max="1552" width="3.28515625" style="51" customWidth="1"/>
    <col min="1553" max="1553" width="0" style="51" hidden="1" customWidth="1"/>
    <col min="1554" max="1791" width="9.140625" style="51"/>
    <col min="1792" max="1792" width="7.85546875" style="51" customWidth="1"/>
    <col min="1793" max="1794" width="10.140625" style="51" customWidth="1"/>
    <col min="1795" max="1795" width="47.7109375" style="51" customWidth="1"/>
    <col min="1796" max="1799" width="12.7109375" style="51" customWidth="1"/>
    <col min="1800" max="1802" width="23.28515625" style="51" customWidth="1"/>
    <col min="1803" max="1803" width="24.7109375" style="51" customWidth="1"/>
    <col min="1804" max="1805" width="11.7109375" style="51" customWidth="1"/>
    <col min="1806" max="1807" width="24.7109375" style="51" customWidth="1"/>
    <col min="1808" max="1808" width="3.28515625" style="51" customWidth="1"/>
    <col min="1809" max="1809" width="0" style="51" hidden="1" customWidth="1"/>
    <col min="1810" max="2047" width="9.140625" style="51"/>
    <col min="2048" max="2048" width="7.85546875" style="51" customWidth="1"/>
    <col min="2049" max="2050" width="10.140625" style="51" customWidth="1"/>
    <col min="2051" max="2051" width="47.7109375" style="51" customWidth="1"/>
    <col min="2052" max="2055" width="12.7109375" style="51" customWidth="1"/>
    <col min="2056" max="2058" width="23.28515625" style="51" customWidth="1"/>
    <col min="2059" max="2059" width="24.7109375" style="51" customWidth="1"/>
    <col min="2060" max="2061" width="11.7109375" style="51" customWidth="1"/>
    <col min="2062" max="2063" width="24.7109375" style="51" customWidth="1"/>
    <col min="2064" max="2064" width="3.28515625" style="51" customWidth="1"/>
    <col min="2065" max="2065" width="0" style="51" hidden="1" customWidth="1"/>
    <col min="2066" max="2303" width="9.140625" style="51"/>
    <col min="2304" max="2304" width="7.85546875" style="51" customWidth="1"/>
    <col min="2305" max="2306" width="10.140625" style="51" customWidth="1"/>
    <col min="2307" max="2307" width="47.7109375" style="51" customWidth="1"/>
    <col min="2308" max="2311" width="12.7109375" style="51" customWidth="1"/>
    <col min="2312" max="2314" width="23.28515625" style="51" customWidth="1"/>
    <col min="2315" max="2315" width="24.7109375" style="51" customWidth="1"/>
    <col min="2316" max="2317" width="11.7109375" style="51" customWidth="1"/>
    <col min="2318" max="2319" width="24.7109375" style="51" customWidth="1"/>
    <col min="2320" max="2320" width="3.28515625" style="51" customWidth="1"/>
    <col min="2321" max="2321" width="0" style="51" hidden="1" customWidth="1"/>
    <col min="2322" max="2559" width="9.140625" style="51"/>
    <col min="2560" max="2560" width="7.85546875" style="51" customWidth="1"/>
    <col min="2561" max="2562" width="10.140625" style="51" customWidth="1"/>
    <col min="2563" max="2563" width="47.7109375" style="51" customWidth="1"/>
    <col min="2564" max="2567" width="12.7109375" style="51" customWidth="1"/>
    <col min="2568" max="2570" width="23.28515625" style="51" customWidth="1"/>
    <col min="2571" max="2571" width="24.7109375" style="51" customWidth="1"/>
    <col min="2572" max="2573" width="11.7109375" style="51" customWidth="1"/>
    <col min="2574" max="2575" width="24.7109375" style="51" customWidth="1"/>
    <col min="2576" max="2576" width="3.28515625" style="51" customWidth="1"/>
    <col min="2577" max="2577" width="0" style="51" hidden="1" customWidth="1"/>
    <col min="2578" max="2815" width="9.140625" style="51"/>
    <col min="2816" max="2816" width="7.85546875" style="51" customWidth="1"/>
    <col min="2817" max="2818" width="10.140625" style="51" customWidth="1"/>
    <col min="2819" max="2819" width="47.7109375" style="51" customWidth="1"/>
    <col min="2820" max="2823" width="12.7109375" style="51" customWidth="1"/>
    <col min="2824" max="2826" width="23.28515625" style="51" customWidth="1"/>
    <col min="2827" max="2827" width="24.7109375" style="51" customWidth="1"/>
    <col min="2828" max="2829" width="11.7109375" style="51" customWidth="1"/>
    <col min="2830" max="2831" width="24.7109375" style="51" customWidth="1"/>
    <col min="2832" max="2832" width="3.28515625" style="51" customWidth="1"/>
    <col min="2833" max="2833" width="0" style="51" hidden="1" customWidth="1"/>
    <col min="2834" max="3071" width="9.140625" style="51"/>
    <col min="3072" max="3072" width="7.85546875" style="51" customWidth="1"/>
    <col min="3073" max="3074" width="10.140625" style="51" customWidth="1"/>
    <col min="3075" max="3075" width="47.7109375" style="51" customWidth="1"/>
    <col min="3076" max="3079" width="12.7109375" style="51" customWidth="1"/>
    <col min="3080" max="3082" width="23.28515625" style="51" customWidth="1"/>
    <col min="3083" max="3083" width="24.7109375" style="51" customWidth="1"/>
    <col min="3084" max="3085" width="11.7109375" style="51" customWidth="1"/>
    <col min="3086" max="3087" width="24.7109375" style="51" customWidth="1"/>
    <col min="3088" max="3088" width="3.28515625" style="51" customWidth="1"/>
    <col min="3089" max="3089" width="0" style="51" hidden="1" customWidth="1"/>
    <col min="3090" max="3327" width="9.140625" style="51"/>
    <col min="3328" max="3328" width="7.85546875" style="51" customWidth="1"/>
    <col min="3329" max="3330" width="10.140625" style="51" customWidth="1"/>
    <col min="3331" max="3331" width="47.7109375" style="51" customWidth="1"/>
    <col min="3332" max="3335" width="12.7109375" style="51" customWidth="1"/>
    <col min="3336" max="3338" width="23.28515625" style="51" customWidth="1"/>
    <col min="3339" max="3339" width="24.7109375" style="51" customWidth="1"/>
    <col min="3340" max="3341" width="11.7109375" style="51" customWidth="1"/>
    <col min="3342" max="3343" width="24.7109375" style="51" customWidth="1"/>
    <col min="3344" max="3344" width="3.28515625" style="51" customWidth="1"/>
    <col min="3345" max="3345" width="0" style="51" hidden="1" customWidth="1"/>
    <col min="3346" max="3583" width="9.140625" style="51"/>
    <col min="3584" max="3584" width="7.85546875" style="51" customWidth="1"/>
    <col min="3585" max="3586" width="10.140625" style="51" customWidth="1"/>
    <col min="3587" max="3587" width="47.7109375" style="51" customWidth="1"/>
    <col min="3588" max="3591" width="12.7109375" style="51" customWidth="1"/>
    <col min="3592" max="3594" width="23.28515625" style="51" customWidth="1"/>
    <col min="3595" max="3595" width="24.7109375" style="51" customWidth="1"/>
    <col min="3596" max="3597" width="11.7109375" style="51" customWidth="1"/>
    <col min="3598" max="3599" width="24.7109375" style="51" customWidth="1"/>
    <col min="3600" max="3600" width="3.28515625" style="51" customWidth="1"/>
    <col min="3601" max="3601" width="0" style="51" hidden="1" customWidth="1"/>
    <col min="3602" max="3839" width="9.140625" style="51"/>
    <col min="3840" max="3840" width="7.85546875" style="51" customWidth="1"/>
    <col min="3841" max="3842" width="10.140625" style="51" customWidth="1"/>
    <col min="3843" max="3843" width="47.7109375" style="51" customWidth="1"/>
    <col min="3844" max="3847" width="12.7109375" style="51" customWidth="1"/>
    <col min="3848" max="3850" width="23.28515625" style="51" customWidth="1"/>
    <col min="3851" max="3851" width="24.7109375" style="51" customWidth="1"/>
    <col min="3852" max="3853" width="11.7109375" style="51" customWidth="1"/>
    <col min="3854" max="3855" width="24.7109375" style="51" customWidth="1"/>
    <col min="3856" max="3856" width="3.28515625" style="51" customWidth="1"/>
    <col min="3857" max="3857" width="0" style="51" hidden="1" customWidth="1"/>
    <col min="3858" max="4095" width="9.140625" style="51"/>
    <col min="4096" max="4096" width="7.85546875" style="51" customWidth="1"/>
    <col min="4097" max="4098" width="10.140625" style="51" customWidth="1"/>
    <col min="4099" max="4099" width="47.7109375" style="51" customWidth="1"/>
    <col min="4100" max="4103" width="12.7109375" style="51" customWidth="1"/>
    <col min="4104" max="4106" width="23.28515625" style="51" customWidth="1"/>
    <col min="4107" max="4107" width="24.7109375" style="51" customWidth="1"/>
    <col min="4108" max="4109" width="11.7109375" style="51" customWidth="1"/>
    <col min="4110" max="4111" width="24.7109375" style="51" customWidth="1"/>
    <col min="4112" max="4112" width="3.28515625" style="51" customWidth="1"/>
    <col min="4113" max="4113" width="0" style="51" hidden="1" customWidth="1"/>
    <col min="4114" max="4351" width="9.140625" style="51"/>
    <col min="4352" max="4352" width="7.85546875" style="51" customWidth="1"/>
    <col min="4353" max="4354" width="10.140625" style="51" customWidth="1"/>
    <col min="4355" max="4355" width="47.7109375" style="51" customWidth="1"/>
    <col min="4356" max="4359" width="12.7109375" style="51" customWidth="1"/>
    <col min="4360" max="4362" width="23.28515625" style="51" customWidth="1"/>
    <col min="4363" max="4363" width="24.7109375" style="51" customWidth="1"/>
    <col min="4364" max="4365" width="11.7109375" style="51" customWidth="1"/>
    <col min="4366" max="4367" width="24.7109375" style="51" customWidth="1"/>
    <col min="4368" max="4368" width="3.28515625" style="51" customWidth="1"/>
    <col min="4369" max="4369" width="0" style="51" hidden="1" customWidth="1"/>
    <col min="4370" max="4607" width="9.140625" style="51"/>
    <col min="4608" max="4608" width="7.85546875" style="51" customWidth="1"/>
    <col min="4609" max="4610" width="10.140625" style="51" customWidth="1"/>
    <col min="4611" max="4611" width="47.7109375" style="51" customWidth="1"/>
    <col min="4612" max="4615" width="12.7109375" style="51" customWidth="1"/>
    <col min="4616" max="4618" width="23.28515625" style="51" customWidth="1"/>
    <col min="4619" max="4619" width="24.7109375" style="51" customWidth="1"/>
    <col min="4620" max="4621" width="11.7109375" style="51" customWidth="1"/>
    <col min="4622" max="4623" width="24.7109375" style="51" customWidth="1"/>
    <col min="4624" max="4624" width="3.28515625" style="51" customWidth="1"/>
    <col min="4625" max="4625" width="0" style="51" hidden="1" customWidth="1"/>
    <col min="4626" max="4863" width="9.140625" style="51"/>
    <col min="4864" max="4864" width="7.85546875" style="51" customWidth="1"/>
    <col min="4865" max="4866" width="10.140625" style="51" customWidth="1"/>
    <col min="4867" max="4867" width="47.7109375" style="51" customWidth="1"/>
    <col min="4868" max="4871" width="12.7109375" style="51" customWidth="1"/>
    <col min="4872" max="4874" width="23.28515625" style="51" customWidth="1"/>
    <col min="4875" max="4875" width="24.7109375" style="51" customWidth="1"/>
    <col min="4876" max="4877" width="11.7109375" style="51" customWidth="1"/>
    <col min="4878" max="4879" width="24.7109375" style="51" customWidth="1"/>
    <col min="4880" max="4880" width="3.28515625" style="51" customWidth="1"/>
    <col min="4881" max="4881" width="0" style="51" hidden="1" customWidth="1"/>
    <col min="4882" max="5119" width="9.140625" style="51"/>
    <col min="5120" max="5120" width="7.85546875" style="51" customWidth="1"/>
    <col min="5121" max="5122" width="10.140625" style="51" customWidth="1"/>
    <col min="5123" max="5123" width="47.7109375" style="51" customWidth="1"/>
    <col min="5124" max="5127" width="12.7109375" style="51" customWidth="1"/>
    <col min="5128" max="5130" width="23.28515625" style="51" customWidth="1"/>
    <col min="5131" max="5131" width="24.7109375" style="51" customWidth="1"/>
    <col min="5132" max="5133" width="11.7109375" style="51" customWidth="1"/>
    <col min="5134" max="5135" width="24.7109375" style="51" customWidth="1"/>
    <col min="5136" max="5136" width="3.28515625" style="51" customWidth="1"/>
    <col min="5137" max="5137" width="0" style="51" hidden="1" customWidth="1"/>
    <col min="5138" max="5375" width="9.140625" style="51"/>
    <col min="5376" max="5376" width="7.85546875" style="51" customWidth="1"/>
    <col min="5377" max="5378" width="10.140625" style="51" customWidth="1"/>
    <col min="5379" max="5379" width="47.7109375" style="51" customWidth="1"/>
    <col min="5380" max="5383" width="12.7109375" style="51" customWidth="1"/>
    <col min="5384" max="5386" width="23.28515625" style="51" customWidth="1"/>
    <col min="5387" max="5387" width="24.7109375" style="51" customWidth="1"/>
    <col min="5388" max="5389" width="11.7109375" style="51" customWidth="1"/>
    <col min="5390" max="5391" width="24.7109375" style="51" customWidth="1"/>
    <col min="5392" max="5392" width="3.28515625" style="51" customWidth="1"/>
    <col min="5393" max="5393" width="0" style="51" hidden="1" customWidth="1"/>
    <col min="5394" max="5631" width="9.140625" style="51"/>
    <col min="5632" max="5632" width="7.85546875" style="51" customWidth="1"/>
    <col min="5633" max="5634" width="10.140625" style="51" customWidth="1"/>
    <col min="5635" max="5635" width="47.7109375" style="51" customWidth="1"/>
    <col min="5636" max="5639" width="12.7109375" style="51" customWidth="1"/>
    <col min="5640" max="5642" width="23.28515625" style="51" customWidth="1"/>
    <col min="5643" max="5643" width="24.7109375" style="51" customWidth="1"/>
    <col min="5644" max="5645" width="11.7109375" style="51" customWidth="1"/>
    <col min="5646" max="5647" width="24.7109375" style="51" customWidth="1"/>
    <col min="5648" max="5648" width="3.28515625" style="51" customWidth="1"/>
    <col min="5649" max="5649" width="0" style="51" hidden="1" customWidth="1"/>
    <col min="5650" max="5887" width="9.140625" style="51"/>
    <col min="5888" max="5888" width="7.85546875" style="51" customWidth="1"/>
    <col min="5889" max="5890" width="10.140625" style="51" customWidth="1"/>
    <col min="5891" max="5891" width="47.7109375" style="51" customWidth="1"/>
    <col min="5892" max="5895" width="12.7109375" style="51" customWidth="1"/>
    <col min="5896" max="5898" width="23.28515625" style="51" customWidth="1"/>
    <col min="5899" max="5899" width="24.7109375" style="51" customWidth="1"/>
    <col min="5900" max="5901" width="11.7109375" style="51" customWidth="1"/>
    <col min="5902" max="5903" width="24.7109375" style="51" customWidth="1"/>
    <col min="5904" max="5904" width="3.28515625" style="51" customWidth="1"/>
    <col min="5905" max="5905" width="0" style="51" hidden="1" customWidth="1"/>
    <col min="5906" max="6143" width="9.140625" style="51"/>
    <col min="6144" max="6144" width="7.85546875" style="51" customWidth="1"/>
    <col min="6145" max="6146" width="10.140625" style="51" customWidth="1"/>
    <col min="6147" max="6147" width="47.7109375" style="51" customWidth="1"/>
    <col min="6148" max="6151" width="12.7109375" style="51" customWidth="1"/>
    <col min="6152" max="6154" width="23.28515625" style="51" customWidth="1"/>
    <col min="6155" max="6155" width="24.7109375" style="51" customWidth="1"/>
    <col min="6156" max="6157" width="11.7109375" style="51" customWidth="1"/>
    <col min="6158" max="6159" width="24.7109375" style="51" customWidth="1"/>
    <col min="6160" max="6160" width="3.28515625" style="51" customWidth="1"/>
    <col min="6161" max="6161" width="0" style="51" hidden="1" customWidth="1"/>
    <col min="6162" max="6399" width="9.140625" style="51"/>
    <col min="6400" max="6400" width="7.85546875" style="51" customWidth="1"/>
    <col min="6401" max="6402" width="10.140625" style="51" customWidth="1"/>
    <col min="6403" max="6403" width="47.7109375" style="51" customWidth="1"/>
    <col min="6404" max="6407" width="12.7109375" style="51" customWidth="1"/>
    <col min="6408" max="6410" width="23.28515625" style="51" customWidth="1"/>
    <col min="6411" max="6411" width="24.7109375" style="51" customWidth="1"/>
    <col min="6412" max="6413" width="11.7109375" style="51" customWidth="1"/>
    <col min="6414" max="6415" width="24.7109375" style="51" customWidth="1"/>
    <col min="6416" max="6416" width="3.28515625" style="51" customWidth="1"/>
    <col min="6417" max="6417" width="0" style="51" hidden="1" customWidth="1"/>
    <col min="6418" max="6655" width="9.140625" style="51"/>
    <col min="6656" max="6656" width="7.85546875" style="51" customWidth="1"/>
    <col min="6657" max="6658" width="10.140625" style="51" customWidth="1"/>
    <col min="6659" max="6659" width="47.7109375" style="51" customWidth="1"/>
    <col min="6660" max="6663" width="12.7109375" style="51" customWidth="1"/>
    <col min="6664" max="6666" width="23.28515625" style="51" customWidth="1"/>
    <col min="6667" max="6667" width="24.7109375" style="51" customWidth="1"/>
    <col min="6668" max="6669" width="11.7109375" style="51" customWidth="1"/>
    <col min="6670" max="6671" width="24.7109375" style="51" customWidth="1"/>
    <col min="6672" max="6672" width="3.28515625" style="51" customWidth="1"/>
    <col min="6673" max="6673" width="0" style="51" hidden="1" customWidth="1"/>
    <col min="6674" max="6911" width="9.140625" style="51"/>
    <col min="6912" max="6912" width="7.85546875" style="51" customWidth="1"/>
    <col min="6913" max="6914" width="10.140625" style="51" customWidth="1"/>
    <col min="6915" max="6915" width="47.7109375" style="51" customWidth="1"/>
    <col min="6916" max="6919" width="12.7109375" style="51" customWidth="1"/>
    <col min="6920" max="6922" width="23.28515625" style="51" customWidth="1"/>
    <col min="6923" max="6923" width="24.7109375" style="51" customWidth="1"/>
    <col min="6924" max="6925" width="11.7109375" style="51" customWidth="1"/>
    <col min="6926" max="6927" width="24.7109375" style="51" customWidth="1"/>
    <col min="6928" max="6928" width="3.28515625" style="51" customWidth="1"/>
    <col min="6929" max="6929" width="0" style="51" hidden="1" customWidth="1"/>
    <col min="6930" max="7167" width="9.140625" style="51"/>
    <col min="7168" max="7168" width="7.85546875" style="51" customWidth="1"/>
    <col min="7169" max="7170" width="10.140625" style="51" customWidth="1"/>
    <col min="7171" max="7171" width="47.7109375" style="51" customWidth="1"/>
    <col min="7172" max="7175" width="12.7109375" style="51" customWidth="1"/>
    <col min="7176" max="7178" width="23.28515625" style="51" customWidth="1"/>
    <col min="7179" max="7179" width="24.7109375" style="51" customWidth="1"/>
    <col min="7180" max="7181" width="11.7109375" style="51" customWidth="1"/>
    <col min="7182" max="7183" width="24.7109375" style="51" customWidth="1"/>
    <col min="7184" max="7184" width="3.28515625" style="51" customWidth="1"/>
    <col min="7185" max="7185" width="0" style="51" hidden="1" customWidth="1"/>
    <col min="7186" max="7423" width="9.140625" style="51"/>
    <col min="7424" max="7424" width="7.85546875" style="51" customWidth="1"/>
    <col min="7425" max="7426" width="10.140625" style="51" customWidth="1"/>
    <col min="7427" max="7427" width="47.7109375" style="51" customWidth="1"/>
    <col min="7428" max="7431" width="12.7109375" style="51" customWidth="1"/>
    <col min="7432" max="7434" width="23.28515625" style="51" customWidth="1"/>
    <col min="7435" max="7435" width="24.7109375" style="51" customWidth="1"/>
    <col min="7436" max="7437" width="11.7109375" style="51" customWidth="1"/>
    <col min="7438" max="7439" width="24.7109375" style="51" customWidth="1"/>
    <col min="7440" max="7440" width="3.28515625" style="51" customWidth="1"/>
    <col min="7441" max="7441" width="0" style="51" hidden="1" customWidth="1"/>
    <col min="7442" max="7679" width="9.140625" style="51"/>
    <col min="7680" max="7680" width="7.85546875" style="51" customWidth="1"/>
    <col min="7681" max="7682" width="10.140625" style="51" customWidth="1"/>
    <col min="7683" max="7683" width="47.7109375" style="51" customWidth="1"/>
    <col min="7684" max="7687" width="12.7109375" style="51" customWidth="1"/>
    <col min="7688" max="7690" width="23.28515625" style="51" customWidth="1"/>
    <col min="7691" max="7691" width="24.7109375" style="51" customWidth="1"/>
    <col min="7692" max="7693" width="11.7109375" style="51" customWidth="1"/>
    <col min="7694" max="7695" width="24.7109375" style="51" customWidth="1"/>
    <col min="7696" max="7696" width="3.28515625" style="51" customWidth="1"/>
    <col min="7697" max="7697" width="0" style="51" hidden="1" customWidth="1"/>
    <col min="7698" max="7935" width="9.140625" style="51"/>
    <col min="7936" max="7936" width="7.85546875" style="51" customWidth="1"/>
    <col min="7937" max="7938" width="10.140625" style="51" customWidth="1"/>
    <col min="7939" max="7939" width="47.7109375" style="51" customWidth="1"/>
    <col min="7940" max="7943" width="12.7109375" style="51" customWidth="1"/>
    <col min="7944" max="7946" width="23.28515625" style="51" customWidth="1"/>
    <col min="7947" max="7947" width="24.7109375" style="51" customWidth="1"/>
    <col min="7948" max="7949" width="11.7109375" style="51" customWidth="1"/>
    <col min="7950" max="7951" width="24.7109375" style="51" customWidth="1"/>
    <col min="7952" max="7952" width="3.28515625" style="51" customWidth="1"/>
    <col min="7953" max="7953" width="0" style="51" hidden="1" customWidth="1"/>
    <col min="7954" max="8191" width="9.140625" style="51"/>
    <col min="8192" max="8192" width="7.85546875" style="51" customWidth="1"/>
    <col min="8193" max="8194" width="10.140625" style="51" customWidth="1"/>
    <col min="8195" max="8195" width="47.7109375" style="51" customWidth="1"/>
    <col min="8196" max="8199" width="12.7109375" style="51" customWidth="1"/>
    <col min="8200" max="8202" width="23.28515625" style="51" customWidth="1"/>
    <col min="8203" max="8203" width="24.7109375" style="51" customWidth="1"/>
    <col min="8204" max="8205" width="11.7109375" style="51" customWidth="1"/>
    <col min="8206" max="8207" width="24.7109375" style="51" customWidth="1"/>
    <col min="8208" max="8208" width="3.28515625" style="51" customWidth="1"/>
    <col min="8209" max="8209" width="0" style="51" hidden="1" customWidth="1"/>
    <col min="8210" max="8447" width="9.140625" style="51"/>
    <col min="8448" max="8448" width="7.85546875" style="51" customWidth="1"/>
    <col min="8449" max="8450" width="10.140625" style="51" customWidth="1"/>
    <col min="8451" max="8451" width="47.7109375" style="51" customWidth="1"/>
    <col min="8452" max="8455" width="12.7109375" style="51" customWidth="1"/>
    <col min="8456" max="8458" width="23.28515625" style="51" customWidth="1"/>
    <col min="8459" max="8459" width="24.7109375" style="51" customWidth="1"/>
    <col min="8460" max="8461" width="11.7109375" style="51" customWidth="1"/>
    <col min="8462" max="8463" width="24.7109375" style="51" customWidth="1"/>
    <col min="8464" max="8464" width="3.28515625" style="51" customWidth="1"/>
    <col min="8465" max="8465" width="0" style="51" hidden="1" customWidth="1"/>
    <col min="8466" max="8703" width="9.140625" style="51"/>
    <col min="8704" max="8704" width="7.85546875" style="51" customWidth="1"/>
    <col min="8705" max="8706" width="10.140625" style="51" customWidth="1"/>
    <col min="8707" max="8707" width="47.7109375" style="51" customWidth="1"/>
    <col min="8708" max="8711" width="12.7109375" style="51" customWidth="1"/>
    <col min="8712" max="8714" width="23.28515625" style="51" customWidth="1"/>
    <col min="8715" max="8715" width="24.7109375" style="51" customWidth="1"/>
    <col min="8716" max="8717" width="11.7109375" style="51" customWidth="1"/>
    <col min="8718" max="8719" width="24.7109375" style="51" customWidth="1"/>
    <col min="8720" max="8720" width="3.28515625" style="51" customWidth="1"/>
    <col min="8721" max="8721" width="0" style="51" hidden="1" customWidth="1"/>
    <col min="8722" max="8959" width="9.140625" style="51"/>
    <col min="8960" max="8960" width="7.85546875" style="51" customWidth="1"/>
    <col min="8961" max="8962" width="10.140625" style="51" customWidth="1"/>
    <col min="8963" max="8963" width="47.7109375" style="51" customWidth="1"/>
    <col min="8964" max="8967" width="12.7109375" style="51" customWidth="1"/>
    <col min="8968" max="8970" width="23.28515625" style="51" customWidth="1"/>
    <col min="8971" max="8971" width="24.7109375" style="51" customWidth="1"/>
    <col min="8972" max="8973" width="11.7109375" style="51" customWidth="1"/>
    <col min="8974" max="8975" width="24.7109375" style="51" customWidth="1"/>
    <col min="8976" max="8976" width="3.28515625" style="51" customWidth="1"/>
    <col min="8977" max="8977" width="0" style="51" hidden="1" customWidth="1"/>
    <col min="8978" max="9215" width="9.140625" style="51"/>
    <col min="9216" max="9216" width="7.85546875" style="51" customWidth="1"/>
    <col min="9217" max="9218" width="10.140625" style="51" customWidth="1"/>
    <col min="9219" max="9219" width="47.7109375" style="51" customWidth="1"/>
    <col min="9220" max="9223" width="12.7109375" style="51" customWidth="1"/>
    <col min="9224" max="9226" width="23.28515625" style="51" customWidth="1"/>
    <col min="9227" max="9227" width="24.7109375" style="51" customWidth="1"/>
    <col min="9228" max="9229" width="11.7109375" style="51" customWidth="1"/>
    <col min="9230" max="9231" width="24.7109375" style="51" customWidth="1"/>
    <col min="9232" max="9232" width="3.28515625" style="51" customWidth="1"/>
    <col min="9233" max="9233" width="0" style="51" hidden="1" customWidth="1"/>
    <col min="9234" max="9471" width="9.140625" style="51"/>
    <col min="9472" max="9472" width="7.85546875" style="51" customWidth="1"/>
    <col min="9473" max="9474" width="10.140625" style="51" customWidth="1"/>
    <col min="9475" max="9475" width="47.7109375" style="51" customWidth="1"/>
    <col min="9476" max="9479" width="12.7109375" style="51" customWidth="1"/>
    <col min="9480" max="9482" width="23.28515625" style="51" customWidth="1"/>
    <col min="9483" max="9483" width="24.7109375" style="51" customWidth="1"/>
    <col min="9484" max="9485" width="11.7109375" style="51" customWidth="1"/>
    <col min="9486" max="9487" width="24.7109375" style="51" customWidth="1"/>
    <col min="9488" max="9488" width="3.28515625" style="51" customWidth="1"/>
    <col min="9489" max="9489" width="0" style="51" hidden="1" customWidth="1"/>
    <col min="9490" max="9727" width="9.140625" style="51"/>
    <col min="9728" max="9728" width="7.85546875" style="51" customWidth="1"/>
    <col min="9729" max="9730" width="10.140625" style="51" customWidth="1"/>
    <col min="9731" max="9731" width="47.7109375" style="51" customWidth="1"/>
    <col min="9732" max="9735" width="12.7109375" style="51" customWidth="1"/>
    <col min="9736" max="9738" width="23.28515625" style="51" customWidth="1"/>
    <col min="9739" max="9739" width="24.7109375" style="51" customWidth="1"/>
    <col min="9740" max="9741" width="11.7109375" style="51" customWidth="1"/>
    <col min="9742" max="9743" width="24.7109375" style="51" customWidth="1"/>
    <col min="9744" max="9744" width="3.28515625" style="51" customWidth="1"/>
    <col min="9745" max="9745" width="0" style="51" hidden="1" customWidth="1"/>
    <col min="9746" max="9983" width="9.140625" style="51"/>
    <col min="9984" max="9984" width="7.85546875" style="51" customWidth="1"/>
    <col min="9985" max="9986" width="10.140625" style="51" customWidth="1"/>
    <col min="9987" max="9987" width="47.7109375" style="51" customWidth="1"/>
    <col min="9988" max="9991" width="12.7109375" style="51" customWidth="1"/>
    <col min="9992" max="9994" width="23.28515625" style="51" customWidth="1"/>
    <col min="9995" max="9995" width="24.7109375" style="51" customWidth="1"/>
    <col min="9996" max="9997" width="11.7109375" style="51" customWidth="1"/>
    <col min="9998" max="9999" width="24.7109375" style="51" customWidth="1"/>
    <col min="10000" max="10000" width="3.28515625" style="51" customWidth="1"/>
    <col min="10001" max="10001" width="0" style="51" hidden="1" customWidth="1"/>
    <col min="10002" max="10239" width="9.140625" style="51"/>
    <col min="10240" max="10240" width="7.85546875" style="51" customWidth="1"/>
    <col min="10241" max="10242" width="10.140625" style="51" customWidth="1"/>
    <col min="10243" max="10243" width="47.7109375" style="51" customWidth="1"/>
    <col min="10244" max="10247" width="12.7109375" style="51" customWidth="1"/>
    <col min="10248" max="10250" width="23.28515625" style="51" customWidth="1"/>
    <col min="10251" max="10251" width="24.7109375" style="51" customWidth="1"/>
    <col min="10252" max="10253" width="11.7109375" style="51" customWidth="1"/>
    <col min="10254" max="10255" width="24.7109375" style="51" customWidth="1"/>
    <col min="10256" max="10256" width="3.28515625" style="51" customWidth="1"/>
    <col min="10257" max="10257" width="0" style="51" hidden="1" customWidth="1"/>
    <col min="10258" max="10495" width="9.140625" style="51"/>
    <col min="10496" max="10496" width="7.85546875" style="51" customWidth="1"/>
    <col min="10497" max="10498" width="10.140625" style="51" customWidth="1"/>
    <col min="10499" max="10499" width="47.7109375" style="51" customWidth="1"/>
    <col min="10500" max="10503" width="12.7109375" style="51" customWidth="1"/>
    <col min="10504" max="10506" width="23.28515625" style="51" customWidth="1"/>
    <col min="10507" max="10507" width="24.7109375" style="51" customWidth="1"/>
    <col min="10508" max="10509" width="11.7109375" style="51" customWidth="1"/>
    <col min="10510" max="10511" width="24.7109375" style="51" customWidth="1"/>
    <col min="10512" max="10512" width="3.28515625" style="51" customWidth="1"/>
    <col min="10513" max="10513" width="0" style="51" hidden="1" customWidth="1"/>
    <col min="10514" max="10751" width="9.140625" style="51"/>
    <col min="10752" max="10752" width="7.85546875" style="51" customWidth="1"/>
    <col min="10753" max="10754" width="10.140625" style="51" customWidth="1"/>
    <col min="10755" max="10755" width="47.7109375" style="51" customWidth="1"/>
    <col min="10756" max="10759" width="12.7109375" style="51" customWidth="1"/>
    <col min="10760" max="10762" width="23.28515625" style="51" customWidth="1"/>
    <col min="10763" max="10763" width="24.7109375" style="51" customWidth="1"/>
    <col min="10764" max="10765" width="11.7109375" style="51" customWidth="1"/>
    <col min="10766" max="10767" width="24.7109375" style="51" customWidth="1"/>
    <col min="10768" max="10768" width="3.28515625" style="51" customWidth="1"/>
    <col min="10769" max="10769" width="0" style="51" hidden="1" customWidth="1"/>
    <col min="10770" max="11007" width="9.140625" style="51"/>
    <col min="11008" max="11008" width="7.85546875" style="51" customWidth="1"/>
    <col min="11009" max="11010" width="10.140625" style="51" customWidth="1"/>
    <col min="11011" max="11011" width="47.7109375" style="51" customWidth="1"/>
    <col min="11012" max="11015" width="12.7109375" style="51" customWidth="1"/>
    <col min="11016" max="11018" width="23.28515625" style="51" customWidth="1"/>
    <col min="11019" max="11019" width="24.7109375" style="51" customWidth="1"/>
    <col min="11020" max="11021" width="11.7109375" style="51" customWidth="1"/>
    <col min="11022" max="11023" width="24.7109375" style="51" customWidth="1"/>
    <col min="11024" max="11024" width="3.28515625" style="51" customWidth="1"/>
    <col min="11025" max="11025" width="0" style="51" hidden="1" customWidth="1"/>
    <col min="11026" max="11263" width="9.140625" style="51"/>
    <col min="11264" max="11264" width="7.85546875" style="51" customWidth="1"/>
    <col min="11265" max="11266" width="10.140625" style="51" customWidth="1"/>
    <col min="11267" max="11267" width="47.7109375" style="51" customWidth="1"/>
    <col min="11268" max="11271" width="12.7109375" style="51" customWidth="1"/>
    <col min="11272" max="11274" width="23.28515625" style="51" customWidth="1"/>
    <col min="11275" max="11275" width="24.7109375" style="51" customWidth="1"/>
    <col min="11276" max="11277" width="11.7109375" style="51" customWidth="1"/>
    <col min="11278" max="11279" width="24.7109375" style="51" customWidth="1"/>
    <col min="11280" max="11280" width="3.28515625" style="51" customWidth="1"/>
    <col min="11281" max="11281" width="0" style="51" hidden="1" customWidth="1"/>
    <col min="11282" max="11519" width="9.140625" style="51"/>
    <col min="11520" max="11520" width="7.85546875" style="51" customWidth="1"/>
    <col min="11521" max="11522" width="10.140625" style="51" customWidth="1"/>
    <col min="11523" max="11523" width="47.7109375" style="51" customWidth="1"/>
    <col min="11524" max="11527" width="12.7109375" style="51" customWidth="1"/>
    <col min="11528" max="11530" width="23.28515625" style="51" customWidth="1"/>
    <col min="11531" max="11531" width="24.7109375" style="51" customWidth="1"/>
    <col min="11532" max="11533" width="11.7109375" style="51" customWidth="1"/>
    <col min="11534" max="11535" width="24.7109375" style="51" customWidth="1"/>
    <col min="11536" max="11536" width="3.28515625" style="51" customWidth="1"/>
    <col min="11537" max="11537" width="0" style="51" hidden="1" customWidth="1"/>
    <col min="11538" max="11775" width="9.140625" style="51"/>
    <col min="11776" max="11776" width="7.85546875" style="51" customWidth="1"/>
    <col min="11777" max="11778" width="10.140625" style="51" customWidth="1"/>
    <col min="11779" max="11779" width="47.7109375" style="51" customWidth="1"/>
    <col min="11780" max="11783" width="12.7109375" style="51" customWidth="1"/>
    <col min="11784" max="11786" width="23.28515625" style="51" customWidth="1"/>
    <col min="11787" max="11787" width="24.7109375" style="51" customWidth="1"/>
    <col min="11788" max="11789" width="11.7109375" style="51" customWidth="1"/>
    <col min="11790" max="11791" width="24.7109375" style="51" customWidth="1"/>
    <col min="11792" max="11792" width="3.28515625" style="51" customWidth="1"/>
    <col min="11793" max="11793" width="0" style="51" hidden="1" customWidth="1"/>
    <col min="11794" max="12031" width="9.140625" style="51"/>
    <col min="12032" max="12032" width="7.85546875" style="51" customWidth="1"/>
    <col min="12033" max="12034" width="10.140625" style="51" customWidth="1"/>
    <col min="12035" max="12035" width="47.7109375" style="51" customWidth="1"/>
    <col min="12036" max="12039" width="12.7109375" style="51" customWidth="1"/>
    <col min="12040" max="12042" width="23.28515625" style="51" customWidth="1"/>
    <col min="12043" max="12043" width="24.7109375" style="51" customWidth="1"/>
    <col min="12044" max="12045" width="11.7109375" style="51" customWidth="1"/>
    <col min="12046" max="12047" width="24.7109375" style="51" customWidth="1"/>
    <col min="12048" max="12048" width="3.28515625" style="51" customWidth="1"/>
    <col min="12049" max="12049" width="0" style="51" hidden="1" customWidth="1"/>
    <col min="12050" max="12287" width="9.140625" style="51"/>
    <col min="12288" max="12288" width="7.85546875" style="51" customWidth="1"/>
    <col min="12289" max="12290" width="10.140625" style="51" customWidth="1"/>
    <col min="12291" max="12291" width="47.7109375" style="51" customWidth="1"/>
    <col min="12292" max="12295" width="12.7109375" style="51" customWidth="1"/>
    <col min="12296" max="12298" width="23.28515625" style="51" customWidth="1"/>
    <col min="12299" max="12299" width="24.7109375" style="51" customWidth="1"/>
    <col min="12300" max="12301" width="11.7109375" style="51" customWidth="1"/>
    <col min="12302" max="12303" width="24.7109375" style="51" customWidth="1"/>
    <col min="12304" max="12304" width="3.28515625" style="51" customWidth="1"/>
    <col min="12305" max="12305" width="0" style="51" hidden="1" customWidth="1"/>
    <col min="12306" max="12543" width="9.140625" style="51"/>
    <col min="12544" max="12544" width="7.85546875" style="51" customWidth="1"/>
    <col min="12545" max="12546" width="10.140625" style="51" customWidth="1"/>
    <col min="12547" max="12547" width="47.7109375" style="51" customWidth="1"/>
    <col min="12548" max="12551" width="12.7109375" style="51" customWidth="1"/>
    <col min="12552" max="12554" width="23.28515625" style="51" customWidth="1"/>
    <col min="12555" max="12555" width="24.7109375" style="51" customWidth="1"/>
    <col min="12556" max="12557" width="11.7109375" style="51" customWidth="1"/>
    <col min="12558" max="12559" width="24.7109375" style="51" customWidth="1"/>
    <col min="12560" max="12560" width="3.28515625" style="51" customWidth="1"/>
    <col min="12561" max="12561" width="0" style="51" hidden="1" customWidth="1"/>
    <col min="12562" max="12799" width="9.140625" style="51"/>
    <col min="12800" max="12800" width="7.85546875" style="51" customWidth="1"/>
    <col min="12801" max="12802" width="10.140625" style="51" customWidth="1"/>
    <col min="12803" max="12803" width="47.7109375" style="51" customWidth="1"/>
    <col min="12804" max="12807" width="12.7109375" style="51" customWidth="1"/>
    <col min="12808" max="12810" width="23.28515625" style="51" customWidth="1"/>
    <col min="12811" max="12811" width="24.7109375" style="51" customWidth="1"/>
    <col min="12812" max="12813" width="11.7109375" style="51" customWidth="1"/>
    <col min="12814" max="12815" width="24.7109375" style="51" customWidth="1"/>
    <col min="12816" max="12816" width="3.28515625" style="51" customWidth="1"/>
    <col min="12817" max="12817" width="0" style="51" hidden="1" customWidth="1"/>
    <col min="12818" max="13055" width="9.140625" style="51"/>
    <col min="13056" max="13056" width="7.85546875" style="51" customWidth="1"/>
    <col min="13057" max="13058" width="10.140625" style="51" customWidth="1"/>
    <col min="13059" max="13059" width="47.7109375" style="51" customWidth="1"/>
    <col min="13060" max="13063" width="12.7109375" style="51" customWidth="1"/>
    <col min="13064" max="13066" width="23.28515625" style="51" customWidth="1"/>
    <col min="13067" max="13067" width="24.7109375" style="51" customWidth="1"/>
    <col min="13068" max="13069" width="11.7109375" style="51" customWidth="1"/>
    <col min="13070" max="13071" width="24.7109375" style="51" customWidth="1"/>
    <col min="13072" max="13072" width="3.28515625" style="51" customWidth="1"/>
    <col min="13073" max="13073" width="0" style="51" hidden="1" customWidth="1"/>
    <col min="13074" max="13311" width="9.140625" style="51"/>
    <col min="13312" max="13312" width="7.85546875" style="51" customWidth="1"/>
    <col min="13313" max="13314" width="10.140625" style="51" customWidth="1"/>
    <col min="13315" max="13315" width="47.7109375" style="51" customWidth="1"/>
    <col min="13316" max="13319" width="12.7109375" style="51" customWidth="1"/>
    <col min="13320" max="13322" width="23.28515625" style="51" customWidth="1"/>
    <col min="13323" max="13323" width="24.7109375" style="51" customWidth="1"/>
    <col min="13324" max="13325" width="11.7109375" style="51" customWidth="1"/>
    <col min="13326" max="13327" width="24.7109375" style="51" customWidth="1"/>
    <col min="13328" max="13328" width="3.28515625" style="51" customWidth="1"/>
    <col min="13329" max="13329" width="0" style="51" hidden="1" customWidth="1"/>
    <col min="13330" max="13567" width="9.140625" style="51"/>
    <col min="13568" max="13568" width="7.85546875" style="51" customWidth="1"/>
    <col min="13569" max="13570" width="10.140625" style="51" customWidth="1"/>
    <col min="13571" max="13571" width="47.7109375" style="51" customWidth="1"/>
    <col min="13572" max="13575" width="12.7109375" style="51" customWidth="1"/>
    <col min="13576" max="13578" width="23.28515625" style="51" customWidth="1"/>
    <col min="13579" max="13579" width="24.7109375" style="51" customWidth="1"/>
    <col min="13580" max="13581" width="11.7109375" style="51" customWidth="1"/>
    <col min="13582" max="13583" width="24.7109375" style="51" customWidth="1"/>
    <col min="13584" max="13584" width="3.28515625" style="51" customWidth="1"/>
    <col min="13585" max="13585" width="0" style="51" hidden="1" customWidth="1"/>
    <col min="13586" max="13823" width="9.140625" style="51"/>
    <col min="13824" max="13824" width="7.85546875" style="51" customWidth="1"/>
    <col min="13825" max="13826" width="10.140625" style="51" customWidth="1"/>
    <col min="13827" max="13827" width="47.7109375" style="51" customWidth="1"/>
    <col min="13828" max="13831" width="12.7109375" style="51" customWidth="1"/>
    <col min="13832" max="13834" width="23.28515625" style="51" customWidth="1"/>
    <col min="13835" max="13835" width="24.7109375" style="51" customWidth="1"/>
    <col min="13836" max="13837" width="11.7109375" style="51" customWidth="1"/>
    <col min="13838" max="13839" width="24.7109375" style="51" customWidth="1"/>
    <col min="13840" max="13840" width="3.28515625" style="51" customWidth="1"/>
    <col min="13841" max="13841" width="0" style="51" hidden="1" customWidth="1"/>
    <col min="13842" max="14079" width="9.140625" style="51"/>
    <col min="14080" max="14080" width="7.85546875" style="51" customWidth="1"/>
    <col min="14081" max="14082" width="10.140625" style="51" customWidth="1"/>
    <col min="14083" max="14083" width="47.7109375" style="51" customWidth="1"/>
    <col min="14084" max="14087" width="12.7109375" style="51" customWidth="1"/>
    <col min="14088" max="14090" width="23.28515625" style="51" customWidth="1"/>
    <col min="14091" max="14091" width="24.7109375" style="51" customWidth="1"/>
    <col min="14092" max="14093" width="11.7109375" style="51" customWidth="1"/>
    <col min="14094" max="14095" width="24.7109375" style="51" customWidth="1"/>
    <col min="14096" max="14096" width="3.28515625" style="51" customWidth="1"/>
    <col min="14097" max="14097" width="0" style="51" hidden="1" customWidth="1"/>
    <col min="14098" max="14335" width="9.140625" style="51"/>
    <col min="14336" max="14336" width="7.85546875" style="51" customWidth="1"/>
    <col min="14337" max="14338" width="10.140625" style="51" customWidth="1"/>
    <col min="14339" max="14339" width="47.7109375" style="51" customWidth="1"/>
    <col min="14340" max="14343" width="12.7109375" style="51" customWidth="1"/>
    <col min="14344" max="14346" width="23.28515625" style="51" customWidth="1"/>
    <col min="14347" max="14347" width="24.7109375" style="51" customWidth="1"/>
    <col min="14348" max="14349" width="11.7109375" style="51" customWidth="1"/>
    <col min="14350" max="14351" width="24.7109375" style="51" customWidth="1"/>
    <col min="14352" max="14352" width="3.28515625" style="51" customWidth="1"/>
    <col min="14353" max="14353" width="0" style="51" hidden="1" customWidth="1"/>
    <col min="14354" max="14591" width="9.140625" style="51"/>
    <col min="14592" max="14592" width="7.85546875" style="51" customWidth="1"/>
    <col min="14593" max="14594" width="10.140625" style="51" customWidth="1"/>
    <col min="14595" max="14595" width="47.7109375" style="51" customWidth="1"/>
    <col min="14596" max="14599" width="12.7109375" style="51" customWidth="1"/>
    <col min="14600" max="14602" width="23.28515625" style="51" customWidth="1"/>
    <col min="14603" max="14603" width="24.7109375" style="51" customWidth="1"/>
    <col min="14604" max="14605" width="11.7109375" style="51" customWidth="1"/>
    <col min="14606" max="14607" width="24.7109375" style="51" customWidth="1"/>
    <col min="14608" max="14608" width="3.28515625" style="51" customWidth="1"/>
    <col min="14609" max="14609" width="0" style="51" hidden="1" customWidth="1"/>
    <col min="14610" max="14847" width="9.140625" style="51"/>
    <col min="14848" max="14848" width="7.85546875" style="51" customWidth="1"/>
    <col min="14849" max="14850" width="10.140625" style="51" customWidth="1"/>
    <col min="14851" max="14851" width="47.7109375" style="51" customWidth="1"/>
    <col min="14852" max="14855" width="12.7109375" style="51" customWidth="1"/>
    <col min="14856" max="14858" width="23.28515625" style="51" customWidth="1"/>
    <col min="14859" max="14859" width="24.7109375" style="51" customWidth="1"/>
    <col min="14860" max="14861" width="11.7109375" style="51" customWidth="1"/>
    <col min="14862" max="14863" width="24.7109375" style="51" customWidth="1"/>
    <col min="14864" max="14864" width="3.28515625" style="51" customWidth="1"/>
    <col min="14865" max="14865" width="0" style="51" hidden="1" customWidth="1"/>
    <col min="14866" max="15103" width="9.140625" style="51"/>
    <col min="15104" max="15104" width="7.85546875" style="51" customWidth="1"/>
    <col min="15105" max="15106" width="10.140625" style="51" customWidth="1"/>
    <col min="15107" max="15107" width="47.7109375" style="51" customWidth="1"/>
    <col min="15108" max="15111" width="12.7109375" style="51" customWidth="1"/>
    <col min="15112" max="15114" width="23.28515625" style="51" customWidth="1"/>
    <col min="15115" max="15115" width="24.7109375" style="51" customWidth="1"/>
    <col min="15116" max="15117" width="11.7109375" style="51" customWidth="1"/>
    <col min="15118" max="15119" width="24.7109375" style="51" customWidth="1"/>
    <col min="15120" max="15120" width="3.28515625" style="51" customWidth="1"/>
    <col min="15121" max="15121" width="0" style="51" hidden="1" customWidth="1"/>
    <col min="15122" max="15359" width="9.140625" style="51"/>
    <col min="15360" max="15360" width="7.85546875" style="51" customWidth="1"/>
    <col min="15361" max="15362" width="10.140625" style="51" customWidth="1"/>
    <col min="15363" max="15363" width="47.7109375" style="51" customWidth="1"/>
    <col min="15364" max="15367" width="12.7109375" style="51" customWidth="1"/>
    <col min="15368" max="15370" width="23.28515625" style="51" customWidth="1"/>
    <col min="15371" max="15371" width="24.7109375" style="51" customWidth="1"/>
    <col min="15372" max="15373" width="11.7109375" style="51" customWidth="1"/>
    <col min="15374" max="15375" width="24.7109375" style="51" customWidth="1"/>
    <col min="15376" max="15376" width="3.28515625" style="51" customWidth="1"/>
    <col min="15377" max="15377" width="0" style="51" hidden="1" customWidth="1"/>
    <col min="15378" max="15615" width="9.140625" style="51"/>
    <col min="15616" max="15616" width="7.85546875" style="51" customWidth="1"/>
    <col min="15617" max="15618" width="10.140625" style="51" customWidth="1"/>
    <col min="15619" max="15619" width="47.7109375" style="51" customWidth="1"/>
    <col min="15620" max="15623" width="12.7109375" style="51" customWidth="1"/>
    <col min="15624" max="15626" width="23.28515625" style="51" customWidth="1"/>
    <col min="15627" max="15627" width="24.7109375" style="51" customWidth="1"/>
    <col min="15628" max="15629" width="11.7109375" style="51" customWidth="1"/>
    <col min="15630" max="15631" width="24.7109375" style="51" customWidth="1"/>
    <col min="15632" max="15632" width="3.28515625" style="51" customWidth="1"/>
    <col min="15633" max="15633" width="0" style="51" hidden="1" customWidth="1"/>
    <col min="15634" max="15871" width="9.140625" style="51"/>
    <col min="15872" max="15872" width="7.85546875" style="51" customWidth="1"/>
    <col min="15873" max="15874" width="10.140625" style="51" customWidth="1"/>
    <col min="15875" max="15875" width="47.7109375" style="51" customWidth="1"/>
    <col min="15876" max="15879" width="12.7109375" style="51" customWidth="1"/>
    <col min="15880" max="15882" width="23.28515625" style="51" customWidth="1"/>
    <col min="15883" max="15883" width="24.7109375" style="51" customWidth="1"/>
    <col min="15884" max="15885" width="11.7109375" style="51" customWidth="1"/>
    <col min="15886" max="15887" width="24.7109375" style="51" customWidth="1"/>
    <col min="15888" max="15888" width="3.28515625" style="51" customWidth="1"/>
    <col min="15889" max="15889" width="0" style="51" hidden="1" customWidth="1"/>
    <col min="15890" max="16127" width="9.140625" style="51"/>
    <col min="16128" max="16128" width="7.85546875" style="51" customWidth="1"/>
    <col min="16129" max="16130" width="10.140625" style="51" customWidth="1"/>
    <col min="16131" max="16131" width="47.7109375" style="51" customWidth="1"/>
    <col min="16132" max="16135" width="12.7109375" style="51" customWidth="1"/>
    <col min="16136" max="16138" width="23.28515625" style="51" customWidth="1"/>
    <col min="16139" max="16139" width="24.7109375" style="51" customWidth="1"/>
    <col min="16140" max="16141" width="11.7109375" style="51" customWidth="1"/>
    <col min="16142" max="16143" width="24.7109375" style="51" customWidth="1"/>
    <col min="16144" max="16144" width="3.28515625" style="51" customWidth="1"/>
    <col min="16145" max="16145" width="0" style="51" hidden="1" customWidth="1"/>
    <col min="16146" max="16384" width="9.140625" style="51"/>
  </cols>
  <sheetData>
    <row r="1" spans="1:20" ht="13.15" customHeight="1" x14ac:dyDescent="0.2">
      <c r="A1" s="992" t="s">
        <v>121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992"/>
      <c r="P1" s="992"/>
      <c r="Q1" s="992"/>
      <c r="R1" s="992"/>
      <c r="T1" s="51"/>
    </row>
    <row r="2" spans="1:20" ht="18" customHeight="1" x14ac:dyDescent="0.2">
      <c r="A2" s="992" t="s">
        <v>259</v>
      </c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992"/>
      <c r="O2" s="992"/>
      <c r="P2" s="992"/>
      <c r="Q2" s="992"/>
      <c r="R2" s="992"/>
      <c r="T2" s="51"/>
    </row>
    <row r="3" spans="1:20" s="102" customFormat="1" ht="47.65" customHeight="1" x14ac:dyDescent="0.2">
      <c r="A3" s="1016" t="s">
        <v>260</v>
      </c>
      <c r="B3" s="1016"/>
      <c r="C3" s="1016"/>
      <c r="D3" s="1016"/>
      <c r="E3" s="1016"/>
      <c r="F3" s="1016"/>
      <c r="G3" s="1016"/>
      <c r="H3" s="1016"/>
      <c r="I3" s="1016"/>
      <c r="J3" s="1016"/>
      <c r="K3" s="1016"/>
      <c r="L3" s="1016"/>
      <c r="M3" s="1016"/>
      <c r="N3" s="1016"/>
      <c r="O3" s="1016"/>
      <c r="P3" s="1016"/>
      <c r="Q3" s="1016"/>
      <c r="R3" s="1016"/>
    </row>
    <row r="4" spans="1:20" x14ac:dyDescent="0.2">
      <c r="A4" s="1017" t="s">
        <v>532</v>
      </c>
      <c r="B4" s="1017"/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  <c r="T4" s="51"/>
    </row>
    <row r="5" spans="1:20" s="48" customFormat="1" ht="13.9" customHeight="1" x14ac:dyDescent="0.2">
      <c r="A5" s="41"/>
      <c r="B5" s="41"/>
      <c r="C5" s="61"/>
      <c r="D5" s="103"/>
      <c r="E5" s="103"/>
      <c r="F5" s="104"/>
      <c r="G5" s="105"/>
      <c r="H5" s="105"/>
      <c r="I5" s="105"/>
      <c r="J5" s="105"/>
      <c r="K5" s="103"/>
      <c r="L5" s="106"/>
      <c r="M5" s="107"/>
      <c r="N5" s="107"/>
      <c r="O5" s="106"/>
      <c r="P5" s="107"/>
      <c r="Q5" s="108"/>
      <c r="R5" s="109"/>
      <c r="T5" s="108"/>
    </row>
    <row r="6" spans="1:20" s="48" customFormat="1" ht="29.65" customHeight="1" x14ac:dyDescent="0.2">
      <c r="A6" s="1018" t="s">
        <v>262</v>
      </c>
      <c r="B6" s="1018" t="s">
        <v>263</v>
      </c>
      <c r="C6" s="1019" t="s">
        <v>513</v>
      </c>
      <c r="D6" s="1020" t="s">
        <v>264</v>
      </c>
      <c r="E6" s="1020"/>
      <c r="F6" s="1020" t="s">
        <v>265</v>
      </c>
      <c r="G6" s="1021" t="s">
        <v>130</v>
      </c>
      <c r="H6" s="1021"/>
      <c r="I6" s="1021"/>
      <c r="J6" s="1021"/>
      <c r="K6" s="1034" t="s">
        <v>266</v>
      </c>
      <c r="L6" s="1035" t="s">
        <v>267</v>
      </c>
      <c r="M6" s="1035"/>
      <c r="N6" s="1035"/>
      <c r="O6" s="1035"/>
      <c r="P6" s="1036" t="s">
        <v>142</v>
      </c>
      <c r="Q6" s="284"/>
      <c r="R6" s="284"/>
      <c r="T6" s="1036" t="s">
        <v>142</v>
      </c>
    </row>
    <row r="7" spans="1:20" s="48" customFormat="1" ht="29.65" customHeight="1" x14ac:dyDescent="0.2">
      <c r="A7" s="1038"/>
      <c r="B7" s="1038"/>
      <c r="C7" s="1039"/>
      <c r="D7" s="1040"/>
      <c r="E7" s="1040"/>
      <c r="F7" s="1040"/>
      <c r="G7" s="389" t="s">
        <v>268</v>
      </c>
      <c r="H7" s="389" t="s">
        <v>269</v>
      </c>
      <c r="I7" s="389" t="s">
        <v>270</v>
      </c>
      <c r="J7" s="389" t="s">
        <v>271</v>
      </c>
      <c r="K7" s="1041"/>
      <c r="L7" s="374" t="s">
        <v>141</v>
      </c>
      <c r="M7" s="1036" t="s">
        <v>140</v>
      </c>
      <c r="N7" s="1036"/>
      <c r="O7" s="374" t="s">
        <v>1</v>
      </c>
      <c r="P7" s="1042"/>
      <c r="Q7" s="284"/>
      <c r="R7" s="284"/>
      <c r="T7" s="1042"/>
    </row>
    <row r="8" spans="1:20" s="48" customFormat="1" x14ac:dyDescent="0.2">
      <c r="A8" s="396"/>
      <c r="B8" s="395"/>
      <c r="C8" s="395"/>
      <c r="D8" s="391"/>
      <c r="E8" s="391"/>
      <c r="F8" s="391"/>
      <c r="G8" s="392"/>
      <c r="H8" s="392"/>
      <c r="I8" s="392"/>
      <c r="J8" s="392"/>
      <c r="K8" s="393"/>
      <c r="L8" s="386"/>
      <c r="M8" s="386"/>
      <c r="N8" s="386"/>
      <c r="O8" s="386"/>
      <c r="P8" s="413"/>
      <c r="Q8" s="388"/>
      <c r="R8" s="387"/>
      <c r="T8" s="385"/>
    </row>
    <row r="9" spans="1:20" ht="65.650000000000006" customHeight="1" x14ac:dyDescent="0.2">
      <c r="A9" s="424">
        <v>1</v>
      </c>
      <c r="B9" s="421">
        <v>21130</v>
      </c>
      <c r="C9" s="423" t="s">
        <v>4</v>
      </c>
      <c r="D9" s="988" t="s">
        <v>123</v>
      </c>
      <c r="E9" s="989"/>
      <c r="F9" s="93" t="s">
        <v>550</v>
      </c>
      <c r="G9" s="422" t="s">
        <v>233</v>
      </c>
      <c r="H9" s="422" t="s">
        <v>233</v>
      </c>
      <c r="I9" s="422" t="s">
        <v>234</v>
      </c>
      <c r="J9" s="422" t="s">
        <v>234</v>
      </c>
      <c r="K9" s="426" t="s">
        <v>552</v>
      </c>
      <c r="L9" s="347">
        <v>1200000</v>
      </c>
      <c r="M9" s="1013"/>
      <c r="N9" s="1013"/>
      <c r="O9" s="348">
        <f>+L9</f>
        <v>1200000</v>
      </c>
      <c r="P9" s="49"/>
      <c r="Q9" s="51"/>
      <c r="R9" s="51"/>
      <c r="T9" s="51"/>
    </row>
    <row r="10" spans="1:20" ht="85.5" customHeight="1" x14ac:dyDescent="0.2">
      <c r="A10" s="421">
        <v>2</v>
      </c>
      <c r="B10" s="425">
        <v>18080</v>
      </c>
      <c r="C10" s="44" t="s">
        <v>429</v>
      </c>
      <c r="D10" s="988" t="s">
        <v>299</v>
      </c>
      <c r="E10" s="989"/>
      <c r="F10" s="93" t="s">
        <v>550</v>
      </c>
      <c r="G10" s="422" t="s">
        <v>233</v>
      </c>
      <c r="H10" s="422" t="s">
        <v>233</v>
      </c>
      <c r="I10" s="422" t="s">
        <v>234</v>
      </c>
      <c r="J10" s="422" t="s">
        <v>234</v>
      </c>
      <c r="K10" s="426" t="s">
        <v>553</v>
      </c>
      <c r="L10" s="347">
        <v>3300000</v>
      </c>
      <c r="M10" s="1013"/>
      <c r="N10" s="1013"/>
      <c r="O10" s="348">
        <f>+L10</f>
        <v>3300000</v>
      </c>
      <c r="P10" s="49"/>
      <c r="Q10" s="44" t="s">
        <v>480</v>
      </c>
      <c r="R10" s="371" t="s">
        <v>430</v>
      </c>
      <c r="T10" s="51"/>
    </row>
    <row r="11" spans="1:20" s="48" customFormat="1" x14ac:dyDescent="0.2">
      <c r="A11" s="252"/>
      <c r="B11" s="378"/>
      <c r="C11" s="72"/>
      <c r="D11" s="980"/>
      <c r="E11" s="980"/>
      <c r="F11" s="373"/>
      <c r="G11" s="74"/>
      <c r="H11" s="74"/>
      <c r="I11" s="74"/>
      <c r="J11" s="74"/>
      <c r="K11" s="99"/>
      <c r="L11" s="54"/>
      <c r="M11" s="991"/>
      <c r="N11" s="991"/>
      <c r="O11" s="67"/>
      <c r="P11" s="381"/>
      <c r="Q11" s="319"/>
      <c r="R11" s="319"/>
      <c r="T11" s="319"/>
    </row>
    <row r="12" spans="1:20" s="60" customFormat="1" x14ac:dyDescent="0.2">
      <c r="A12" s="68"/>
      <c r="B12" s="72"/>
      <c r="C12" s="68" t="s">
        <v>1</v>
      </c>
      <c r="D12" s="1043"/>
      <c r="E12" s="1043"/>
      <c r="F12" s="397"/>
      <c r="G12" s="398"/>
      <c r="H12" s="398"/>
      <c r="I12" s="398"/>
      <c r="J12" s="398"/>
      <c r="K12" s="133"/>
      <c r="L12" s="71">
        <f>SUM(L8:L11)</f>
        <v>4500000</v>
      </c>
      <c r="M12" s="990">
        <f>SUM(M8:N11)</f>
        <v>0</v>
      </c>
      <c r="N12" s="990"/>
      <c r="O12" s="71">
        <f>SUM(O8:O11)</f>
        <v>4500000</v>
      </c>
      <c r="P12" s="414">
        <f>+L12+M12-O12</f>
        <v>0</v>
      </c>
      <c r="Q12" s="321"/>
      <c r="R12" s="321"/>
      <c r="T12" s="261">
        <f>+P12+Q12-S12</f>
        <v>0</v>
      </c>
    </row>
    <row r="13" spans="1:20" s="60" customFormat="1" ht="19.899999999999999" hidden="1" customHeight="1" x14ac:dyDescent="0.2">
      <c r="A13" s="306"/>
      <c r="B13" s="307"/>
      <c r="C13" s="308"/>
      <c r="D13" s="309"/>
      <c r="E13" s="309"/>
      <c r="F13" s="309"/>
      <c r="G13" s="310"/>
      <c r="H13" s="310"/>
      <c r="I13" s="310"/>
      <c r="J13" s="310"/>
      <c r="K13" s="372"/>
      <c r="L13" s="312"/>
      <c r="M13" s="313"/>
      <c r="N13" s="313"/>
      <c r="O13" s="314"/>
      <c r="P13" s="415"/>
      <c r="Q13" s="59"/>
      <c r="R13" s="80"/>
      <c r="T13" s="315"/>
    </row>
    <row r="14" spans="1:20" s="60" customFormat="1" ht="21" thickBot="1" x14ac:dyDescent="0.25">
      <c r="A14" s="55"/>
      <c r="B14" s="56"/>
      <c r="C14" s="57"/>
      <c r="D14" s="58"/>
      <c r="E14" s="58"/>
      <c r="F14" s="58"/>
      <c r="G14" s="75"/>
      <c r="H14" s="75"/>
      <c r="I14" s="75"/>
      <c r="J14" s="75"/>
      <c r="K14" s="298"/>
      <c r="L14" s="316"/>
      <c r="M14" s="317"/>
      <c r="N14" s="317"/>
      <c r="O14" s="316"/>
      <c r="P14" s="416"/>
      <c r="Q14" s="63"/>
      <c r="R14" s="81"/>
      <c r="T14" s="318"/>
    </row>
    <row r="15" spans="1:20" ht="19.899999999999999" customHeight="1" x14ac:dyDescent="0.2">
      <c r="A15" s="997" t="s">
        <v>358</v>
      </c>
      <c r="B15" s="998"/>
      <c r="C15" s="998"/>
      <c r="L15" s="999" t="s">
        <v>146</v>
      </c>
      <c r="M15" s="999"/>
      <c r="N15" s="999"/>
      <c r="O15" s="999"/>
      <c r="P15" s="417"/>
      <c r="Q15" s="64"/>
      <c r="R15" s="82"/>
      <c r="T15" s="380"/>
    </row>
    <row r="16" spans="1:20" hidden="1" x14ac:dyDescent="0.2">
      <c r="A16" s="382"/>
      <c r="C16" s="383"/>
      <c r="L16" s="384"/>
      <c r="M16" s="384"/>
      <c r="N16" s="384"/>
      <c r="O16" s="384"/>
      <c r="P16" s="417"/>
      <c r="R16" s="83"/>
      <c r="T16" s="380"/>
    </row>
    <row r="17" spans="1:20" x14ac:dyDescent="0.2">
      <c r="A17" s="292"/>
      <c r="B17" s="992"/>
      <c r="C17" s="992"/>
      <c r="G17" s="101"/>
      <c r="H17" s="101"/>
      <c r="I17" s="101"/>
      <c r="J17" s="101"/>
      <c r="M17" s="384"/>
      <c r="N17" s="384"/>
      <c r="P17" s="417"/>
      <c r="R17" s="83"/>
      <c r="T17" s="380"/>
    </row>
    <row r="18" spans="1:20" ht="22.5" customHeight="1" x14ac:dyDescent="0.2">
      <c r="A18" s="292"/>
      <c r="B18" s="1044" t="s">
        <v>222</v>
      </c>
      <c r="C18" s="1044"/>
      <c r="D18" s="375"/>
      <c r="E18" s="375"/>
      <c r="G18" s="101"/>
      <c r="H18" s="101"/>
      <c r="I18" s="101"/>
      <c r="J18" s="101"/>
      <c r="L18" s="1005" t="s">
        <v>148</v>
      </c>
      <c r="M18" s="1005"/>
      <c r="N18" s="1005"/>
      <c r="O18" s="1005"/>
      <c r="P18" s="1006"/>
      <c r="Q18" s="377"/>
      <c r="R18" s="111"/>
      <c r="T18" s="51"/>
    </row>
    <row r="19" spans="1:20" ht="19.899999999999999" customHeight="1" x14ac:dyDescent="0.2">
      <c r="A19" s="292"/>
      <c r="B19" s="992" t="s">
        <v>147</v>
      </c>
      <c r="C19" s="992"/>
      <c r="G19" s="101"/>
      <c r="H19" s="101"/>
      <c r="I19" s="101"/>
      <c r="J19" s="101"/>
      <c r="L19" s="993" t="s">
        <v>119</v>
      </c>
      <c r="M19" s="993"/>
      <c r="N19" s="993"/>
      <c r="O19" s="993"/>
      <c r="P19" s="994"/>
      <c r="R19" s="83"/>
      <c r="T19" s="51"/>
    </row>
    <row r="20" spans="1:20" ht="4.1500000000000004" customHeight="1" thickBot="1" x14ac:dyDescent="0.25">
      <c r="A20" s="292"/>
      <c r="C20" s="53"/>
      <c r="G20" s="101"/>
      <c r="H20" s="101"/>
      <c r="I20" s="101"/>
      <c r="J20" s="101"/>
      <c r="M20" s="384"/>
      <c r="N20" s="384"/>
      <c r="P20" s="417"/>
      <c r="R20" s="83"/>
      <c r="T20" s="380"/>
    </row>
    <row r="21" spans="1:20" ht="19.899999999999999" customHeight="1" x14ac:dyDescent="0.2">
      <c r="A21" s="1023" t="s">
        <v>149</v>
      </c>
      <c r="B21" s="1024"/>
      <c r="C21" s="1024"/>
      <c r="D21" s="1024"/>
      <c r="E21" s="1024"/>
      <c r="F21" s="1024"/>
      <c r="G21" s="1024"/>
      <c r="H21" s="1024"/>
      <c r="I21" s="1024"/>
      <c r="J21" s="1024"/>
      <c r="K21" s="1024"/>
      <c r="L21" s="1024"/>
      <c r="M21" s="1024"/>
      <c r="N21" s="1024"/>
      <c r="O21" s="1024"/>
      <c r="P21" s="1025"/>
      <c r="Q21" s="288"/>
      <c r="R21" s="289"/>
      <c r="T21" s="51"/>
    </row>
    <row r="22" spans="1:20" hidden="1" x14ac:dyDescent="0.2">
      <c r="A22" s="292"/>
      <c r="P22" s="417"/>
      <c r="R22" s="83"/>
      <c r="T22" s="380"/>
    </row>
    <row r="23" spans="1:20" hidden="1" x14ac:dyDescent="0.2">
      <c r="A23" s="292"/>
      <c r="P23" s="417"/>
      <c r="R23" s="83"/>
      <c r="T23" s="380"/>
    </row>
    <row r="24" spans="1:20" x14ac:dyDescent="0.2">
      <c r="A24" s="292"/>
      <c r="C24" s="62"/>
      <c r="J24" s="992"/>
      <c r="K24" s="992"/>
      <c r="L24" s="992"/>
      <c r="P24" s="417"/>
      <c r="R24" s="83"/>
      <c r="T24" s="380"/>
    </row>
    <row r="25" spans="1:20" ht="25.15" customHeight="1" x14ac:dyDescent="0.2">
      <c r="A25" s="292"/>
      <c r="B25" s="329"/>
      <c r="C25" s="375" t="s">
        <v>156</v>
      </c>
      <c r="D25" s="375"/>
      <c r="E25" s="114"/>
      <c r="F25" s="1009" t="s">
        <v>155</v>
      </c>
      <c r="G25" s="1009"/>
      <c r="H25" s="1009"/>
      <c r="I25" s="115"/>
      <c r="J25" s="1009" t="s">
        <v>235</v>
      </c>
      <c r="K25" s="1009"/>
      <c r="L25" s="1009"/>
      <c r="N25" s="114"/>
      <c r="O25" s="1005" t="s">
        <v>151</v>
      </c>
      <c r="P25" s="1006"/>
      <c r="Q25" s="377"/>
      <c r="R25" s="83"/>
      <c r="T25" s="51"/>
    </row>
    <row r="26" spans="1:20" ht="19.899999999999999" customHeight="1" x14ac:dyDescent="0.2">
      <c r="A26" s="292"/>
      <c r="B26" s="329"/>
      <c r="C26" s="376" t="s">
        <v>157</v>
      </c>
      <c r="E26" s="114"/>
      <c r="F26" s="992" t="s">
        <v>531</v>
      </c>
      <c r="G26" s="992"/>
      <c r="H26" s="992"/>
      <c r="J26" s="992" t="s">
        <v>153</v>
      </c>
      <c r="K26" s="992"/>
      <c r="L26" s="992"/>
      <c r="N26" s="114"/>
      <c r="O26" s="1007" t="s">
        <v>153</v>
      </c>
      <c r="P26" s="1008"/>
      <c r="R26" s="83"/>
      <c r="T26" s="51"/>
    </row>
    <row r="27" spans="1:20" ht="19.899999999999999" customHeight="1" x14ac:dyDescent="0.2">
      <c r="A27" s="292"/>
      <c r="B27" s="329"/>
      <c r="C27" s="376"/>
      <c r="E27" s="114"/>
      <c r="G27" s="116"/>
      <c r="H27" s="116"/>
      <c r="J27" s="116"/>
      <c r="L27" s="376"/>
      <c r="N27" s="114"/>
      <c r="O27" s="379"/>
      <c r="P27" s="417"/>
      <c r="R27" s="83"/>
      <c r="T27" s="380"/>
    </row>
    <row r="28" spans="1:20" hidden="1" x14ac:dyDescent="0.2">
      <c r="A28" s="292"/>
      <c r="C28" s="62"/>
      <c r="P28" s="417"/>
      <c r="R28" s="83"/>
      <c r="T28" s="380"/>
    </row>
    <row r="29" spans="1:20" x14ac:dyDescent="0.2">
      <c r="A29" s="292"/>
      <c r="C29" s="62"/>
      <c r="E29" s="1009"/>
      <c r="F29" s="1009"/>
      <c r="P29" s="417"/>
      <c r="R29" s="83"/>
      <c r="T29" s="380"/>
    </row>
    <row r="30" spans="1:20" ht="25.15" customHeight="1" x14ac:dyDescent="0.2">
      <c r="A30" s="292"/>
      <c r="B30" s="329"/>
      <c r="C30" s="375" t="s">
        <v>150</v>
      </c>
      <c r="D30" s="114"/>
      <c r="E30" s="375"/>
      <c r="F30" s="1022" t="s">
        <v>248</v>
      </c>
      <c r="G30" s="1022"/>
      <c r="H30" s="1022"/>
      <c r="J30" s="1009" t="s">
        <v>159</v>
      </c>
      <c r="K30" s="1009"/>
      <c r="L30" s="1009"/>
      <c r="N30" s="114"/>
      <c r="O30" s="1005" t="s">
        <v>152</v>
      </c>
      <c r="P30" s="1006"/>
      <c r="Q30" s="377"/>
      <c r="R30" s="83"/>
      <c r="T30" s="51"/>
    </row>
    <row r="31" spans="1:20" ht="19.899999999999999" customHeight="1" x14ac:dyDescent="0.2">
      <c r="A31" s="292"/>
      <c r="C31" s="376" t="s">
        <v>153</v>
      </c>
      <c r="D31" s="114"/>
      <c r="F31" s="992" t="s">
        <v>249</v>
      </c>
      <c r="G31" s="992"/>
      <c r="H31" s="992"/>
      <c r="J31" s="992" t="s">
        <v>153</v>
      </c>
      <c r="K31" s="992"/>
      <c r="L31" s="992"/>
      <c r="N31" s="114"/>
      <c r="O31" s="1007" t="s">
        <v>153</v>
      </c>
      <c r="P31" s="1008"/>
      <c r="R31" s="83"/>
      <c r="T31" s="51"/>
    </row>
    <row r="32" spans="1:20" ht="10.15" customHeight="1" thickBot="1" x14ac:dyDescent="0.25">
      <c r="A32" s="293"/>
      <c r="B32" s="330"/>
      <c r="C32" s="297"/>
      <c r="D32" s="294"/>
      <c r="E32" s="294"/>
      <c r="F32" s="294"/>
      <c r="G32" s="295"/>
      <c r="H32" s="295"/>
      <c r="I32" s="295"/>
      <c r="J32" s="295"/>
      <c r="K32" s="294"/>
      <c r="L32" s="298"/>
      <c r="M32" s="296"/>
      <c r="N32" s="296"/>
      <c r="O32" s="298"/>
      <c r="P32" s="418"/>
      <c r="Q32" s="117"/>
      <c r="R32" s="118"/>
      <c r="T32" s="299"/>
    </row>
  </sheetData>
  <mergeCells count="45">
    <mergeCell ref="T6:T7"/>
    <mergeCell ref="K6:K7"/>
    <mergeCell ref="L6:O6"/>
    <mergeCell ref="P6:P7"/>
    <mergeCell ref="M7:N7"/>
    <mergeCell ref="A21:P21"/>
    <mergeCell ref="D11:E11"/>
    <mergeCell ref="M11:N11"/>
    <mergeCell ref="D12:E12"/>
    <mergeCell ref="M12:N12"/>
    <mergeCell ref="A15:C15"/>
    <mergeCell ref="L15:O15"/>
    <mergeCell ref="B17:C17"/>
    <mergeCell ref="B18:C18"/>
    <mergeCell ref="L18:P18"/>
    <mergeCell ref="B19:C19"/>
    <mergeCell ref="L19:P19"/>
    <mergeCell ref="O30:P30"/>
    <mergeCell ref="F31:H31"/>
    <mergeCell ref="J31:L31"/>
    <mergeCell ref="O31:P31"/>
    <mergeCell ref="J24:L24"/>
    <mergeCell ref="F25:H25"/>
    <mergeCell ref="J25:L25"/>
    <mergeCell ref="O25:P25"/>
    <mergeCell ref="F26:H26"/>
    <mergeCell ref="J26:L26"/>
    <mergeCell ref="O26:P26"/>
    <mergeCell ref="E29:F29"/>
    <mergeCell ref="F30:H30"/>
    <mergeCell ref="J30:L30"/>
    <mergeCell ref="D10:E10"/>
    <mergeCell ref="M10:N10"/>
    <mergeCell ref="M9:N9"/>
    <mergeCell ref="D9:E9"/>
    <mergeCell ref="A1:R1"/>
    <mergeCell ref="A2:R2"/>
    <mergeCell ref="A3:R3"/>
    <mergeCell ref="A4:R4"/>
    <mergeCell ref="A6:A7"/>
    <mergeCell ref="B6:B7"/>
    <mergeCell ref="C6:C7"/>
    <mergeCell ref="D6:E7"/>
    <mergeCell ref="F6:F7"/>
    <mergeCell ref="G6:J6"/>
  </mergeCells>
  <printOptions horizontalCentered="1"/>
  <pageMargins left="0.39370078740157483" right="0.31496062992125984" top="0.19685039370078741" bottom="0.27559055118110237" header="0.19685039370078741" footer="7.874015748031496E-2"/>
  <pageSetup paperSize="14" scale="72" fitToHeight="0" orientation="landscape" r:id="rId1"/>
  <headerFooter alignWithMargins="0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4"/>
  <sheetViews>
    <sheetView zoomScale="70" zoomScaleNormal="70" workbookViewId="0">
      <pane xSplit="3" ySplit="7" topLeftCell="D8" activePane="bottomRight" state="frozen"/>
      <selection pane="topRight" activeCell="D1" sqref="D1"/>
      <selection pane="bottomLeft" activeCell="A9" sqref="A9"/>
      <selection pane="bottomRight" activeCell="C18" sqref="C18"/>
    </sheetView>
  </sheetViews>
  <sheetFormatPr defaultColWidth="9.140625" defaultRowHeight="20.25" x14ac:dyDescent="0.2"/>
  <cols>
    <col min="1" max="1" width="10.85546875" style="482" bestFit="1" customWidth="1"/>
    <col min="2" max="2" width="15.5703125" style="543" customWidth="1"/>
    <col min="3" max="3" width="39.7109375" style="53" customWidth="1"/>
    <col min="4" max="4" width="7.7109375" style="474" customWidth="1"/>
    <col min="5" max="5" width="7.28515625" style="474" customWidth="1"/>
    <col min="6" max="6" width="15.7109375" style="474" customWidth="1"/>
    <col min="7" max="10" width="12.5703125" style="76" customWidth="1"/>
    <col min="11" max="11" width="12.5703125" style="474" customWidth="1"/>
    <col min="12" max="12" width="17.42578125" style="110" customWidth="1"/>
    <col min="13" max="14" width="4.7109375" style="530" customWidth="1"/>
    <col min="15" max="15" width="18" style="110" customWidth="1"/>
    <col min="16" max="16" width="16.85546875" style="476" customWidth="1"/>
    <col min="17" max="17" width="9.28515625" style="480" hidden="1" customWidth="1"/>
    <col min="18" max="18" width="14.42578125" style="119" hidden="1" customWidth="1"/>
    <col min="19" max="19" width="10.28515625" style="51" customWidth="1"/>
    <col min="20" max="20" width="68.140625" style="480" customWidth="1"/>
    <col min="21" max="255" width="9.140625" style="51"/>
    <col min="256" max="256" width="7.85546875" style="51" customWidth="1"/>
    <col min="257" max="258" width="10.140625" style="51" customWidth="1"/>
    <col min="259" max="259" width="47.7109375" style="51" customWidth="1"/>
    <col min="260" max="263" width="12.7109375" style="51" customWidth="1"/>
    <col min="264" max="266" width="23.28515625" style="51" customWidth="1"/>
    <col min="267" max="267" width="24.7109375" style="51" customWidth="1"/>
    <col min="268" max="269" width="11.7109375" style="51" customWidth="1"/>
    <col min="270" max="271" width="24.7109375" style="51" customWidth="1"/>
    <col min="272" max="272" width="3.28515625" style="51" customWidth="1"/>
    <col min="273" max="273" width="0" style="51" hidden="1" customWidth="1"/>
    <col min="274" max="511" width="9.140625" style="51"/>
    <col min="512" max="512" width="7.85546875" style="51" customWidth="1"/>
    <col min="513" max="514" width="10.140625" style="51" customWidth="1"/>
    <col min="515" max="515" width="47.7109375" style="51" customWidth="1"/>
    <col min="516" max="519" width="12.7109375" style="51" customWidth="1"/>
    <col min="520" max="522" width="23.28515625" style="51" customWidth="1"/>
    <col min="523" max="523" width="24.7109375" style="51" customWidth="1"/>
    <col min="524" max="525" width="11.7109375" style="51" customWidth="1"/>
    <col min="526" max="527" width="24.7109375" style="51" customWidth="1"/>
    <col min="528" max="528" width="3.28515625" style="51" customWidth="1"/>
    <col min="529" max="529" width="0" style="51" hidden="1" customWidth="1"/>
    <col min="530" max="767" width="9.140625" style="51"/>
    <col min="768" max="768" width="7.85546875" style="51" customWidth="1"/>
    <col min="769" max="770" width="10.140625" style="51" customWidth="1"/>
    <col min="771" max="771" width="47.7109375" style="51" customWidth="1"/>
    <col min="772" max="775" width="12.7109375" style="51" customWidth="1"/>
    <col min="776" max="778" width="23.28515625" style="51" customWidth="1"/>
    <col min="779" max="779" width="24.7109375" style="51" customWidth="1"/>
    <col min="780" max="781" width="11.7109375" style="51" customWidth="1"/>
    <col min="782" max="783" width="24.7109375" style="51" customWidth="1"/>
    <col min="784" max="784" width="3.28515625" style="51" customWidth="1"/>
    <col min="785" max="785" width="0" style="51" hidden="1" customWidth="1"/>
    <col min="786" max="1023" width="9.140625" style="51"/>
    <col min="1024" max="1024" width="7.85546875" style="51" customWidth="1"/>
    <col min="1025" max="1026" width="10.140625" style="51" customWidth="1"/>
    <col min="1027" max="1027" width="47.7109375" style="51" customWidth="1"/>
    <col min="1028" max="1031" width="12.7109375" style="51" customWidth="1"/>
    <col min="1032" max="1034" width="23.28515625" style="51" customWidth="1"/>
    <col min="1035" max="1035" width="24.7109375" style="51" customWidth="1"/>
    <col min="1036" max="1037" width="11.7109375" style="51" customWidth="1"/>
    <col min="1038" max="1039" width="24.7109375" style="51" customWidth="1"/>
    <col min="1040" max="1040" width="3.28515625" style="51" customWidth="1"/>
    <col min="1041" max="1041" width="0" style="51" hidden="1" customWidth="1"/>
    <col min="1042" max="1279" width="9.140625" style="51"/>
    <col min="1280" max="1280" width="7.85546875" style="51" customWidth="1"/>
    <col min="1281" max="1282" width="10.140625" style="51" customWidth="1"/>
    <col min="1283" max="1283" width="47.7109375" style="51" customWidth="1"/>
    <col min="1284" max="1287" width="12.7109375" style="51" customWidth="1"/>
    <col min="1288" max="1290" width="23.28515625" style="51" customWidth="1"/>
    <col min="1291" max="1291" width="24.7109375" style="51" customWidth="1"/>
    <col min="1292" max="1293" width="11.7109375" style="51" customWidth="1"/>
    <col min="1294" max="1295" width="24.7109375" style="51" customWidth="1"/>
    <col min="1296" max="1296" width="3.28515625" style="51" customWidth="1"/>
    <col min="1297" max="1297" width="0" style="51" hidden="1" customWidth="1"/>
    <col min="1298" max="1535" width="9.140625" style="51"/>
    <col min="1536" max="1536" width="7.85546875" style="51" customWidth="1"/>
    <col min="1537" max="1538" width="10.140625" style="51" customWidth="1"/>
    <col min="1539" max="1539" width="47.7109375" style="51" customWidth="1"/>
    <col min="1540" max="1543" width="12.7109375" style="51" customWidth="1"/>
    <col min="1544" max="1546" width="23.28515625" style="51" customWidth="1"/>
    <col min="1547" max="1547" width="24.7109375" style="51" customWidth="1"/>
    <col min="1548" max="1549" width="11.7109375" style="51" customWidth="1"/>
    <col min="1550" max="1551" width="24.7109375" style="51" customWidth="1"/>
    <col min="1552" max="1552" width="3.28515625" style="51" customWidth="1"/>
    <col min="1553" max="1553" width="0" style="51" hidden="1" customWidth="1"/>
    <col min="1554" max="1791" width="9.140625" style="51"/>
    <col min="1792" max="1792" width="7.85546875" style="51" customWidth="1"/>
    <col min="1793" max="1794" width="10.140625" style="51" customWidth="1"/>
    <col min="1795" max="1795" width="47.7109375" style="51" customWidth="1"/>
    <col min="1796" max="1799" width="12.7109375" style="51" customWidth="1"/>
    <col min="1800" max="1802" width="23.28515625" style="51" customWidth="1"/>
    <col min="1803" max="1803" width="24.7109375" style="51" customWidth="1"/>
    <col min="1804" max="1805" width="11.7109375" style="51" customWidth="1"/>
    <col min="1806" max="1807" width="24.7109375" style="51" customWidth="1"/>
    <col min="1808" max="1808" width="3.28515625" style="51" customWidth="1"/>
    <col min="1809" max="1809" width="0" style="51" hidden="1" customWidth="1"/>
    <col min="1810" max="2047" width="9.140625" style="51"/>
    <col min="2048" max="2048" width="7.85546875" style="51" customWidth="1"/>
    <col min="2049" max="2050" width="10.140625" style="51" customWidth="1"/>
    <col min="2051" max="2051" width="47.7109375" style="51" customWidth="1"/>
    <col min="2052" max="2055" width="12.7109375" style="51" customWidth="1"/>
    <col min="2056" max="2058" width="23.28515625" style="51" customWidth="1"/>
    <col min="2059" max="2059" width="24.7109375" style="51" customWidth="1"/>
    <col min="2060" max="2061" width="11.7109375" style="51" customWidth="1"/>
    <col min="2062" max="2063" width="24.7109375" style="51" customWidth="1"/>
    <col min="2064" max="2064" width="3.28515625" style="51" customWidth="1"/>
    <col min="2065" max="2065" width="0" style="51" hidden="1" customWidth="1"/>
    <col min="2066" max="2303" width="9.140625" style="51"/>
    <col min="2304" max="2304" width="7.85546875" style="51" customWidth="1"/>
    <col min="2305" max="2306" width="10.140625" style="51" customWidth="1"/>
    <col min="2307" max="2307" width="47.7109375" style="51" customWidth="1"/>
    <col min="2308" max="2311" width="12.7109375" style="51" customWidth="1"/>
    <col min="2312" max="2314" width="23.28515625" style="51" customWidth="1"/>
    <col min="2315" max="2315" width="24.7109375" style="51" customWidth="1"/>
    <col min="2316" max="2317" width="11.7109375" style="51" customWidth="1"/>
    <col min="2318" max="2319" width="24.7109375" style="51" customWidth="1"/>
    <col min="2320" max="2320" width="3.28515625" style="51" customWidth="1"/>
    <col min="2321" max="2321" width="0" style="51" hidden="1" customWidth="1"/>
    <col min="2322" max="2559" width="9.140625" style="51"/>
    <col min="2560" max="2560" width="7.85546875" style="51" customWidth="1"/>
    <col min="2561" max="2562" width="10.140625" style="51" customWidth="1"/>
    <col min="2563" max="2563" width="47.7109375" style="51" customWidth="1"/>
    <col min="2564" max="2567" width="12.7109375" style="51" customWidth="1"/>
    <col min="2568" max="2570" width="23.28515625" style="51" customWidth="1"/>
    <col min="2571" max="2571" width="24.7109375" style="51" customWidth="1"/>
    <col min="2572" max="2573" width="11.7109375" style="51" customWidth="1"/>
    <col min="2574" max="2575" width="24.7109375" style="51" customWidth="1"/>
    <col min="2576" max="2576" width="3.28515625" style="51" customWidth="1"/>
    <col min="2577" max="2577" width="0" style="51" hidden="1" customWidth="1"/>
    <col min="2578" max="2815" width="9.140625" style="51"/>
    <col min="2816" max="2816" width="7.85546875" style="51" customWidth="1"/>
    <col min="2817" max="2818" width="10.140625" style="51" customWidth="1"/>
    <col min="2819" max="2819" width="47.7109375" style="51" customWidth="1"/>
    <col min="2820" max="2823" width="12.7109375" style="51" customWidth="1"/>
    <col min="2824" max="2826" width="23.28515625" style="51" customWidth="1"/>
    <col min="2827" max="2827" width="24.7109375" style="51" customWidth="1"/>
    <col min="2828" max="2829" width="11.7109375" style="51" customWidth="1"/>
    <col min="2830" max="2831" width="24.7109375" style="51" customWidth="1"/>
    <col min="2832" max="2832" width="3.28515625" style="51" customWidth="1"/>
    <col min="2833" max="2833" width="0" style="51" hidden="1" customWidth="1"/>
    <col min="2834" max="3071" width="9.140625" style="51"/>
    <col min="3072" max="3072" width="7.85546875" style="51" customWidth="1"/>
    <col min="3073" max="3074" width="10.140625" style="51" customWidth="1"/>
    <col min="3075" max="3075" width="47.7109375" style="51" customWidth="1"/>
    <col min="3076" max="3079" width="12.7109375" style="51" customWidth="1"/>
    <col min="3080" max="3082" width="23.28515625" style="51" customWidth="1"/>
    <col min="3083" max="3083" width="24.7109375" style="51" customWidth="1"/>
    <col min="3084" max="3085" width="11.7109375" style="51" customWidth="1"/>
    <col min="3086" max="3087" width="24.7109375" style="51" customWidth="1"/>
    <col min="3088" max="3088" width="3.28515625" style="51" customWidth="1"/>
    <col min="3089" max="3089" width="0" style="51" hidden="1" customWidth="1"/>
    <col min="3090" max="3327" width="9.140625" style="51"/>
    <col min="3328" max="3328" width="7.85546875" style="51" customWidth="1"/>
    <col min="3329" max="3330" width="10.140625" style="51" customWidth="1"/>
    <col min="3331" max="3331" width="47.7109375" style="51" customWidth="1"/>
    <col min="3332" max="3335" width="12.7109375" style="51" customWidth="1"/>
    <col min="3336" max="3338" width="23.28515625" style="51" customWidth="1"/>
    <col min="3339" max="3339" width="24.7109375" style="51" customWidth="1"/>
    <col min="3340" max="3341" width="11.7109375" style="51" customWidth="1"/>
    <col min="3342" max="3343" width="24.7109375" style="51" customWidth="1"/>
    <col min="3344" max="3344" width="3.28515625" style="51" customWidth="1"/>
    <col min="3345" max="3345" width="0" style="51" hidden="1" customWidth="1"/>
    <col min="3346" max="3583" width="9.140625" style="51"/>
    <col min="3584" max="3584" width="7.85546875" style="51" customWidth="1"/>
    <col min="3585" max="3586" width="10.140625" style="51" customWidth="1"/>
    <col min="3587" max="3587" width="47.7109375" style="51" customWidth="1"/>
    <col min="3588" max="3591" width="12.7109375" style="51" customWidth="1"/>
    <col min="3592" max="3594" width="23.28515625" style="51" customWidth="1"/>
    <col min="3595" max="3595" width="24.7109375" style="51" customWidth="1"/>
    <col min="3596" max="3597" width="11.7109375" style="51" customWidth="1"/>
    <col min="3598" max="3599" width="24.7109375" style="51" customWidth="1"/>
    <col min="3600" max="3600" width="3.28515625" style="51" customWidth="1"/>
    <col min="3601" max="3601" width="0" style="51" hidden="1" customWidth="1"/>
    <col min="3602" max="3839" width="9.140625" style="51"/>
    <col min="3840" max="3840" width="7.85546875" style="51" customWidth="1"/>
    <col min="3841" max="3842" width="10.140625" style="51" customWidth="1"/>
    <col min="3843" max="3843" width="47.7109375" style="51" customWidth="1"/>
    <col min="3844" max="3847" width="12.7109375" style="51" customWidth="1"/>
    <col min="3848" max="3850" width="23.28515625" style="51" customWidth="1"/>
    <col min="3851" max="3851" width="24.7109375" style="51" customWidth="1"/>
    <col min="3852" max="3853" width="11.7109375" style="51" customWidth="1"/>
    <col min="3854" max="3855" width="24.7109375" style="51" customWidth="1"/>
    <col min="3856" max="3856" width="3.28515625" style="51" customWidth="1"/>
    <col min="3857" max="3857" width="0" style="51" hidden="1" customWidth="1"/>
    <col min="3858" max="4095" width="9.140625" style="51"/>
    <col min="4096" max="4096" width="7.85546875" style="51" customWidth="1"/>
    <col min="4097" max="4098" width="10.140625" style="51" customWidth="1"/>
    <col min="4099" max="4099" width="47.7109375" style="51" customWidth="1"/>
    <col min="4100" max="4103" width="12.7109375" style="51" customWidth="1"/>
    <col min="4104" max="4106" width="23.28515625" style="51" customWidth="1"/>
    <col min="4107" max="4107" width="24.7109375" style="51" customWidth="1"/>
    <col min="4108" max="4109" width="11.7109375" style="51" customWidth="1"/>
    <col min="4110" max="4111" width="24.7109375" style="51" customWidth="1"/>
    <col min="4112" max="4112" width="3.28515625" style="51" customWidth="1"/>
    <col min="4113" max="4113" width="0" style="51" hidden="1" customWidth="1"/>
    <col min="4114" max="4351" width="9.140625" style="51"/>
    <col min="4352" max="4352" width="7.85546875" style="51" customWidth="1"/>
    <col min="4353" max="4354" width="10.140625" style="51" customWidth="1"/>
    <col min="4355" max="4355" width="47.7109375" style="51" customWidth="1"/>
    <col min="4356" max="4359" width="12.7109375" style="51" customWidth="1"/>
    <col min="4360" max="4362" width="23.28515625" style="51" customWidth="1"/>
    <col min="4363" max="4363" width="24.7109375" style="51" customWidth="1"/>
    <col min="4364" max="4365" width="11.7109375" style="51" customWidth="1"/>
    <col min="4366" max="4367" width="24.7109375" style="51" customWidth="1"/>
    <col min="4368" max="4368" width="3.28515625" style="51" customWidth="1"/>
    <col min="4369" max="4369" width="0" style="51" hidden="1" customWidth="1"/>
    <col min="4370" max="4607" width="9.140625" style="51"/>
    <col min="4608" max="4608" width="7.85546875" style="51" customWidth="1"/>
    <col min="4609" max="4610" width="10.140625" style="51" customWidth="1"/>
    <col min="4611" max="4611" width="47.7109375" style="51" customWidth="1"/>
    <col min="4612" max="4615" width="12.7109375" style="51" customWidth="1"/>
    <col min="4616" max="4618" width="23.28515625" style="51" customWidth="1"/>
    <col min="4619" max="4619" width="24.7109375" style="51" customWidth="1"/>
    <col min="4620" max="4621" width="11.7109375" style="51" customWidth="1"/>
    <col min="4622" max="4623" width="24.7109375" style="51" customWidth="1"/>
    <col min="4624" max="4624" width="3.28515625" style="51" customWidth="1"/>
    <col min="4625" max="4625" width="0" style="51" hidden="1" customWidth="1"/>
    <col min="4626" max="4863" width="9.140625" style="51"/>
    <col min="4864" max="4864" width="7.85546875" style="51" customWidth="1"/>
    <col min="4865" max="4866" width="10.140625" style="51" customWidth="1"/>
    <col min="4867" max="4867" width="47.7109375" style="51" customWidth="1"/>
    <col min="4868" max="4871" width="12.7109375" style="51" customWidth="1"/>
    <col min="4872" max="4874" width="23.28515625" style="51" customWidth="1"/>
    <col min="4875" max="4875" width="24.7109375" style="51" customWidth="1"/>
    <col min="4876" max="4877" width="11.7109375" style="51" customWidth="1"/>
    <col min="4878" max="4879" width="24.7109375" style="51" customWidth="1"/>
    <col min="4880" max="4880" width="3.28515625" style="51" customWidth="1"/>
    <col min="4881" max="4881" width="0" style="51" hidden="1" customWidth="1"/>
    <col min="4882" max="5119" width="9.140625" style="51"/>
    <col min="5120" max="5120" width="7.85546875" style="51" customWidth="1"/>
    <col min="5121" max="5122" width="10.140625" style="51" customWidth="1"/>
    <col min="5123" max="5123" width="47.7109375" style="51" customWidth="1"/>
    <col min="5124" max="5127" width="12.7109375" style="51" customWidth="1"/>
    <col min="5128" max="5130" width="23.28515625" style="51" customWidth="1"/>
    <col min="5131" max="5131" width="24.7109375" style="51" customWidth="1"/>
    <col min="5132" max="5133" width="11.7109375" style="51" customWidth="1"/>
    <col min="5134" max="5135" width="24.7109375" style="51" customWidth="1"/>
    <col min="5136" max="5136" width="3.28515625" style="51" customWidth="1"/>
    <col min="5137" max="5137" width="0" style="51" hidden="1" customWidth="1"/>
    <col min="5138" max="5375" width="9.140625" style="51"/>
    <col min="5376" max="5376" width="7.85546875" style="51" customWidth="1"/>
    <col min="5377" max="5378" width="10.140625" style="51" customWidth="1"/>
    <col min="5379" max="5379" width="47.7109375" style="51" customWidth="1"/>
    <col min="5380" max="5383" width="12.7109375" style="51" customWidth="1"/>
    <col min="5384" max="5386" width="23.28515625" style="51" customWidth="1"/>
    <col min="5387" max="5387" width="24.7109375" style="51" customWidth="1"/>
    <col min="5388" max="5389" width="11.7109375" style="51" customWidth="1"/>
    <col min="5390" max="5391" width="24.7109375" style="51" customWidth="1"/>
    <col min="5392" max="5392" width="3.28515625" style="51" customWidth="1"/>
    <col min="5393" max="5393" width="0" style="51" hidden="1" customWidth="1"/>
    <col min="5394" max="5631" width="9.140625" style="51"/>
    <col min="5632" max="5632" width="7.85546875" style="51" customWidth="1"/>
    <col min="5633" max="5634" width="10.140625" style="51" customWidth="1"/>
    <col min="5635" max="5635" width="47.7109375" style="51" customWidth="1"/>
    <col min="5636" max="5639" width="12.7109375" style="51" customWidth="1"/>
    <col min="5640" max="5642" width="23.28515625" style="51" customWidth="1"/>
    <col min="5643" max="5643" width="24.7109375" style="51" customWidth="1"/>
    <col min="5644" max="5645" width="11.7109375" style="51" customWidth="1"/>
    <col min="5646" max="5647" width="24.7109375" style="51" customWidth="1"/>
    <col min="5648" max="5648" width="3.28515625" style="51" customWidth="1"/>
    <col min="5649" max="5649" width="0" style="51" hidden="1" customWidth="1"/>
    <col min="5650" max="5887" width="9.140625" style="51"/>
    <col min="5888" max="5888" width="7.85546875" style="51" customWidth="1"/>
    <col min="5889" max="5890" width="10.140625" style="51" customWidth="1"/>
    <col min="5891" max="5891" width="47.7109375" style="51" customWidth="1"/>
    <col min="5892" max="5895" width="12.7109375" style="51" customWidth="1"/>
    <col min="5896" max="5898" width="23.28515625" style="51" customWidth="1"/>
    <col min="5899" max="5899" width="24.7109375" style="51" customWidth="1"/>
    <col min="5900" max="5901" width="11.7109375" style="51" customWidth="1"/>
    <col min="5902" max="5903" width="24.7109375" style="51" customWidth="1"/>
    <col min="5904" max="5904" width="3.28515625" style="51" customWidth="1"/>
    <col min="5905" max="5905" width="0" style="51" hidden="1" customWidth="1"/>
    <col min="5906" max="6143" width="9.140625" style="51"/>
    <col min="6144" max="6144" width="7.85546875" style="51" customWidth="1"/>
    <col min="6145" max="6146" width="10.140625" style="51" customWidth="1"/>
    <col min="6147" max="6147" width="47.7109375" style="51" customWidth="1"/>
    <col min="6148" max="6151" width="12.7109375" style="51" customWidth="1"/>
    <col min="6152" max="6154" width="23.28515625" style="51" customWidth="1"/>
    <col min="6155" max="6155" width="24.7109375" style="51" customWidth="1"/>
    <col min="6156" max="6157" width="11.7109375" style="51" customWidth="1"/>
    <col min="6158" max="6159" width="24.7109375" style="51" customWidth="1"/>
    <col min="6160" max="6160" width="3.28515625" style="51" customWidth="1"/>
    <col min="6161" max="6161" width="0" style="51" hidden="1" customWidth="1"/>
    <col min="6162" max="6399" width="9.140625" style="51"/>
    <col min="6400" max="6400" width="7.85546875" style="51" customWidth="1"/>
    <col min="6401" max="6402" width="10.140625" style="51" customWidth="1"/>
    <col min="6403" max="6403" width="47.7109375" style="51" customWidth="1"/>
    <col min="6404" max="6407" width="12.7109375" style="51" customWidth="1"/>
    <col min="6408" max="6410" width="23.28515625" style="51" customWidth="1"/>
    <col min="6411" max="6411" width="24.7109375" style="51" customWidth="1"/>
    <col min="6412" max="6413" width="11.7109375" style="51" customWidth="1"/>
    <col min="6414" max="6415" width="24.7109375" style="51" customWidth="1"/>
    <col min="6416" max="6416" width="3.28515625" style="51" customWidth="1"/>
    <col min="6417" max="6417" width="0" style="51" hidden="1" customWidth="1"/>
    <col min="6418" max="6655" width="9.140625" style="51"/>
    <col min="6656" max="6656" width="7.85546875" style="51" customWidth="1"/>
    <col min="6657" max="6658" width="10.140625" style="51" customWidth="1"/>
    <col min="6659" max="6659" width="47.7109375" style="51" customWidth="1"/>
    <col min="6660" max="6663" width="12.7109375" style="51" customWidth="1"/>
    <col min="6664" max="6666" width="23.28515625" style="51" customWidth="1"/>
    <col min="6667" max="6667" width="24.7109375" style="51" customWidth="1"/>
    <col min="6668" max="6669" width="11.7109375" style="51" customWidth="1"/>
    <col min="6670" max="6671" width="24.7109375" style="51" customWidth="1"/>
    <col min="6672" max="6672" width="3.28515625" style="51" customWidth="1"/>
    <col min="6673" max="6673" width="0" style="51" hidden="1" customWidth="1"/>
    <col min="6674" max="6911" width="9.140625" style="51"/>
    <col min="6912" max="6912" width="7.85546875" style="51" customWidth="1"/>
    <col min="6913" max="6914" width="10.140625" style="51" customWidth="1"/>
    <col min="6915" max="6915" width="47.7109375" style="51" customWidth="1"/>
    <col min="6916" max="6919" width="12.7109375" style="51" customWidth="1"/>
    <col min="6920" max="6922" width="23.28515625" style="51" customWidth="1"/>
    <col min="6923" max="6923" width="24.7109375" style="51" customWidth="1"/>
    <col min="6924" max="6925" width="11.7109375" style="51" customWidth="1"/>
    <col min="6926" max="6927" width="24.7109375" style="51" customWidth="1"/>
    <col min="6928" max="6928" width="3.28515625" style="51" customWidth="1"/>
    <col min="6929" max="6929" width="0" style="51" hidden="1" customWidth="1"/>
    <col min="6930" max="7167" width="9.140625" style="51"/>
    <col min="7168" max="7168" width="7.85546875" style="51" customWidth="1"/>
    <col min="7169" max="7170" width="10.140625" style="51" customWidth="1"/>
    <col min="7171" max="7171" width="47.7109375" style="51" customWidth="1"/>
    <col min="7172" max="7175" width="12.7109375" style="51" customWidth="1"/>
    <col min="7176" max="7178" width="23.28515625" style="51" customWidth="1"/>
    <col min="7179" max="7179" width="24.7109375" style="51" customWidth="1"/>
    <col min="7180" max="7181" width="11.7109375" style="51" customWidth="1"/>
    <col min="7182" max="7183" width="24.7109375" style="51" customWidth="1"/>
    <col min="7184" max="7184" width="3.28515625" style="51" customWidth="1"/>
    <col min="7185" max="7185" width="0" style="51" hidden="1" customWidth="1"/>
    <col min="7186" max="7423" width="9.140625" style="51"/>
    <col min="7424" max="7424" width="7.85546875" style="51" customWidth="1"/>
    <col min="7425" max="7426" width="10.140625" style="51" customWidth="1"/>
    <col min="7427" max="7427" width="47.7109375" style="51" customWidth="1"/>
    <col min="7428" max="7431" width="12.7109375" style="51" customWidth="1"/>
    <col min="7432" max="7434" width="23.28515625" style="51" customWidth="1"/>
    <col min="7435" max="7435" width="24.7109375" style="51" customWidth="1"/>
    <col min="7436" max="7437" width="11.7109375" style="51" customWidth="1"/>
    <col min="7438" max="7439" width="24.7109375" style="51" customWidth="1"/>
    <col min="7440" max="7440" width="3.28515625" style="51" customWidth="1"/>
    <col min="7441" max="7441" width="0" style="51" hidden="1" customWidth="1"/>
    <col min="7442" max="7679" width="9.140625" style="51"/>
    <col min="7680" max="7680" width="7.85546875" style="51" customWidth="1"/>
    <col min="7681" max="7682" width="10.140625" style="51" customWidth="1"/>
    <col min="7683" max="7683" width="47.7109375" style="51" customWidth="1"/>
    <col min="7684" max="7687" width="12.7109375" style="51" customWidth="1"/>
    <col min="7688" max="7690" width="23.28515625" style="51" customWidth="1"/>
    <col min="7691" max="7691" width="24.7109375" style="51" customWidth="1"/>
    <col min="7692" max="7693" width="11.7109375" style="51" customWidth="1"/>
    <col min="7694" max="7695" width="24.7109375" style="51" customWidth="1"/>
    <col min="7696" max="7696" width="3.28515625" style="51" customWidth="1"/>
    <col min="7697" max="7697" width="0" style="51" hidden="1" customWidth="1"/>
    <col min="7698" max="7935" width="9.140625" style="51"/>
    <col min="7936" max="7936" width="7.85546875" style="51" customWidth="1"/>
    <col min="7937" max="7938" width="10.140625" style="51" customWidth="1"/>
    <col min="7939" max="7939" width="47.7109375" style="51" customWidth="1"/>
    <col min="7940" max="7943" width="12.7109375" style="51" customWidth="1"/>
    <col min="7944" max="7946" width="23.28515625" style="51" customWidth="1"/>
    <col min="7947" max="7947" width="24.7109375" style="51" customWidth="1"/>
    <col min="7948" max="7949" width="11.7109375" style="51" customWidth="1"/>
    <col min="7950" max="7951" width="24.7109375" style="51" customWidth="1"/>
    <col min="7952" max="7952" width="3.28515625" style="51" customWidth="1"/>
    <col min="7953" max="7953" width="0" style="51" hidden="1" customWidth="1"/>
    <col min="7954" max="8191" width="9.140625" style="51"/>
    <col min="8192" max="8192" width="7.85546875" style="51" customWidth="1"/>
    <col min="8193" max="8194" width="10.140625" style="51" customWidth="1"/>
    <col min="8195" max="8195" width="47.7109375" style="51" customWidth="1"/>
    <col min="8196" max="8199" width="12.7109375" style="51" customWidth="1"/>
    <col min="8200" max="8202" width="23.28515625" style="51" customWidth="1"/>
    <col min="8203" max="8203" width="24.7109375" style="51" customWidth="1"/>
    <col min="8204" max="8205" width="11.7109375" style="51" customWidth="1"/>
    <col min="8206" max="8207" width="24.7109375" style="51" customWidth="1"/>
    <col min="8208" max="8208" width="3.28515625" style="51" customWidth="1"/>
    <col min="8209" max="8209" width="0" style="51" hidden="1" customWidth="1"/>
    <col min="8210" max="8447" width="9.140625" style="51"/>
    <col min="8448" max="8448" width="7.85546875" style="51" customWidth="1"/>
    <col min="8449" max="8450" width="10.140625" style="51" customWidth="1"/>
    <col min="8451" max="8451" width="47.7109375" style="51" customWidth="1"/>
    <col min="8452" max="8455" width="12.7109375" style="51" customWidth="1"/>
    <col min="8456" max="8458" width="23.28515625" style="51" customWidth="1"/>
    <col min="8459" max="8459" width="24.7109375" style="51" customWidth="1"/>
    <col min="8460" max="8461" width="11.7109375" style="51" customWidth="1"/>
    <col min="8462" max="8463" width="24.7109375" style="51" customWidth="1"/>
    <col min="8464" max="8464" width="3.28515625" style="51" customWidth="1"/>
    <col min="8465" max="8465" width="0" style="51" hidden="1" customWidth="1"/>
    <col min="8466" max="8703" width="9.140625" style="51"/>
    <col min="8704" max="8704" width="7.85546875" style="51" customWidth="1"/>
    <col min="8705" max="8706" width="10.140625" style="51" customWidth="1"/>
    <col min="8707" max="8707" width="47.7109375" style="51" customWidth="1"/>
    <col min="8708" max="8711" width="12.7109375" style="51" customWidth="1"/>
    <col min="8712" max="8714" width="23.28515625" style="51" customWidth="1"/>
    <col min="8715" max="8715" width="24.7109375" style="51" customWidth="1"/>
    <col min="8716" max="8717" width="11.7109375" style="51" customWidth="1"/>
    <col min="8718" max="8719" width="24.7109375" style="51" customWidth="1"/>
    <col min="8720" max="8720" width="3.28515625" style="51" customWidth="1"/>
    <col min="8721" max="8721" width="0" style="51" hidden="1" customWidth="1"/>
    <col min="8722" max="8959" width="9.140625" style="51"/>
    <col min="8960" max="8960" width="7.85546875" style="51" customWidth="1"/>
    <col min="8961" max="8962" width="10.140625" style="51" customWidth="1"/>
    <col min="8963" max="8963" width="47.7109375" style="51" customWidth="1"/>
    <col min="8964" max="8967" width="12.7109375" style="51" customWidth="1"/>
    <col min="8968" max="8970" width="23.28515625" style="51" customWidth="1"/>
    <col min="8971" max="8971" width="24.7109375" style="51" customWidth="1"/>
    <col min="8972" max="8973" width="11.7109375" style="51" customWidth="1"/>
    <col min="8974" max="8975" width="24.7109375" style="51" customWidth="1"/>
    <col min="8976" max="8976" width="3.28515625" style="51" customWidth="1"/>
    <col min="8977" max="8977" width="0" style="51" hidden="1" customWidth="1"/>
    <col min="8978" max="9215" width="9.140625" style="51"/>
    <col min="9216" max="9216" width="7.85546875" style="51" customWidth="1"/>
    <col min="9217" max="9218" width="10.140625" style="51" customWidth="1"/>
    <col min="9219" max="9219" width="47.7109375" style="51" customWidth="1"/>
    <col min="9220" max="9223" width="12.7109375" style="51" customWidth="1"/>
    <col min="9224" max="9226" width="23.28515625" style="51" customWidth="1"/>
    <col min="9227" max="9227" width="24.7109375" style="51" customWidth="1"/>
    <col min="9228" max="9229" width="11.7109375" style="51" customWidth="1"/>
    <col min="9230" max="9231" width="24.7109375" style="51" customWidth="1"/>
    <col min="9232" max="9232" width="3.28515625" style="51" customWidth="1"/>
    <col min="9233" max="9233" width="0" style="51" hidden="1" customWidth="1"/>
    <col min="9234" max="9471" width="9.140625" style="51"/>
    <col min="9472" max="9472" width="7.85546875" style="51" customWidth="1"/>
    <col min="9473" max="9474" width="10.140625" style="51" customWidth="1"/>
    <col min="9475" max="9475" width="47.7109375" style="51" customWidth="1"/>
    <col min="9476" max="9479" width="12.7109375" style="51" customWidth="1"/>
    <col min="9480" max="9482" width="23.28515625" style="51" customWidth="1"/>
    <col min="9483" max="9483" width="24.7109375" style="51" customWidth="1"/>
    <col min="9484" max="9485" width="11.7109375" style="51" customWidth="1"/>
    <col min="9486" max="9487" width="24.7109375" style="51" customWidth="1"/>
    <col min="9488" max="9488" width="3.28515625" style="51" customWidth="1"/>
    <col min="9489" max="9489" width="0" style="51" hidden="1" customWidth="1"/>
    <col min="9490" max="9727" width="9.140625" style="51"/>
    <col min="9728" max="9728" width="7.85546875" style="51" customWidth="1"/>
    <col min="9729" max="9730" width="10.140625" style="51" customWidth="1"/>
    <col min="9731" max="9731" width="47.7109375" style="51" customWidth="1"/>
    <col min="9732" max="9735" width="12.7109375" style="51" customWidth="1"/>
    <col min="9736" max="9738" width="23.28515625" style="51" customWidth="1"/>
    <col min="9739" max="9739" width="24.7109375" style="51" customWidth="1"/>
    <col min="9740" max="9741" width="11.7109375" style="51" customWidth="1"/>
    <col min="9742" max="9743" width="24.7109375" style="51" customWidth="1"/>
    <col min="9744" max="9744" width="3.28515625" style="51" customWidth="1"/>
    <col min="9745" max="9745" width="0" style="51" hidden="1" customWidth="1"/>
    <col min="9746" max="9983" width="9.140625" style="51"/>
    <col min="9984" max="9984" width="7.85546875" style="51" customWidth="1"/>
    <col min="9985" max="9986" width="10.140625" style="51" customWidth="1"/>
    <col min="9987" max="9987" width="47.7109375" style="51" customWidth="1"/>
    <col min="9988" max="9991" width="12.7109375" style="51" customWidth="1"/>
    <col min="9992" max="9994" width="23.28515625" style="51" customWidth="1"/>
    <col min="9995" max="9995" width="24.7109375" style="51" customWidth="1"/>
    <col min="9996" max="9997" width="11.7109375" style="51" customWidth="1"/>
    <col min="9998" max="9999" width="24.7109375" style="51" customWidth="1"/>
    <col min="10000" max="10000" width="3.28515625" style="51" customWidth="1"/>
    <col min="10001" max="10001" width="0" style="51" hidden="1" customWidth="1"/>
    <col min="10002" max="10239" width="9.140625" style="51"/>
    <col min="10240" max="10240" width="7.85546875" style="51" customWidth="1"/>
    <col min="10241" max="10242" width="10.140625" style="51" customWidth="1"/>
    <col min="10243" max="10243" width="47.7109375" style="51" customWidth="1"/>
    <col min="10244" max="10247" width="12.7109375" style="51" customWidth="1"/>
    <col min="10248" max="10250" width="23.28515625" style="51" customWidth="1"/>
    <col min="10251" max="10251" width="24.7109375" style="51" customWidth="1"/>
    <col min="10252" max="10253" width="11.7109375" style="51" customWidth="1"/>
    <col min="10254" max="10255" width="24.7109375" style="51" customWidth="1"/>
    <col min="10256" max="10256" width="3.28515625" style="51" customWidth="1"/>
    <col min="10257" max="10257" width="0" style="51" hidden="1" customWidth="1"/>
    <col min="10258" max="10495" width="9.140625" style="51"/>
    <col min="10496" max="10496" width="7.85546875" style="51" customWidth="1"/>
    <col min="10497" max="10498" width="10.140625" style="51" customWidth="1"/>
    <col min="10499" max="10499" width="47.7109375" style="51" customWidth="1"/>
    <col min="10500" max="10503" width="12.7109375" style="51" customWidth="1"/>
    <col min="10504" max="10506" width="23.28515625" style="51" customWidth="1"/>
    <col min="10507" max="10507" width="24.7109375" style="51" customWidth="1"/>
    <col min="10508" max="10509" width="11.7109375" style="51" customWidth="1"/>
    <col min="10510" max="10511" width="24.7109375" style="51" customWidth="1"/>
    <col min="10512" max="10512" width="3.28515625" style="51" customWidth="1"/>
    <col min="10513" max="10513" width="0" style="51" hidden="1" customWidth="1"/>
    <col min="10514" max="10751" width="9.140625" style="51"/>
    <col min="10752" max="10752" width="7.85546875" style="51" customWidth="1"/>
    <col min="10753" max="10754" width="10.140625" style="51" customWidth="1"/>
    <col min="10755" max="10755" width="47.7109375" style="51" customWidth="1"/>
    <col min="10756" max="10759" width="12.7109375" style="51" customWidth="1"/>
    <col min="10760" max="10762" width="23.28515625" style="51" customWidth="1"/>
    <col min="10763" max="10763" width="24.7109375" style="51" customWidth="1"/>
    <col min="10764" max="10765" width="11.7109375" style="51" customWidth="1"/>
    <col min="10766" max="10767" width="24.7109375" style="51" customWidth="1"/>
    <col min="10768" max="10768" width="3.28515625" style="51" customWidth="1"/>
    <col min="10769" max="10769" width="0" style="51" hidden="1" customWidth="1"/>
    <col min="10770" max="11007" width="9.140625" style="51"/>
    <col min="11008" max="11008" width="7.85546875" style="51" customWidth="1"/>
    <col min="11009" max="11010" width="10.140625" style="51" customWidth="1"/>
    <col min="11011" max="11011" width="47.7109375" style="51" customWidth="1"/>
    <col min="11012" max="11015" width="12.7109375" style="51" customWidth="1"/>
    <col min="11016" max="11018" width="23.28515625" style="51" customWidth="1"/>
    <col min="11019" max="11019" width="24.7109375" style="51" customWidth="1"/>
    <col min="11020" max="11021" width="11.7109375" style="51" customWidth="1"/>
    <col min="11022" max="11023" width="24.7109375" style="51" customWidth="1"/>
    <col min="11024" max="11024" width="3.28515625" style="51" customWidth="1"/>
    <col min="11025" max="11025" width="0" style="51" hidden="1" customWidth="1"/>
    <col min="11026" max="11263" width="9.140625" style="51"/>
    <col min="11264" max="11264" width="7.85546875" style="51" customWidth="1"/>
    <col min="11265" max="11266" width="10.140625" style="51" customWidth="1"/>
    <col min="11267" max="11267" width="47.7109375" style="51" customWidth="1"/>
    <col min="11268" max="11271" width="12.7109375" style="51" customWidth="1"/>
    <col min="11272" max="11274" width="23.28515625" style="51" customWidth="1"/>
    <col min="11275" max="11275" width="24.7109375" style="51" customWidth="1"/>
    <col min="11276" max="11277" width="11.7109375" style="51" customWidth="1"/>
    <col min="11278" max="11279" width="24.7109375" style="51" customWidth="1"/>
    <col min="11280" max="11280" width="3.28515625" style="51" customWidth="1"/>
    <col min="11281" max="11281" width="0" style="51" hidden="1" customWidth="1"/>
    <col min="11282" max="11519" width="9.140625" style="51"/>
    <col min="11520" max="11520" width="7.85546875" style="51" customWidth="1"/>
    <col min="11521" max="11522" width="10.140625" style="51" customWidth="1"/>
    <col min="11523" max="11523" width="47.7109375" style="51" customWidth="1"/>
    <col min="11524" max="11527" width="12.7109375" style="51" customWidth="1"/>
    <col min="11528" max="11530" width="23.28515625" style="51" customWidth="1"/>
    <col min="11531" max="11531" width="24.7109375" style="51" customWidth="1"/>
    <col min="11532" max="11533" width="11.7109375" style="51" customWidth="1"/>
    <col min="11534" max="11535" width="24.7109375" style="51" customWidth="1"/>
    <col min="11536" max="11536" width="3.28515625" style="51" customWidth="1"/>
    <col min="11537" max="11537" width="0" style="51" hidden="1" customWidth="1"/>
    <col min="11538" max="11775" width="9.140625" style="51"/>
    <col min="11776" max="11776" width="7.85546875" style="51" customWidth="1"/>
    <col min="11777" max="11778" width="10.140625" style="51" customWidth="1"/>
    <col min="11779" max="11779" width="47.7109375" style="51" customWidth="1"/>
    <col min="11780" max="11783" width="12.7109375" style="51" customWidth="1"/>
    <col min="11784" max="11786" width="23.28515625" style="51" customWidth="1"/>
    <col min="11787" max="11787" width="24.7109375" style="51" customWidth="1"/>
    <col min="11788" max="11789" width="11.7109375" style="51" customWidth="1"/>
    <col min="11790" max="11791" width="24.7109375" style="51" customWidth="1"/>
    <col min="11792" max="11792" width="3.28515625" style="51" customWidth="1"/>
    <col min="11793" max="11793" width="0" style="51" hidden="1" customWidth="1"/>
    <col min="11794" max="12031" width="9.140625" style="51"/>
    <col min="12032" max="12032" width="7.85546875" style="51" customWidth="1"/>
    <col min="12033" max="12034" width="10.140625" style="51" customWidth="1"/>
    <col min="12035" max="12035" width="47.7109375" style="51" customWidth="1"/>
    <col min="12036" max="12039" width="12.7109375" style="51" customWidth="1"/>
    <col min="12040" max="12042" width="23.28515625" style="51" customWidth="1"/>
    <col min="12043" max="12043" width="24.7109375" style="51" customWidth="1"/>
    <col min="12044" max="12045" width="11.7109375" style="51" customWidth="1"/>
    <col min="12046" max="12047" width="24.7109375" style="51" customWidth="1"/>
    <col min="12048" max="12048" width="3.28515625" style="51" customWidth="1"/>
    <col min="12049" max="12049" width="0" style="51" hidden="1" customWidth="1"/>
    <col min="12050" max="12287" width="9.140625" style="51"/>
    <col min="12288" max="12288" width="7.85546875" style="51" customWidth="1"/>
    <col min="12289" max="12290" width="10.140625" style="51" customWidth="1"/>
    <col min="12291" max="12291" width="47.7109375" style="51" customWidth="1"/>
    <col min="12292" max="12295" width="12.7109375" style="51" customWidth="1"/>
    <col min="12296" max="12298" width="23.28515625" style="51" customWidth="1"/>
    <col min="12299" max="12299" width="24.7109375" style="51" customWidth="1"/>
    <col min="12300" max="12301" width="11.7109375" style="51" customWidth="1"/>
    <col min="12302" max="12303" width="24.7109375" style="51" customWidth="1"/>
    <col min="12304" max="12304" width="3.28515625" style="51" customWidth="1"/>
    <col min="12305" max="12305" width="0" style="51" hidden="1" customWidth="1"/>
    <col min="12306" max="12543" width="9.140625" style="51"/>
    <col min="12544" max="12544" width="7.85546875" style="51" customWidth="1"/>
    <col min="12545" max="12546" width="10.140625" style="51" customWidth="1"/>
    <col min="12547" max="12547" width="47.7109375" style="51" customWidth="1"/>
    <col min="12548" max="12551" width="12.7109375" style="51" customWidth="1"/>
    <col min="12552" max="12554" width="23.28515625" style="51" customWidth="1"/>
    <col min="12555" max="12555" width="24.7109375" style="51" customWidth="1"/>
    <col min="12556" max="12557" width="11.7109375" style="51" customWidth="1"/>
    <col min="12558" max="12559" width="24.7109375" style="51" customWidth="1"/>
    <col min="12560" max="12560" width="3.28515625" style="51" customWidth="1"/>
    <col min="12561" max="12561" width="0" style="51" hidden="1" customWidth="1"/>
    <col min="12562" max="12799" width="9.140625" style="51"/>
    <col min="12800" max="12800" width="7.85546875" style="51" customWidth="1"/>
    <col min="12801" max="12802" width="10.140625" style="51" customWidth="1"/>
    <col min="12803" max="12803" width="47.7109375" style="51" customWidth="1"/>
    <col min="12804" max="12807" width="12.7109375" style="51" customWidth="1"/>
    <col min="12808" max="12810" width="23.28515625" style="51" customWidth="1"/>
    <col min="12811" max="12811" width="24.7109375" style="51" customWidth="1"/>
    <col min="12812" max="12813" width="11.7109375" style="51" customWidth="1"/>
    <col min="12814" max="12815" width="24.7109375" style="51" customWidth="1"/>
    <col min="12816" max="12816" width="3.28515625" style="51" customWidth="1"/>
    <col min="12817" max="12817" width="0" style="51" hidden="1" customWidth="1"/>
    <col min="12818" max="13055" width="9.140625" style="51"/>
    <col min="13056" max="13056" width="7.85546875" style="51" customWidth="1"/>
    <col min="13057" max="13058" width="10.140625" style="51" customWidth="1"/>
    <col min="13059" max="13059" width="47.7109375" style="51" customWidth="1"/>
    <col min="13060" max="13063" width="12.7109375" style="51" customWidth="1"/>
    <col min="13064" max="13066" width="23.28515625" style="51" customWidth="1"/>
    <col min="13067" max="13067" width="24.7109375" style="51" customWidth="1"/>
    <col min="13068" max="13069" width="11.7109375" style="51" customWidth="1"/>
    <col min="13070" max="13071" width="24.7109375" style="51" customWidth="1"/>
    <col min="13072" max="13072" width="3.28515625" style="51" customWidth="1"/>
    <col min="13073" max="13073" width="0" style="51" hidden="1" customWidth="1"/>
    <col min="13074" max="13311" width="9.140625" style="51"/>
    <col min="13312" max="13312" width="7.85546875" style="51" customWidth="1"/>
    <col min="13313" max="13314" width="10.140625" style="51" customWidth="1"/>
    <col min="13315" max="13315" width="47.7109375" style="51" customWidth="1"/>
    <col min="13316" max="13319" width="12.7109375" style="51" customWidth="1"/>
    <col min="13320" max="13322" width="23.28515625" style="51" customWidth="1"/>
    <col min="13323" max="13323" width="24.7109375" style="51" customWidth="1"/>
    <col min="13324" max="13325" width="11.7109375" style="51" customWidth="1"/>
    <col min="13326" max="13327" width="24.7109375" style="51" customWidth="1"/>
    <col min="13328" max="13328" width="3.28515625" style="51" customWidth="1"/>
    <col min="13329" max="13329" width="0" style="51" hidden="1" customWidth="1"/>
    <col min="13330" max="13567" width="9.140625" style="51"/>
    <col min="13568" max="13568" width="7.85546875" style="51" customWidth="1"/>
    <col min="13569" max="13570" width="10.140625" style="51" customWidth="1"/>
    <col min="13571" max="13571" width="47.7109375" style="51" customWidth="1"/>
    <col min="13572" max="13575" width="12.7109375" style="51" customWidth="1"/>
    <col min="13576" max="13578" width="23.28515625" style="51" customWidth="1"/>
    <col min="13579" max="13579" width="24.7109375" style="51" customWidth="1"/>
    <col min="13580" max="13581" width="11.7109375" style="51" customWidth="1"/>
    <col min="13582" max="13583" width="24.7109375" style="51" customWidth="1"/>
    <col min="13584" max="13584" width="3.28515625" style="51" customWidth="1"/>
    <col min="13585" max="13585" width="0" style="51" hidden="1" customWidth="1"/>
    <col min="13586" max="13823" width="9.140625" style="51"/>
    <col min="13824" max="13824" width="7.85546875" style="51" customWidth="1"/>
    <col min="13825" max="13826" width="10.140625" style="51" customWidth="1"/>
    <col min="13827" max="13827" width="47.7109375" style="51" customWidth="1"/>
    <col min="13828" max="13831" width="12.7109375" style="51" customWidth="1"/>
    <col min="13832" max="13834" width="23.28515625" style="51" customWidth="1"/>
    <col min="13835" max="13835" width="24.7109375" style="51" customWidth="1"/>
    <col min="13836" max="13837" width="11.7109375" style="51" customWidth="1"/>
    <col min="13838" max="13839" width="24.7109375" style="51" customWidth="1"/>
    <col min="13840" max="13840" width="3.28515625" style="51" customWidth="1"/>
    <col min="13841" max="13841" width="0" style="51" hidden="1" customWidth="1"/>
    <col min="13842" max="14079" width="9.140625" style="51"/>
    <col min="14080" max="14080" width="7.85546875" style="51" customWidth="1"/>
    <col min="14081" max="14082" width="10.140625" style="51" customWidth="1"/>
    <col min="14083" max="14083" width="47.7109375" style="51" customWidth="1"/>
    <col min="14084" max="14087" width="12.7109375" style="51" customWidth="1"/>
    <col min="14088" max="14090" width="23.28515625" style="51" customWidth="1"/>
    <col min="14091" max="14091" width="24.7109375" style="51" customWidth="1"/>
    <col min="14092" max="14093" width="11.7109375" style="51" customWidth="1"/>
    <col min="14094" max="14095" width="24.7109375" style="51" customWidth="1"/>
    <col min="14096" max="14096" width="3.28515625" style="51" customWidth="1"/>
    <col min="14097" max="14097" width="0" style="51" hidden="1" customWidth="1"/>
    <col min="14098" max="14335" width="9.140625" style="51"/>
    <col min="14336" max="14336" width="7.85546875" style="51" customWidth="1"/>
    <col min="14337" max="14338" width="10.140625" style="51" customWidth="1"/>
    <col min="14339" max="14339" width="47.7109375" style="51" customWidth="1"/>
    <col min="14340" max="14343" width="12.7109375" style="51" customWidth="1"/>
    <col min="14344" max="14346" width="23.28515625" style="51" customWidth="1"/>
    <col min="14347" max="14347" width="24.7109375" style="51" customWidth="1"/>
    <col min="14348" max="14349" width="11.7109375" style="51" customWidth="1"/>
    <col min="14350" max="14351" width="24.7109375" style="51" customWidth="1"/>
    <col min="14352" max="14352" width="3.28515625" style="51" customWidth="1"/>
    <col min="14353" max="14353" width="0" style="51" hidden="1" customWidth="1"/>
    <col min="14354" max="14591" width="9.140625" style="51"/>
    <col min="14592" max="14592" width="7.85546875" style="51" customWidth="1"/>
    <col min="14593" max="14594" width="10.140625" style="51" customWidth="1"/>
    <col min="14595" max="14595" width="47.7109375" style="51" customWidth="1"/>
    <col min="14596" max="14599" width="12.7109375" style="51" customWidth="1"/>
    <col min="14600" max="14602" width="23.28515625" style="51" customWidth="1"/>
    <col min="14603" max="14603" width="24.7109375" style="51" customWidth="1"/>
    <col min="14604" max="14605" width="11.7109375" style="51" customWidth="1"/>
    <col min="14606" max="14607" width="24.7109375" style="51" customWidth="1"/>
    <col min="14608" max="14608" width="3.28515625" style="51" customWidth="1"/>
    <col min="14609" max="14609" width="0" style="51" hidden="1" customWidth="1"/>
    <col min="14610" max="14847" width="9.140625" style="51"/>
    <col min="14848" max="14848" width="7.85546875" style="51" customWidth="1"/>
    <col min="14849" max="14850" width="10.140625" style="51" customWidth="1"/>
    <col min="14851" max="14851" width="47.7109375" style="51" customWidth="1"/>
    <col min="14852" max="14855" width="12.7109375" style="51" customWidth="1"/>
    <col min="14856" max="14858" width="23.28515625" style="51" customWidth="1"/>
    <col min="14859" max="14859" width="24.7109375" style="51" customWidth="1"/>
    <col min="14860" max="14861" width="11.7109375" style="51" customWidth="1"/>
    <col min="14862" max="14863" width="24.7109375" style="51" customWidth="1"/>
    <col min="14864" max="14864" width="3.28515625" style="51" customWidth="1"/>
    <col min="14865" max="14865" width="0" style="51" hidden="1" customWidth="1"/>
    <col min="14866" max="15103" width="9.140625" style="51"/>
    <col min="15104" max="15104" width="7.85546875" style="51" customWidth="1"/>
    <col min="15105" max="15106" width="10.140625" style="51" customWidth="1"/>
    <col min="15107" max="15107" width="47.7109375" style="51" customWidth="1"/>
    <col min="15108" max="15111" width="12.7109375" style="51" customWidth="1"/>
    <col min="15112" max="15114" width="23.28515625" style="51" customWidth="1"/>
    <col min="15115" max="15115" width="24.7109375" style="51" customWidth="1"/>
    <col min="15116" max="15117" width="11.7109375" style="51" customWidth="1"/>
    <col min="15118" max="15119" width="24.7109375" style="51" customWidth="1"/>
    <col min="15120" max="15120" width="3.28515625" style="51" customWidth="1"/>
    <col min="15121" max="15121" width="0" style="51" hidden="1" customWidth="1"/>
    <col min="15122" max="15359" width="9.140625" style="51"/>
    <col min="15360" max="15360" width="7.85546875" style="51" customWidth="1"/>
    <col min="15361" max="15362" width="10.140625" style="51" customWidth="1"/>
    <col min="15363" max="15363" width="47.7109375" style="51" customWidth="1"/>
    <col min="15364" max="15367" width="12.7109375" style="51" customWidth="1"/>
    <col min="15368" max="15370" width="23.28515625" style="51" customWidth="1"/>
    <col min="15371" max="15371" width="24.7109375" style="51" customWidth="1"/>
    <col min="15372" max="15373" width="11.7109375" style="51" customWidth="1"/>
    <col min="15374" max="15375" width="24.7109375" style="51" customWidth="1"/>
    <col min="15376" max="15376" width="3.28515625" style="51" customWidth="1"/>
    <col min="15377" max="15377" width="0" style="51" hidden="1" customWidth="1"/>
    <col min="15378" max="15615" width="9.140625" style="51"/>
    <col min="15616" max="15616" width="7.85546875" style="51" customWidth="1"/>
    <col min="15617" max="15618" width="10.140625" style="51" customWidth="1"/>
    <col min="15619" max="15619" width="47.7109375" style="51" customWidth="1"/>
    <col min="15620" max="15623" width="12.7109375" style="51" customWidth="1"/>
    <col min="15624" max="15626" width="23.28515625" style="51" customWidth="1"/>
    <col min="15627" max="15627" width="24.7109375" style="51" customWidth="1"/>
    <col min="15628" max="15629" width="11.7109375" style="51" customWidth="1"/>
    <col min="15630" max="15631" width="24.7109375" style="51" customWidth="1"/>
    <col min="15632" max="15632" width="3.28515625" style="51" customWidth="1"/>
    <col min="15633" max="15633" width="0" style="51" hidden="1" customWidth="1"/>
    <col min="15634" max="15871" width="9.140625" style="51"/>
    <col min="15872" max="15872" width="7.85546875" style="51" customWidth="1"/>
    <col min="15873" max="15874" width="10.140625" style="51" customWidth="1"/>
    <col min="15875" max="15875" width="47.7109375" style="51" customWidth="1"/>
    <col min="15876" max="15879" width="12.7109375" style="51" customWidth="1"/>
    <col min="15880" max="15882" width="23.28515625" style="51" customWidth="1"/>
    <col min="15883" max="15883" width="24.7109375" style="51" customWidth="1"/>
    <col min="15884" max="15885" width="11.7109375" style="51" customWidth="1"/>
    <col min="15886" max="15887" width="24.7109375" style="51" customWidth="1"/>
    <col min="15888" max="15888" width="3.28515625" style="51" customWidth="1"/>
    <col min="15889" max="15889" width="0" style="51" hidden="1" customWidth="1"/>
    <col min="15890" max="16127" width="9.140625" style="51"/>
    <col min="16128" max="16128" width="7.85546875" style="51" customWidth="1"/>
    <col min="16129" max="16130" width="10.140625" style="51" customWidth="1"/>
    <col min="16131" max="16131" width="47.7109375" style="51" customWidth="1"/>
    <col min="16132" max="16135" width="12.7109375" style="51" customWidth="1"/>
    <col min="16136" max="16138" width="23.28515625" style="51" customWidth="1"/>
    <col min="16139" max="16139" width="24.7109375" style="51" customWidth="1"/>
    <col min="16140" max="16141" width="11.7109375" style="51" customWidth="1"/>
    <col min="16142" max="16143" width="24.7109375" style="51" customWidth="1"/>
    <col min="16144" max="16144" width="3.28515625" style="51" customWidth="1"/>
    <col min="16145" max="16145" width="0" style="51" hidden="1" customWidth="1"/>
    <col min="16146" max="16384" width="9.140625" style="51"/>
  </cols>
  <sheetData>
    <row r="1" spans="1:20" ht="13.15" customHeight="1" x14ac:dyDescent="0.2">
      <c r="A1" s="992" t="s">
        <v>121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992"/>
      <c r="P1" s="992"/>
      <c r="Q1" s="992"/>
      <c r="R1" s="992"/>
      <c r="T1" s="51"/>
    </row>
    <row r="2" spans="1:20" ht="18" customHeight="1" x14ac:dyDescent="0.2">
      <c r="A2" s="992" t="s">
        <v>259</v>
      </c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992"/>
      <c r="O2" s="992"/>
      <c r="P2" s="992"/>
      <c r="Q2" s="992"/>
      <c r="R2" s="992"/>
      <c r="T2" s="51"/>
    </row>
    <row r="3" spans="1:20" s="102" customFormat="1" ht="35.65" customHeight="1" x14ac:dyDescent="0.2">
      <c r="A3" s="1016" t="s">
        <v>260</v>
      </c>
      <c r="B3" s="1016"/>
      <c r="C3" s="1016"/>
      <c r="D3" s="1016"/>
      <c r="E3" s="1016"/>
      <c r="F3" s="1016"/>
      <c r="G3" s="1016"/>
      <c r="H3" s="1016"/>
      <c r="I3" s="1016"/>
      <c r="J3" s="1016"/>
      <c r="K3" s="1016"/>
      <c r="L3" s="1016"/>
      <c r="M3" s="1016"/>
      <c r="N3" s="1016"/>
      <c r="O3" s="1016"/>
      <c r="P3" s="1016"/>
      <c r="Q3" s="1016"/>
      <c r="R3" s="1016"/>
    </row>
    <row r="4" spans="1:20" x14ac:dyDescent="0.2">
      <c r="A4" s="1017" t="s">
        <v>549</v>
      </c>
      <c r="B4" s="1017"/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  <c r="T4" s="51"/>
    </row>
    <row r="5" spans="1:20" s="48" customFormat="1" ht="13.9" hidden="1" customHeight="1" x14ac:dyDescent="0.2">
      <c r="A5" s="41"/>
      <c r="B5" s="513"/>
      <c r="C5" s="61"/>
      <c r="D5" s="103"/>
      <c r="E5" s="103"/>
      <c r="F5" s="104"/>
      <c r="G5" s="105"/>
      <c r="H5" s="105"/>
      <c r="I5" s="105"/>
      <c r="J5" s="105"/>
      <c r="K5" s="103"/>
      <c r="L5" s="106"/>
      <c r="M5" s="106"/>
      <c r="N5" s="106"/>
      <c r="O5" s="106"/>
      <c r="P5" s="107"/>
      <c r="Q5" s="108"/>
      <c r="R5" s="109"/>
      <c r="T5" s="108"/>
    </row>
    <row r="6" spans="1:20" s="48" customFormat="1" ht="29.65" customHeight="1" x14ac:dyDescent="0.2">
      <c r="A6" s="1018" t="s">
        <v>262</v>
      </c>
      <c r="B6" s="1018" t="s">
        <v>263</v>
      </c>
      <c r="C6" s="1019" t="s">
        <v>513</v>
      </c>
      <c r="D6" s="1020" t="s">
        <v>264</v>
      </c>
      <c r="E6" s="1020"/>
      <c r="F6" s="1020" t="s">
        <v>265</v>
      </c>
      <c r="G6" s="1021" t="s">
        <v>130</v>
      </c>
      <c r="H6" s="1021"/>
      <c r="I6" s="1021"/>
      <c r="J6" s="1021"/>
      <c r="K6" s="1034" t="s">
        <v>266</v>
      </c>
      <c r="L6" s="1035" t="s">
        <v>267</v>
      </c>
      <c r="M6" s="1035"/>
      <c r="N6" s="1035"/>
      <c r="O6" s="1035"/>
      <c r="P6" s="1036" t="s">
        <v>142</v>
      </c>
      <c r="Q6" s="284"/>
      <c r="R6" s="284"/>
      <c r="T6" s="1036" t="s">
        <v>142</v>
      </c>
    </row>
    <row r="7" spans="1:20" s="48" customFormat="1" ht="29.65" customHeight="1" x14ac:dyDescent="0.2">
      <c r="A7" s="1038"/>
      <c r="B7" s="1038"/>
      <c r="C7" s="1039"/>
      <c r="D7" s="1040"/>
      <c r="E7" s="1040"/>
      <c r="F7" s="1040"/>
      <c r="G7" s="389" t="s">
        <v>268</v>
      </c>
      <c r="H7" s="389" t="s">
        <v>269</v>
      </c>
      <c r="I7" s="389" t="s">
        <v>270</v>
      </c>
      <c r="J7" s="389" t="s">
        <v>271</v>
      </c>
      <c r="K7" s="1041"/>
      <c r="L7" s="490" t="s">
        <v>141</v>
      </c>
      <c r="M7" s="1036" t="s">
        <v>140</v>
      </c>
      <c r="N7" s="1036"/>
      <c r="O7" s="490" t="s">
        <v>1</v>
      </c>
      <c r="P7" s="1042"/>
      <c r="Q7" s="284"/>
      <c r="R7" s="284"/>
      <c r="T7" s="1042"/>
    </row>
    <row r="8" spans="1:20" s="48" customFormat="1" x14ac:dyDescent="0.2">
      <c r="A8" s="396" t="s">
        <v>519</v>
      </c>
      <c r="B8" s="514"/>
      <c r="C8" s="487"/>
      <c r="D8" s="523"/>
      <c r="E8" s="523"/>
      <c r="F8" s="523"/>
      <c r="G8" s="524"/>
      <c r="H8" s="524"/>
      <c r="I8" s="524"/>
      <c r="J8" s="524"/>
      <c r="K8" s="525"/>
      <c r="L8" s="386"/>
      <c r="M8" s="386"/>
      <c r="N8" s="386"/>
      <c r="O8" s="386"/>
      <c r="P8" s="413"/>
      <c r="Q8" s="388"/>
      <c r="R8" s="387"/>
      <c r="T8" s="471"/>
    </row>
    <row r="9" spans="1:20" ht="81" x14ac:dyDescent="0.2">
      <c r="A9" s="541">
        <v>1</v>
      </c>
      <c r="B9" s="541" t="s">
        <v>385</v>
      </c>
      <c r="C9" s="43" t="s">
        <v>911</v>
      </c>
      <c r="D9" s="988" t="s">
        <v>274</v>
      </c>
      <c r="E9" s="989"/>
      <c r="F9" s="40" t="s">
        <v>908</v>
      </c>
      <c r="G9" s="544" t="s">
        <v>234</v>
      </c>
      <c r="H9" s="544" t="s">
        <v>234</v>
      </c>
      <c r="I9" s="544" t="s">
        <v>536</v>
      </c>
      <c r="J9" s="544" t="s">
        <v>536</v>
      </c>
      <c r="K9" s="99" t="s">
        <v>298</v>
      </c>
      <c r="L9" s="549">
        <v>1500000</v>
      </c>
      <c r="M9" s="995"/>
      <c r="N9" s="996"/>
      <c r="O9" s="549">
        <f>+L9</f>
        <v>1500000</v>
      </c>
      <c r="P9" s="49" t="s">
        <v>992</v>
      </c>
      <c r="Q9" s="49" t="s">
        <v>384</v>
      </c>
      <c r="R9" s="79" t="s">
        <v>425</v>
      </c>
      <c r="S9" s="51" t="s">
        <v>906</v>
      </c>
      <c r="T9" s="51"/>
    </row>
    <row r="10" spans="1:20" s="502" customFormat="1" ht="4.9000000000000004" customHeight="1" x14ac:dyDescent="0.2">
      <c r="A10" s="484"/>
      <c r="B10" s="548"/>
      <c r="C10" s="486"/>
      <c r="D10" s="988"/>
      <c r="E10" s="989"/>
      <c r="F10" s="484"/>
      <c r="G10" s="496"/>
      <c r="H10" s="496"/>
      <c r="I10" s="496"/>
      <c r="J10" s="496"/>
      <c r="K10" s="133"/>
      <c r="L10" s="120"/>
      <c r="M10" s="497"/>
      <c r="N10" s="498"/>
      <c r="O10" s="120"/>
      <c r="P10" s="499"/>
      <c r="Q10" s="500"/>
      <c r="R10" s="501"/>
      <c r="T10" s="500"/>
    </row>
    <row r="11" spans="1:20" s="328" customFormat="1" ht="24.4" customHeight="1" x14ac:dyDescent="0.2">
      <c r="A11" s="286"/>
      <c r="B11" s="286"/>
      <c r="C11" s="1002" t="s">
        <v>221</v>
      </c>
      <c r="D11" s="1003"/>
      <c r="E11" s="1004"/>
      <c r="F11" s="286"/>
      <c r="G11" s="327"/>
      <c r="H11" s="327"/>
      <c r="I11" s="327"/>
      <c r="J11" s="327"/>
      <c r="K11" s="483"/>
      <c r="L11" s="495">
        <f>SUM(L8:L10)</f>
        <v>1500000</v>
      </c>
      <c r="M11" s="1000">
        <f>SUM(M8:N10)</f>
        <v>0</v>
      </c>
      <c r="N11" s="1001"/>
      <c r="O11" s="495">
        <f>SUM(O8:O10)</f>
        <v>1500000</v>
      </c>
      <c r="P11" s="414">
        <f>+L11+M11+-O11</f>
        <v>0</v>
      </c>
      <c r="Q11" s="261"/>
      <c r="R11" s="325"/>
      <c r="T11" s="261">
        <f>+P11+Q11+-S11</f>
        <v>0</v>
      </c>
    </row>
    <row r="12" spans="1:20" s="328" customFormat="1" ht="4.9000000000000004" customHeight="1" x14ac:dyDescent="0.2">
      <c r="A12" s="488"/>
      <c r="B12" s="542"/>
      <c r="C12" s="489"/>
      <c r="D12" s="489"/>
      <c r="E12" s="489"/>
      <c r="F12" s="489"/>
      <c r="G12" s="537"/>
      <c r="H12" s="537"/>
      <c r="I12" s="537"/>
      <c r="J12" s="537"/>
      <c r="K12" s="386"/>
      <c r="L12" s="538"/>
      <c r="M12" s="538"/>
      <c r="N12" s="538"/>
      <c r="O12" s="538"/>
      <c r="P12" s="539"/>
      <c r="Q12" s="261"/>
      <c r="R12" s="325"/>
      <c r="T12" s="540"/>
    </row>
    <row r="13" spans="1:20" s="328" customFormat="1" x14ac:dyDescent="0.2">
      <c r="A13" s="396" t="s">
        <v>518</v>
      </c>
      <c r="B13" s="514"/>
      <c r="C13" s="487"/>
      <c r="D13" s="523"/>
      <c r="E13" s="523"/>
      <c r="F13" s="523"/>
      <c r="G13" s="524"/>
      <c r="H13" s="524"/>
      <c r="I13" s="524"/>
      <c r="J13" s="524"/>
      <c r="K13" s="525"/>
      <c r="L13" s="386"/>
      <c r="M13" s="386"/>
      <c r="N13" s="386"/>
      <c r="O13" s="386"/>
      <c r="P13" s="413"/>
      <c r="Q13" s="261"/>
      <c r="R13" s="325"/>
      <c r="T13" s="471"/>
    </row>
    <row r="14" spans="1:20" s="517" customFormat="1" ht="66" x14ac:dyDescent="0.2">
      <c r="A14" s="541">
        <v>2</v>
      </c>
      <c r="B14" s="541">
        <v>20030</v>
      </c>
      <c r="C14" s="44" t="s">
        <v>912</v>
      </c>
      <c r="D14" s="980" t="s">
        <v>295</v>
      </c>
      <c r="E14" s="980"/>
      <c r="F14" s="40" t="s">
        <v>908</v>
      </c>
      <c r="G14" s="544" t="s">
        <v>234</v>
      </c>
      <c r="H14" s="544" t="s">
        <v>234</v>
      </c>
      <c r="I14" s="544" t="s">
        <v>536</v>
      </c>
      <c r="J14" s="544" t="s">
        <v>536</v>
      </c>
      <c r="K14" s="99" t="s">
        <v>275</v>
      </c>
      <c r="L14" s="122">
        <v>2000000</v>
      </c>
      <c r="M14" s="977"/>
      <c r="N14" s="977"/>
      <c r="O14" s="549">
        <f t="shared" ref="O14" si="0">+L14</f>
        <v>2000000</v>
      </c>
      <c r="P14" s="49" t="s">
        <v>963</v>
      </c>
    </row>
    <row r="15" spans="1:20" s="517" customFormat="1" ht="4.9000000000000004" customHeight="1" x14ac:dyDescent="0.2">
      <c r="A15" s="518"/>
      <c r="B15" s="516"/>
      <c r="C15" s="520"/>
      <c r="D15" s="521"/>
      <c r="E15" s="522"/>
      <c r="F15" s="470"/>
      <c r="G15" s="496"/>
      <c r="H15" s="496"/>
      <c r="I15" s="496"/>
      <c r="J15" s="496"/>
      <c r="K15" s="470"/>
      <c r="L15" s="133"/>
      <c r="M15" s="527"/>
      <c r="N15" s="528"/>
      <c r="O15" s="133"/>
      <c r="P15" s="509"/>
    </row>
    <row r="16" spans="1:20" s="328" customFormat="1" x14ac:dyDescent="0.2">
      <c r="A16" s="286"/>
      <c r="B16" s="286"/>
      <c r="C16" s="1002" t="s">
        <v>221</v>
      </c>
      <c r="D16" s="1003"/>
      <c r="E16" s="1004"/>
      <c r="F16" s="286"/>
      <c r="G16" s="327"/>
      <c r="H16" s="327"/>
      <c r="I16" s="327"/>
      <c r="J16" s="327"/>
      <c r="K16" s="483"/>
      <c r="L16" s="495">
        <f>SUM(L14:L15)</f>
        <v>2000000</v>
      </c>
      <c r="M16" s="1000">
        <f>SUM(M14:N15)</f>
        <v>0</v>
      </c>
      <c r="N16" s="1001"/>
      <c r="O16" s="495">
        <f>SUM(O14:O15)</f>
        <v>2000000</v>
      </c>
      <c r="P16" s="414">
        <f>+L16+M16-O16</f>
        <v>0</v>
      </c>
      <c r="Q16" s="261"/>
      <c r="R16" s="325"/>
      <c r="T16" s="261">
        <f>+P16+Q16-S16</f>
        <v>0</v>
      </c>
    </row>
    <row r="17" spans="1:20" s="328" customFormat="1" ht="4.9000000000000004" customHeight="1" x14ac:dyDescent="0.2">
      <c r="A17" s="286"/>
      <c r="B17" s="286"/>
      <c r="C17" s="534"/>
      <c r="D17" s="477"/>
      <c r="E17" s="478"/>
      <c r="F17" s="286"/>
      <c r="G17" s="327"/>
      <c r="H17" s="327"/>
      <c r="I17" s="327"/>
      <c r="J17" s="327"/>
      <c r="K17" s="483"/>
      <c r="L17" s="495"/>
      <c r="M17" s="493"/>
      <c r="N17" s="494"/>
      <c r="O17" s="495"/>
      <c r="P17" s="414"/>
      <c r="Q17" s="261"/>
      <c r="R17" s="325"/>
      <c r="T17" s="261"/>
    </row>
    <row r="18" spans="1:20" s="328" customFormat="1" x14ac:dyDescent="0.2">
      <c r="A18" s="396" t="s">
        <v>891</v>
      </c>
      <c r="B18" s="514"/>
      <c r="C18" s="487"/>
      <c r="D18" s="523"/>
      <c r="E18" s="523"/>
      <c r="F18" s="523"/>
      <c r="G18" s="524"/>
      <c r="H18" s="524"/>
      <c r="I18" s="524"/>
      <c r="J18" s="524"/>
      <c r="K18" s="525"/>
      <c r="L18" s="386"/>
      <c r="M18" s="386"/>
      <c r="N18" s="386"/>
      <c r="O18" s="386"/>
      <c r="P18" s="413"/>
      <c r="Q18" s="261"/>
      <c r="R18" s="325"/>
      <c r="T18" s="471"/>
    </row>
    <row r="19" spans="1:20" s="11" customFormat="1" ht="66" x14ac:dyDescent="0.2">
      <c r="A19" s="546">
        <v>3</v>
      </c>
      <c r="B19" s="541" t="s">
        <v>320</v>
      </c>
      <c r="C19" s="545" t="s">
        <v>321</v>
      </c>
      <c r="D19" s="980" t="s">
        <v>274</v>
      </c>
      <c r="E19" s="980"/>
      <c r="F19" s="40" t="s">
        <v>908</v>
      </c>
      <c r="G19" s="544" t="s">
        <v>234</v>
      </c>
      <c r="H19" s="544" t="s">
        <v>234</v>
      </c>
      <c r="I19" s="544" t="s">
        <v>536</v>
      </c>
      <c r="J19" s="544" t="s">
        <v>536</v>
      </c>
      <c r="K19" s="541" t="s">
        <v>322</v>
      </c>
      <c r="L19" s="549">
        <v>1500000</v>
      </c>
      <c r="M19" s="1048"/>
      <c r="N19" s="1048"/>
      <c r="O19" s="550">
        <f t="shared" ref="O19" si="1">+L19</f>
        <v>1500000</v>
      </c>
      <c r="P19" s="499" t="s">
        <v>991</v>
      </c>
    </row>
    <row r="20" spans="1:20" s="517" customFormat="1" ht="4.9000000000000004" customHeight="1" x14ac:dyDescent="0.2">
      <c r="A20" s="518"/>
      <c r="B20" s="516"/>
      <c r="C20" s="520"/>
      <c r="D20" s="521"/>
      <c r="E20" s="522"/>
      <c r="F20" s="470"/>
      <c r="G20" s="496"/>
      <c r="H20" s="496"/>
      <c r="I20" s="496"/>
      <c r="J20" s="496"/>
      <c r="K20" s="470"/>
      <c r="L20" s="133"/>
      <c r="M20" s="527"/>
      <c r="N20" s="528"/>
      <c r="O20" s="133"/>
      <c r="P20" s="509"/>
    </row>
    <row r="21" spans="1:20" s="328" customFormat="1" x14ac:dyDescent="0.2">
      <c r="A21" s="286"/>
      <c r="B21" s="286"/>
      <c r="C21" s="1002" t="s">
        <v>221</v>
      </c>
      <c r="D21" s="1003"/>
      <c r="E21" s="1004"/>
      <c r="F21" s="286"/>
      <c r="G21" s="327"/>
      <c r="H21" s="327"/>
      <c r="I21" s="327"/>
      <c r="J21" s="327"/>
      <c r="K21" s="483"/>
      <c r="L21" s="495">
        <f>SUM(L18:L20)</f>
        <v>1500000</v>
      </c>
      <c r="M21" s="1000">
        <f>SUM(M18:N20)</f>
        <v>0</v>
      </c>
      <c r="N21" s="1001"/>
      <c r="O21" s="495">
        <f>SUM(O18:O20)</f>
        <v>1500000</v>
      </c>
      <c r="P21" s="414">
        <f>+L21+M21-O21</f>
        <v>0</v>
      </c>
      <c r="Q21" s="261"/>
      <c r="R21" s="325"/>
      <c r="T21" s="261">
        <f>+P21+Q21-S21</f>
        <v>0</v>
      </c>
    </row>
    <row r="22" spans="1:20" s="328" customFormat="1" ht="4.9000000000000004" customHeight="1" x14ac:dyDescent="0.2">
      <c r="A22" s="286"/>
      <c r="B22" s="286"/>
      <c r="C22" s="534"/>
      <c r="D22" s="477"/>
      <c r="E22" s="478"/>
      <c r="F22" s="286"/>
      <c r="G22" s="327"/>
      <c r="H22" s="327"/>
      <c r="I22" s="327"/>
      <c r="J22" s="327"/>
      <c r="K22" s="483"/>
      <c r="L22" s="495"/>
      <c r="M22" s="493"/>
      <c r="N22" s="494"/>
      <c r="O22" s="495"/>
      <c r="P22" s="414"/>
      <c r="Q22" s="261"/>
      <c r="R22" s="325"/>
      <c r="T22" s="261"/>
    </row>
    <row r="23" spans="1:20" s="48" customFormat="1" x14ac:dyDescent="0.2">
      <c r="A23" s="252"/>
      <c r="B23" s="541"/>
      <c r="C23" s="491"/>
      <c r="D23" s="988"/>
      <c r="E23" s="989"/>
      <c r="F23" s="470"/>
      <c r="G23" s="74"/>
      <c r="H23" s="74"/>
      <c r="I23" s="74"/>
      <c r="J23" s="74"/>
      <c r="K23" s="99"/>
      <c r="L23" s="54"/>
      <c r="M23" s="1047"/>
      <c r="N23" s="1047"/>
      <c r="O23" s="67"/>
      <c r="P23" s="473"/>
      <c r="Q23" s="319"/>
      <c r="R23" s="319"/>
      <c r="T23" s="319"/>
    </row>
    <row r="24" spans="1:20" s="60" customFormat="1" x14ac:dyDescent="0.2">
      <c r="A24" s="68"/>
      <c r="B24" s="548"/>
      <c r="C24" s="68" t="s">
        <v>357</v>
      </c>
      <c r="D24" s="1043"/>
      <c r="E24" s="1043"/>
      <c r="F24" s="484"/>
      <c r="G24" s="398"/>
      <c r="H24" s="398"/>
      <c r="I24" s="398"/>
      <c r="J24" s="398"/>
      <c r="K24" s="133"/>
      <c r="L24" s="71">
        <f>+L16+L11+L21</f>
        <v>5000000</v>
      </c>
      <c r="M24" s="990">
        <f>+M16+M1+M21</f>
        <v>0</v>
      </c>
      <c r="N24" s="990"/>
      <c r="O24" s="71">
        <f>+O16+O11+O21</f>
        <v>5000000</v>
      </c>
      <c r="P24" s="414">
        <f>+L24+M24-O24</f>
        <v>0</v>
      </c>
      <c r="Q24" s="321"/>
      <c r="R24" s="321"/>
      <c r="T24" s="261">
        <f>+P24+Q24-S24</f>
        <v>0</v>
      </c>
    </row>
    <row r="25" spans="1:20" s="60" customFormat="1" ht="19.899999999999999" hidden="1" customHeight="1" x14ac:dyDescent="0.2">
      <c r="A25" s="306"/>
      <c r="B25" s="309"/>
      <c r="C25" s="308"/>
      <c r="D25" s="309"/>
      <c r="E25" s="309"/>
      <c r="F25" s="309"/>
      <c r="G25" s="310"/>
      <c r="H25" s="310"/>
      <c r="I25" s="310"/>
      <c r="J25" s="310"/>
      <c r="K25" s="372"/>
      <c r="L25" s="312"/>
      <c r="M25" s="314"/>
      <c r="N25" s="314"/>
      <c r="O25" s="314"/>
      <c r="P25" s="415"/>
      <c r="Q25" s="59"/>
      <c r="R25" s="80"/>
      <c r="T25" s="315"/>
    </row>
    <row r="26" spans="1:20" s="60" customFormat="1" ht="21" thickBot="1" x14ac:dyDescent="0.25">
      <c r="A26" s="55"/>
      <c r="B26" s="58"/>
      <c r="C26" s="57"/>
      <c r="D26" s="58"/>
      <c r="E26" s="58"/>
      <c r="F26" s="58"/>
      <c r="G26" s="75"/>
      <c r="H26" s="75"/>
      <c r="I26" s="75"/>
      <c r="J26" s="75"/>
      <c r="K26" s="298"/>
      <c r="L26" s="316"/>
      <c r="M26" s="316"/>
      <c r="N26" s="316"/>
      <c r="O26" s="316"/>
      <c r="P26" s="416"/>
      <c r="Q26" s="63"/>
      <c r="R26" s="81"/>
      <c r="T26" s="318"/>
    </row>
    <row r="27" spans="1:20" ht="19.899999999999999" customHeight="1" x14ac:dyDescent="0.2">
      <c r="A27" s="997" t="s">
        <v>358</v>
      </c>
      <c r="B27" s="998"/>
      <c r="C27" s="998"/>
      <c r="L27" s="1046" t="s">
        <v>146</v>
      </c>
      <c r="M27" s="1046"/>
      <c r="N27" s="1046"/>
      <c r="O27" s="1046"/>
      <c r="P27" s="417"/>
      <c r="Q27" s="64"/>
      <c r="R27" s="82"/>
      <c r="T27" s="481"/>
    </row>
    <row r="28" spans="1:20" hidden="1" x14ac:dyDescent="0.2">
      <c r="A28" s="475"/>
      <c r="C28" s="492"/>
      <c r="L28" s="529"/>
      <c r="M28" s="529"/>
      <c r="N28" s="529"/>
      <c r="O28" s="529"/>
      <c r="P28" s="417"/>
      <c r="R28" s="83"/>
      <c r="T28" s="481"/>
    </row>
    <row r="29" spans="1:20" x14ac:dyDescent="0.2">
      <c r="A29" s="292"/>
      <c r="B29" s="992"/>
      <c r="C29" s="992"/>
      <c r="G29" s="101"/>
      <c r="H29" s="101"/>
      <c r="I29" s="101"/>
      <c r="J29" s="101"/>
      <c r="M29" s="529"/>
      <c r="N29" s="529"/>
      <c r="P29" s="417"/>
      <c r="R29" s="83"/>
      <c r="T29" s="481"/>
    </row>
    <row r="30" spans="1:20" ht="22.5" customHeight="1" x14ac:dyDescent="0.2">
      <c r="A30" s="292"/>
      <c r="B30" s="1044" t="s">
        <v>222</v>
      </c>
      <c r="C30" s="1044"/>
      <c r="D30" s="482"/>
      <c r="E30" s="482"/>
      <c r="G30" s="101"/>
      <c r="H30" s="101"/>
      <c r="I30" s="101"/>
      <c r="J30" s="101"/>
      <c r="L30" s="1005" t="s">
        <v>148</v>
      </c>
      <c r="M30" s="1005"/>
      <c r="N30" s="1005"/>
      <c r="O30" s="1005"/>
      <c r="P30" s="1006"/>
      <c r="Q30" s="479"/>
      <c r="R30" s="111"/>
      <c r="T30" s="51"/>
    </row>
    <row r="31" spans="1:20" ht="19.899999999999999" customHeight="1" x14ac:dyDescent="0.2">
      <c r="A31" s="292"/>
      <c r="B31" s="992" t="s">
        <v>147</v>
      </c>
      <c r="C31" s="992"/>
      <c r="G31" s="101"/>
      <c r="H31" s="101"/>
      <c r="I31" s="101"/>
      <c r="J31" s="101"/>
      <c r="L31" s="993" t="s">
        <v>119</v>
      </c>
      <c r="M31" s="993"/>
      <c r="N31" s="993"/>
      <c r="O31" s="993"/>
      <c r="P31" s="994"/>
      <c r="R31" s="83"/>
      <c r="T31" s="51"/>
    </row>
    <row r="32" spans="1:20" ht="4.1500000000000004" customHeight="1" thickBot="1" x14ac:dyDescent="0.25">
      <c r="A32" s="292"/>
      <c r="G32" s="101"/>
      <c r="H32" s="101"/>
      <c r="I32" s="101"/>
      <c r="J32" s="101"/>
      <c r="M32" s="529"/>
      <c r="N32" s="529"/>
      <c r="P32" s="417"/>
      <c r="R32" s="83"/>
      <c r="T32" s="481"/>
    </row>
    <row r="33" spans="1:20" ht="19.899999999999999" customHeight="1" x14ac:dyDescent="0.2">
      <c r="A33" s="1023" t="s">
        <v>149</v>
      </c>
      <c r="B33" s="1024"/>
      <c r="C33" s="1024"/>
      <c r="D33" s="1024"/>
      <c r="E33" s="1024"/>
      <c r="F33" s="1024"/>
      <c r="G33" s="1024"/>
      <c r="H33" s="1024"/>
      <c r="I33" s="1024"/>
      <c r="J33" s="1024"/>
      <c r="K33" s="1024"/>
      <c r="L33" s="1024"/>
      <c r="M33" s="1024"/>
      <c r="N33" s="1024"/>
      <c r="O33" s="1024"/>
      <c r="P33" s="1025"/>
      <c r="Q33" s="288"/>
      <c r="R33" s="289"/>
      <c r="T33" s="51"/>
    </row>
    <row r="34" spans="1:20" hidden="1" x14ac:dyDescent="0.2">
      <c r="A34" s="292"/>
      <c r="P34" s="417"/>
      <c r="R34" s="83"/>
      <c r="T34" s="481"/>
    </row>
    <row r="35" spans="1:20" hidden="1" x14ac:dyDescent="0.2">
      <c r="A35" s="292"/>
      <c r="P35" s="417"/>
      <c r="R35" s="83"/>
      <c r="T35" s="481"/>
    </row>
    <row r="36" spans="1:20" x14ac:dyDescent="0.2">
      <c r="A36" s="292"/>
      <c r="J36" s="992"/>
      <c r="K36" s="992"/>
      <c r="L36" s="992"/>
      <c r="P36" s="417"/>
      <c r="R36" s="83"/>
      <c r="T36" s="481"/>
    </row>
    <row r="37" spans="1:20" ht="25.15" customHeight="1" x14ac:dyDescent="0.2">
      <c r="A37" s="292"/>
      <c r="B37" s="547"/>
      <c r="C37" s="535" t="s">
        <v>156</v>
      </c>
      <c r="D37" s="482"/>
      <c r="E37" s="114"/>
      <c r="F37" s="1009" t="s">
        <v>155</v>
      </c>
      <c r="G37" s="1009"/>
      <c r="H37" s="1009"/>
      <c r="I37" s="115"/>
      <c r="J37" s="1009" t="s">
        <v>235</v>
      </c>
      <c r="K37" s="1009"/>
      <c r="L37" s="1009"/>
      <c r="N37" s="531"/>
      <c r="O37" s="1005" t="s">
        <v>151</v>
      </c>
      <c r="P37" s="1006"/>
      <c r="Q37" s="479"/>
      <c r="R37" s="83"/>
      <c r="T37" s="51"/>
    </row>
    <row r="38" spans="1:20" ht="19.899999999999999" customHeight="1" x14ac:dyDescent="0.2">
      <c r="A38" s="292"/>
      <c r="B38" s="547"/>
      <c r="C38" s="492" t="s">
        <v>157</v>
      </c>
      <c r="E38" s="114"/>
      <c r="F38" s="992" t="s">
        <v>531</v>
      </c>
      <c r="G38" s="992"/>
      <c r="H38" s="992"/>
      <c r="J38" s="992" t="s">
        <v>153</v>
      </c>
      <c r="K38" s="992"/>
      <c r="L38" s="992"/>
      <c r="N38" s="531"/>
      <c r="O38" s="1007" t="s">
        <v>153</v>
      </c>
      <c r="P38" s="1008"/>
      <c r="R38" s="83"/>
      <c r="T38" s="51"/>
    </row>
    <row r="39" spans="1:20" ht="19.899999999999999" customHeight="1" x14ac:dyDescent="0.2">
      <c r="A39" s="292"/>
      <c r="B39" s="547"/>
      <c r="C39" s="492"/>
      <c r="E39" s="114"/>
      <c r="G39" s="116"/>
      <c r="H39" s="116"/>
      <c r="J39" s="116"/>
      <c r="L39" s="532"/>
      <c r="N39" s="531"/>
      <c r="P39" s="417"/>
      <c r="R39" s="83"/>
      <c r="T39" s="481"/>
    </row>
    <row r="40" spans="1:20" hidden="1" x14ac:dyDescent="0.2">
      <c r="A40" s="292"/>
      <c r="P40" s="417"/>
      <c r="R40" s="83"/>
      <c r="T40" s="481"/>
    </row>
    <row r="41" spans="1:20" x14ac:dyDescent="0.2">
      <c r="A41" s="292"/>
      <c r="E41" s="1009"/>
      <c r="F41" s="1009"/>
      <c r="P41" s="417"/>
      <c r="R41" s="83"/>
      <c r="T41" s="481"/>
    </row>
    <row r="42" spans="1:20" ht="25.15" customHeight="1" x14ac:dyDescent="0.2">
      <c r="A42" s="292"/>
      <c r="B42" s="547"/>
      <c r="C42" s="535" t="s">
        <v>150</v>
      </c>
      <c r="D42" s="114"/>
      <c r="E42" s="482"/>
      <c r="F42" s="1022" t="s">
        <v>248</v>
      </c>
      <c r="G42" s="1022"/>
      <c r="H42" s="1022"/>
      <c r="J42" s="1009" t="s">
        <v>159</v>
      </c>
      <c r="K42" s="1009"/>
      <c r="L42" s="1009"/>
      <c r="N42" s="531"/>
      <c r="O42" s="1005" t="s">
        <v>152</v>
      </c>
      <c r="P42" s="1006"/>
      <c r="Q42" s="479"/>
      <c r="R42" s="83"/>
      <c r="T42" s="51"/>
    </row>
    <row r="43" spans="1:20" ht="19.899999999999999" customHeight="1" x14ac:dyDescent="0.2">
      <c r="A43" s="292"/>
      <c r="C43" s="492" t="s">
        <v>153</v>
      </c>
      <c r="D43" s="114"/>
      <c r="F43" s="992" t="s">
        <v>249</v>
      </c>
      <c r="G43" s="992"/>
      <c r="H43" s="992"/>
      <c r="J43" s="992" t="s">
        <v>153</v>
      </c>
      <c r="K43" s="992"/>
      <c r="L43" s="992"/>
      <c r="N43" s="531"/>
      <c r="O43" s="1007" t="s">
        <v>153</v>
      </c>
      <c r="P43" s="1008"/>
      <c r="R43" s="83"/>
      <c r="T43" s="51"/>
    </row>
    <row r="44" spans="1:20" ht="1.1499999999999999" customHeight="1" thickBot="1" x14ac:dyDescent="0.25">
      <c r="A44" s="293"/>
      <c r="B44" s="294"/>
      <c r="C44" s="56"/>
      <c r="D44" s="294"/>
      <c r="E44" s="294"/>
      <c r="F44" s="294"/>
      <c r="G44" s="295"/>
      <c r="H44" s="295"/>
      <c r="I44" s="295"/>
      <c r="J44" s="295"/>
      <c r="K44" s="294"/>
      <c r="L44" s="298"/>
      <c r="M44" s="533"/>
      <c r="N44" s="533"/>
      <c r="O44" s="298"/>
      <c r="P44" s="418"/>
      <c r="Q44" s="117"/>
      <c r="R44" s="118"/>
      <c r="T44" s="299"/>
    </row>
    <row r="54" spans="1:20" ht="81" x14ac:dyDescent="0.2">
      <c r="A54" s="470" t="e">
        <f>+#REF!+1</f>
        <v>#REF!</v>
      </c>
      <c r="B54" s="541" t="s">
        <v>371</v>
      </c>
      <c r="C54" s="536" t="s">
        <v>374</v>
      </c>
      <c r="D54" s="980" t="s">
        <v>299</v>
      </c>
      <c r="E54" s="980"/>
      <c r="F54" s="470" t="s">
        <v>253</v>
      </c>
      <c r="G54" s="472" t="s">
        <v>230</v>
      </c>
      <c r="H54" s="472" t="s">
        <v>230</v>
      </c>
      <c r="I54" s="472" t="s">
        <v>229</v>
      </c>
      <c r="J54" s="472" t="s">
        <v>229</v>
      </c>
      <c r="K54" s="99" t="s">
        <v>367</v>
      </c>
      <c r="L54" s="47">
        <v>2000000</v>
      </c>
      <c r="M54" s="1045"/>
      <c r="N54" s="1045"/>
      <c r="O54" s="47">
        <f>+L54</f>
        <v>2000000</v>
      </c>
      <c r="P54" s="121"/>
      <c r="Q54" s="49" t="s">
        <v>378</v>
      </c>
      <c r="R54" s="79" t="s">
        <v>462</v>
      </c>
      <c r="T54" s="51"/>
    </row>
  </sheetData>
  <mergeCells count="56">
    <mergeCell ref="D9:E9"/>
    <mergeCell ref="M9:N9"/>
    <mergeCell ref="D14:E14"/>
    <mergeCell ref="M14:N14"/>
    <mergeCell ref="D19:E19"/>
    <mergeCell ref="M19:N19"/>
    <mergeCell ref="T6:T7"/>
    <mergeCell ref="M7:N7"/>
    <mergeCell ref="A1:R1"/>
    <mergeCell ref="A2:R2"/>
    <mergeCell ref="A3:R3"/>
    <mergeCell ref="A4:R4"/>
    <mergeCell ref="A6:A7"/>
    <mergeCell ref="B6:B7"/>
    <mergeCell ref="C6:C7"/>
    <mergeCell ref="D6:E7"/>
    <mergeCell ref="F6:F7"/>
    <mergeCell ref="G6:J6"/>
    <mergeCell ref="K6:K7"/>
    <mergeCell ref="L6:O6"/>
    <mergeCell ref="P6:P7"/>
    <mergeCell ref="A27:C27"/>
    <mergeCell ref="L27:O27"/>
    <mergeCell ref="B29:C29"/>
    <mergeCell ref="C11:E11"/>
    <mergeCell ref="M11:N11"/>
    <mergeCell ref="C16:E16"/>
    <mergeCell ref="M16:N16"/>
    <mergeCell ref="D23:E23"/>
    <mergeCell ref="M23:N23"/>
    <mergeCell ref="D24:E24"/>
    <mergeCell ref="M24:N24"/>
    <mergeCell ref="O43:P43"/>
    <mergeCell ref="F38:H38"/>
    <mergeCell ref="J38:L38"/>
    <mergeCell ref="O38:P38"/>
    <mergeCell ref="E41:F41"/>
    <mergeCell ref="F42:H42"/>
    <mergeCell ref="J42:L42"/>
    <mergeCell ref="O42:P42"/>
    <mergeCell ref="D54:E54"/>
    <mergeCell ref="M54:N54"/>
    <mergeCell ref="D10:E10"/>
    <mergeCell ref="C21:E21"/>
    <mergeCell ref="M21:N21"/>
    <mergeCell ref="F43:H43"/>
    <mergeCell ref="J43:L43"/>
    <mergeCell ref="B31:C31"/>
    <mergeCell ref="L31:P31"/>
    <mergeCell ref="A33:P33"/>
    <mergeCell ref="J36:L36"/>
    <mergeCell ref="F37:H37"/>
    <mergeCell ref="J37:L37"/>
    <mergeCell ref="O37:P37"/>
    <mergeCell ref="B30:C30"/>
    <mergeCell ref="L30:P30"/>
  </mergeCells>
  <printOptions horizontalCentered="1"/>
  <pageMargins left="0.39370078740157483" right="0.31496062992125984" top="0.19685039370078741" bottom="0.19685039370078741" header="0.19685039370078741" footer="5.9055118110236227E-2"/>
  <pageSetup paperSize="14" scale="72" fitToHeight="0" orientation="landscape" r:id="rId1"/>
  <headerFooter alignWithMargins="0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9"/>
  <sheetViews>
    <sheetView zoomScale="70" zoomScaleNormal="70" workbookViewId="0">
      <pane xSplit="3" ySplit="7" topLeftCell="D29" activePane="bottomRight" state="frozen"/>
      <selection pane="topRight" activeCell="D1" sqref="D1"/>
      <selection pane="bottomLeft" activeCell="A9" sqref="A9"/>
      <selection pane="bottomRight" activeCell="G42" sqref="G42"/>
    </sheetView>
  </sheetViews>
  <sheetFormatPr defaultColWidth="9.140625" defaultRowHeight="20.25" x14ac:dyDescent="0.2"/>
  <cols>
    <col min="1" max="1" width="10.85546875" style="571" bestFit="1" customWidth="1"/>
    <col min="2" max="2" width="15.5703125" style="559" customWidth="1"/>
    <col min="3" max="3" width="43.7109375" style="53" customWidth="1"/>
    <col min="4" max="4" width="7.7109375" style="559" customWidth="1"/>
    <col min="5" max="5" width="7.28515625" style="559" customWidth="1"/>
    <col min="6" max="6" width="16.28515625" style="559" customWidth="1"/>
    <col min="7" max="10" width="12.5703125" style="76" customWidth="1"/>
    <col min="11" max="11" width="14.28515625" style="559" customWidth="1"/>
    <col min="12" max="12" width="17.42578125" style="110" customWidth="1"/>
    <col min="13" max="14" width="4.7109375" style="530" customWidth="1"/>
    <col min="15" max="15" width="18" style="110" customWidth="1"/>
    <col min="16" max="16" width="14.28515625" style="569" customWidth="1"/>
    <col min="17" max="17" width="9.28515625" style="569" hidden="1" customWidth="1"/>
    <col min="18" max="18" width="14.42578125" style="119" hidden="1" customWidth="1"/>
    <col min="19" max="19" width="14.28515625" style="603" customWidth="1"/>
    <col min="20" max="254" width="9.140625" style="51"/>
    <col min="255" max="255" width="7.85546875" style="51" customWidth="1"/>
    <col min="256" max="257" width="10.140625" style="51" customWidth="1"/>
    <col min="258" max="258" width="47.7109375" style="51" customWidth="1"/>
    <col min="259" max="262" width="12.7109375" style="51" customWidth="1"/>
    <col min="263" max="265" width="23.28515625" style="51" customWidth="1"/>
    <col min="266" max="266" width="24.7109375" style="51" customWidth="1"/>
    <col min="267" max="268" width="11.7109375" style="51" customWidth="1"/>
    <col min="269" max="270" width="24.7109375" style="51" customWidth="1"/>
    <col min="271" max="271" width="3.28515625" style="51" customWidth="1"/>
    <col min="272" max="272" width="0" style="51" hidden="1" customWidth="1"/>
    <col min="273" max="510" width="9.140625" style="51"/>
    <col min="511" max="511" width="7.85546875" style="51" customWidth="1"/>
    <col min="512" max="513" width="10.140625" style="51" customWidth="1"/>
    <col min="514" max="514" width="47.7109375" style="51" customWidth="1"/>
    <col min="515" max="518" width="12.7109375" style="51" customWidth="1"/>
    <col min="519" max="521" width="23.28515625" style="51" customWidth="1"/>
    <col min="522" max="522" width="24.7109375" style="51" customWidth="1"/>
    <col min="523" max="524" width="11.7109375" style="51" customWidth="1"/>
    <col min="525" max="526" width="24.7109375" style="51" customWidth="1"/>
    <col min="527" max="527" width="3.28515625" style="51" customWidth="1"/>
    <col min="528" max="528" width="0" style="51" hidden="1" customWidth="1"/>
    <col min="529" max="766" width="9.140625" style="51"/>
    <col min="767" max="767" width="7.85546875" style="51" customWidth="1"/>
    <col min="768" max="769" width="10.140625" style="51" customWidth="1"/>
    <col min="770" max="770" width="47.7109375" style="51" customWidth="1"/>
    <col min="771" max="774" width="12.7109375" style="51" customWidth="1"/>
    <col min="775" max="777" width="23.28515625" style="51" customWidth="1"/>
    <col min="778" max="778" width="24.7109375" style="51" customWidth="1"/>
    <col min="779" max="780" width="11.7109375" style="51" customWidth="1"/>
    <col min="781" max="782" width="24.7109375" style="51" customWidth="1"/>
    <col min="783" max="783" width="3.28515625" style="51" customWidth="1"/>
    <col min="784" max="784" width="0" style="51" hidden="1" customWidth="1"/>
    <col min="785" max="1022" width="9.140625" style="51"/>
    <col min="1023" max="1023" width="7.85546875" style="51" customWidth="1"/>
    <col min="1024" max="1025" width="10.140625" style="51" customWidth="1"/>
    <col min="1026" max="1026" width="47.7109375" style="51" customWidth="1"/>
    <col min="1027" max="1030" width="12.7109375" style="51" customWidth="1"/>
    <col min="1031" max="1033" width="23.28515625" style="51" customWidth="1"/>
    <col min="1034" max="1034" width="24.7109375" style="51" customWidth="1"/>
    <col min="1035" max="1036" width="11.7109375" style="51" customWidth="1"/>
    <col min="1037" max="1038" width="24.7109375" style="51" customWidth="1"/>
    <col min="1039" max="1039" width="3.28515625" style="51" customWidth="1"/>
    <col min="1040" max="1040" width="0" style="51" hidden="1" customWidth="1"/>
    <col min="1041" max="1278" width="9.140625" style="51"/>
    <col min="1279" max="1279" width="7.85546875" style="51" customWidth="1"/>
    <col min="1280" max="1281" width="10.140625" style="51" customWidth="1"/>
    <col min="1282" max="1282" width="47.7109375" style="51" customWidth="1"/>
    <col min="1283" max="1286" width="12.7109375" style="51" customWidth="1"/>
    <col min="1287" max="1289" width="23.28515625" style="51" customWidth="1"/>
    <col min="1290" max="1290" width="24.7109375" style="51" customWidth="1"/>
    <col min="1291" max="1292" width="11.7109375" style="51" customWidth="1"/>
    <col min="1293" max="1294" width="24.7109375" style="51" customWidth="1"/>
    <col min="1295" max="1295" width="3.28515625" style="51" customWidth="1"/>
    <col min="1296" max="1296" width="0" style="51" hidden="1" customWidth="1"/>
    <col min="1297" max="1534" width="9.140625" style="51"/>
    <col min="1535" max="1535" width="7.85546875" style="51" customWidth="1"/>
    <col min="1536" max="1537" width="10.140625" style="51" customWidth="1"/>
    <col min="1538" max="1538" width="47.7109375" style="51" customWidth="1"/>
    <col min="1539" max="1542" width="12.7109375" style="51" customWidth="1"/>
    <col min="1543" max="1545" width="23.28515625" style="51" customWidth="1"/>
    <col min="1546" max="1546" width="24.7109375" style="51" customWidth="1"/>
    <col min="1547" max="1548" width="11.7109375" style="51" customWidth="1"/>
    <col min="1549" max="1550" width="24.7109375" style="51" customWidth="1"/>
    <col min="1551" max="1551" width="3.28515625" style="51" customWidth="1"/>
    <col min="1552" max="1552" width="0" style="51" hidden="1" customWidth="1"/>
    <col min="1553" max="1790" width="9.140625" style="51"/>
    <col min="1791" max="1791" width="7.85546875" style="51" customWidth="1"/>
    <col min="1792" max="1793" width="10.140625" style="51" customWidth="1"/>
    <col min="1794" max="1794" width="47.7109375" style="51" customWidth="1"/>
    <col min="1795" max="1798" width="12.7109375" style="51" customWidth="1"/>
    <col min="1799" max="1801" width="23.28515625" style="51" customWidth="1"/>
    <col min="1802" max="1802" width="24.7109375" style="51" customWidth="1"/>
    <col min="1803" max="1804" width="11.7109375" style="51" customWidth="1"/>
    <col min="1805" max="1806" width="24.7109375" style="51" customWidth="1"/>
    <col min="1807" max="1807" width="3.28515625" style="51" customWidth="1"/>
    <col min="1808" max="1808" width="0" style="51" hidden="1" customWidth="1"/>
    <col min="1809" max="2046" width="9.140625" style="51"/>
    <col min="2047" max="2047" width="7.85546875" style="51" customWidth="1"/>
    <col min="2048" max="2049" width="10.140625" style="51" customWidth="1"/>
    <col min="2050" max="2050" width="47.7109375" style="51" customWidth="1"/>
    <col min="2051" max="2054" width="12.7109375" style="51" customWidth="1"/>
    <col min="2055" max="2057" width="23.28515625" style="51" customWidth="1"/>
    <col min="2058" max="2058" width="24.7109375" style="51" customWidth="1"/>
    <col min="2059" max="2060" width="11.7109375" style="51" customWidth="1"/>
    <col min="2061" max="2062" width="24.7109375" style="51" customWidth="1"/>
    <col min="2063" max="2063" width="3.28515625" style="51" customWidth="1"/>
    <col min="2064" max="2064" width="0" style="51" hidden="1" customWidth="1"/>
    <col min="2065" max="2302" width="9.140625" style="51"/>
    <col min="2303" max="2303" width="7.85546875" style="51" customWidth="1"/>
    <col min="2304" max="2305" width="10.140625" style="51" customWidth="1"/>
    <col min="2306" max="2306" width="47.7109375" style="51" customWidth="1"/>
    <col min="2307" max="2310" width="12.7109375" style="51" customWidth="1"/>
    <col min="2311" max="2313" width="23.28515625" style="51" customWidth="1"/>
    <col min="2314" max="2314" width="24.7109375" style="51" customWidth="1"/>
    <col min="2315" max="2316" width="11.7109375" style="51" customWidth="1"/>
    <col min="2317" max="2318" width="24.7109375" style="51" customWidth="1"/>
    <col min="2319" max="2319" width="3.28515625" style="51" customWidth="1"/>
    <col min="2320" max="2320" width="0" style="51" hidden="1" customWidth="1"/>
    <col min="2321" max="2558" width="9.140625" style="51"/>
    <col min="2559" max="2559" width="7.85546875" style="51" customWidth="1"/>
    <col min="2560" max="2561" width="10.140625" style="51" customWidth="1"/>
    <col min="2562" max="2562" width="47.7109375" style="51" customWidth="1"/>
    <col min="2563" max="2566" width="12.7109375" style="51" customWidth="1"/>
    <col min="2567" max="2569" width="23.28515625" style="51" customWidth="1"/>
    <col min="2570" max="2570" width="24.7109375" style="51" customWidth="1"/>
    <col min="2571" max="2572" width="11.7109375" style="51" customWidth="1"/>
    <col min="2573" max="2574" width="24.7109375" style="51" customWidth="1"/>
    <col min="2575" max="2575" width="3.28515625" style="51" customWidth="1"/>
    <col min="2576" max="2576" width="0" style="51" hidden="1" customWidth="1"/>
    <col min="2577" max="2814" width="9.140625" style="51"/>
    <col min="2815" max="2815" width="7.85546875" style="51" customWidth="1"/>
    <col min="2816" max="2817" width="10.140625" style="51" customWidth="1"/>
    <col min="2818" max="2818" width="47.7109375" style="51" customWidth="1"/>
    <col min="2819" max="2822" width="12.7109375" style="51" customWidth="1"/>
    <col min="2823" max="2825" width="23.28515625" style="51" customWidth="1"/>
    <col min="2826" max="2826" width="24.7109375" style="51" customWidth="1"/>
    <col min="2827" max="2828" width="11.7109375" style="51" customWidth="1"/>
    <col min="2829" max="2830" width="24.7109375" style="51" customWidth="1"/>
    <col min="2831" max="2831" width="3.28515625" style="51" customWidth="1"/>
    <col min="2832" max="2832" width="0" style="51" hidden="1" customWidth="1"/>
    <col min="2833" max="3070" width="9.140625" style="51"/>
    <col min="3071" max="3071" width="7.85546875" style="51" customWidth="1"/>
    <col min="3072" max="3073" width="10.140625" style="51" customWidth="1"/>
    <col min="3074" max="3074" width="47.7109375" style="51" customWidth="1"/>
    <col min="3075" max="3078" width="12.7109375" style="51" customWidth="1"/>
    <col min="3079" max="3081" width="23.28515625" style="51" customWidth="1"/>
    <col min="3082" max="3082" width="24.7109375" style="51" customWidth="1"/>
    <col min="3083" max="3084" width="11.7109375" style="51" customWidth="1"/>
    <col min="3085" max="3086" width="24.7109375" style="51" customWidth="1"/>
    <col min="3087" max="3087" width="3.28515625" style="51" customWidth="1"/>
    <col min="3088" max="3088" width="0" style="51" hidden="1" customWidth="1"/>
    <col min="3089" max="3326" width="9.140625" style="51"/>
    <col min="3327" max="3327" width="7.85546875" style="51" customWidth="1"/>
    <col min="3328" max="3329" width="10.140625" style="51" customWidth="1"/>
    <col min="3330" max="3330" width="47.7109375" style="51" customWidth="1"/>
    <col min="3331" max="3334" width="12.7109375" style="51" customWidth="1"/>
    <col min="3335" max="3337" width="23.28515625" style="51" customWidth="1"/>
    <col min="3338" max="3338" width="24.7109375" style="51" customWidth="1"/>
    <col min="3339" max="3340" width="11.7109375" style="51" customWidth="1"/>
    <col min="3341" max="3342" width="24.7109375" style="51" customWidth="1"/>
    <col min="3343" max="3343" width="3.28515625" style="51" customWidth="1"/>
    <col min="3344" max="3344" width="0" style="51" hidden="1" customWidth="1"/>
    <col min="3345" max="3582" width="9.140625" style="51"/>
    <col min="3583" max="3583" width="7.85546875" style="51" customWidth="1"/>
    <col min="3584" max="3585" width="10.140625" style="51" customWidth="1"/>
    <col min="3586" max="3586" width="47.7109375" style="51" customWidth="1"/>
    <col min="3587" max="3590" width="12.7109375" style="51" customWidth="1"/>
    <col min="3591" max="3593" width="23.28515625" style="51" customWidth="1"/>
    <col min="3594" max="3594" width="24.7109375" style="51" customWidth="1"/>
    <col min="3595" max="3596" width="11.7109375" style="51" customWidth="1"/>
    <col min="3597" max="3598" width="24.7109375" style="51" customWidth="1"/>
    <col min="3599" max="3599" width="3.28515625" style="51" customWidth="1"/>
    <col min="3600" max="3600" width="0" style="51" hidden="1" customWidth="1"/>
    <col min="3601" max="3838" width="9.140625" style="51"/>
    <col min="3839" max="3839" width="7.85546875" style="51" customWidth="1"/>
    <col min="3840" max="3841" width="10.140625" style="51" customWidth="1"/>
    <col min="3842" max="3842" width="47.7109375" style="51" customWidth="1"/>
    <col min="3843" max="3846" width="12.7109375" style="51" customWidth="1"/>
    <col min="3847" max="3849" width="23.28515625" style="51" customWidth="1"/>
    <col min="3850" max="3850" width="24.7109375" style="51" customWidth="1"/>
    <col min="3851" max="3852" width="11.7109375" style="51" customWidth="1"/>
    <col min="3853" max="3854" width="24.7109375" style="51" customWidth="1"/>
    <col min="3855" max="3855" width="3.28515625" style="51" customWidth="1"/>
    <col min="3856" max="3856" width="0" style="51" hidden="1" customWidth="1"/>
    <col min="3857" max="4094" width="9.140625" style="51"/>
    <col min="4095" max="4095" width="7.85546875" style="51" customWidth="1"/>
    <col min="4096" max="4097" width="10.140625" style="51" customWidth="1"/>
    <col min="4098" max="4098" width="47.7109375" style="51" customWidth="1"/>
    <col min="4099" max="4102" width="12.7109375" style="51" customWidth="1"/>
    <col min="4103" max="4105" width="23.28515625" style="51" customWidth="1"/>
    <col min="4106" max="4106" width="24.7109375" style="51" customWidth="1"/>
    <col min="4107" max="4108" width="11.7109375" style="51" customWidth="1"/>
    <col min="4109" max="4110" width="24.7109375" style="51" customWidth="1"/>
    <col min="4111" max="4111" width="3.28515625" style="51" customWidth="1"/>
    <col min="4112" max="4112" width="0" style="51" hidden="1" customWidth="1"/>
    <col min="4113" max="4350" width="9.140625" style="51"/>
    <col min="4351" max="4351" width="7.85546875" style="51" customWidth="1"/>
    <col min="4352" max="4353" width="10.140625" style="51" customWidth="1"/>
    <col min="4354" max="4354" width="47.7109375" style="51" customWidth="1"/>
    <col min="4355" max="4358" width="12.7109375" style="51" customWidth="1"/>
    <col min="4359" max="4361" width="23.28515625" style="51" customWidth="1"/>
    <col min="4362" max="4362" width="24.7109375" style="51" customWidth="1"/>
    <col min="4363" max="4364" width="11.7109375" style="51" customWidth="1"/>
    <col min="4365" max="4366" width="24.7109375" style="51" customWidth="1"/>
    <col min="4367" max="4367" width="3.28515625" style="51" customWidth="1"/>
    <col min="4368" max="4368" width="0" style="51" hidden="1" customWidth="1"/>
    <col min="4369" max="4606" width="9.140625" style="51"/>
    <col min="4607" max="4607" width="7.85546875" style="51" customWidth="1"/>
    <col min="4608" max="4609" width="10.140625" style="51" customWidth="1"/>
    <col min="4610" max="4610" width="47.7109375" style="51" customWidth="1"/>
    <col min="4611" max="4614" width="12.7109375" style="51" customWidth="1"/>
    <col min="4615" max="4617" width="23.28515625" style="51" customWidth="1"/>
    <col min="4618" max="4618" width="24.7109375" style="51" customWidth="1"/>
    <col min="4619" max="4620" width="11.7109375" style="51" customWidth="1"/>
    <col min="4621" max="4622" width="24.7109375" style="51" customWidth="1"/>
    <col min="4623" max="4623" width="3.28515625" style="51" customWidth="1"/>
    <col min="4624" max="4624" width="0" style="51" hidden="1" customWidth="1"/>
    <col min="4625" max="4862" width="9.140625" style="51"/>
    <col min="4863" max="4863" width="7.85546875" style="51" customWidth="1"/>
    <col min="4864" max="4865" width="10.140625" style="51" customWidth="1"/>
    <col min="4866" max="4866" width="47.7109375" style="51" customWidth="1"/>
    <col min="4867" max="4870" width="12.7109375" style="51" customWidth="1"/>
    <col min="4871" max="4873" width="23.28515625" style="51" customWidth="1"/>
    <col min="4874" max="4874" width="24.7109375" style="51" customWidth="1"/>
    <col min="4875" max="4876" width="11.7109375" style="51" customWidth="1"/>
    <col min="4877" max="4878" width="24.7109375" style="51" customWidth="1"/>
    <col min="4879" max="4879" width="3.28515625" style="51" customWidth="1"/>
    <col min="4880" max="4880" width="0" style="51" hidden="1" customWidth="1"/>
    <col min="4881" max="5118" width="9.140625" style="51"/>
    <col min="5119" max="5119" width="7.85546875" style="51" customWidth="1"/>
    <col min="5120" max="5121" width="10.140625" style="51" customWidth="1"/>
    <col min="5122" max="5122" width="47.7109375" style="51" customWidth="1"/>
    <col min="5123" max="5126" width="12.7109375" style="51" customWidth="1"/>
    <col min="5127" max="5129" width="23.28515625" style="51" customWidth="1"/>
    <col min="5130" max="5130" width="24.7109375" style="51" customWidth="1"/>
    <col min="5131" max="5132" width="11.7109375" style="51" customWidth="1"/>
    <col min="5133" max="5134" width="24.7109375" style="51" customWidth="1"/>
    <col min="5135" max="5135" width="3.28515625" style="51" customWidth="1"/>
    <col min="5136" max="5136" width="0" style="51" hidden="1" customWidth="1"/>
    <col min="5137" max="5374" width="9.140625" style="51"/>
    <col min="5375" max="5375" width="7.85546875" style="51" customWidth="1"/>
    <col min="5376" max="5377" width="10.140625" style="51" customWidth="1"/>
    <col min="5378" max="5378" width="47.7109375" style="51" customWidth="1"/>
    <col min="5379" max="5382" width="12.7109375" style="51" customWidth="1"/>
    <col min="5383" max="5385" width="23.28515625" style="51" customWidth="1"/>
    <col min="5386" max="5386" width="24.7109375" style="51" customWidth="1"/>
    <col min="5387" max="5388" width="11.7109375" style="51" customWidth="1"/>
    <col min="5389" max="5390" width="24.7109375" style="51" customWidth="1"/>
    <col min="5391" max="5391" width="3.28515625" style="51" customWidth="1"/>
    <col min="5392" max="5392" width="0" style="51" hidden="1" customWidth="1"/>
    <col min="5393" max="5630" width="9.140625" style="51"/>
    <col min="5631" max="5631" width="7.85546875" style="51" customWidth="1"/>
    <col min="5632" max="5633" width="10.140625" style="51" customWidth="1"/>
    <col min="5634" max="5634" width="47.7109375" style="51" customWidth="1"/>
    <col min="5635" max="5638" width="12.7109375" style="51" customWidth="1"/>
    <col min="5639" max="5641" width="23.28515625" style="51" customWidth="1"/>
    <col min="5642" max="5642" width="24.7109375" style="51" customWidth="1"/>
    <col min="5643" max="5644" width="11.7109375" style="51" customWidth="1"/>
    <col min="5645" max="5646" width="24.7109375" style="51" customWidth="1"/>
    <col min="5647" max="5647" width="3.28515625" style="51" customWidth="1"/>
    <col min="5648" max="5648" width="0" style="51" hidden="1" customWidth="1"/>
    <col min="5649" max="5886" width="9.140625" style="51"/>
    <col min="5887" max="5887" width="7.85546875" style="51" customWidth="1"/>
    <col min="5888" max="5889" width="10.140625" style="51" customWidth="1"/>
    <col min="5890" max="5890" width="47.7109375" style="51" customWidth="1"/>
    <col min="5891" max="5894" width="12.7109375" style="51" customWidth="1"/>
    <col min="5895" max="5897" width="23.28515625" style="51" customWidth="1"/>
    <col min="5898" max="5898" width="24.7109375" style="51" customWidth="1"/>
    <col min="5899" max="5900" width="11.7109375" style="51" customWidth="1"/>
    <col min="5901" max="5902" width="24.7109375" style="51" customWidth="1"/>
    <col min="5903" max="5903" width="3.28515625" style="51" customWidth="1"/>
    <col min="5904" max="5904" width="0" style="51" hidden="1" customWidth="1"/>
    <col min="5905" max="6142" width="9.140625" style="51"/>
    <col min="6143" max="6143" width="7.85546875" style="51" customWidth="1"/>
    <col min="6144" max="6145" width="10.140625" style="51" customWidth="1"/>
    <col min="6146" max="6146" width="47.7109375" style="51" customWidth="1"/>
    <col min="6147" max="6150" width="12.7109375" style="51" customWidth="1"/>
    <col min="6151" max="6153" width="23.28515625" style="51" customWidth="1"/>
    <col min="6154" max="6154" width="24.7109375" style="51" customWidth="1"/>
    <col min="6155" max="6156" width="11.7109375" style="51" customWidth="1"/>
    <col min="6157" max="6158" width="24.7109375" style="51" customWidth="1"/>
    <col min="6159" max="6159" width="3.28515625" style="51" customWidth="1"/>
    <col min="6160" max="6160" width="0" style="51" hidden="1" customWidth="1"/>
    <col min="6161" max="6398" width="9.140625" style="51"/>
    <col min="6399" max="6399" width="7.85546875" style="51" customWidth="1"/>
    <col min="6400" max="6401" width="10.140625" style="51" customWidth="1"/>
    <col min="6402" max="6402" width="47.7109375" style="51" customWidth="1"/>
    <col min="6403" max="6406" width="12.7109375" style="51" customWidth="1"/>
    <col min="6407" max="6409" width="23.28515625" style="51" customWidth="1"/>
    <col min="6410" max="6410" width="24.7109375" style="51" customWidth="1"/>
    <col min="6411" max="6412" width="11.7109375" style="51" customWidth="1"/>
    <col min="6413" max="6414" width="24.7109375" style="51" customWidth="1"/>
    <col min="6415" max="6415" width="3.28515625" style="51" customWidth="1"/>
    <col min="6416" max="6416" width="0" style="51" hidden="1" customWidth="1"/>
    <col min="6417" max="6654" width="9.140625" style="51"/>
    <col min="6655" max="6655" width="7.85546875" style="51" customWidth="1"/>
    <col min="6656" max="6657" width="10.140625" style="51" customWidth="1"/>
    <col min="6658" max="6658" width="47.7109375" style="51" customWidth="1"/>
    <col min="6659" max="6662" width="12.7109375" style="51" customWidth="1"/>
    <col min="6663" max="6665" width="23.28515625" style="51" customWidth="1"/>
    <col min="6666" max="6666" width="24.7109375" style="51" customWidth="1"/>
    <col min="6667" max="6668" width="11.7109375" style="51" customWidth="1"/>
    <col min="6669" max="6670" width="24.7109375" style="51" customWidth="1"/>
    <col min="6671" max="6671" width="3.28515625" style="51" customWidth="1"/>
    <col min="6672" max="6672" width="0" style="51" hidden="1" customWidth="1"/>
    <col min="6673" max="6910" width="9.140625" style="51"/>
    <col min="6911" max="6911" width="7.85546875" style="51" customWidth="1"/>
    <col min="6912" max="6913" width="10.140625" style="51" customWidth="1"/>
    <col min="6914" max="6914" width="47.7109375" style="51" customWidth="1"/>
    <col min="6915" max="6918" width="12.7109375" style="51" customWidth="1"/>
    <col min="6919" max="6921" width="23.28515625" style="51" customWidth="1"/>
    <col min="6922" max="6922" width="24.7109375" style="51" customWidth="1"/>
    <col min="6923" max="6924" width="11.7109375" style="51" customWidth="1"/>
    <col min="6925" max="6926" width="24.7109375" style="51" customWidth="1"/>
    <col min="6927" max="6927" width="3.28515625" style="51" customWidth="1"/>
    <col min="6928" max="6928" width="0" style="51" hidden="1" customWidth="1"/>
    <col min="6929" max="7166" width="9.140625" style="51"/>
    <col min="7167" max="7167" width="7.85546875" style="51" customWidth="1"/>
    <col min="7168" max="7169" width="10.140625" style="51" customWidth="1"/>
    <col min="7170" max="7170" width="47.7109375" style="51" customWidth="1"/>
    <col min="7171" max="7174" width="12.7109375" style="51" customWidth="1"/>
    <col min="7175" max="7177" width="23.28515625" style="51" customWidth="1"/>
    <col min="7178" max="7178" width="24.7109375" style="51" customWidth="1"/>
    <col min="7179" max="7180" width="11.7109375" style="51" customWidth="1"/>
    <col min="7181" max="7182" width="24.7109375" style="51" customWidth="1"/>
    <col min="7183" max="7183" width="3.28515625" style="51" customWidth="1"/>
    <col min="7184" max="7184" width="0" style="51" hidden="1" customWidth="1"/>
    <col min="7185" max="7422" width="9.140625" style="51"/>
    <col min="7423" max="7423" width="7.85546875" style="51" customWidth="1"/>
    <col min="7424" max="7425" width="10.140625" style="51" customWidth="1"/>
    <col min="7426" max="7426" width="47.7109375" style="51" customWidth="1"/>
    <col min="7427" max="7430" width="12.7109375" style="51" customWidth="1"/>
    <col min="7431" max="7433" width="23.28515625" style="51" customWidth="1"/>
    <col min="7434" max="7434" width="24.7109375" style="51" customWidth="1"/>
    <col min="7435" max="7436" width="11.7109375" style="51" customWidth="1"/>
    <col min="7437" max="7438" width="24.7109375" style="51" customWidth="1"/>
    <col min="7439" max="7439" width="3.28515625" style="51" customWidth="1"/>
    <col min="7440" max="7440" width="0" style="51" hidden="1" customWidth="1"/>
    <col min="7441" max="7678" width="9.140625" style="51"/>
    <col min="7679" max="7679" width="7.85546875" style="51" customWidth="1"/>
    <col min="7680" max="7681" width="10.140625" style="51" customWidth="1"/>
    <col min="7682" max="7682" width="47.7109375" style="51" customWidth="1"/>
    <col min="7683" max="7686" width="12.7109375" style="51" customWidth="1"/>
    <col min="7687" max="7689" width="23.28515625" style="51" customWidth="1"/>
    <col min="7690" max="7690" width="24.7109375" style="51" customWidth="1"/>
    <col min="7691" max="7692" width="11.7109375" style="51" customWidth="1"/>
    <col min="7693" max="7694" width="24.7109375" style="51" customWidth="1"/>
    <col min="7695" max="7695" width="3.28515625" style="51" customWidth="1"/>
    <col min="7696" max="7696" width="0" style="51" hidden="1" customWidth="1"/>
    <col min="7697" max="7934" width="9.140625" style="51"/>
    <col min="7935" max="7935" width="7.85546875" style="51" customWidth="1"/>
    <col min="7936" max="7937" width="10.140625" style="51" customWidth="1"/>
    <col min="7938" max="7938" width="47.7109375" style="51" customWidth="1"/>
    <col min="7939" max="7942" width="12.7109375" style="51" customWidth="1"/>
    <col min="7943" max="7945" width="23.28515625" style="51" customWidth="1"/>
    <col min="7946" max="7946" width="24.7109375" style="51" customWidth="1"/>
    <col min="7947" max="7948" width="11.7109375" style="51" customWidth="1"/>
    <col min="7949" max="7950" width="24.7109375" style="51" customWidth="1"/>
    <col min="7951" max="7951" width="3.28515625" style="51" customWidth="1"/>
    <col min="7952" max="7952" width="0" style="51" hidden="1" customWidth="1"/>
    <col min="7953" max="8190" width="9.140625" style="51"/>
    <col min="8191" max="8191" width="7.85546875" style="51" customWidth="1"/>
    <col min="8192" max="8193" width="10.140625" style="51" customWidth="1"/>
    <col min="8194" max="8194" width="47.7109375" style="51" customWidth="1"/>
    <col min="8195" max="8198" width="12.7109375" style="51" customWidth="1"/>
    <col min="8199" max="8201" width="23.28515625" style="51" customWidth="1"/>
    <col min="8202" max="8202" width="24.7109375" style="51" customWidth="1"/>
    <col min="8203" max="8204" width="11.7109375" style="51" customWidth="1"/>
    <col min="8205" max="8206" width="24.7109375" style="51" customWidth="1"/>
    <col min="8207" max="8207" width="3.28515625" style="51" customWidth="1"/>
    <col min="8208" max="8208" width="0" style="51" hidden="1" customWidth="1"/>
    <col min="8209" max="8446" width="9.140625" style="51"/>
    <col min="8447" max="8447" width="7.85546875" style="51" customWidth="1"/>
    <col min="8448" max="8449" width="10.140625" style="51" customWidth="1"/>
    <col min="8450" max="8450" width="47.7109375" style="51" customWidth="1"/>
    <col min="8451" max="8454" width="12.7109375" style="51" customWidth="1"/>
    <col min="8455" max="8457" width="23.28515625" style="51" customWidth="1"/>
    <col min="8458" max="8458" width="24.7109375" style="51" customWidth="1"/>
    <col min="8459" max="8460" width="11.7109375" style="51" customWidth="1"/>
    <col min="8461" max="8462" width="24.7109375" style="51" customWidth="1"/>
    <col min="8463" max="8463" width="3.28515625" style="51" customWidth="1"/>
    <col min="8464" max="8464" width="0" style="51" hidden="1" customWidth="1"/>
    <col min="8465" max="8702" width="9.140625" style="51"/>
    <col min="8703" max="8703" width="7.85546875" style="51" customWidth="1"/>
    <col min="8704" max="8705" width="10.140625" style="51" customWidth="1"/>
    <col min="8706" max="8706" width="47.7109375" style="51" customWidth="1"/>
    <col min="8707" max="8710" width="12.7109375" style="51" customWidth="1"/>
    <col min="8711" max="8713" width="23.28515625" style="51" customWidth="1"/>
    <col min="8714" max="8714" width="24.7109375" style="51" customWidth="1"/>
    <col min="8715" max="8716" width="11.7109375" style="51" customWidth="1"/>
    <col min="8717" max="8718" width="24.7109375" style="51" customWidth="1"/>
    <col min="8719" max="8719" width="3.28515625" style="51" customWidth="1"/>
    <col min="8720" max="8720" width="0" style="51" hidden="1" customWidth="1"/>
    <col min="8721" max="8958" width="9.140625" style="51"/>
    <col min="8959" max="8959" width="7.85546875" style="51" customWidth="1"/>
    <col min="8960" max="8961" width="10.140625" style="51" customWidth="1"/>
    <col min="8962" max="8962" width="47.7109375" style="51" customWidth="1"/>
    <col min="8963" max="8966" width="12.7109375" style="51" customWidth="1"/>
    <col min="8967" max="8969" width="23.28515625" style="51" customWidth="1"/>
    <col min="8970" max="8970" width="24.7109375" style="51" customWidth="1"/>
    <col min="8971" max="8972" width="11.7109375" style="51" customWidth="1"/>
    <col min="8973" max="8974" width="24.7109375" style="51" customWidth="1"/>
    <col min="8975" max="8975" width="3.28515625" style="51" customWidth="1"/>
    <col min="8976" max="8976" width="0" style="51" hidden="1" customWidth="1"/>
    <col min="8977" max="9214" width="9.140625" style="51"/>
    <col min="9215" max="9215" width="7.85546875" style="51" customWidth="1"/>
    <col min="9216" max="9217" width="10.140625" style="51" customWidth="1"/>
    <col min="9218" max="9218" width="47.7109375" style="51" customWidth="1"/>
    <col min="9219" max="9222" width="12.7109375" style="51" customWidth="1"/>
    <col min="9223" max="9225" width="23.28515625" style="51" customWidth="1"/>
    <col min="9226" max="9226" width="24.7109375" style="51" customWidth="1"/>
    <col min="9227" max="9228" width="11.7109375" style="51" customWidth="1"/>
    <col min="9229" max="9230" width="24.7109375" style="51" customWidth="1"/>
    <col min="9231" max="9231" width="3.28515625" style="51" customWidth="1"/>
    <col min="9232" max="9232" width="0" style="51" hidden="1" customWidth="1"/>
    <col min="9233" max="9470" width="9.140625" style="51"/>
    <col min="9471" max="9471" width="7.85546875" style="51" customWidth="1"/>
    <col min="9472" max="9473" width="10.140625" style="51" customWidth="1"/>
    <col min="9474" max="9474" width="47.7109375" style="51" customWidth="1"/>
    <col min="9475" max="9478" width="12.7109375" style="51" customWidth="1"/>
    <col min="9479" max="9481" width="23.28515625" style="51" customWidth="1"/>
    <col min="9482" max="9482" width="24.7109375" style="51" customWidth="1"/>
    <col min="9483" max="9484" width="11.7109375" style="51" customWidth="1"/>
    <col min="9485" max="9486" width="24.7109375" style="51" customWidth="1"/>
    <col min="9487" max="9487" width="3.28515625" style="51" customWidth="1"/>
    <col min="9488" max="9488" width="0" style="51" hidden="1" customWidth="1"/>
    <col min="9489" max="9726" width="9.140625" style="51"/>
    <col min="9727" max="9727" width="7.85546875" style="51" customWidth="1"/>
    <col min="9728" max="9729" width="10.140625" style="51" customWidth="1"/>
    <col min="9730" max="9730" width="47.7109375" style="51" customWidth="1"/>
    <col min="9731" max="9734" width="12.7109375" style="51" customWidth="1"/>
    <col min="9735" max="9737" width="23.28515625" style="51" customWidth="1"/>
    <col min="9738" max="9738" width="24.7109375" style="51" customWidth="1"/>
    <col min="9739" max="9740" width="11.7109375" style="51" customWidth="1"/>
    <col min="9741" max="9742" width="24.7109375" style="51" customWidth="1"/>
    <col min="9743" max="9743" width="3.28515625" style="51" customWidth="1"/>
    <col min="9744" max="9744" width="0" style="51" hidden="1" customWidth="1"/>
    <col min="9745" max="9982" width="9.140625" style="51"/>
    <col min="9983" max="9983" width="7.85546875" style="51" customWidth="1"/>
    <col min="9984" max="9985" width="10.140625" style="51" customWidth="1"/>
    <col min="9986" max="9986" width="47.7109375" style="51" customWidth="1"/>
    <col min="9987" max="9990" width="12.7109375" style="51" customWidth="1"/>
    <col min="9991" max="9993" width="23.28515625" style="51" customWidth="1"/>
    <col min="9994" max="9994" width="24.7109375" style="51" customWidth="1"/>
    <col min="9995" max="9996" width="11.7109375" style="51" customWidth="1"/>
    <col min="9997" max="9998" width="24.7109375" style="51" customWidth="1"/>
    <col min="9999" max="9999" width="3.28515625" style="51" customWidth="1"/>
    <col min="10000" max="10000" width="0" style="51" hidden="1" customWidth="1"/>
    <col min="10001" max="10238" width="9.140625" style="51"/>
    <col min="10239" max="10239" width="7.85546875" style="51" customWidth="1"/>
    <col min="10240" max="10241" width="10.140625" style="51" customWidth="1"/>
    <col min="10242" max="10242" width="47.7109375" style="51" customWidth="1"/>
    <col min="10243" max="10246" width="12.7109375" style="51" customWidth="1"/>
    <col min="10247" max="10249" width="23.28515625" style="51" customWidth="1"/>
    <col min="10250" max="10250" width="24.7109375" style="51" customWidth="1"/>
    <col min="10251" max="10252" width="11.7109375" style="51" customWidth="1"/>
    <col min="10253" max="10254" width="24.7109375" style="51" customWidth="1"/>
    <col min="10255" max="10255" width="3.28515625" style="51" customWidth="1"/>
    <col min="10256" max="10256" width="0" style="51" hidden="1" customWidth="1"/>
    <col min="10257" max="10494" width="9.140625" style="51"/>
    <col min="10495" max="10495" width="7.85546875" style="51" customWidth="1"/>
    <col min="10496" max="10497" width="10.140625" style="51" customWidth="1"/>
    <col min="10498" max="10498" width="47.7109375" style="51" customWidth="1"/>
    <col min="10499" max="10502" width="12.7109375" style="51" customWidth="1"/>
    <col min="10503" max="10505" width="23.28515625" style="51" customWidth="1"/>
    <col min="10506" max="10506" width="24.7109375" style="51" customWidth="1"/>
    <col min="10507" max="10508" width="11.7109375" style="51" customWidth="1"/>
    <col min="10509" max="10510" width="24.7109375" style="51" customWidth="1"/>
    <col min="10511" max="10511" width="3.28515625" style="51" customWidth="1"/>
    <col min="10512" max="10512" width="0" style="51" hidden="1" customWidth="1"/>
    <col min="10513" max="10750" width="9.140625" style="51"/>
    <col min="10751" max="10751" width="7.85546875" style="51" customWidth="1"/>
    <col min="10752" max="10753" width="10.140625" style="51" customWidth="1"/>
    <col min="10754" max="10754" width="47.7109375" style="51" customWidth="1"/>
    <col min="10755" max="10758" width="12.7109375" style="51" customWidth="1"/>
    <col min="10759" max="10761" width="23.28515625" style="51" customWidth="1"/>
    <col min="10762" max="10762" width="24.7109375" style="51" customWidth="1"/>
    <col min="10763" max="10764" width="11.7109375" style="51" customWidth="1"/>
    <col min="10765" max="10766" width="24.7109375" style="51" customWidth="1"/>
    <col min="10767" max="10767" width="3.28515625" style="51" customWidth="1"/>
    <col min="10768" max="10768" width="0" style="51" hidden="1" customWidth="1"/>
    <col min="10769" max="11006" width="9.140625" style="51"/>
    <col min="11007" max="11007" width="7.85546875" style="51" customWidth="1"/>
    <col min="11008" max="11009" width="10.140625" style="51" customWidth="1"/>
    <col min="11010" max="11010" width="47.7109375" style="51" customWidth="1"/>
    <col min="11011" max="11014" width="12.7109375" style="51" customWidth="1"/>
    <col min="11015" max="11017" width="23.28515625" style="51" customWidth="1"/>
    <col min="11018" max="11018" width="24.7109375" style="51" customWidth="1"/>
    <col min="11019" max="11020" width="11.7109375" style="51" customWidth="1"/>
    <col min="11021" max="11022" width="24.7109375" style="51" customWidth="1"/>
    <col min="11023" max="11023" width="3.28515625" style="51" customWidth="1"/>
    <col min="11024" max="11024" width="0" style="51" hidden="1" customWidth="1"/>
    <col min="11025" max="11262" width="9.140625" style="51"/>
    <col min="11263" max="11263" width="7.85546875" style="51" customWidth="1"/>
    <col min="11264" max="11265" width="10.140625" style="51" customWidth="1"/>
    <col min="11266" max="11266" width="47.7109375" style="51" customWidth="1"/>
    <col min="11267" max="11270" width="12.7109375" style="51" customWidth="1"/>
    <col min="11271" max="11273" width="23.28515625" style="51" customWidth="1"/>
    <col min="11274" max="11274" width="24.7109375" style="51" customWidth="1"/>
    <col min="11275" max="11276" width="11.7109375" style="51" customWidth="1"/>
    <col min="11277" max="11278" width="24.7109375" style="51" customWidth="1"/>
    <col min="11279" max="11279" width="3.28515625" style="51" customWidth="1"/>
    <col min="11280" max="11280" width="0" style="51" hidden="1" customWidth="1"/>
    <col min="11281" max="11518" width="9.140625" style="51"/>
    <col min="11519" max="11519" width="7.85546875" style="51" customWidth="1"/>
    <col min="11520" max="11521" width="10.140625" style="51" customWidth="1"/>
    <col min="11522" max="11522" width="47.7109375" style="51" customWidth="1"/>
    <col min="11523" max="11526" width="12.7109375" style="51" customWidth="1"/>
    <col min="11527" max="11529" width="23.28515625" style="51" customWidth="1"/>
    <col min="11530" max="11530" width="24.7109375" style="51" customWidth="1"/>
    <col min="11531" max="11532" width="11.7109375" style="51" customWidth="1"/>
    <col min="11533" max="11534" width="24.7109375" style="51" customWidth="1"/>
    <col min="11535" max="11535" width="3.28515625" style="51" customWidth="1"/>
    <col min="11536" max="11536" width="0" style="51" hidden="1" customWidth="1"/>
    <col min="11537" max="11774" width="9.140625" style="51"/>
    <col min="11775" max="11775" width="7.85546875" style="51" customWidth="1"/>
    <col min="11776" max="11777" width="10.140625" style="51" customWidth="1"/>
    <col min="11778" max="11778" width="47.7109375" style="51" customWidth="1"/>
    <col min="11779" max="11782" width="12.7109375" style="51" customWidth="1"/>
    <col min="11783" max="11785" width="23.28515625" style="51" customWidth="1"/>
    <col min="11786" max="11786" width="24.7109375" style="51" customWidth="1"/>
    <col min="11787" max="11788" width="11.7109375" style="51" customWidth="1"/>
    <col min="11789" max="11790" width="24.7109375" style="51" customWidth="1"/>
    <col min="11791" max="11791" width="3.28515625" style="51" customWidth="1"/>
    <col min="11792" max="11792" width="0" style="51" hidden="1" customWidth="1"/>
    <col min="11793" max="12030" width="9.140625" style="51"/>
    <col min="12031" max="12031" width="7.85546875" style="51" customWidth="1"/>
    <col min="12032" max="12033" width="10.140625" style="51" customWidth="1"/>
    <col min="12034" max="12034" width="47.7109375" style="51" customWidth="1"/>
    <col min="12035" max="12038" width="12.7109375" style="51" customWidth="1"/>
    <col min="12039" max="12041" width="23.28515625" style="51" customWidth="1"/>
    <col min="12042" max="12042" width="24.7109375" style="51" customWidth="1"/>
    <col min="12043" max="12044" width="11.7109375" style="51" customWidth="1"/>
    <col min="12045" max="12046" width="24.7109375" style="51" customWidth="1"/>
    <col min="12047" max="12047" width="3.28515625" style="51" customWidth="1"/>
    <col min="12048" max="12048" width="0" style="51" hidden="1" customWidth="1"/>
    <col min="12049" max="12286" width="9.140625" style="51"/>
    <col min="12287" max="12287" width="7.85546875" style="51" customWidth="1"/>
    <col min="12288" max="12289" width="10.140625" style="51" customWidth="1"/>
    <col min="12290" max="12290" width="47.7109375" style="51" customWidth="1"/>
    <col min="12291" max="12294" width="12.7109375" style="51" customWidth="1"/>
    <col min="12295" max="12297" width="23.28515625" style="51" customWidth="1"/>
    <col min="12298" max="12298" width="24.7109375" style="51" customWidth="1"/>
    <col min="12299" max="12300" width="11.7109375" style="51" customWidth="1"/>
    <col min="12301" max="12302" width="24.7109375" style="51" customWidth="1"/>
    <col min="12303" max="12303" width="3.28515625" style="51" customWidth="1"/>
    <col min="12304" max="12304" width="0" style="51" hidden="1" customWidth="1"/>
    <col min="12305" max="12542" width="9.140625" style="51"/>
    <col min="12543" max="12543" width="7.85546875" style="51" customWidth="1"/>
    <col min="12544" max="12545" width="10.140625" style="51" customWidth="1"/>
    <col min="12546" max="12546" width="47.7109375" style="51" customWidth="1"/>
    <col min="12547" max="12550" width="12.7109375" style="51" customWidth="1"/>
    <col min="12551" max="12553" width="23.28515625" style="51" customWidth="1"/>
    <col min="12554" max="12554" width="24.7109375" style="51" customWidth="1"/>
    <col min="12555" max="12556" width="11.7109375" style="51" customWidth="1"/>
    <col min="12557" max="12558" width="24.7109375" style="51" customWidth="1"/>
    <col min="12559" max="12559" width="3.28515625" style="51" customWidth="1"/>
    <col min="12560" max="12560" width="0" style="51" hidden="1" customWidth="1"/>
    <col min="12561" max="12798" width="9.140625" style="51"/>
    <col min="12799" max="12799" width="7.85546875" style="51" customWidth="1"/>
    <col min="12800" max="12801" width="10.140625" style="51" customWidth="1"/>
    <col min="12802" max="12802" width="47.7109375" style="51" customWidth="1"/>
    <col min="12803" max="12806" width="12.7109375" style="51" customWidth="1"/>
    <col min="12807" max="12809" width="23.28515625" style="51" customWidth="1"/>
    <col min="12810" max="12810" width="24.7109375" style="51" customWidth="1"/>
    <col min="12811" max="12812" width="11.7109375" style="51" customWidth="1"/>
    <col min="12813" max="12814" width="24.7109375" style="51" customWidth="1"/>
    <col min="12815" max="12815" width="3.28515625" style="51" customWidth="1"/>
    <col min="12816" max="12816" width="0" style="51" hidden="1" customWidth="1"/>
    <col min="12817" max="13054" width="9.140625" style="51"/>
    <col min="13055" max="13055" width="7.85546875" style="51" customWidth="1"/>
    <col min="13056" max="13057" width="10.140625" style="51" customWidth="1"/>
    <col min="13058" max="13058" width="47.7109375" style="51" customWidth="1"/>
    <col min="13059" max="13062" width="12.7109375" style="51" customWidth="1"/>
    <col min="13063" max="13065" width="23.28515625" style="51" customWidth="1"/>
    <col min="13066" max="13066" width="24.7109375" style="51" customWidth="1"/>
    <col min="13067" max="13068" width="11.7109375" style="51" customWidth="1"/>
    <col min="13069" max="13070" width="24.7109375" style="51" customWidth="1"/>
    <col min="13071" max="13071" width="3.28515625" style="51" customWidth="1"/>
    <col min="13072" max="13072" width="0" style="51" hidden="1" customWidth="1"/>
    <col min="13073" max="13310" width="9.140625" style="51"/>
    <col min="13311" max="13311" width="7.85546875" style="51" customWidth="1"/>
    <col min="13312" max="13313" width="10.140625" style="51" customWidth="1"/>
    <col min="13314" max="13314" width="47.7109375" style="51" customWidth="1"/>
    <col min="13315" max="13318" width="12.7109375" style="51" customWidth="1"/>
    <col min="13319" max="13321" width="23.28515625" style="51" customWidth="1"/>
    <col min="13322" max="13322" width="24.7109375" style="51" customWidth="1"/>
    <col min="13323" max="13324" width="11.7109375" style="51" customWidth="1"/>
    <col min="13325" max="13326" width="24.7109375" style="51" customWidth="1"/>
    <col min="13327" max="13327" width="3.28515625" style="51" customWidth="1"/>
    <col min="13328" max="13328" width="0" style="51" hidden="1" customWidth="1"/>
    <col min="13329" max="13566" width="9.140625" style="51"/>
    <col min="13567" max="13567" width="7.85546875" style="51" customWidth="1"/>
    <col min="13568" max="13569" width="10.140625" style="51" customWidth="1"/>
    <col min="13570" max="13570" width="47.7109375" style="51" customWidth="1"/>
    <col min="13571" max="13574" width="12.7109375" style="51" customWidth="1"/>
    <col min="13575" max="13577" width="23.28515625" style="51" customWidth="1"/>
    <col min="13578" max="13578" width="24.7109375" style="51" customWidth="1"/>
    <col min="13579" max="13580" width="11.7109375" style="51" customWidth="1"/>
    <col min="13581" max="13582" width="24.7109375" style="51" customWidth="1"/>
    <col min="13583" max="13583" width="3.28515625" style="51" customWidth="1"/>
    <col min="13584" max="13584" width="0" style="51" hidden="1" customWidth="1"/>
    <col min="13585" max="13822" width="9.140625" style="51"/>
    <col min="13823" max="13823" width="7.85546875" style="51" customWidth="1"/>
    <col min="13824" max="13825" width="10.140625" style="51" customWidth="1"/>
    <col min="13826" max="13826" width="47.7109375" style="51" customWidth="1"/>
    <col min="13827" max="13830" width="12.7109375" style="51" customWidth="1"/>
    <col min="13831" max="13833" width="23.28515625" style="51" customWidth="1"/>
    <col min="13834" max="13834" width="24.7109375" style="51" customWidth="1"/>
    <col min="13835" max="13836" width="11.7109375" style="51" customWidth="1"/>
    <col min="13837" max="13838" width="24.7109375" style="51" customWidth="1"/>
    <col min="13839" max="13839" width="3.28515625" style="51" customWidth="1"/>
    <col min="13840" max="13840" width="0" style="51" hidden="1" customWidth="1"/>
    <col min="13841" max="14078" width="9.140625" style="51"/>
    <col min="14079" max="14079" width="7.85546875" style="51" customWidth="1"/>
    <col min="14080" max="14081" width="10.140625" style="51" customWidth="1"/>
    <col min="14082" max="14082" width="47.7109375" style="51" customWidth="1"/>
    <col min="14083" max="14086" width="12.7109375" style="51" customWidth="1"/>
    <col min="14087" max="14089" width="23.28515625" style="51" customWidth="1"/>
    <col min="14090" max="14090" width="24.7109375" style="51" customWidth="1"/>
    <col min="14091" max="14092" width="11.7109375" style="51" customWidth="1"/>
    <col min="14093" max="14094" width="24.7109375" style="51" customWidth="1"/>
    <col min="14095" max="14095" width="3.28515625" style="51" customWidth="1"/>
    <col min="14096" max="14096" width="0" style="51" hidden="1" customWidth="1"/>
    <col min="14097" max="14334" width="9.140625" style="51"/>
    <col min="14335" max="14335" width="7.85546875" style="51" customWidth="1"/>
    <col min="14336" max="14337" width="10.140625" style="51" customWidth="1"/>
    <col min="14338" max="14338" width="47.7109375" style="51" customWidth="1"/>
    <col min="14339" max="14342" width="12.7109375" style="51" customWidth="1"/>
    <col min="14343" max="14345" width="23.28515625" style="51" customWidth="1"/>
    <col min="14346" max="14346" width="24.7109375" style="51" customWidth="1"/>
    <col min="14347" max="14348" width="11.7109375" style="51" customWidth="1"/>
    <col min="14349" max="14350" width="24.7109375" style="51" customWidth="1"/>
    <col min="14351" max="14351" width="3.28515625" style="51" customWidth="1"/>
    <col min="14352" max="14352" width="0" style="51" hidden="1" customWidth="1"/>
    <col min="14353" max="14590" width="9.140625" style="51"/>
    <col min="14591" max="14591" width="7.85546875" style="51" customWidth="1"/>
    <col min="14592" max="14593" width="10.140625" style="51" customWidth="1"/>
    <col min="14594" max="14594" width="47.7109375" style="51" customWidth="1"/>
    <col min="14595" max="14598" width="12.7109375" style="51" customWidth="1"/>
    <col min="14599" max="14601" width="23.28515625" style="51" customWidth="1"/>
    <col min="14602" max="14602" width="24.7109375" style="51" customWidth="1"/>
    <col min="14603" max="14604" width="11.7109375" style="51" customWidth="1"/>
    <col min="14605" max="14606" width="24.7109375" style="51" customWidth="1"/>
    <col min="14607" max="14607" width="3.28515625" style="51" customWidth="1"/>
    <col min="14608" max="14608" width="0" style="51" hidden="1" customWidth="1"/>
    <col min="14609" max="14846" width="9.140625" style="51"/>
    <col min="14847" max="14847" width="7.85546875" style="51" customWidth="1"/>
    <col min="14848" max="14849" width="10.140625" style="51" customWidth="1"/>
    <col min="14850" max="14850" width="47.7109375" style="51" customWidth="1"/>
    <col min="14851" max="14854" width="12.7109375" style="51" customWidth="1"/>
    <col min="14855" max="14857" width="23.28515625" style="51" customWidth="1"/>
    <col min="14858" max="14858" width="24.7109375" style="51" customWidth="1"/>
    <col min="14859" max="14860" width="11.7109375" style="51" customWidth="1"/>
    <col min="14861" max="14862" width="24.7109375" style="51" customWidth="1"/>
    <col min="14863" max="14863" width="3.28515625" style="51" customWidth="1"/>
    <col min="14864" max="14864" width="0" style="51" hidden="1" customWidth="1"/>
    <col min="14865" max="15102" width="9.140625" style="51"/>
    <col min="15103" max="15103" width="7.85546875" style="51" customWidth="1"/>
    <col min="15104" max="15105" width="10.140625" style="51" customWidth="1"/>
    <col min="15106" max="15106" width="47.7109375" style="51" customWidth="1"/>
    <col min="15107" max="15110" width="12.7109375" style="51" customWidth="1"/>
    <col min="15111" max="15113" width="23.28515625" style="51" customWidth="1"/>
    <col min="15114" max="15114" width="24.7109375" style="51" customWidth="1"/>
    <col min="15115" max="15116" width="11.7109375" style="51" customWidth="1"/>
    <col min="15117" max="15118" width="24.7109375" style="51" customWidth="1"/>
    <col min="15119" max="15119" width="3.28515625" style="51" customWidth="1"/>
    <col min="15120" max="15120" width="0" style="51" hidden="1" customWidth="1"/>
    <col min="15121" max="15358" width="9.140625" style="51"/>
    <col min="15359" max="15359" width="7.85546875" style="51" customWidth="1"/>
    <col min="15360" max="15361" width="10.140625" style="51" customWidth="1"/>
    <col min="15362" max="15362" width="47.7109375" style="51" customWidth="1"/>
    <col min="15363" max="15366" width="12.7109375" style="51" customWidth="1"/>
    <col min="15367" max="15369" width="23.28515625" style="51" customWidth="1"/>
    <col min="15370" max="15370" width="24.7109375" style="51" customWidth="1"/>
    <col min="15371" max="15372" width="11.7109375" style="51" customWidth="1"/>
    <col min="15373" max="15374" width="24.7109375" style="51" customWidth="1"/>
    <col min="15375" max="15375" width="3.28515625" style="51" customWidth="1"/>
    <col min="15376" max="15376" width="0" style="51" hidden="1" customWidth="1"/>
    <col min="15377" max="15614" width="9.140625" style="51"/>
    <col min="15615" max="15615" width="7.85546875" style="51" customWidth="1"/>
    <col min="15616" max="15617" width="10.140625" style="51" customWidth="1"/>
    <col min="15618" max="15618" width="47.7109375" style="51" customWidth="1"/>
    <col min="15619" max="15622" width="12.7109375" style="51" customWidth="1"/>
    <col min="15623" max="15625" width="23.28515625" style="51" customWidth="1"/>
    <col min="15626" max="15626" width="24.7109375" style="51" customWidth="1"/>
    <col min="15627" max="15628" width="11.7109375" style="51" customWidth="1"/>
    <col min="15629" max="15630" width="24.7109375" style="51" customWidth="1"/>
    <col min="15631" max="15631" width="3.28515625" style="51" customWidth="1"/>
    <col min="15632" max="15632" width="0" style="51" hidden="1" customWidth="1"/>
    <col min="15633" max="15870" width="9.140625" style="51"/>
    <col min="15871" max="15871" width="7.85546875" style="51" customWidth="1"/>
    <col min="15872" max="15873" width="10.140625" style="51" customWidth="1"/>
    <col min="15874" max="15874" width="47.7109375" style="51" customWidth="1"/>
    <col min="15875" max="15878" width="12.7109375" style="51" customWidth="1"/>
    <col min="15879" max="15881" width="23.28515625" style="51" customWidth="1"/>
    <col min="15882" max="15882" width="24.7109375" style="51" customWidth="1"/>
    <col min="15883" max="15884" width="11.7109375" style="51" customWidth="1"/>
    <col min="15885" max="15886" width="24.7109375" style="51" customWidth="1"/>
    <col min="15887" max="15887" width="3.28515625" style="51" customWidth="1"/>
    <col min="15888" max="15888" width="0" style="51" hidden="1" customWidth="1"/>
    <col min="15889" max="16126" width="9.140625" style="51"/>
    <col min="16127" max="16127" width="7.85546875" style="51" customWidth="1"/>
    <col min="16128" max="16129" width="10.140625" style="51" customWidth="1"/>
    <col min="16130" max="16130" width="47.7109375" style="51" customWidth="1"/>
    <col min="16131" max="16134" width="12.7109375" style="51" customWidth="1"/>
    <col min="16135" max="16137" width="23.28515625" style="51" customWidth="1"/>
    <col min="16138" max="16138" width="24.7109375" style="51" customWidth="1"/>
    <col min="16139" max="16140" width="11.7109375" style="51" customWidth="1"/>
    <col min="16141" max="16142" width="24.7109375" style="51" customWidth="1"/>
    <col min="16143" max="16143" width="3.28515625" style="51" customWidth="1"/>
    <col min="16144" max="16144" width="0" style="51" hidden="1" customWidth="1"/>
    <col min="16145" max="16384" width="9.140625" style="51"/>
  </cols>
  <sheetData>
    <row r="1" spans="1:19" ht="13.15" customHeight="1" x14ac:dyDescent="0.2">
      <c r="A1" s="992" t="s">
        <v>121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992"/>
      <c r="P1" s="992"/>
      <c r="Q1" s="992"/>
      <c r="R1" s="992"/>
      <c r="S1" s="51"/>
    </row>
    <row r="2" spans="1:19" ht="18" customHeight="1" x14ac:dyDescent="0.2">
      <c r="A2" s="992" t="s">
        <v>259</v>
      </c>
      <c r="B2" s="992"/>
      <c r="C2" s="992"/>
      <c r="D2" s="992"/>
      <c r="E2" s="992"/>
      <c r="F2" s="992"/>
      <c r="G2" s="992"/>
      <c r="H2" s="992"/>
      <c r="I2" s="992"/>
      <c r="J2" s="992"/>
      <c r="K2" s="992"/>
      <c r="L2" s="992"/>
      <c r="M2" s="992"/>
      <c r="N2" s="992"/>
      <c r="O2" s="992"/>
      <c r="P2" s="992"/>
      <c r="Q2" s="992"/>
      <c r="R2" s="992"/>
      <c r="S2" s="51"/>
    </row>
    <row r="3" spans="1:19" s="102" customFormat="1" ht="35.65" customHeight="1" x14ac:dyDescent="0.2">
      <c r="A3" s="1016" t="s">
        <v>260</v>
      </c>
      <c r="B3" s="1016"/>
      <c r="C3" s="1016"/>
      <c r="D3" s="1016"/>
      <c r="E3" s="1016"/>
      <c r="F3" s="1016"/>
      <c r="G3" s="1016"/>
      <c r="H3" s="1016"/>
      <c r="I3" s="1016"/>
      <c r="J3" s="1016"/>
      <c r="K3" s="1016"/>
      <c r="L3" s="1016"/>
      <c r="M3" s="1016"/>
      <c r="N3" s="1016"/>
      <c r="O3" s="1016"/>
      <c r="P3" s="1016"/>
      <c r="Q3" s="1016"/>
      <c r="R3" s="1016"/>
    </row>
    <row r="4" spans="1:19" x14ac:dyDescent="0.2">
      <c r="A4" s="1017" t="s">
        <v>917</v>
      </c>
      <c r="B4" s="1017"/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  <c r="S4" s="51"/>
    </row>
    <row r="5" spans="1:19" s="48" customFormat="1" ht="8.65" customHeight="1" x14ac:dyDescent="0.2">
      <c r="A5" s="41"/>
      <c r="B5" s="513"/>
      <c r="C5" s="61"/>
      <c r="D5" s="103"/>
      <c r="E5" s="103"/>
      <c r="F5" s="104"/>
      <c r="G5" s="105"/>
      <c r="H5" s="105"/>
      <c r="I5" s="105"/>
      <c r="J5" s="105"/>
      <c r="K5" s="103"/>
      <c r="L5" s="106"/>
      <c r="M5" s="106"/>
      <c r="N5" s="106"/>
      <c r="O5" s="106"/>
      <c r="P5" s="108"/>
      <c r="Q5" s="108"/>
      <c r="R5" s="109"/>
      <c r="S5" s="108"/>
    </row>
    <row r="6" spans="1:19" s="48" customFormat="1" ht="29.65" customHeight="1" x14ac:dyDescent="0.2">
      <c r="A6" s="1018" t="s">
        <v>262</v>
      </c>
      <c r="B6" s="1018" t="s">
        <v>263</v>
      </c>
      <c r="C6" s="1019" t="s">
        <v>513</v>
      </c>
      <c r="D6" s="1020" t="s">
        <v>264</v>
      </c>
      <c r="E6" s="1020"/>
      <c r="F6" s="1020" t="s">
        <v>265</v>
      </c>
      <c r="G6" s="1021" t="s">
        <v>130</v>
      </c>
      <c r="H6" s="1021"/>
      <c r="I6" s="1021"/>
      <c r="J6" s="1021"/>
      <c r="K6" s="1034" t="s">
        <v>266</v>
      </c>
      <c r="L6" s="1035" t="s">
        <v>267</v>
      </c>
      <c r="M6" s="1035"/>
      <c r="N6" s="1035"/>
      <c r="O6" s="982"/>
      <c r="P6" s="1035" t="s">
        <v>142</v>
      </c>
      <c r="Q6" s="284"/>
      <c r="R6" s="284"/>
      <c r="S6" s="1035" t="s">
        <v>142</v>
      </c>
    </row>
    <row r="7" spans="1:19" s="48" customFormat="1" ht="29.65" customHeight="1" x14ac:dyDescent="0.2">
      <c r="A7" s="1038"/>
      <c r="B7" s="1038"/>
      <c r="C7" s="1039"/>
      <c r="D7" s="1040"/>
      <c r="E7" s="1040"/>
      <c r="F7" s="1040"/>
      <c r="G7" s="389" t="s">
        <v>268</v>
      </c>
      <c r="H7" s="389" t="s">
        <v>269</v>
      </c>
      <c r="I7" s="389" t="s">
        <v>270</v>
      </c>
      <c r="J7" s="389" t="s">
        <v>271</v>
      </c>
      <c r="K7" s="1041"/>
      <c r="L7" s="576" t="s">
        <v>141</v>
      </c>
      <c r="M7" s="1036" t="s">
        <v>140</v>
      </c>
      <c r="N7" s="1036"/>
      <c r="O7" s="588" t="s">
        <v>1</v>
      </c>
      <c r="P7" s="1035"/>
      <c r="Q7" s="284"/>
      <c r="R7" s="284"/>
      <c r="S7" s="1035"/>
    </row>
    <row r="8" spans="1:19" s="48" customFormat="1" x14ac:dyDescent="0.2">
      <c r="A8" s="396" t="s">
        <v>519</v>
      </c>
      <c r="B8" s="514"/>
      <c r="C8" s="574"/>
      <c r="D8" s="523"/>
      <c r="E8" s="523"/>
      <c r="F8" s="523"/>
      <c r="G8" s="524"/>
      <c r="H8" s="524"/>
      <c r="I8" s="524"/>
      <c r="J8" s="524"/>
      <c r="K8" s="525"/>
      <c r="L8" s="386"/>
      <c r="M8" s="386"/>
      <c r="N8" s="386"/>
      <c r="O8" s="386"/>
      <c r="P8" s="575"/>
      <c r="Q8" s="388"/>
      <c r="R8" s="387"/>
      <c r="S8" s="605"/>
    </row>
    <row r="9" spans="1:19" s="48" customFormat="1" ht="75" customHeight="1" x14ac:dyDescent="0.2">
      <c r="A9" s="556">
        <v>1</v>
      </c>
      <c r="B9" s="556" t="s">
        <v>533</v>
      </c>
      <c r="C9" s="390" t="s">
        <v>534</v>
      </c>
      <c r="D9" s="988" t="s">
        <v>283</v>
      </c>
      <c r="E9" s="989"/>
      <c r="F9" s="556" t="s">
        <v>253</v>
      </c>
      <c r="G9" s="557" t="s">
        <v>234</v>
      </c>
      <c r="H9" s="557" t="s">
        <v>234</v>
      </c>
      <c r="I9" s="557" t="s">
        <v>536</v>
      </c>
      <c r="J9" s="557" t="s">
        <v>536</v>
      </c>
      <c r="K9" s="556" t="s">
        <v>312</v>
      </c>
      <c r="L9" s="578">
        <v>5000000</v>
      </c>
      <c r="M9" s="1063"/>
      <c r="N9" s="1064"/>
      <c r="O9" s="583">
        <f t="shared" ref="O9:O15" si="0">+L9</f>
        <v>5000000</v>
      </c>
      <c r="P9" s="592"/>
      <c r="Q9" s="49" t="s">
        <v>391</v>
      </c>
      <c r="R9" s="573">
        <v>44229</v>
      </c>
      <c r="S9" s="592" t="s">
        <v>956</v>
      </c>
    </row>
    <row r="10" spans="1:19" ht="94.15" customHeight="1" x14ac:dyDescent="0.2">
      <c r="A10" s="556">
        <f>+A9+1</f>
        <v>2</v>
      </c>
      <c r="B10" s="615" t="s">
        <v>537</v>
      </c>
      <c r="C10" s="572" t="s">
        <v>535</v>
      </c>
      <c r="D10" s="988" t="s">
        <v>287</v>
      </c>
      <c r="E10" s="989"/>
      <c r="F10" s="556" t="s">
        <v>253</v>
      </c>
      <c r="G10" s="557" t="s">
        <v>539</v>
      </c>
      <c r="H10" s="557" t="s">
        <v>539</v>
      </c>
      <c r="I10" s="557" t="s">
        <v>407</v>
      </c>
      <c r="J10" s="557" t="s">
        <v>407</v>
      </c>
      <c r="K10" s="556" t="s">
        <v>896</v>
      </c>
      <c r="L10" s="126">
        <v>2000000</v>
      </c>
      <c r="M10" s="1057"/>
      <c r="N10" s="1058"/>
      <c r="O10" s="589">
        <f t="shared" si="0"/>
        <v>2000000</v>
      </c>
      <c r="P10" s="485" t="s">
        <v>1209</v>
      </c>
      <c r="Q10" s="44" t="s">
        <v>480</v>
      </c>
      <c r="R10" s="371" t="s">
        <v>430</v>
      </c>
      <c r="S10" s="485" t="s">
        <v>993</v>
      </c>
    </row>
    <row r="11" spans="1:19" s="623" customFormat="1" ht="136.5" customHeight="1" x14ac:dyDescent="0.2">
      <c r="A11" s="614">
        <f t="shared" ref="A11:A15" si="1">+A10+1</f>
        <v>3</v>
      </c>
      <c r="B11" s="615" t="s">
        <v>538</v>
      </c>
      <c r="C11" s="616" t="s">
        <v>909</v>
      </c>
      <c r="D11" s="1059" t="s">
        <v>287</v>
      </c>
      <c r="E11" s="1060"/>
      <c r="F11" s="614" t="s">
        <v>916</v>
      </c>
      <c r="G11" s="617" t="s">
        <v>539</v>
      </c>
      <c r="H11" s="617" t="s">
        <v>539</v>
      </c>
      <c r="I11" s="617" t="s">
        <v>407</v>
      </c>
      <c r="J11" s="617" t="s">
        <v>407</v>
      </c>
      <c r="K11" s="614" t="s">
        <v>961</v>
      </c>
      <c r="L11" s="618">
        <v>500000</v>
      </c>
      <c r="M11" s="1061"/>
      <c r="N11" s="1062"/>
      <c r="O11" s="619">
        <f t="shared" si="0"/>
        <v>500000</v>
      </c>
      <c r="P11" s="485" t="s">
        <v>1210</v>
      </c>
      <c r="Q11" s="621"/>
      <c r="R11" s="622"/>
      <c r="S11" s="624" t="s">
        <v>993</v>
      </c>
    </row>
    <row r="12" spans="1:19" s="623" customFormat="1" ht="97.15" customHeight="1" x14ac:dyDescent="0.2">
      <c r="A12" s="614">
        <f t="shared" si="1"/>
        <v>4</v>
      </c>
      <c r="B12" s="615" t="s">
        <v>540</v>
      </c>
      <c r="C12" s="616" t="s">
        <v>910</v>
      </c>
      <c r="D12" s="1059" t="s">
        <v>287</v>
      </c>
      <c r="E12" s="1060"/>
      <c r="F12" s="614" t="s">
        <v>916</v>
      </c>
      <c r="G12" s="617" t="s">
        <v>539</v>
      </c>
      <c r="H12" s="617" t="s">
        <v>539</v>
      </c>
      <c r="I12" s="617" t="s">
        <v>407</v>
      </c>
      <c r="J12" s="617" t="s">
        <v>407</v>
      </c>
      <c r="K12" s="614" t="s">
        <v>961</v>
      </c>
      <c r="L12" s="618">
        <v>500000</v>
      </c>
      <c r="M12" s="1061"/>
      <c r="N12" s="1062"/>
      <c r="O12" s="619">
        <f t="shared" si="0"/>
        <v>500000</v>
      </c>
      <c r="P12" s="485" t="s">
        <v>1211</v>
      </c>
      <c r="Q12" s="621"/>
      <c r="R12" s="622"/>
      <c r="S12" s="624" t="s">
        <v>993</v>
      </c>
    </row>
    <row r="13" spans="1:19" s="623" customFormat="1" ht="94.5" customHeight="1" x14ac:dyDescent="0.2">
      <c r="A13" s="614">
        <f t="shared" si="1"/>
        <v>5</v>
      </c>
      <c r="B13" s="615" t="s">
        <v>541</v>
      </c>
      <c r="C13" s="616" t="s">
        <v>900</v>
      </c>
      <c r="D13" s="1059"/>
      <c r="E13" s="1060"/>
      <c r="F13" s="614" t="s">
        <v>916</v>
      </c>
      <c r="G13" s="617" t="s">
        <v>539</v>
      </c>
      <c r="H13" s="617" t="s">
        <v>539</v>
      </c>
      <c r="I13" s="617" t="s">
        <v>407</v>
      </c>
      <c r="J13" s="617" t="s">
        <v>407</v>
      </c>
      <c r="K13" s="614" t="s">
        <v>961</v>
      </c>
      <c r="L13" s="618">
        <v>1000000</v>
      </c>
      <c r="M13" s="1061"/>
      <c r="N13" s="1062"/>
      <c r="O13" s="619">
        <f t="shared" si="0"/>
        <v>1000000</v>
      </c>
      <c r="P13" s="485" t="s">
        <v>1212</v>
      </c>
      <c r="Q13" s="621"/>
      <c r="R13" s="622"/>
      <c r="S13" s="624" t="s">
        <v>1127</v>
      </c>
    </row>
    <row r="14" spans="1:19" s="623" customFormat="1" ht="73.150000000000006" customHeight="1" x14ac:dyDescent="0.2">
      <c r="A14" s="614">
        <f t="shared" si="1"/>
        <v>6</v>
      </c>
      <c r="B14" s="615" t="s">
        <v>547</v>
      </c>
      <c r="C14" s="616" t="s">
        <v>901</v>
      </c>
      <c r="D14" s="1059" t="s">
        <v>123</v>
      </c>
      <c r="E14" s="1060"/>
      <c r="F14" s="614" t="s">
        <v>253</v>
      </c>
      <c r="G14" s="617" t="s">
        <v>539</v>
      </c>
      <c r="H14" s="617" t="s">
        <v>539</v>
      </c>
      <c r="I14" s="617" t="s">
        <v>407</v>
      </c>
      <c r="J14" s="617" t="s">
        <v>407</v>
      </c>
      <c r="K14" s="614" t="s">
        <v>896</v>
      </c>
      <c r="L14" s="618">
        <v>6000000</v>
      </c>
      <c r="M14" s="1061"/>
      <c r="N14" s="1062"/>
      <c r="O14" s="619">
        <f t="shared" si="0"/>
        <v>6000000</v>
      </c>
      <c r="P14" s="485" t="s">
        <v>1213</v>
      </c>
      <c r="Q14" s="621"/>
      <c r="R14" s="622"/>
      <c r="S14" s="620" t="s">
        <v>993</v>
      </c>
    </row>
    <row r="15" spans="1:19" s="502" customFormat="1" ht="76.150000000000006" customHeight="1" x14ac:dyDescent="0.2">
      <c r="A15" s="601">
        <f t="shared" si="1"/>
        <v>7</v>
      </c>
      <c r="B15" s="577" t="s">
        <v>884</v>
      </c>
      <c r="C15" s="486" t="s">
        <v>902</v>
      </c>
      <c r="D15" s="988" t="s">
        <v>123</v>
      </c>
      <c r="E15" s="989"/>
      <c r="F15" s="577" t="s">
        <v>253</v>
      </c>
      <c r="G15" s="557" t="s">
        <v>234</v>
      </c>
      <c r="H15" s="557" t="s">
        <v>234</v>
      </c>
      <c r="I15" s="557" t="s">
        <v>536</v>
      </c>
      <c r="J15" s="557" t="s">
        <v>536</v>
      </c>
      <c r="K15" s="581" t="s">
        <v>894</v>
      </c>
      <c r="L15" s="120">
        <v>2700000</v>
      </c>
      <c r="M15" s="497"/>
      <c r="N15" s="498"/>
      <c r="O15" s="497">
        <f t="shared" si="0"/>
        <v>2700000</v>
      </c>
      <c r="P15" s="587"/>
      <c r="Q15" s="500"/>
      <c r="R15" s="501"/>
      <c r="S15" s="587" t="s">
        <v>954</v>
      </c>
    </row>
    <row r="16" spans="1:19" s="502" customFormat="1" ht="13.15" customHeight="1" x14ac:dyDescent="0.2">
      <c r="A16" s="577"/>
      <c r="B16" s="577"/>
      <c r="C16" s="486"/>
      <c r="D16" s="988"/>
      <c r="E16" s="989"/>
      <c r="F16" s="577"/>
      <c r="G16" s="496"/>
      <c r="H16" s="496"/>
      <c r="I16" s="496"/>
      <c r="J16" s="496"/>
      <c r="K16" s="581"/>
      <c r="L16" s="120"/>
      <c r="M16" s="497"/>
      <c r="N16" s="498"/>
      <c r="O16" s="497"/>
      <c r="P16" s="500"/>
      <c r="Q16" s="500"/>
      <c r="R16" s="501"/>
      <c r="S16" s="500"/>
    </row>
    <row r="17" spans="1:20" s="328" customFormat="1" ht="24.4" customHeight="1" x14ac:dyDescent="0.2">
      <c r="A17" s="286"/>
      <c r="B17" s="286"/>
      <c r="C17" s="1002" t="s">
        <v>221</v>
      </c>
      <c r="D17" s="1003"/>
      <c r="E17" s="1004"/>
      <c r="F17" s="286"/>
      <c r="G17" s="327"/>
      <c r="H17" s="327"/>
      <c r="I17" s="327"/>
      <c r="J17" s="327"/>
      <c r="K17" s="575"/>
      <c r="L17" s="558">
        <f>SUM(L8:L16)+1300000</f>
        <v>19000000</v>
      </c>
      <c r="M17" s="1000">
        <f>SUM(M8:N16)</f>
        <v>0</v>
      </c>
      <c r="N17" s="1001"/>
      <c r="O17" s="563">
        <f>SUM(O8:O16)+1300000</f>
        <v>19000000</v>
      </c>
      <c r="P17" s="261"/>
      <c r="Q17" s="261"/>
      <c r="R17" s="325"/>
      <c r="S17" s="261">
        <f>+O17+P17+-R17</f>
        <v>19000000</v>
      </c>
    </row>
    <row r="18" spans="1:20" s="328" customFormat="1" x14ac:dyDescent="0.2">
      <c r="A18" s="565"/>
      <c r="B18" s="566"/>
      <c r="C18" s="566"/>
      <c r="D18" s="566"/>
      <c r="E18" s="566"/>
      <c r="F18" s="566"/>
      <c r="G18" s="537"/>
      <c r="H18" s="537"/>
      <c r="I18" s="537"/>
      <c r="J18" s="537"/>
      <c r="K18" s="386"/>
      <c r="L18" s="538"/>
      <c r="M18" s="538"/>
      <c r="N18" s="538"/>
      <c r="O18" s="538"/>
      <c r="P18" s="261"/>
      <c r="Q18" s="261"/>
      <c r="R18" s="325"/>
      <c r="S18" s="261"/>
    </row>
    <row r="19" spans="1:20" s="328" customFormat="1" x14ac:dyDescent="0.2">
      <c r="A19" s="396" t="s">
        <v>518</v>
      </c>
      <c r="B19" s="514"/>
      <c r="C19" s="574"/>
      <c r="D19" s="523"/>
      <c r="E19" s="523"/>
      <c r="F19" s="523"/>
      <c r="G19" s="524"/>
      <c r="H19" s="524"/>
      <c r="I19" s="524"/>
      <c r="J19" s="524"/>
      <c r="K19" s="525"/>
      <c r="L19" s="386"/>
      <c r="M19" s="386"/>
      <c r="N19" s="386"/>
      <c r="O19" s="386"/>
      <c r="P19" s="575"/>
      <c r="Q19" s="261"/>
      <c r="R19" s="325"/>
      <c r="S19" s="605"/>
    </row>
    <row r="20" spans="1:20" ht="75.400000000000006" customHeight="1" x14ac:dyDescent="0.2">
      <c r="A20" s="556">
        <f>+A15+1</f>
        <v>8</v>
      </c>
      <c r="B20" s="425">
        <v>18005</v>
      </c>
      <c r="C20" s="572" t="s">
        <v>544</v>
      </c>
      <c r="D20" s="988" t="s">
        <v>299</v>
      </c>
      <c r="E20" s="989"/>
      <c r="F20" s="556" t="s">
        <v>253</v>
      </c>
      <c r="G20" s="557" t="s">
        <v>234</v>
      </c>
      <c r="H20" s="557" t="s">
        <v>234</v>
      </c>
      <c r="I20" s="557" t="s">
        <v>536</v>
      </c>
      <c r="J20" s="557" t="s">
        <v>536</v>
      </c>
      <c r="K20" s="556" t="s">
        <v>897</v>
      </c>
      <c r="L20" s="126">
        <v>5000000</v>
      </c>
      <c r="M20" s="1056"/>
      <c r="N20" s="1056"/>
      <c r="O20" s="589">
        <f>+L20</f>
        <v>5000000</v>
      </c>
      <c r="P20" s="485" t="s">
        <v>1214</v>
      </c>
      <c r="Q20" s="44" t="s">
        <v>480</v>
      </c>
      <c r="R20" s="371" t="s">
        <v>430</v>
      </c>
      <c r="S20" s="600" t="s">
        <v>918</v>
      </c>
    </row>
    <row r="21" spans="1:20" ht="75.400000000000006" customHeight="1" x14ac:dyDescent="0.2">
      <c r="A21" s="556">
        <f>+A20+1</f>
        <v>9</v>
      </c>
      <c r="B21" s="425">
        <v>20064</v>
      </c>
      <c r="C21" s="486" t="s">
        <v>903</v>
      </c>
      <c r="D21" s="988" t="s">
        <v>281</v>
      </c>
      <c r="E21" s="989"/>
      <c r="F21" s="556" t="s">
        <v>253</v>
      </c>
      <c r="G21" s="557" t="s">
        <v>234</v>
      </c>
      <c r="H21" s="557" t="s">
        <v>234</v>
      </c>
      <c r="I21" s="557" t="s">
        <v>536</v>
      </c>
      <c r="J21" s="557" t="s">
        <v>536</v>
      </c>
      <c r="K21" s="556" t="s">
        <v>275</v>
      </c>
      <c r="L21" s="126">
        <v>2000000</v>
      </c>
      <c r="M21" s="1056"/>
      <c r="N21" s="1056"/>
      <c r="O21" s="589">
        <f>+L21</f>
        <v>2000000</v>
      </c>
      <c r="P21" s="555"/>
      <c r="Q21" s="44"/>
      <c r="R21" s="371"/>
      <c r="S21" s="600" t="s">
        <v>918</v>
      </c>
    </row>
    <row r="22" spans="1:20" ht="75.400000000000006" customHeight="1" x14ac:dyDescent="0.2">
      <c r="A22" s="601">
        <f t="shared" ref="A22:A26" si="2">+A21+1</f>
        <v>10</v>
      </c>
      <c r="B22" s="425">
        <v>20106</v>
      </c>
      <c r="C22" s="486" t="s">
        <v>904</v>
      </c>
      <c r="D22" s="988" t="s">
        <v>123</v>
      </c>
      <c r="E22" s="989"/>
      <c r="F22" s="556" t="s">
        <v>253</v>
      </c>
      <c r="G22" s="557" t="s">
        <v>234</v>
      </c>
      <c r="H22" s="557" t="s">
        <v>234</v>
      </c>
      <c r="I22" s="557" t="s">
        <v>536</v>
      </c>
      <c r="J22" s="557" t="s">
        <v>536</v>
      </c>
      <c r="K22" s="556" t="s">
        <v>275</v>
      </c>
      <c r="L22" s="126">
        <v>3000000</v>
      </c>
      <c r="M22" s="1056"/>
      <c r="N22" s="1056"/>
      <c r="O22" s="589">
        <f>+L22</f>
        <v>3000000</v>
      </c>
      <c r="P22" s="555"/>
      <c r="Q22" s="44"/>
      <c r="R22" s="371"/>
      <c r="S22" s="600" t="s">
        <v>955</v>
      </c>
    </row>
    <row r="23" spans="1:20" ht="70.5" customHeight="1" x14ac:dyDescent="0.2">
      <c r="A23" s="601">
        <f t="shared" si="2"/>
        <v>11</v>
      </c>
      <c r="B23" s="425">
        <v>21018</v>
      </c>
      <c r="C23" s="486" t="s">
        <v>905</v>
      </c>
      <c r="D23" s="988" t="s">
        <v>277</v>
      </c>
      <c r="E23" s="989"/>
      <c r="F23" s="556" t="s">
        <v>253</v>
      </c>
      <c r="G23" s="557" t="s">
        <v>234</v>
      </c>
      <c r="H23" s="557" t="s">
        <v>234</v>
      </c>
      <c r="I23" s="557" t="s">
        <v>536</v>
      </c>
      <c r="J23" s="557" t="s">
        <v>536</v>
      </c>
      <c r="K23" s="556" t="s">
        <v>546</v>
      </c>
      <c r="L23" s="126">
        <v>4000000</v>
      </c>
      <c r="M23" s="1056"/>
      <c r="N23" s="1056"/>
      <c r="O23" s="589">
        <f>+L23</f>
        <v>4000000</v>
      </c>
      <c r="P23" s="597"/>
      <c r="Q23" s="44"/>
      <c r="R23" s="371"/>
      <c r="S23" s="600" t="s">
        <v>955</v>
      </c>
    </row>
    <row r="24" spans="1:20" s="517" customFormat="1" ht="100.15" customHeight="1" x14ac:dyDescent="0.2">
      <c r="A24" s="601">
        <f t="shared" si="2"/>
        <v>12</v>
      </c>
      <c r="B24" s="518">
        <v>20041</v>
      </c>
      <c r="C24" s="519" t="s">
        <v>886</v>
      </c>
      <c r="D24" s="1055" t="s">
        <v>701</v>
      </c>
      <c r="E24" s="1050"/>
      <c r="F24" s="556" t="s">
        <v>253</v>
      </c>
      <c r="G24" s="557" t="s">
        <v>234</v>
      </c>
      <c r="H24" s="557" t="s">
        <v>234</v>
      </c>
      <c r="I24" s="557" t="s">
        <v>536</v>
      </c>
      <c r="J24" s="557" t="s">
        <v>536</v>
      </c>
      <c r="K24" s="556" t="s">
        <v>275</v>
      </c>
      <c r="L24" s="581">
        <v>2000000</v>
      </c>
      <c r="M24" s="1048"/>
      <c r="N24" s="1048"/>
      <c r="O24" s="527">
        <f t="shared" ref="O24:O25" si="3">+L24</f>
        <v>2000000</v>
      </c>
      <c r="P24" s="509"/>
      <c r="S24" s="509" t="s">
        <v>954</v>
      </c>
    </row>
    <row r="25" spans="1:20" s="517" customFormat="1" ht="61.5" customHeight="1" x14ac:dyDescent="0.2">
      <c r="A25" s="601">
        <f t="shared" si="2"/>
        <v>13</v>
      </c>
      <c r="B25" s="518">
        <v>20104</v>
      </c>
      <c r="C25" s="519" t="s">
        <v>887</v>
      </c>
      <c r="D25" s="1055" t="s">
        <v>123</v>
      </c>
      <c r="E25" s="1050"/>
      <c r="F25" s="556" t="s">
        <v>253</v>
      </c>
      <c r="G25" s="557" t="s">
        <v>234</v>
      </c>
      <c r="H25" s="557" t="s">
        <v>234</v>
      </c>
      <c r="I25" s="557" t="s">
        <v>536</v>
      </c>
      <c r="J25" s="557" t="s">
        <v>536</v>
      </c>
      <c r="K25" s="556" t="s">
        <v>275</v>
      </c>
      <c r="L25" s="581">
        <v>2000000</v>
      </c>
      <c r="M25" s="1048"/>
      <c r="N25" s="1048"/>
      <c r="O25" s="527">
        <f t="shared" si="3"/>
        <v>2000000</v>
      </c>
      <c r="P25" s="509"/>
      <c r="S25" s="509" t="s">
        <v>949</v>
      </c>
      <c r="T25" s="509" t="s">
        <v>919</v>
      </c>
    </row>
    <row r="26" spans="1:20" s="517" customFormat="1" ht="61.5" customHeight="1" x14ac:dyDescent="0.2">
      <c r="A26" s="601">
        <f t="shared" si="2"/>
        <v>14</v>
      </c>
      <c r="B26" s="518">
        <v>20105</v>
      </c>
      <c r="C26" s="519" t="s">
        <v>1241</v>
      </c>
      <c r="D26" s="1055" t="s">
        <v>123</v>
      </c>
      <c r="E26" s="1050"/>
      <c r="F26" s="601" t="s">
        <v>253</v>
      </c>
      <c r="G26" s="602" t="s">
        <v>234</v>
      </c>
      <c r="H26" s="602" t="s">
        <v>234</v>
      </c>
      <c r="I26" s="602" t="s">
        <v>536</v>
      </c>
      <c r="J26" s="602" t="s">
        <v>536</v>
      </c>
      <c r="K26" s="601" t="s">
        <v>546</v>
      </c>
      <c r="L26" s="607">
        <v>2000000</v>
      </c>
      <c r="M26" s="1048"/>
      <c r="N26" s="1048"/>
      <c r="O26" s="527">
        <f t="shared" ref="O26" si="4">+L26</f>
        <v>2000000</v>
      </c>
      <c r="P26" s="509" t="s">
        <v>1248</v>
      </c>
      <c r="S26" s="509" t="s">
        <v>959</v>
      </c>
      <c r="T26" s="509" t="s">
        <v>960</v>
      </c>
    </row>
    <row r="27" spans="1:20" s="328" customFormat="1" x14ac:dyDescent="0.2">
      <c r="A27" s="286"/>
      <c r="B27" s="286"/>
      <c r="C27" s="1002" t="s">
        <v>221</v>
      </c>
      <c r="D27" s="1003"/>
      <c r="E27" s="1004"/>
      <c r="F27" s="286"/>
      <c r="G27" s="327"/>
      <c r="H27" s="327"/>
      <c r="I27" s="327"/>
      <c r="J27" s="327"/>
      <c r="K27" s="575"/>
      <c r="L27" s="558">
        <f>SUM(L19:L26)</f>
        <v>20000000</v>
      </c>
      <c r="M27" s="1000">
        <f>SUM(M20:N26)</f>
        <v>0</v>
      </c>
      <c r="N27" s="1001"/>
      <c r="O27" s="563">
        <f>SUM(O19:O26)</f>
        <v>20000000</v>
      </c>
      <c r="P27" s="261"/>
      <c r="Q27" s="261"/>
      <c r="R27" s="325"/>
      <c r="S27" s="261">
        <f>+O27+P27-R27</f>
        <v>20000000</v>
      </c>
    </row>
    <row r="28" spans="1:20" s="328" customFormat="1" x14ac:dyDescent="0.2">
      <c r="A28" s="286"/>
      <c r="B28" s="286"/>
      <c r="C28" s="534"/>
      <c r="D28" s="566"/>
      <c r="E28" s="567"/>
      <c r="F28" s="286"/>
      <c r="G28" s="327"/>
      <c r="H28" s="327"/>
      <c r="I28" s="327"/>
      <c r="J28" s="327"/>
      <c r="K28" s="575"/>
      <c r="L28" s="558"/>
      <c r="M28" s="563"/>
      <c r="N28" s="564"/>
      <c r="O28" s="563"/>
      <c r="P28" s="261"/>
      <c r="Q28" s="261"/>
      <c r="R28" s="325"/>
      <c r="S28" s="261"/>
    </row>
    <row r="29" spans="1:20" s="328" customFormat="1" x14ac:dyDescent="0.2">
      <c r="A29" s="396" t="s">
        <v>891</v>
      </c>
      <c r="B29" s="514"/>
      <c r="C29" s="574"/>
      <c r="D29" s="523"/>
      <c r="E29" s="523"/>
      <c r="F29" s="523"/>
      <c r="G29" s="524"/>
      <c r="H29" s="524"/>
      <c r="I29" s="524"/>
      <c r="J29" s="524"/>
      <c r="K29" s="525"/>
      <c r="L29" s="386"/>
      <c r="M29" s="386"/>
      <c r="N29" s="386"/>
      <c r="O29" s="386"/>
      <c r="P29" s="575"/>
      <c r="Q29" s="261"/>
      <c r="R29" s="325"/>
      <c r="S29" s="605"/>
    </row>
    <row r="30" spans="1:20" s="553" customFormat="1" ht="75.400000000000006" customHeight="1" x14ac:dyDescent="0.2">
      <c r="A30" s="765">
        <f>+A26+1</f>
        <v>15</v>
      </c>
      <c r="B30" s="765" t="s">
        <v>920</v>
      </c>
      <c r="C30" s="816" t="s">
        <v>921</v>
      </c>
      <c r="D30" s="1052" t="s">
        <v>302</v>
      </c>
      <c r="E30" s="1053"/>
      <c r="F30" s="419" t="s">
        <v>922</v>
      </c>
      <c r="G30" s="766" t="s">
        <v>234</v>
      </c>
      <c r="H30" s="766" t="s">
        <v>234</v>
      </c>
      <c r="I30" s="766" t="s">
        <v>536</v>
      </c>
      <c r="J30" s="766" t="s">
        <v>536</v>
      </c>
      <c r="K30" s="808" t="s">
        <v>437</v>
      </c>
      <c r="L30" s="807">
        <v>1000000</v>
      </c>
      <c r="M30" s="817"/>
      <c r="N30" s="818"/>
      <c r="O30" s="817">
        <f>+L30</f>
        <v>1000000</v>
      </c>
      <c r="P30" s="554" t="s">
        <v>1266</v>
      </c>
      <c r="Q30" s="598"/>
      <c r="R30" s="599"/>
      <c r="S30" s="554" t="s">
        <v>957</v>
      </c>
    </row>
    <row r="31" spans="1:20" s="502" customFormat="1" ht="75.400000000000006" customHeight="1" x14ac:dyDescent="0.2">
      <c r="A31" s="577">
        <f t="shared" ref="A31:A35" si="5">+A30+1</f>
        <v>16</v>
      </c>
      <c r="B31" s="577" t="s">
        <v>929</v>
      </c>
      <c r="C31" s="520" t="s">
        <v>923</v>
      </c>
      <c r="D31" s="1049" t="s">
        <v>306</v>
      </c>
      <c r="E31" s="1050"/>
      <c r="F31" s="209" t="s">
        <v>922</v>
      </c>
      <c r="G31" s="557" t="s">
        <v>406</v>
      </c>
      <c r="H31" s="557" t="s">
        <v>406</v>
      </c>
      <c r="I31" s="557" t="s">
        <v>407</v>
      </c>
      <c r="J31" s="557" t="s">
        <v>407</v>
      </c>
      <c r="K31" s="556" t="s">
        <v>437</v>
      </c>
      <c r="L31" s="581">
        <v>300000</v>
      </c>
      <c r="M31" s="527"/>
      <c r="N31" s="528"/>
      <c r="O31" s="527">
        <f>+L31</f>
        <v>300000</v>
      </c>
      <c r="P31" s="509"/>
      <c r="Q31" s="584"/>
      <c r="R31" s="585"/>
      <c r="S31" s="509" t="s">
        <v>957</v>
      </c>
    </row>
    <row r="32" spans="1:20" s="502" customFormat="1" ht="75.400000000000006" customHeight="1" x14ac:dyDescent="0.2">
      <c r="A32" s="577">
        <f t="shared" si="5"/>
        <v>17</v>
      </c>
      <c r="B32" s="577" t="s">
        <v>927</v>
      </c>
      <c r="C32" s="520" t="s">
        <v>926</v>
      </c>
      <c r="D32" s="1049" t="s">
        <v>302</v>
      </c>
      <c r="E32" s="1050"/>
      <c r="F32" s="209" t="s">
        <v>922</v>
      </c>
      <c r="G32" s="557" t="s">
        <v>234</v>
      </c>
      <c r="H32" s="557" t="s">
        <v>234</v>
      </c>
      <c r="I32" s="557" t="s">
        <v>536</v>
      </c>
      <c r="J32" s="557" t="s">
        <v>536</v>
      </c>
      <c r="K32" s="556" t="s">
        <v>437</v>
      </c>
      <c r="L32" s="581">
        <v>1000000</v>
      </c>
      <c r="M32" s="527"/>
      <c r="N32" s="528"/>
      <c r="O32" s="527">
        <f>+L32</f>
        <v>1000000</v>
      </c>
      <c r="P32" s="509"/>
      <c r="Q32" s="584"/>
      <c r="R32" s="585"/>
      <c r="S32" s="509" t="s">
        <v>957</v>
      </c>
    </row>
    <row r="33" spans="1:19" s="502" customFormat="1" ht="75.400000000000006" customHeight="1" x14ac:dyDescent="0.2">
      <c r="A33" s="577">
        <f t="shared" si="5"/>
        <v>18</v>
      </c>
      <c r="B33" s="577" t="s">
        <v>928</v>
      </c>
      <c r="C33" s="520" t="s">
        <v>931</v>
      </c>
      <c r="D33" s="1049" t="s">
        <v>299</v>
      </c>
      <c r="E33" s="1050"/>
      <c r="F33" s="556" t="s">
        <v>253</v>
      </c>
      <c r="G33" s="557" t="s">
        <v>406</v>
      </c>
      <c r="H33" s="557" t="s">
        <v>406</v>
      </c>
      <c r="I33" s="557" t="s">
        <v>407</v>
      </c>
      <c r="J33" s="557" t="s">
        <v>407</v>
      </c>
      <c r="K33" s="556" t="s">
        <v>437</v>
      </c>
      <c r="L33" s="581">
        <v>3000000</v>
      </c>
      <c r="M33" s="527"/>
      <c r="N33" s="528"/>
      <c r="O33" s="527">
        <f>+L33</f>
        <v>3000000</v>
      </c>
      <c r="P33" s="509"/>
      <c r="Q33" s="584"/>
      <c r="R33" s="585"/>
      <c r="S33" s="509" t="s">
        <v>957</v>
      </c>
    </row>
    <row r="34" spans="1:19" s="502" customFormat="1" ht="75.400000000000006" customHeight="1" x14ac:dyDescent="0.2">
      <c r="A34" s="577">
        <f t="shared" si="5"/>
        <v>19</v>
      </c>
      <c r="B34" s="577" t="s">
        <v>930</v>
      </c>
      <c r="C34" s="520" t="s">
        <v>932</v>
      </c>
      <c r="D34" s="1049" t="s">
        <v>123</v>
      </c>
      <c r="E34" s="1050"/>
      <c r="F34" s="556" t="s">
        <v>253</v>
      </c>
      <c r="G34" s="557" t="s">
        <v>406</v>
      </c>
      <c r="H34" s="557" t="s">
        <v>406</v>
      </c>
      <c r="I34" s="557" t="s">
        <v>407</v>
      </c>
      <c r="J34" s="557" t="s">
        <v>407</v>
      </c>
      <c r="K34" s="556" t="s">
        <v>437</v>
      </c>
      <c r="L34" s="581">
        <v>3000000</v>
      </c>
      <c r="M34" s="527"/>
      <c r="N34" s="528"/>
      <c r="O34" s="527">
        <f t="shared" ref="O34" si="6">+L34</f>
        <v>3000000</v>
      </c>
      <c r="P34" s="509"/>
      <c r="Q34" s="584"/>
      <c r="R34" s="585"/>
      <c r="S34" s="509" t="s">
        <v>957</v>
      </c>
    </row>
    <row r="35" spans="1:19" s="502" customFormat="1" ht="95.65" customHeight="1" x14ac:dyDescent="0.2">
      <c r="A35" s="577">
        <f t="shared" si="5"/>
        <v>20</v>
      </c>
      <c r="B35" s="577" t="s">
        <v>924</v>
      </c>
      <c r="C35" s="520" t="s">
        <v>925</v>
      </c>
      <c r="D35" s="1049" t="s">
        <v>123</v>
      </c>
      <c r="E35" s="1050"/>
      <c r="F35" s="556" t="s">
        <v>253</v>
      </c>
      <c r="G35" s="557" t="s">
        <v>406</v>
      </c>
      <c r="H35" s="557" t="s">
        <v>406</v>
      </c>
      <c r="I35" s="557" t="s">
        <v>407</v>
      </c>
      <c r="J35" s="557" t="s">
        <v>407</v>
      </c>
      <c r="K35" s="556" t="s">
        <v>437</v>
      </c>
      <c r="L35" s="581">
        <v>2000000</v>
      </c>
      <c r="M35" s="527"/>
      <c r="N35" s="528"/>
      <c r="O35" s="527">
        <f t="shared" ref="O35:O36" si="7">+L35</f>
        <v>2000000</v>
      </c>
      <c r="P35" s="509"/>
      <c r="Q35" s="584"/>
      <c r="R35" s="585"/>
      <c r="S35" s="509" t="s">
        <v>957</v>
      </c>
    </row>
    <row r="36" spans="1:19" s="517" customFormat="1" ht="10.15" customHeight="1" x14ac:dyDescent="0.2">
      <c r="A36" s="518"/>
      <c r="B36" s="516"/>
      <c r="C36" s="520"/>
      <c r="D36" s="1049"/>
      <c r="E36" s="1050"/>
      <c r="F36" s="556"/>
      <c r="G36" s="496"/>
      <c r="H36" s="496"/>
      <c r="I36" s="496"/>
      <c r="J36" s="496"/>
      <c r="K36" s="556"/>
      <c r="L36" s="581"/>
      <c r="M36" s="527"/>
      <c r="N36" s="528"/>
      <c r="O36" s="527">
        <f t="shared" si="7"/>
        <v>0</v>
      </c>
      <c r="P36" s="509"/>
      <c r="S36" s="509"/>
    </row>
    <row r="37" spans="1:19" s="328" customFormat="1" x14ac:dyDescent="0.2">
      <c r="A37" s="286"/>
      <c r="B37" s="286"/>
      <c r="C37" s="1002" t="s">
        <v>221</v>
      </c>
      <c r="D37" s="1003"/>
      <c r="E37" s="1004"/>
      <c r="F37" s="286"/>
      <c r="G37" s="327"/>
      <c r="H37" s="327"/>
      <c r="I37" s="327"/>
      <c r="J37" s="327"/>
      <c r="K37" s="575"/>
      <c r="L37" s="558">
        <f>SUM(L29:L36)</f>
        <v>10300000</v>
      </c>
      <c r="M37" s="1000">
        <f>SUM(M29:N36)</f>
        <v>0</v>
      </c>
      <c r="N37" s="1001"/>
      <c r="O37" s="563">
        <f>SUM(O29:O36)</f>
        <v>10300000</v>
      </c>
      <c r="P37" s="261"/>
      <c r="Q37" s="261"/>
      <c r="R37" s="325"/>
      <c r="S37" s="261">
        <f>+O37+P37-R37</f>
        <v>10300000</v>
      </c>
    </row>
    <row r="38" spans="1:19" s="328" customFormat="1" x14ac:dyDescent="0.2">
      <c r="A38" s="286"/>
      <c r="B38" s="286"/>
      <c r="C38" s="534"/>
      <c r="D38" s="566"/>
      <c r="E38" s="567"/>
      <c r="F38" s="286"/>
      <c r="G38" s="327"/>
      <c r="H38" s="327"/>
      <c r="I38" s="327"/>
      <c r="J38" s="327"/>
      <c r="K38" s="575"/>
      <c r="L38" s="558"/>
      <c r="M38" s="563"/>
      <c r="N38" s="564"/>
      <c r="O38" s="563"/>
      <c r="P38" s="261"/>
      <c r="Q38" s="261"/>
      <c r="R38" s="325"/>
      <c r="S38" s="261"/>
    </row>
    <row r="39" spans="1:19" s="328" customFormat="1" x14ac:dyDescent="0.2">
      <c r="A39" s="396" t="s">
        <v>892</v>
      </c>
      <c r="B39" s="514"/>
      <c r="C39" s="574"/>
      <c r="D39" s="523"/>
      <c r="E39" s="523"/>
      <c r="F39" s="523"/>
      <c r="G39" s="524"/>
      <c r="H39" s="524"/>
      <c r="I39" s="524"/>
      <c r="J39" s="524"/>
      <c r="K39" s="525"/>
      <c r="L39" s="386"/>
      <c r="M39" s="386"/>
      <c r="N39" s="386"/>
      <c r="O39" s="386"/>
      <c r="P39" s="575"/>
      <c r="Q39" s="261"/>
      <c r="R39" s="325"/>
      <c r="S39" s="605"/>
    </row>
    <row r="40" spans="1:19" s="502" customFormat="1" ht="49.9" customHeight="1" x14ac:dyDescent="0.2">
      <c r="A40" s="577">
        <f>+A35+1</f>
        <v>21</v>
      </c>
      <c r="B40" s="577" t="s">
        <v>934</v>
      </c>
      <c r="C40" s="486" t="s">
        <v>938</v>
      </c>
      <c r="D40" s="1051" t="s">
        <v>287</v>
      </c>
      <c r="E40" s="989"/>
      <c r="F40" s="577" t="s">
        <v>253</v>
      </c>
      <c r="G40" s="557" t="s">
        <v>406</v>
      </c>
      <c r="H40" s="557" t="s">
        <v>406</v>
      </c>
      <c r="I40" s="557" t="s">
        <v>407</v>
      </c>
      <c r="J40" s="557" t="s">
        <v>407</v>
      </c>
      <c r="K40" s="593" t="s">
        <v>895</v>
      </c>
      <c r="L40" s="120">
        <v>2000000</v>
      </c>
      <c r="M40" s="497"/>
      <c r="N40" s="498"/>
      <c r="O40" s="497">
        <f t="shared" ref="O40:O43" si="8">+L40</f>
        <v>2000000</v>
      </c>
      <c r="P40" s="509"/>
      <c r="Q40" s="584"/>
      <c r="R40" s="585"/>
      <c r="S40" s="509" t="s">
        <v>957</v>
      </c>
    </row>
    <row r="41" spans="1:19" s="502" customFormat="1" ht="49.9" customHeight="1" x14ac:dyDescent="0.2">
      <c r="A41" s="577">
        <f>+A40+1</f>
        <v>22</v>
      </c>
      <c r="B41" s="577" t="s">
        <v>933</v>
      </c>
      <c r="C41" s="486" t="s">
        <v>939</v>
      </c>
      <c r="D41" s="1051" t="s">
        <v>394</v>
      </c>
      <c r="E41" s="989"/>
      <c r="F41" s="577" t="s">
        <v>253</v>
      </c>
      <c r="G41" s="557" t="s">
        <v>406</v>
      </c>
      <c r="H41" s="557" t="s">
        <v>406</v>
      </c>
      <c r="I41" s="557" t="s">
        <v>407</v>
      </c>
      <c r="J41" s="557" t="s">
        <v>407</v>
      </c>
      <c r="K41" s="593" t="s">
        <v>895</v>
      </c>
      <c r="L41" s="120">
        <v>2000000</v>
      </c>
      <c r="M41" s="497"/>
      <c r="N41" s="498"/>
      <c r="O41" s="497">
        <f t="shared" si="8"/>
        <v>2000000</v>
      </c>
      <c r="P41" s="509"/>
      <c r="Q41" s="584"/>
      <c r="R41" s="585"/>
      <c r="S41" s="509" t="s">
        <v>957</v>
      </c>
    </row>
    <row r="42" spans="1:19" s="502" customFormat="1" ht="49.9" customHeight="1" x14ac:dyDescent="0.2">
      <c r="A42" s="577">
        <f t="shared" ref="A42:A45" si="9">+A41+1</f>
        <v>23</v>
      </c>
      <c r="B42" s="577" t="s">
        <v>935</v>
      </c>
      <c r="C42" s="486" t="s">
        <v>940</v>
      </c>
      <c r="D42" s="1051" t="s">
        <v>306</v>
      </c>
      <c r="E42" s="989"/>
      <c r="F42" s="577" t="s">
        <v>253</v>
      </c>
      <c r="G42" s="557" t="s">
        <v>406</v>
      </c>
      <c r="H42" s="557" t="s">
        <v>406</v>
      </c>
      <c r="I42" s="557" t="s">
        <v>407</v>
      </c>
      <c r="J42" s="557" t="s">
        <v>407</v>
      </c>
      <c r="K42" s="593" t="s">
        <v>895</v>
      </c>
      <c r="L42" s="120">
        <v>1270985</v>
      </c>
      <c r="M42" s="497"/>
      <c r="N42" s="498"/>
      <c r="O42" s="497">
        <f t="shared" si="8"/>
        <v>1270985</v>
      </c>
      <c r="P42" s="509"/>
      <c r="Q42" s="584"/>
      <c r="R42" s="585"/>
      <c r="S42" s="509" t="s">
        <v>957</v>
      </c>
    </row>
    <row r="43" spans="1:19" s="502" customFormat="1" ht="49.9" customHeight="1" x14ac:dyDescent="0.2">
      <c r="A43" s="577">
        <f t="shared" si="9"/>
        <v>24</v>
      </c>
      <c r="B43" s="577" t="s">
        <v>936</v>
      </c>
      <c r="C43" s="486" t="s">
        <v>941</v>
      </c>
      <c r="D43" s="980" t="s">
        <v>287</v>
      </c>
      <c r="E43" s="980"/>
      <c r="F43" s="577" t="s">
        <v>253</v>
      </c>
      <c r="G43" s="557" t="s">
        <v>406</v>
      </c>
      <c r="H43" s="557" t="s">
        <v>406</v>
      </c>
      <c r="I43" s="557" t="s">
        <v>407</v>
      </c>
      <c r="J43" s="557" t="s">
        <v>407</v>
      </c>
      <c r="K43" s="593" t="s">
        <v>895</v>
      </c>
      <c r="L43" s="120">
        <v>3000000</v>
      </c>
      <c r="M43" s="497"/>
      <c r="N43" s="498"/>
      <c r="O43" s="497">
        <f t="shared" si="8"/>
        <v>3000000</v>
      </c>
      <c r="P43" s="509"/>
      <c r="Q43" s="584"/>
      <c r="R43" s="585"/>
      <c r="S43" s="509" t="s">
        <v>957</v>
      </c>
    </row>
    <row r="44" spans="1:19" s="502" customFormat="1" ht="49.9" customHeight="1" x14ac:dyDescent="0.2">
      <c r="A44" s="577">
        <f t="shared" si="9"/>
        <v>25</v>
      </c>
      <c r="B44" s="606" t="s">
        <v>883</v>
      </c>
      <c r="C44" s="486" t="s">
        <v>951</v>
      </c>
      <c r="D44" s="980" t="s">
        <v>299</v>
      </c>
      <c r="E44" s="980"/>
      <c r="F44" s="577" t="s">
        <v>253</v>
      </c>
      <c r="G44" s="496" t="s">
        <v>881</v>
      </c>
      <c r="H44" s="496" t="s">
        <v>881</v>
      </c>
      <c r="I44" s="496" t="s">
        <v>882</v>
      </c>
      <c r="J44" s="496" t="s">
        <v>882</v>
      </c>
      <c r="K44" s="593" t="s">
        <v>895</v>
      </c>
      <c r="L44" s="120">
        <v>5800000</v>
      </c>
      <c r="M44" s="497"/>
      <c r="N44" s="498"/>
      <c r="O44" s="497">
        <f>+L44</f>
        <v>5800000</v>
      </c>
      <c r="P44" s="509"/>
      <c r="Q44" s="500"/>
      <c r="R44" s="501"/>
      <c r="S44" s="509" t="s">
        <v>954</v>
      </c>
    </row>
    <row r="45" spans="1:19" s="502" customFormat="1" ht="75.400000000000006" customHeight="1" x14ac:dyDescent="0.2">
      <c r="A45" s="577">
        <f t="shared" si="9"/>
        <v>26</v>
      </c>
      <c r="B45" s="577" t="s">
        <v>937</v>
      </c>
      <c r="C45" s="486" t="s">
        <v>942</v>
      </c>
      <c r="D45" s="980" t="s">
        <v>123</v>
      </c>
      <c r="E45" s="980"/>
      <c r="F45" s="577" t="s">
        <v>253</v>
      </c>
      <c r="G45" s="557" t="s">
        <v>406</v>
      </c>
      <c r="H45" s="557" t="s">
        <v>406</v>
      </c>
      <c r="I45" s="557" t="s">
        <v>407</v>
      </c>
      <c r="J45" s="557" t="s">
        <v>407</v>
      </c>
      <c r="K45" s="593" t="s">
        <v>895</v>
      </c>
      <c r="L45" s="120">
        <v>10000000</v>
      </c>
      <c r="M45" s="497"/>
      <c r="N45" s="498"/>
      <c r="O45" s="497">
        <f>+L45</f>
        <v>10000000</v>
      </c>
      <c r="P45" s="509"/>
      <c r="Q45" s="584"/>
      <c r="R45" s="585"/>
      <c r="S45" s="509" t="s">
        <v>957</v>
      </c>
    </row>
    <row r="46" spans="1:19" s="517" customFormat="1" ht="9.4" customHeight="1" x14ac:dyDescent="0.2">
      <c r="A46" s="518"/>
      <c r="B46" s="516"/>
      <c r="C46" s="520"/>
      <c r="D46" s="521"/>
      <c r="E46" s="582"/>
      <c r="F46" s="556"/>
      <c r="G46" s="496"/>
      <c r="H46" s="496"/>
      <c r="I46" s="496"/>
      <c r="J46" s="496"/>
      <c r="K46" s="581"/>
      <c r="L46" s="581"/>
      <c r="M46" s="527"/>
      <c r="N46" s="528"/>
      <c r="O46" s="527"/>
      <c r="P46" s="509"/>
      <c r="S46" s="509"/>
    </row>
    <row r="47" spans="1:19" s="328" customFormat="1" x14ac:dyDescent="0.2">
      <c r="A47" s="286"/>
      <c r="B47" s="286"/>
      <c r="C47" s="1002" t="s">
        <v>221</v>
      </c>
      <c r="D47" s="1003"/>
      <c r="E47" s="1004"/>
      <c r="F47" s="286"/>
      <c r="G47" s="327"/>
      <c r="H47" s="327"/>
      <c r="I47" s="327"/>
      <c r="J47" s="327"/>
      <c r="K47" s="575"/>
      <c r="L47" s="558">
        <f>SUM(L39:L46)</f>
        <v>24070985</v>
      </c>
      <c r="M47" s="1000">
        <f>SUM(M39:N46)</f>
        <v>0</v>
      </c>
      <c r="N47" s="1001"/>
      <c r="O47" s="563">
        <f>SUM(O39:O46)</f>
        <v>24070985</v>
      </c>
      <c r="P47" s="261"/>
      <c r="Q47" s="261"/>
      <c r="R47" s="325"/>
      <c r="S47" s="261">
        <f>+O47+P47-R47</f>
        <v>24070985</v>
      </c>
    </row>
    <row r="48" spans="1:19" s="48" customFormat="1" x14ac:dyDescent="0.2">
      <c r="A48" s="252"/>
      <c r="B48" s="556"/>
      <c r="C48" s="572"/>
      <c r="D48" s="988"/>
      <c r="E48" s="989"/>
      <c r="F48" s="556"/>
      <c r="G48" s="74"/>
      <c r="H48" s="74"/>
      <c r="I48" s="74"/>
      <c r="J48" s="74"/>
      <c r="K48" s="99"/>
      <c r="L48" s="579"/>
      <c r="M48" s="1047"/>
      <c r="N48" s="1047"/>
      <c r="O48" s="590"/>
      <c r="P48" s="587"/>
      <c r="Q48" s="319"/>
      <c r="R48" s="319"/>
      <c r="S48" s="587"/>
    </row>
    <row r="49" spans="1:19" s="60" customFormat="1" x14ac:dyDescent="0.2">
      <c r="A49" s="68"/>
      <c r="B49" s="577"/>
      <c r="C49" s="68" t="s">
        <v>357</v>
      </c>
      <c r="D49" s="1043"/>
      <c r="E49" s="1043"/>
      <c r="F49" s="577"/>
      <c r="G49" s="398"/>
      <c r="H49" s="398"/>
      <c r="I49" s="398"/>
      <c r="J49" s="398"/>
      <c r="K49" s="581"/>
      <c r="L49" s="71">
        <f>+L27+L17+L37+L47</f>
        <v>73370985</v>
      </c>
      <c r="M49" s="990">
        <f>+M27+M17+M47+M37</f>
        <v>0</v>
      </c>
      <c r="N49" s="990"/>
      <c r="O49" s="591">
        <f>+O27+O17+O37+O47</f>
        <v>73370985</v>
      </c>
      <c r="P49" s="261"/>
      <c r="Q49" s="321"/>
      <c r="R49" s="321"/>
      <c r="S49" s="261">
        <f>+O49+P49-R49</f>
        <v>73370985</v>
      </c>
    </row>
    <row r="50" spans="1:19" s="60" customFormat="1" ht="19.899999999999999" customHeight="1" x14ac:dyDescent="0.2">
      <c r="A50" s="306"/>
      <c r="B50" s="309"/>
      <c r="C50" s="308"/>
      <c r="D50" s="309"/>
      <c r="E50" s="309"/>
      <c r="F50" s="309"/>
      <c r="G50" s="310"/>
      <c r="H50" s="310"/>
      <c r="I50" s="310"/>
      <c r="J50" s="310"/>
      <c r="K50" s="372"/>
      <c r="L50" s="312"/>
      <c r="M50" s="314"/>
      <c r="N50" s="314"/>
      <c r="O50" s="314"/>
      <c r="P50" s="315"/>
      <c r="Q50" s="59"/>
      <c r="R50" s="80"/>
      <c r="S50" s="315"/>
    </row>
    <row r="51" spans="1:19" s="60" customFormat="1" ht="6" customHeight="1" thickBot="1" x14ac:dyDescent="0.25">
      <c r="A51" s="55"/>
      <c r="B51" s="58"/>
      <c r="C51" s="57"/>
      <c r="D51" s="58"/>
      <c r="E51" s="58"/>
      <c r="F51" s="58"/>
      <c r="G51" s="75"/>
      <c r="H51" s="75"/>
      <c r="I51" s="75"/>
      <c r="J51" s="75"/>
      <c r="K51" s="298"/>
      <c r="L51" s="316"/>
      <c r="M51" s="316"/>
      <c r="N51" s="316"/>
      <c r="O51" s="316"/>
      <c r="P51" s="318"/>
      <c r="Q51" s="63"/>
      <c r="R51" s="81"/>
      <c r="S51" s="318"/>
    </row>
    <row r="52" spans="1:19" ht="19.899999999999999" customHeight="1" x14ac:dyDescent="0.2">
      <c r="A52" s="1023" t="s">
        <v>358</v>
      </c>
      <c r="B52" s="1024"/>
      <c r="C52" s="1024"/>
      <c r="D52" s="594"/>
      <c r="E52" s="594"/>
      <c r="F52" s="594"/>
      <c r="G52" s="595"/>
      <c r="H52" s="595"/>
      <c r="I52" s="595"/>
      <c r="J52" s="595"/>
      <c r="K52" s="594"/>
      <c r="L52" s="1054" t="s">
        <v>146</v>
      </c>
      <c r="M52" s="1054"/>
      <c r="N52" s="1054"/>
      <c r="O52" s="1054"/>
      <c r="P52" s="596"/>
      <c r="Q52" s="64"/>
      <c r="R52" s="82"/>
      <c r="S52" s="596"/>
    </row>
    <row r="53" spans="1:19" x14ac:dyDescent="0.2">
      <c r="A53" s="561"/>
      <c r="C53" s="562"/>
      <c r="L53" s="580"/>
      <c r="M53" s="580"/>
      <c r="N53" s="580"/>
      <c r="O53" s="580"/>
      <c r="P53" s="570"/>
      <c r="R53" s="83"/>
      <c r="S53" s="604"/>
    </row>
    <row r="54" spans="1:19" x14ac:dyDescent="0.2">
      <c r="A54" s="292"/>
      <c r="B54" s="992"/>
      <c r="C54" s="992"/>
      <c r="G54" s="101"/>
      <c r="H54" s="101"/>
      <c r="I54" s="101"/>
      <c r="J54" s="101"/>
      <c r="M54" s="580"/>
      <c r="N54" s="580"/>
      <c r="P54" s="570"/>
      <c r="R54" s="83"/>
      <c r="S54" s="604"/>
    </row>
    <row r="55" spans="1:19" ht="22.5" customHeight="1" x14ac:dyDescent="0.2">
      <c r="A55" s="292"/>
      <c r="B55" s="1044" t="s">
        <v>222</v>
      </c>
      <c r="C55" s="1044"/>
      <c r="D55" s="571"/>
      <c r="E55" s="571"/>
      <c r="G55" s="101"/>
      <c r="H55" s="101"/>
      <c r="I55" s="101"/>
      <c r="J55" s="101"/>
      <c r="L55" s="1005" t="s">
        <v>148</v>
      </c>
      <c r="M55" s="1005"/>
      <c r="N55" s="1005"/>
      <c r="O55" s="1005"/>
      <c r="P55" s="1006"/>
      <c r="Q55" s="568"/>
      <c r="R55" s="111"/>
      <c r="S55" s="51"/>
    </row>
    <row r="56" spans="1:19" ht="19.899999999999999" customHeight="1" x14ac:dyDescent="0.2">
      <c r="A56" s="292"/>
      <c r="B56" s="992" t="s">
        <v>147</v>
      </c>
      <c r="C56" s="992"/>
      <c r="G56" s="101"/>
      <c r="H56" s="101"/>
      <c r="I56" s="101"/>
      <c r="J56" s="101"/>
      <c r="L56" s="993" t="s">
        <v>119</v>
      </c>
      <c r="M56" s="993"/>
      <c r="N56" s="993"/>
      <c r="O56" s="993"/>
      <c r="P56" s="994"/>
      <c r="R56" s="83"/>
      <c r="S56" s="51"/>
    </row>
    <row r="57" spans="1:19" ht="4.1500000000000004" customHeight="1" thickBot="1" x14ac:dyDescent="0.25">
      <c r="A57" s="292"/>
      <c r="G57" s="101"/>
      <c r="H57" s="101"/>
      <c r="I57" s="101"/>
      <c r="J57" s="101"/>
      <c r="M57" s="580"/>
      <c r="N57" s="580"/>
      <c r="P57" s="570"/>
      <c r="R57" s="83"/>
      <c r="S57" s="604"/>
    </row>
    <row r="58" spans="1:19" ht="19.899999999999999" customHeight="1" x14ac:dyDescent="0.2">
      <c r="A58" s="1023" t="s">
        <v>149</v>
      </c>
      <c r="B58" s="1024"/>
      <c r="C58" s="1024"/>
      <c r="D58" s="1024"/>
      <c r="E58" s="1024"/>
      <c r="F58" s="1024"/>
      <c r="G58" s="1024"/>
      <c r="H58" s="1024"/>
      <c r="I58" s="1024"/>
      <c r="J58" s="1024"/>
      <c r="K58" s="1024"/>
      <c r="L58" s="1024"/>
      <c r="M58" s="1024"/>
      <c r="N58" s="1024"/>
      <c r="O58" s="1024"/>
      <c r="P58" s="1025"/>
      <c r="Q58" s="288"/>
      <c r="R58" s="289"/>
      <c r="S58" s="51"/>
    </row>
    <row r="59" spans="1:19" x14ac:dyDescent="0.2">
      <c r="A59" s="292"/>
      <c r="P59" s="570"/>
      <c r="R59" s="83"/>
      <c r="S59" s="604"/>
    </row>
    <row r="60" spans="1:19" x14ac:dyDescent="0.2">
      <c r="A60" s="292"/>
      <c r="P60" s="570"/>
      <c r="R60" s="83"/>
      <c r="S60" s="604"/>
    </row>
    <row r="61" spans="1:19" x14ac:dyDescent="0.2">
      <c r="A61" s="292"/>
      <c r="J61" s="992"/>
      <c r="K61" s="992"/>
      <c r="L61" s="992"/>
      <c r="P61" s="570"/>
      <c r="R61" s="83"/>
      <c r="S61" s="604"/>
    </row>
    <row r="62" spans="1:19" ht="25.15" customHeight="1" x14ac:dyDescent="0.2">
      <c r="A62" s="292"/>
      <c r="B62" s="560"/>
      <c r="C62" s="535" t="s">
        <v>156</v>
      </c>
      <c r="D62" s="571"/>
      <c r="E62" s="114"/>
      <c r="F62" s="1009" t="s">
        <v>155</v>
      </c>
      <c r="G62" s="1009"/>
      <c r="H62" s="1009"/>
      <c r="I62" s="115"/>
      <c r="J62" s="1009" t="s">
        <v>235</v>
      </c>
      <c r="K62" s="1009"/>
      <c r="L62" s="1009"/>
      <c r="N62" s="531"/>
      <c r="O62" s="1005" t="s">
        <v>151</v>
      </c>
      <c r="P62" s="1006"/>
      <c r="Q62" s="568"/>
      <c r="R62" s="83"/>
      <c r="S62" s="51"/>
    </row>
    <row r="63" spans="1:19" ht="19.899999999999999" customHeight="1" x14ac:dyDescent="0.2">
      <c r="A63" s="292"/>
      <c r="B63" s="560"/>
      <c r="C63" s="562" t="s">
        <v>157</v>
      </c>
      <c r="E63" s="114"/>
      <c r="F63" s="992" t="s">
        <v>531</v>
      </c>
      <c r="G63" s="992"/>
      <c r="H63" s="992"/>
      <c r="J63" s="992" t="s">
        <v>153</v>
      </c>
      <c r="K63" s="992"/>
      <c r="L63" s="992"/>
      <c r="N63" s="531"/>
      <c r="O63" s="1007" t="s">
        <v>153</v>
      </c>
      <c r="P63" s="1008"/>
      <c r="R63" s="83"/>
      <c r="S63" s="51"/>
    </row>
    <row r="64" spans="1:19" ht="19.899999999999999" customHeight="1" x14ac:dyDescent="0.2">
      <c r="A64" s="292"/>
      <c r="B64" s="560"/>
      <c r="C64" s="562"/>
      <c r="E64" s="114"/>
      <c r="G64" s="116"/>
      <c r="H64" s="116"/>
      <c r="J64" s="116"/>
      <c r="L64" s="532"/>
      <c r="N64" s="531"/>
      <c r="P64" s="570"/>
      <c r="R64" s="83"/>
      <c r="S64" s="604"/>
    </row>
    <row r="65" spans="1:19" x14ac:dyDescent="0.2">
      <c r="A65" s="292"/>
      <c r="P65" s="570"/>
      <c r="R65" s="83"/>
      <c r="S65" s="604"/>
    </row>
    <row r="66" spans="1:19" x14ac:dyDescent="0.2">
      <c r="A66" s="292"/>
      <c r="E66" s="1009"/>
      <c r="F66" s="1009"/>
      <c r="P66" s="570"/>
      <c r="R66" s="83"/>
      <c r="S66" s="604"/>
    </row>
    <row r="67" spans="1:19" ht="25.15" customHeight="1" x14ac:dyDescent="0.2">
      <c r="A67" s="292"/>
      <c r="B67" s="560"/>
      <c r="C67" s="535" t="s">
        <v>150</v>
      </c>
      <c r="D67" s="114"/>
      <c r="E67" s="571"/>
      <c r="F67" s="1022" t="s">
        <v>248</v>
      </c>
      <c r="G67" s="1022"/>
      <c r="H67" s="1022"/>
      <c r="J67" s="1009" t="s">
        <v>159</v>
      </c>
      <c r="K67" s="1009"/>
      <c r="L67" s="1009"/>
      <c r="N67" s="531"/>
      <c r="O67" s="1005" t="s">
        <v>152</v>
      </c>
      <c r="P67" s="1006"/>
      <c r="Q67" s="568"/>
      <c r="R67" s="83"/>
      <c r="S67" s="51"/>
    </row>
    <row r="68" spans="1:19" ht="19.899999999999999" customHeight="1" x14ac:dyDescent="0.2">
      <c r="A68" s="292"/>
      <c r="C68" s="562" t="s">
        <v>153</v>
      </c>
      <c r="D68" s="114"/>
      <c r="F68" s="992" t="s">
        <v>249</v>
      </c>
      <c r="G68" s="992"/>
      <c r="H68" s="992"/>
      <c r="J68" s="992" t="s">
        <v>153</v>
      </c>
      <c r="K68" s="992"/>
      <c r="L68" s="992"/>
      <c r="N68" s="531"/>
      <c r="O68" s="1007" t="s">
        <v>153</v>
      </c>
      <c r="P68" s="1008"/>
      <c r="R68" s="83"/>
      <c r="S68" s="51"/>
    </row>
    <row r="69" spans="1:19" ht="1.1499999999999999" customHeight="1" thickBot="1" x14ac:dyDescent="0.25">
      <c r="A69" s="293"/>
      <c r="B69" s="294"/>
      <c r="C69" s="56"/>
      <c r="D69" s="294"/>
      <c r="E69" s="294"/>
      <c r="F69" s="294"/>
      <c r="G69" s="295"/>
      <c r="H69" s="295"/>
      <c r="I69" s="295"/>
      <c r="J69" s="295"/>
      <c r="K69" s="294"/>
      <c r="L69" s="298"/>
      <c r="M69" s="533"/>
      <c r="N69" s="533"/>
      <c r="O69" s="298"/>
      <c r="P69" s="299"/>
      <c r="Q69" s="117"/>
      <c r="R69" s="118"/>
      <c r="S69" s="299"/>
    </row>
    <row r="79" spans="1:19" ht="60.75" x14ac:dyDescent="0.2">
      <c r="A79" s="556" t="e">
        <f>+#REF!+1</f>
        <v>#REF!</v>
      </c>
      <c r="B79" s="556" t="s">
        <v>371</v>
      </c>
      <c r="C79" s="536" t="s">
        <v>374</v>
      </c>
      <c r="D79" s="980" t="s">
        <v>299</v>
      </c>
      <c r="E79" s="980"/>
      <c r="F79" s="556" t="s">
        <v>253</v>
      </c>
      <c r="G79" s="557" t="s">
        <v>230</v>
      </c>
      <c r="H79" s="557" t="s">
        <v>230</v>
      </c>
      <c r="I79" s="557" t="s">
        <v>229</v>
      </c>
      <c r="J79" s="557" t="s">
        <v>229</v>
      </c>
      <c r="K79" s="99" t="s">
        <v>367</v>
      </c>
      <c r="L79" s="578">
        <v>2000000</v>
      </c>
      <c r="M79" s="1045"/>
      <c r="N79" s="1045"/>
      <c r="O79" s="578">
        <f>+L79</f>
        <v>2000000</v>
      </c>
      <c r="P79" s="509"/>
      <c r="Q79" s="49" t="s">
        <v>378</v>
      </c>
      <c r="R79" s="79" t="s">
        <v>462</v>
      </c>
      <c r="S79" s="509"/>
    </row>
  </sheetData>
  <mergeCells count="92">
    <mergeCell ref="A1:R1"/>
    <mergeCell ref="A2:R2"/>
    <mergeCell ref="A3:R3"/>
    <mergeCell ref="A4:R4"/>
    <mergeCell ref="A6:A7"/>
    <mergeCell ref="B6:B7"/>
    <mergeCell ref="C6:C7"/>
    <mergeCell ref="D6:E7"/>
    <mergeCell ref="F6:F7"/>
    <mergeCell ref="G6:J6"/>
    <mergeCell ref="K6:K7"/>
    <mergeCell ref="L6:O6"/>
    <mergeCell ref="P6:P7"/>
    <mergeCell ref="M7:N7"/>
    <mergeCell ref="D9:E9"/>
    <mergeCell ref="M9:N9"/>
    <mergeCell ref="D14:E14"/>
    <mergeCell ref="M14:N14"/>
    <mergeCell ref="D15:E15"/>
    <mergeCell ref="D16:E16"/>
    <mergeCell ref="D10:E10"/>
    <mergeCell ref="M10:N10"/>
    <mergeCell ref="D11:E11"/>
    <mergeCell ref="M11:N11"/>
    <mergeCell ref="D12:E12"/>
    <mergeCell ref="M12:N12"/>
    <mergeCell ref="D13:E13"/>
    <mergeCell ref="M13:N13"/>
    <mergeCell ref="D22:E22"/>
    <mergeCell ref="M22:N22"/>
    <mergeCell ref="D23:E23"/>
    <mergeCell ref="M23:N23"/>
    <mergeCell ref="C17:E17"/>
    <mergeCell ref="M17:N17"/>
    <mergeCell ref="D20:E20"/>
    <mergeCell ref="M20:N20"/>
    <mergeCell ref="D21:E21"/>
    <mergeCell ref="M21:N21"/>
    <mergeCell ref="D24:E24"/>
    <mergeCell ref="M24:N24"/>
    <mergeCell ref="D25:E25"/>
    <mergeCell ref="M25:N25"/>
    <mergeCell ref="D26:E26"/>
    <mergeCell ref="M26:N26"/>
    <mergeCell ref="A52:C52"/>
    <mergeCell ref="L52:O52"/>
    <mergeCell ref="B54:C54"/>
    <mergeCell ref="B55:C55"/>
    <mergeCell ref="L55:P55"/>
    <mergeCell ref="F67:H67"/>
    <mergeCell ref="J67:L67"/>
    <mergeCell ref="O67:P67"/>
    <mergeCell ref="B56:C56"/>
    <mergeCell ref="L56:P56"/>
    <mergeCell ref="A58:P58"/>
    <mergeCell ref="J61:L61"/>
    <mergeCell ref="F62:H62"/>
    <mergeCell ref="J62:L62"/>
    <mergeCell ref="O62:P62"/>
    <mergeCell ref="S6:S7"/>
    <mergeCell ref="F63:H63"/>
    <mergeCell ref="J63:L63"/>
    <mergeCell ref="O63:P63"/>
    <mergeCell ref="E66:F66"/>
    <mergeCell ref="D49:E49"/>
    <mergeCell ref="M49:N49"/>
    <mergeCell ref="C37:E37"/>
    <mergeCell ref="M37:N37"/>
    <mergeCell ref="D40:E40"/>
    <mergeCell ref="C47:E47"/>
    <mergeCell ref="M47:N47"/>
    <mergeCell ref="D48:E48"/>
    <mergeCell ref="M48:N48"/>
    <mergeCell ref="C27:E27"/>
    <mergeCell ref="M27:N27"/>
    <mergeCell ref="F68:H68"/>
    <mergeCell ref="J68:L68"/>
    <mergeCell ref="O68:P68"/>
    <mergeCell ref="D79:E79"/>
    <mergeCell ref="M79:N79"/>
    <mergeCell ref="D30:E30"/>
    <mergeCell ref="D31:E31"/>
    <mergeCell ref="D32:E32"/>
    <mergeCell ref="D33:E33"/>
    <mergeCell ref="D35:E35"/>
    <mergeCell ref="D36:E36"/>
    <mergeCell ref="D34:E34"/>
    <mergeCell ref="D44:E44"/>
    <mergeCell ref="D45:E45"/>
    <mergeCell ref="D41:E41"/>
    <mergeCell ref="D42:E42"/>
    <mergeCell ref="D43:E43"/>
  </mergeCells>
  <printOptions horizontalCentered="1"/>
  <pageMargins left="0.39370078740157483" right="0.31496062992125984" top="0.35433070866141736" bottom="0.19685039370078741" header="0.19685039370078741" footer="7.874015748031496E-2"/>
  <pageSetup paperSize="14" scale="71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GF</vt:lpstr>
      <vt:lpstr>LDRRMF</vt:lpstr>
      <vt:lpstr>SEF2021</vt:lpstr>
      <vt:lpstr>20%PDF2021</vt:lpstr>
      <vt:lpstr>SAPP1</vt:lpstr>
      <vt:lpstr>SAPP2</vt:lpstr>
      <vt:lpstr>SAPP3</vt:lpstr>
      <vt:lpstr>SAPP4</vt:lpstr>
      <vt:lpstr>SAPP5</vt:lpstr>
      <vt:lpstr>SAPP6</vt:lpstr>
      <vt:lpstr>SAPP7</vt:lpstr>
      <vt:lpstr>SAPP8</vt:lpstr>
      <vt:lpstr>Sheet1</vt:lpstr>
      <vt:lpstr>'20%PDF2021'!Print_Area</vt:lpstr>
      <vt:lpstr>GF!Print_Area</vt:lpstr>
      <vt:lpstr>LDRRMF!Print_Area</vt:lpstr>
      <vt:lpstr>SAPP1!Print_Area</vt:lpstr>
      <vt:lpstr>SAPP2!Print_Area</vt:lpstr>
      <vt:lpstr>SAPP3!Print_Area</vt:lpstr>
      <vt:lpstr>SAPP4!Print_Area</vt:lpstr>
      <vt:lpstr>SAPP5!Print_Area</vt:lpstr>
      <vt:lpstr>SAPP6!Print_Area</vt:lpstr>
      <vt:lpstr>SAPP7!Print_Area</vt:lpstr>
      <vt:lpstr>SAPP8!Print_Area</vt:lpstr>
      <vt:lpstr>'SEF2021'!Print_Area</vt:lpstr>
      <vt:lpstr>'20%PDF2021'!Print_Titles</vt:lpstr>
      <vt:lpstr>GF!Print_Titles</vt:lpstr>
      <vt:lpstr>LDRRMF!Print_Titles</vt:lpstr>
      <vt:lpstr>SAPP1!Print_Titles</vt:lpstr>
      <vt:lpstr>SAPP2!Print_Titles</vt:lpstr>
      <vt:lpstr>SAPP3!Print_Titles</vt:lpstr>
      <vt:lpstr>SAPP4!Print_Titles</vt:lpstr>
      <vt:lpstr>SAPP5!Print_Titles</vt:lpstr>
      <vt:lpstr>SAPP6!Print_Titles</vt:lpstr>
      <vt:lpstr>SAPP7!Print_Titles</vt:lpstr>
      <vt:lpstr>SAPP8!Print_Titles</vt:lpstr>
      <vt:lpstr>'SEF2021'!Print_Titles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B. BERNARD</dc:creator>
  <cp:lastModifiedBy>user</cp:lastModifiedBy>
  <cp:lastPrinted>2021-08-20T01:52:26Z</cp:lastPrinted>
  <dcterms:created xsi:type="dcterms:W3CDTF">1997-08-04T05:59:40Z</dcterms:created>
  <dcterms:modified xsi:type="dcterms:W3CDTF">2021-08-20T01:53:55Z</dcterms:modified>
</cp:coreProperties>
</file>