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ternship\Real Results\"/>
    </mc:Choice>
  </mc:AlternateContent>
  <xr:revisionPtr revIDLastSave="0" documentId="13_ncr:1_{7F60124F-0C38-41DA-8883-78E3120BD0EF}" xr6:coauthVersionLast="47" xr6:coauthVersionMax="47" xr10:uidLastSave="{00000000-0000-0000-0000-000000000000}"/>
  <bookViews>
    <workbookView xWindow="-120" yWindow="-120" windowWidth="29040" windowHeight="15720" xr2:uid="{6B09560A-E08B-4A21-817C-DA9B32EC3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L4" i="1"/>
  <c r="M4" i="1" s="1"/>
  <c r="N4" i="1" s="1"/>
  <c r="L5" i="1"/>
  <c r="M5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L10" i="1"/>
  <c r="M10" i="1" s="1"/>
  <c r="N10" i="1" s="1"/>
  <c r="L11" i="1"/>
  <c r="M11" i="1" s="1"/>
  <c r="N11" i="1" s="1"/>
  <c r="L12" i="1"/>
  <c r="L13" i="1"/>
  <c r="M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L18" i="1"/>
  <c r="M18" i="1" s="1"/>
  <c r="N18" i="1" s="1"/>
  <c r="L19" i="1"/>
  <c r="M19" i="1" s="1"/>
  <c r="N19" i="1" s="1"/>
  <c r="M3" i="1"/>
  <c r="I3" i="1"/>
  <c r="P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I4" i="1"/>
  <c r="S4" i="1" s="1"/>
  <c r="I5" i="1"/>
  <c r="S5" i="1" s="1"/>
  <c r="I6" i="1"/>
  <c r="S6" i="1" s="1"/>
  <c r="I7" i="1"/>
  <c r="S7" i="1" s="1"/>
  <c r="I8" i="1"/>
  <c r="S8" i="1" s="1"/>
  <c r="I9" i="1"/>
  <c r="P9" i="1" s="1"/>
  <c r="I10" i="1"/>
  <c r="P10" i="1" s="1"/>
  <c r="I11" i="1"/>
  <c r="P11" i="1" s="1"/>
  <c r="I12" i="1"/>
  <c r="S12" i="1" s="1"/>
  <c r="I13" i="1"/>
  <c r="P13" i="1" s="1"/>
  <c r="I14" i="1"/>
  <c r="S14" i="1" s="1"/>
  <c r="I15" i="1"/>
  <c r="P15" i="1" s="1"/>
  <c r="I16" i="1"/>
  <c r="P16" i="1" s="1"/>
  <c r="I17" i="1"/>
  <c r="P17" i="1" s="1"/>
  <c r="I18" i="1"/>
  <c r="S18" i="1" s="1"/>
  <c r="I19" i="1"/>
  <c r="P19" i="1" s="1"/>
  <c r="P4" i="1"/>
  <c r="P7" i="1" l="1"/>
  <c r="P6" i="1"/>
  <c r="P8" i="1"/>
  <c r="P12" i="1"/>
  <c r="S11" i="1"/>
  <c r="S19" i="1"/>
  <c r="O17" i="1"/>
  <c r="N17" i="1"/>
  <c r="O9" i="1"/>
  <c r="N9" i="1"/>
  <c r="N13" i="1"/>
  <c r="O13" i="1"/>
  <c r="O5" i="1"/>
  <c r="N5" i="1"/>
  <c r="S10" i="1"/>
  <c r="S16" i="1"/>
  <c r="P18" i="1"/>
  <c r="S17" i="1"/>
  <c r="O15" i="1"/>
  <c r="O7" i="1"/>
  <c r="P14" i="1"/>
  <c r="S13" i="1"/>
  <c r="S9" i="1"/>
  <c r="S15" i="1"/>
  <c r="O14" i="1"/>
  <c r="O6" i="1"/>
  <c r="S3" i="1"/>
  <c r="M12" i="1"/>
  <c r="N12" i="1" s="1"/>
  <c r="O19" i="1"/>
  <c r="O11" i="1"/>
  <c r="O18" i="1"/>
  <c r="O10" i="1"/>
  <c r="O16" i="1"/>
  <c r="O8" i="1"/>
  <c r="P5" i="1"/>
  <c r="Q19" i="1" l="1"/>
  <c r="R19" i="1" s="1"/>
  <c r="T19" i="1"/>
  <c r="Q5" i="1"/>
  <c r="R5" i="1" s="1"/>
  <c r="T5" i="1"/>
  <c r="Q18" i="1"/>
  <c r="T18" i="1"/>
  <c r="Q11" i="1"/>
  <c r="R11" i="1" s="1"/>
  <c r="T11" i="1"/>
  <c r="Q13" i="1"/>
  <c r="R13" i="1" s="1"/>
  <c r="T13" i="1"/>
  <c r="T17" i="1"/>
  <c r="Q17" i="1"/>
  <c r="R17" i="1" s="1"/>
  <c r="Q7" i="1"/>
  <c r="R7" i="1" s="1"/>
  <c r="T7" i="1"/>
  <c r="Q15" i="1"/>
  <c r="R15" i="1" s="1"/>
  <c r="T15" i="1"/>
  <c r="Q6" i="1"/>
  <c r="R6" i="1" s="1"/>
  <c r="T6" i="1"/>
  <c r="Q16" i="1"/>
  <c r="R16" i="1" s="1"/>
  <c r="T16" i="1"/>
  <c r="Q14" i="1"/>
  <c r="T14" i="1"/>
  <c r="Q9" i="1"/>
  <c r="R9" i="1" s="1"/>
  <c r="T9" i="1"/>
  <c r="Q8" i="1"/>
  <c r="R8" i="1" s="1"/>
  <c r="T8" i="1"/>
  <c r="Q10" i="1"/>
  <c r="R10" i="1" s="1"/>
  <c r="T10" i="1"/>
  <c r="R18" i="1"/>
  <c r="R14" i="1"/>
  <c r="O12" i="1"/>
  <c r="O4" i="1"/>
  <c r="Q4" i="1" s="1"/>
  <c r="R4" i="1" s="1"/>
  <c r="N3" i="1"/>
  <c r="Q12" i="1" l="1"/>
  <c r="R12" i="1" s="1"/>
  <c r="T12" i="1"/>
  <c r="T4" i="1"/>
  <c r="O3" i="1"/>
  <c r="T3" i="1" l="1"/>
  <c r="Q3" i="1"/>
  <c r="R3" i="1" s="1"/>
</calcChain>
</file>

<file path=xl/sharedStrings.xml><?xml version="1.0" encoding="utf-8"?>
<sst xmlns="http://schemas.openxmlformats.org/spreadsheetml/2006/main" count="22" uniqueCount="22">
  <si>
    <t>Raw Value</t>
  </si>
  <si>
    <t>Power Level (%)</t>
  </si>
  <si>
    <t>Voltage (V)</t>
  </si>
  <si>
    <t>Current (A)</t>
  </si>
  <si>
    <t>Hydrogen Volume Flow (m3n/h)</t>
  </si>
  <si>
    <t xml:space="preserve">Temperature (C) </t>
  </si>
  <si>
    <t>Calculated Value</t>
  </si>
  <si>
    <t>Voltage Efficiency</t>
  </si>
  <si>
    <t>Faraday (Current) Efficiency</t>
  </si>
  <si>
    <t>Cell Efiiciency</t>
  </si>
  <si>
    <t>Overall Efficiency</t>
  </si>
  <si>
    <t>Valve Output</t>
  </si>
  <si>
    <t>Real Hydrogen Volume Flow (m3n/h)</t>
  </si>
  <si>
    <t>Real Hydrogen Volume Flow (kg/h)</t>
  </si>
  <si>
    <t>Real Hydrogen Volume Flow (mol/s)</t>
  </si>
  <si>
    <t>Power</t>
  </si>
  <si>
    <t>Voltage cell (V)</t>
  </si>
  <si>
    <t>Current cell (A)</t>
  </si>
  <si>
    <t>g/s</t>
  </si>
  <si>
    <t>Surface Area Membrane (m^2)</t>
  </si>
  <si>
    <t>Pressure (bar)</t>
  </si>
  <si>
    <t>Current Density (mA/cm2)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</si>
</sst>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Sheet1!$P$1:$P$2</c:f>
              <c:strCache>
                <c:ptCount val="2"/>
                <c:pt idx="0">
                  <c:v>Calculated Value</c:v>
                </c:pt>
                <c:pt idx="1">
                  <c:v>Voltage Efficiency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Sheet1!$A$3:$A$19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Sheet1!$P$3:$P$19</c:f>
              <c:numCache>
                <c:formatCode>General</c:formatCode>
                <c:ptCount val="17"/>
                <c:pt idx="0">
                  <c:v>0.93893129770992356</c:v>
                </c:pt>
                <c:pt idx="1">
                  <c:v>0.92481203007518786</c:v>
                </c:pt>
                <c:pt idx="2">
                  <c:v>0.91111111111111098</c:v>
                </c:pt>
                <c:pt idx="3">
                  <c:v>0.8978102189781022</c:v>
                </c:pt>
                <c:pt idx="4">
                  <c:v>0.88489208633093519</c:v>
                </c:pt>
                <c:pt idx="5">
                  <c:v>0.87234042553191493</c:v>
                </c:pt>
                <c:pt idx="6">
                  <c:v>0.85416666666666674</c:v>
                </c:pt>
                <c:pt idx="7">
                  <c:v>0.83673469387755106</c:v>
                </c:pt>
                <c:pt idx="8">
                  <c:v>0.82550335570469802</c:v>
                </c:pt>
                <c:pt idx="9">
                  <c:v>0.80921052631578949</c:v>
                </c:pt>
                <c:pt idx="10">
                  <c:v>0.79354838709677411</c:v>
                </c:pt>
                <c:pt idx="11">
                  <c:v>0.77848101265822778</c:v>
                </c:pt>
                <c:pt idx="12">
                  <c:v>0.76874999999999993</c:v>
                </c:pt>
                <c:pt idx="13">
                  <c:v>0.754601226993865</c:v>
                </c:pt>
                <c:pt idx="14">
                  <c:v>0.74545454545454548</c:v>
                </c:pt>
                <c:pt idx="15">
                  <c:v>0.7321428571428571</c:v>
                </c:pt>
                <c:pt idx="16">
                  <c:v>0.71929824561403499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C-49CF-8414-7FA17CFFC821}"/>
            </c:ext>
          </c:extLst>
        </c:ser>
        <c:ser>
          <c:idx val="14"/>
          <c:order val="14"/>
          <c:tx>
            <c:strRef>
              <c:f>Sheet1!$Q$1:$Q$2</c:f>
              <c:strCache>
                <c:ptCount val="2"/>
                <c:pt idx="0">
                  <c:v>Calculated Value</c:v>
                </c:pt>
                <c:pt idx="1">
                  <c:v>Faraday (Current) Efficiency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Sheet1!$A$3:$A$19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Sheet1!$Q$3:$Q$19</c:f>
              <c:numCache>
                <c:formatCode>General</c:formatCode>
                <c:ptCount val="17"/>
                <c:pt idx="0">
                  <c:v>0.8114414235845393</c:v>
                </c:pt>
                <c:pt idx="1">
                  <c:v>0.96500860952806722</c:v>
                </c:pt>
                <c:pt idx="2">
                  <c:v>0.97499327002377156</c:v>
                </c:pt>
                <c:pt idx="3">
                  <c:v>0.97717435844749378</c:v>
                </c:pt>
                <c:pt idx="4">
                  <c:v>0.97866976786034243</c:v>
                </c:pt>
                <c:pt idx="5">
                  <c:v>0.98003414402974054</c:v>
                </c:pt>
                <c:pt idx="6">
                  <c:v>0.98112168865435112</c:v>
                </c:pt>
                <c:pt idx="7">
                  <c:v>0.98243084258338598</c:v>
                </c:pt>
                <c:pt idx="8">
                  <c:v>0.98346166879041219</c:v>
                </c:pt>
                <c:pt idx="9">
                  <c:v>0.98452155075968906</c:v>
                </c:pt>
                <c:pt idx="10">
                  <c:v>0.98533047319940348</c:v>
                </c:pt>
                <c:pt idx="11">
                  <c:v>0.98643000209739573</c:v>
                </c:pt>
                <c:pt idx="12">
                  <c:v>0.98935609798786051</c:v>
                </c:pt>
                <c:pt idx="13">
                  <c:v>0.99134943463307723</c:v>
                </c:pt>
                <c:pt idx="14">
                  <c:v>0.99223225759789335</c:v>
                </c:pt>
                <c:pt idx="15">
                  <c:v>0.99201115159421271</c:v>
                </c:pt>
                <c:pt idx="16">
                  <c:v>0.99224287205594275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C-49CF-8414-7FA17CFFC821}"/>
            </c:ext>
          </c:extLst>
        </c:ser>
        <c:ser>
          <c:idx val="15"/>
          <c:order val="15"/>
          <c:tx>
            <c:strRef>
              <c:f>Sheet1!$R$1:$R$2</c:f>
              <c:strCache>
                <c:ptCount val="2"/>
                <c:pt idx="0">
                  <c:v>Calculated Value</c:v>
                </c:pt>
                <c:pt idx="1">
                  <c:v>Cell Efiiciency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Sheet1!$A$3:$A$19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Sheet1!$R$3:$R$19</c:f>
              <c:numCache>
                <c:formatCode>General</c:formatCode>
                <c:ptCount val="17"/>
                <c:pt idx="0">
                  <c:v>0.76188774886181931</c:v>
                </c:pt>
                <c:pt idx="1">
                  <c:v>0.89245157121768615</c:v>
                </c:pt>
                <c:pt idx="2">
                  <c:v>0.88832720157721401</c:v>
                </c:pt>
                <c:pt idx="3">
                  <c:v>0.87731712473753098</c:v>
                </c:pt>
                <c:pt idx="4">
                  <c:v>0.86601713271095049</c:v>
                </c:pt>
                <c:pt idx="5">
                  <c:v>0.85492340223870988</c:v>
                </c:pt>
                <c:pt idx="6">
                  <c:v>0.83804144239225831</c:v>
                </c:pt>
                <c:pt idx="7">
                  <c:v>0.82203397032487402</c:v>
                </c:pt>
                <c:pt idx="8">
                  <c:v>0.8118509077934275</c:v>
                </c:pt>
                <c:pt idx="9">
                  <c:v>0.79668520225948525</c:v>
                </c:pt>
                <c:pt idx="10">
                  <c:v>0.78190740776468781</c:v>
                </c:pt>
                <c:pt idx="11">
                  <c:v>0.76791702694923836</c:v>
                </c:pt>
                <c:pt idx="12">
                  <c:v>0.76056750032816767</c:v>
                </c:pt>
                <c:pt idx="13">
                  <c:v>0.74807349975379445</c:v>
                </c:pt>
                <c:pt idx="14">
                  <c:v>0.73966404657297502</c:v>
                </c:pt>
                <c:pt idx="15">
                  <c:v>0.7262938788457628</c:v>
                </c:pt>
                <c:pt idx="16">
                  <c:v>0.71371855709287102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C-49CF-8414-7FA17CFFC821}"/>
            </c:ext>
          </c:extLst>
        </c:ser>
        <c:ser>
          <c:idx val="17"/>
          <c:order val="17"/>
          <c:tx>
            <c:strRef>
              <c:f>Sheet1!$T$1:$T$2</c:f>
              <c:strCache>
                <c:ptCount val="2"/>
                <c:pt idx="0">
                  <c:v>Calculated Value</c:v>
                </c:pt>
                <c:pt idx="1">
                  <c:v>Overall Efficiency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Sheet1!$A$3:$A$19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Sheet1!$T$3:$T$19</c:f>
              <c:numCache>
                <c:formatCode>General</c:formatCode>
                <c:ptCount val="17"/>
                <c:pt idx="0">
                  <c:v>0.69877980748598234</c:v>
                </c:pt>
                <c:pt idx="1">
                  <c:v>0.81852889491620118</c:v>
                </c:pt>
                <c:pt idx="2">
                  <c:v>0.81474615103079873</c:v>
                </c:pt>
                <c:pt idx="3">
                  <c:v>0.80464805011510221</c:v>
                </c:pt>
                <c:pt idx="4">
                  <c:v>0.79428404798391783</c:v>
                </c:pt>
                <c:pt idx="5">
                  <c:v>0.78410922255159621</c:v>
                </c:pt>
                <c:pt idx="6">
                  <c:v>0.76862561270340946</c:v>
                </c:pt>
                <c:pt idx="7">
                  <c:v>0.75394405591726332</c:v>
                </c:pt>
                <c:pt idx="8">
                  <c:v>0.74460446686891313</c:v>
                </c:pt>
                <c:pt idx="9">
                  <c:v>0.73069495223341885</c:v>
                </c:pt>
                <c:pt idx="10">
                  <c:v>0.71714121756900351</c:v>
                </c:pt>
                <c:pt idx="11">
                  <c:v>0.704309674303634</c:v>
                </c:pt>
                <c:pt idx="12">
                  <c:v>0.69756891648851338</c:v>
                </c:pt>
                <c:pt idx="13">
                  <c:v>0.68610980675859212</c:v>
                </c:pt>
                <c:pt idx="14">
                  <c:v>0.67839691718459127</c:v>
                </c:pt>
                <c:pt idx="15">
                  <c:v>0.66613421412310503</c:v>
                </c:pt>
                <c:pt idx="16">
                  <c:v>0.65460051913104422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C-49CF-8414-7FA17CFFC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413200"/>
        <c:axId val="554415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Sheet1!$B$1:$B$2</c15:sqref>
                        </c15:formulaRef>
                      </c:ext>
                    </c:extLst>
                    <c:strCache>
                      <c:ptCount val="2"/>
                      <c:pt idx="0">
                        <c:v>Raw Value</c:v>
                      </c:pt>
                      <c:pt idx="1">
                        <c:v>Voltage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13.1</c:v>
                      </c:pt>
                      <c:pt idx="1">
                        <c:v>13.3</c:v>
                      </c:pt>
                      <c:pt idx="2">
                        <c:v>13.5</c:v>
                      </c:pt>
                      <c:pt idx="3">
                        <c:v>13.7</c:v>
                      </c:pt>
                      <c:pt idx="4">
                        <c:v>13.9</c:v>
                      </c:pt>
                      <c:pt idx="5">
                        <c:v>14.1</c:v>
                      </c:pt>
                      <c:pt idx="6">
                        <c:v>14.4</c:v>
                      </c:pt>
                      <c:pt idx="7">
                        <c:v>14.7</c:v>
                      </c:pt>
                      <c:pt idx="8">
                        <c:v>14.9</c:v>
                      </c:pt>
                      <c:pt idx="9">
                        <c:v>15.2</c:v>
                      </c:pt>
                      <c:pt idx="10">
                        <c:v>15.5</c:v>
                      </c:pt>
                      <c:pt idx="11">
                        <c:v>15.8</c:v>
                      </c:pt>
                      <c:pt idx="12">
                        <c:v>16</c:v>
                      </c:pt>
                      <c:pt idx="13">
                        <c:v>16.3</c:v>
                      </c:pt>
                      <c:pt idx="14">
                        <c:v>16.5</c:v>
                      </c:pt>
                      <c:pt idx="15">
                        <c:v>16.8</c:v>
                      </c:pt>
                      <c:pt idx="16">
                        <c:v>17.100000000000001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83C-49CF-8414-7FA17CFFC82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Sheet1!$C$1:$C$2</c15:sqref>
                        </c15:formulaRef>
                      </c:ext>
                    </c:extLst>
                    <c:strCache>
                      <c:ptCount val="2"/>
                      <c:pt idx="0">
                        <c:v>Raw Value</c:v>
                      </c:pt>
                      <c:pt idx="1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Sheet1!$C$3:$C$19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15.2</c:v>
                      </c:pt>
                      <c:pt idx="1">
                        <c:v>31.5</c:v>
                      </c:pt>
                      <c:pt idx="2">
                        <c:v>37.799999999999997</c:v>
                      </c:pt>
                      <c:pt idx="3">
                        <c:v>44.2</c:v>
                      </c:pt>
                      <c:pt idx="4">
                        <c:v>50.5</c:v>
                      </c:pt>
                      <c:pt idx="5">
                        <c:v>56.9</c:v>
                      </c:pt>
                      <c:pt idx="6">
                        <c:v>63.3</c:v>
                      </c:pt>
                      <c:pt idx="7">
                        <c:v>69.599999999999994</c:v>
                      </c:pt>
                      <c:pt idx="8">
                        <c:v>75.900000000000006</c:v>
                      </c:pt>
                      <c:pt idx="9">
                        <c:v>82.3</c:v>
                      </c:pt>
                      <c:pt idx="10">
                        <c:v>88.6</c:v>
                      </c:pt>
                      <c:pt idx="11">
                        <c:v>95</c:v>
                      </c:pt>
                      <c:pt idx="12">
                        <c:v>101.3</c:v>
                      </c:pt>
                      <c:pt idx="13">
                        <c:v>107.6</c:v>
                      </c:pt>
                      <c:pt idx="14">
                        <c:v>113.9</c:v>
                      </c:pt>
                      <c:pt idx="15">
                        <c:v>120.3</c:v>
                      </c:pt>
                      <c:pt idx="16">
                        <c:v>126.6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3C-49CF-8414-7FA17CFFC82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strCache>
                      <c:ptCount val="2"/>
                      <c:pt idx="0">
                        <c:v>Raw Value</c:v>
                      </c:pt>
                      <c:pt idx="1">
                        <c:v>Surface Area Membrane (m^2)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702</c:v>
                      </c:pt>
                      <c:pt idx="1">
                        <c:v>702</c:v>
                      </c:pt>
                      <c:pt idx="2">
                        <c:v>702</c:v>
                      </c:pt>
                      <c:pt idx="3">
                        <c:v>702</c:v>
                      </c:pt>
                      <c:pt idx="4">
                        <c:v>702</c:v>
                      </c:pt>
                      <c:pt idx="5">
                        <c:v>702</c:v>
                      </c:pt>
                      <c:pt idx="6">
                        <c:v>702</c:v>
                      </c:pt>
                      <c:pt idx="7">
                        <c:v>702</c:v>
                      </c:pt>
                      <c:pt idx="8">
                        <c:v>702</c:v>
                      </c:pt>
                      <c:pt idx="9">
                        <c:v>702</c:v>
                      </c:pt>
                      <c:pt idx="10">
                        <c:v>702</c:v>
                      </c:pt>
                      <c:pt idx="11">
                        <c:v>702</c:v>
                      </c:pt>
                      <c:pt idx="12">
                        <c:v>702</c:v>
                      </c:pt>
                      <c:pt idx="13">
                        <c:v>702</c:v>
                      </c:pt>
                      <c:pt idx="14">
                        <c:v>702</c:v>
                      </c:pt>
                      <c:pt idx="15">
                        <c:v>702</c:v>
                      </c:pt>
                      <c:pt idx="16">
                        <c:v>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3C-49CF-8414-7FA17CFFC82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Sheet1!$E$1:$E$2</c15:sqref>
                        </c15:formulaRef>
                      </c:ext>
                    </c:extLst>
                    <c:strCache>
                      <c:ptCount val="2"/>
                      <c:pt idx="0">
                        <c:v>Raw Value</c:v>
                      </c:pt>
                      <c:pt idx="1">
                        <c:v>Hydrogen Volume Flow (m3n/h)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2.8644017000000001E-2</c:v>
                      </c:pt>
                      <c:pt idx="1">
                        <c:v>7.0595156000000006E-2</c:v>
                      </c:pt>
                      <c:pt idx="2">
                        <c:v>8.5590700000000006E-2</c:v>
                      </c:pt>
                      <c:pt idx="3">
                        <c:v>0.10030613400000001</c:v>
                      </c:pt>
                      <c:pt idx="4">
                        <c:v>0.114778544</c:v>
                      </c:pt>
                      <c:pt idx="5">
                        <c:v>0.12950502899999999</c:v>
                      </c:pt>
                      <c:pt idx="6">
                        <c:v>0.14423137599999999</c:v>
                      </c:pt>
                      <c:pt idx="7">
                        <c:v>0.15879776600000001</c:v>
                      </c:pt>
                      <c:pt idx="8">
                        <c:v>0.17335340399999999</c:v>
                      </c:pt>
                      <c:pt idx="9">
                        <c:v>0.18817339599999999</c:v>
                      </c:pt>
                      <c:pt idx="10">
                        <c:v>0.20274436700000001</c:v>
                      </c:pt>
                      <c:pt idx="11">
                        <c:v>0.217632143</c:v>
                      </c:pt>
                      <c:pt idx="12">
                        <c:v>0.232752975</c:v>
                      </c:pt>
                      <c:pt idx="13">
                        <c:v>0.24772634499999999</c:v>
                      </c:pt>
                      <c:pt idx="14">
                        <c:v>0.26246429199999999</c:v>
                      </c:pt>
                      <c:pt idx="15">
                        <c:v>0.27715029299999999</c:v>
                      </c:pt>
                      <c:pt idx="16">
                        <c:v>0.29173252700000002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3C-49CF-8414-7FA17CFFC82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Sheet1!$F$1:$F$2</c15:sqref>
                        </c15:formulaRef>
                      </c:ext>
                    </c:extLst>
                    <c:strCache>
                      <c:ptCount val="2"/>
                      <c:pt idx="0">
                        <c:v>Raw Value</c:v>
                      </c:pt>
                      <c:pt idx="1">
                        <c:v>Valve Output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61.666668000000001</c:v>
                      </c:pt>
                      <c:pt idx="1">
                        <c:v>61.666668000000001</c:v>
                      </c:pt>
                      <c:pt idx="2">
                        <c:v>61.666668000000001</c:v>
                      </c:pt>
                      <c:pt idx="3">
                        <c:v>61.666668000000001</c:v>
                      </c:pt>
                      <c:pt idx="4">
                        <c:v>61.666668000000001</c:v>
                      </c:pt>
                      <c:pt idx="5">
                        <c:v>61.666668000000001</c:v>
                      </c:pt>
                      <c:pt idx="6">
                        <c:v>61.666668000000001</c:v>
                      </c:pt>
                      <c:pt idx="7">
                        <c:v>61.666668000000001</c:v>
                      </c:pt>
                      <c:pt idx="8">
                        <c:v>61.666668000000001</c:v>
                      </c:pt>
                      <c:pt idx="9">
                        <c:v>61.666668000000001</c:v>
                      </c:pt>
                      <c:pt idx="10">
                        <c:v>61.666668000000001</c:v>
                      </c:pt>
                      <c:pt idx="11">
                        <c:v>61.666668000000001</c:v>
                      </c:pt>
                      <c:pt idx="12">
                        <c:v>61.666668000000001</c:v>
                      </c:pt>
                      <c:pt idx="13">
                        <c:v>61.666668000000001</c:v>
                      </c:pt>
                      <c:pt idx="14">
                        <c:v>61.666668000000001</c:v>
                      </c:pt>
                      <c:pt idx="15">
                        <c:v>61.666668000000001</c:v>
                      </c:pt>
                      <c:pt idx="16">
                        <c:v>61.666668000000001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83C-49CF-8414-7FA17CFFC82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Sheet1!$G$1:$G$2</c15:sqref>
                        </c15:formulaRef>
                      </c:ext>
                    </c:extLst>
                    <c:strCache>
                      <c:ptCount val="2"/>
                      <c:pt idx="0">
                        <c:v>Raw Value</c:v>
                      </c:pt>
                      <c:pt idx="1">
                        <c:v>Temperature (C)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16.899999999999999</c:v>
                      </c:pt>
                      <c:pt idx="1">
                        <c:v>17</c:v>
                      </c:pt>
                      <c:pt idx="2">
                        <c:v>16.899999999999999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17.2</c:v>
                      </c:pt>
                      <c:pt idx="7">
                        <c:v>17.100000000000001</c:v>
                      </c:pt>
                      <c:pt idx="8">
                        <c:v>17.3</c:v>
                      </c:pt>
                      <c:pt idx="9">
                        <c:v>17.5</c:v>
                      </c:pt>
                      <c:pt idx="10">
                        <c:v>17.600000000000001</c:v>
                      </c:pt>
                      <c:pt idx="11">
                        <c:v>17.8</c:v>
                      </c:pt>
                      <c:pt idx="12">
                        <c:v>18</c:v>
                      </c:pt>
                      <c:pt idx="13">
                        <c:v>18.2</c:v>
                      </c:pt>
                      <c:pt idx="14">
                        <c:v>18.5</c:v>
                      </c:pt>
                      <c:pt idx="15">
                        <c:v>18.5</c:v>
                      </c:pt>
                      <c:pt idx="16">
                        <c:v>18.7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83C-49CF-8414-7FA17CFFC82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Sheet1!$I$1:$I$2</c15:sqref>
                        </c15:formulaRef>
                      </c:ext>
                    </c:extLst>
                    <c:strCache>
                      <c:ptCount val="2"/>
                      <c:pt idx="0">
                        <c:v>Calculated Value</c:v>
                      </c:pt>
                      <c:pt idx="1">
                        <c:v>Voltage cell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1.31</c:v>
                      </c:pt>
                      <c:pt idx="1">
                        <c:v>1.33</c:v>
                      </c:pt>
                      <c:pt idx="2">
                        <c:v>1.35</c:v>
                      </c:pt>
                      <c:pt idx="3">
                        <c:v>1.3699999999999999</c:v>
                      </c:pt>
                      <c:pt idx="4">
                        <c:v>1.3900000000000001</c:v>
                      </c:pt>
                      <c:pt idx="5">
                        <c:v>1.41</c:v>
                      </c:pt>
                      <c:pt idx="6">
                        <c:v>1.44</c:v>
                      </c:pt>
                      <c:pt idx="7">
                        <c:v>1.47</c:v>
                      </c:pt>
                      <c:pt idx="8">
                        <c:v>1.49</c:v>
                      </c:pt>
                      <c:pt idx="9">
                        <c:v>1.52</c:v>
                      </c:pt>
                      <c:pt idx="10">
                        <c:v>1.55</c:v>
                      </c:pt>
                      <c:pt idx="11">
                        <c:v>1.58</c:v>
                      </c:pt>
                      <c:pt idx="12">
                        <c:v>1.6</c:v>
                      </c:pt>
                      <c:pt idx="13">
                        <c:v>1.6300000000000001</c:v>
                      </c:pt>
                      <c:pt idx="14">
                        <c:v>1.65</c:v>
                      </c:pt>
                      <c:pt idx="15">
                        <c:v>1.6800000000000002</c:v>
                      </c:pt>
                      <c:pt idx="16">
                        <c:v>1.7100000000000002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83C-49CF-8414-7FA17CFFC82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Sheet1!$J$1:$J$2</c15:sqref>
                        </c15:formulaRef>
                      </c:ext>
                    </c:extLst>
                    <c:strCache>
                      <c:ptCount val="2"/>
                      <c:pt idx="0">
                        <c:v>Calculated Value</c:v>
                      </c:pt>
                      <c:pt idx="1">
                        <c:v>Current Density (mA/cm2)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21.652421652421651</c:v>
                      </c:pt>
                      <c:pt idx="1">
                        <c:v>44.871794871794869</c:v>
                      </c:pt>
                      <c:pt idx="2">
                        <c:v>53.846153846153847</c:v>
                      </c:pt>
                      <c:pt idx="3">
                        <c:v>62.962962962962962</c:v>
                      </c:pt>
                      <c:pt idx="4">
                        <c:v>71.93732193732194</c:v>
                      </c:pt>
                      <c:pt idx="5">
                        <c:v>81.054131054131048</c:v>
                      </c:pt>
                      <c:pt idx="6">
                        <c:v>90.17094017094017</c:v>
                      </c:pt>
                      <c:pt idx="7">
                        <c:v>99.145299145299148</c:v>
                      </c:pt>
                      <c:pt idx="8">
                        <c:v>108.11965811965813</c:v>
                      </c:pt>
                      <c:pt idx="9">
                        <c:v>117.23646723646723</c:v>
                      </c:pt>
                      <c:pt idx="10">
                        <c:v>126.21082621082621</c:v>
                      </c:pt>
                      <c:pt idx="11">
                        <c:v>135.32763532763533</c:v>
                      </c:pt>
                      <c:pt idx="12">
                        <c:v>144.30199430199431</c:v>
                      </c:pt>
                      <c:pt idx="13">
                        <c:v>153.27635327635326</c:v>
                      </c:pt>
                      <c:pt idx="14">
                        <c:v>162.25071225071224</c:v>
                      </c:pt>
                      <c:pt idx="15">
                        <c:v>171.36752136752136</c:v>
                      </c:pt>
                      <c:pt idx="16">
                        <c:v>180.34188034188034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3C-49CF-8414-7FA17CFFC82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Sheet1!$K$1:$K$2</c15:sqref>
                        </c15:formulaRef>
                      </c:ext>
                    </c:extLst>
                    <c:strCache>
                      <c:ptCount val="2"/>
                      <c:pt idx="0">
                        <c:v>Calculated Value</c:v>
                      </c:pt>
                      <c:pt idx="1">
                        <c:v>Current cell (A)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15.2</c:v>
                      </c:pt>
                      <c:pt idx="1">
                        <c:v>31.5</c:v>
                      </c:pt>
                      <c:pt idx="2">
                        <c:v>37.799999999999997</c:v>
                      </c:pt>
                      <c:pt idx="3">
                        <c:v>44.2</c:v>
                      </c:pt>
                      <c:pt idx="4">
                        <c:v>50.5</c:v>
                      </c:pt>
                      <c:pt idx="5">
                        <c:v>56.9</c:v>
                      </c:pt>
                      <c:pt idx="6">
                        <c:v>63.3</c:v>
                      </c:pt>
                      <c:pt idx="7">
                        <c:v>69.599999999999994</c:v>
                      </c:pt>
                      <c:pt idx="8">
                        <c:v>75.900000000000006</c:v>
                      </c:pt>
                      <c:pt idx="9">
                        <c:v>82.3</c:v>
                      </c:pt>
                      <c:pt idx="10">
                        <c:v>88.6</c:v>
                      </c:pt>
                      <c:pt idx="11">
                        <c:v>95</c:v>
                      </c:pt>
                      <c:pt idx="12">
                        <c:v>101.3</c:v>
                      </c:pt>
                      <c:pt idx="13">
                        <c:v>107.6</c:v>
                      </c:pt>
                      <c:pt idx="14">
                        <c:v>113.9</c:v>
                      </c:pt>
                      <c:pt idx="15">
                        <c:v>120.3</c:v>
                      </c:pt>
                      <c:pt idx="16">
                        <c:v>126.6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3C-49CF-8414-7FA17CFFC82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Sheet1!$L$1:$L$2</c15:sqref>
                        </c15:formulaRef>
                      </c:ext>
                    </c:extLst>
                    <c:strCache>
                      <c:ptCount val="2"/>
                      <c:pt idx="0">
                        <c:v>Calculated Value</c:v>
                      </c:pt>
                      <c:pt idx="1">
                        <c:v>Real Hydrogen Volume Flow (m3n/h)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4.6449756292978241E-2</c:v>
                      </c:pt>
                      <c:pt idx="1">
                        <c:v>0.11447862887613776</c:v>
                      </c:pt>
                      <c:pt idx="2">
                        <c:v>0.13879572672874105</c:v>
                      </c:pt>
                      <c:pt idx="3">
                        <c:v>0.16265859215873316</c:v>
                      </c:pt>
                      <c:pt idx="4">
                        <c:v>0.18612736462427318</c:v>
                      </c:pt>
                      <c:pt idx="5">
                        <c:v>0.21000815059441835</c:v>
                      </c:pt>
                      <c:pt idx="6">
                        <c:v>0.23388871278078457</c:v>
                      </c:pt>
                      <c:pt idx="7">
                        <c:v>0.25750988524302953</c:v>
                      </c:pt>
                      <c:pt idx="8">
                        <c:v>0.2811136220299757</c:v>
                      </c:pt>
                      <c:pt idx="9">
                        <c:v>0.30514604096981529</c:v>
                      </c:pt>
                      <c:pt idx="10">
                        <c:v>0.3287746420805483</c:v>
                      </c:pt>
                      <c:pt idx="11">
                        <c:v>0.35291698101801122</c:v>
                      </c:pt>
                      <c:pt idx="12">
                        <c:v>0.37743724859595135</c:v>
                      </c:pt>
                      <c:pt idx="13">
                        <c:v>0.40171838861149428</c:v>
                      </c:pt>
                      <c:pt idx="14">
                        <c:v>0.42561776160826459</c:v>
                      </c:pt>
                      <c:pt idx="15">
                        <c:v>0.44943289785009949</c:v>
                      </c:pt>
                      <c:pt idx="16">
                        <c:v>0.47307976328476187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83C-49CF-8414-7FA17CFFC82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Sheet1!$M$1:$M$2</c15:sqref>
                        </c15:formulaRef>
                      </c:ext>
                    </c:extLst>
                    <c:strCache>
                      <c:ptCount val="2"/>
                      <c:pt idx="0">
                        <c:v>Calculated Value</c:v>
                      </c:pt>
                      <c:pt idx="1">
                        <c:v>Real Hydrogen Volume Flow (kg/h)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4.174904095612884E-3</c:v>
                      </c:pt>
                      <c:pt idx="1">
                        <c:v>1.0289339163387262E-2</c:v>
                      </c:pt>
                      <c:pt idx="2">
                        <c:v>1.2474959918379245E-2</c:v>
                      </c:pt>
                      <c:pt idx="3">
                        <c:v>1.4619754263226935E-2</c:v>
                      </c:pt>
                      <c:pt idx="4">
                        <c:v>1.6729127532429673E-2</c:v>
                      </c:pt>
                      <c:pt idx="5">
                        <c:v>1.8875532575426322E-2</c:v>
                      </c:pt>
                      <c:pt idx="6">
                        <c:v>2.1021917504736917E-2</c:v>
                      </c:pt>
                      <c:pt idx="7">
                        <c:v>2.3144988485643496E-2</c:v>
                      </c:pt>
                      <c:pt idx="8">
                        <c:v>2.5266492348054215E-2</c:v>
                      </c:pt>
                      <c:pt idx="9">
                        <c:v>2.7426526162366998E-2</c:v>
                      </c:pt>
                      <c:pt idx="10">
                        <c:v>2.9550264830199683E-2</c:v>
                      </c:pt>
                      <c:pt idx="11">
                        <c:v>3.1720178253898848E-2</c:v>
                      </c:pt>
                      <c:pt idx="12">
                        <c:v>3.3924059903804107E-2</c:v>
                      </c:pt>
                      <c:pt idx="13">
                        <c:v>3.6106448768401106E-2</c:v>
                      </c:pt>
                      <c:pt idx="14">
                        <c:v>3.8254524413350824E-2</c:v>
                      </c:pt>
                      <c:pt idx="15">
                        <c:v>4.0395028858766946E-2</c:v>
                      </c:pt>
                      <c:pt idx="16">
                        <c:v>4.2520409124034396E-2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83C-49CF-8414-7FA17CFFC82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Sheet1!$N$1:$N$2</c15:sqref>
                        </c15:formulaRef>
                      </c:ext>
                    </c:extLst>
                    <c:strCache>
                      <c:ptCount val="2"/>
                      <c:pt idx="0">
                        <c:v>Calculated Value</c:v>
                      </c:pt>
                      <c:pt idx="1">
                        <c:v>g/s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Sheet1!$N$3:$N$19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1.1596955821146901E-3</c:v>
                      </c:pt>
                      <c:pt idx="1">
                        <c:v>2.8581497676075729E-3</c:v>
                      </c:pt>
                      <c:pt idx="2">
                        <c:v>3.4652666439942349E-3</c:v>
                      </c:pt>
                      <c:pt idx="3">
                        <c:v>4.0610428508963707E-3</c:v>
                      </c:pt>
                      <c:pt idx="4">
                        <c:v>4.6469798701193532E-3</c:v>
                      </c:pt>
                      <c:pt idx="5">
                        <c:v>5.2432034931739783E-3</c:v>
                      </c:pt>
                      <c:pt idx="6">
                        <c:v>5.8394215290935875E-3</c:v>
                      </c:pt>
                      <c:pt idx="7">
                        <c:v>6.4291634682343045E-3</c:v>
                      </c:pt>
                      <c:pt idx="8">
                        <c:v>7.0184700966817266E-3</c:v>
                      </c:pt>
                      <c:pt idx="9">
                        <c:v>7.6184794895463887E-3</c:v>
                      </c:pt>
                      <c:pt idx="10">
                        <c:v>8.2084068972776911E-3</c:v>
                      </c:pt>
                      <c:pt idx="11">
                        <c:v>8.8111606260830137E-3</c:v>
                      </c:pt>
                      <c:pt idx="12">
                        <c:v>9.4233499732789203E-3</c:v>
                      </c:pt>
                      <c:pt idx="13">
                        <c:v>1.002956910233364E-2</c:v>
                      </c:pt>
                      <c:pt idx="14">
                        <c:v>1.062625678148634E-2</c:v>
                      </c:pt>
                      <c:pt idx="15">
                        <c:v>1.1220841349657486E-2</c:v>
                      </c:pt>
                      <c:pt idx="16">
                        <c:v>1.1811224756676222E-2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83C-49CF-8414-7FA17CFFC82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Sheet1!$O$1:$O$2</c15:sqref>
                        </c15:formulaRef>
                      </c:ext>
                    </c:extLst>
                    <c:strCache>
                      <c:ptCount val="2"/>
                      <c:pt idx="0">
                        <c:v>Calculated Value</c:v>
                      </c:pt>
                      <c:pt idx="1">
                        <c:v>Real Hydrogen Volume Flow (mol/s)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Sheet1!$O$3:$O$19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5.7524582446165189E-4</c:v>
                      </c:pt>
                      <c:pt idx="1">
                        <c:v>1.4177330196466136E-3</c:v>
                      </c:pt>
                      <c:pt idx="2">
                        <c:v>1.7188822638860293E-3</c:v>
                      </c:pt>
                      <c:pt idx="3">
                        <c:v>2.0144061760398665E-3</c:v>
                      </c:pt>
                      <c:pt idx="4">
                        <c:v>2.3050495387496794E-3</c:v>
                      </c:pt>
                      <c:pt idx="5">
                        <c:v>2.6007953835188381E-3</c:v>
                      </c:pt>
                      <c:pt idx="6">
                        <c:v>2.8965384568916605E-3</c:v>
                      </c:pt>
                      <c:pt idx="7">
                        <c:v>3.189069180671778E-3</c:v>
                      </c:pt>
                      <c:pt idx="8">
                        <c:v>3.4813839765286342E-3</c:v>
                      </c:pt>
                      <c:pt idx="9">
                        <c:v>3.7790076833067402E-3</c:v>
                      </c:pt>
                      <c:pt idx="10">
                        <c:v>4.0716304053956794E-3</c:v>
                      </c:pt>
                      <c:pt idx="11">
                        <c:v>4.3706153899221297E-3</c:v>
                      </c:pt>
                      <c:pt idx="12">
                        <c:v>4.6742807407137502E-3</c:v>
                      </c:pt>
                      <c:pt idx="13">
                        <c:v>4.9749846737766074E-3</c:v>
                      </c:pt>
                      <c:pt idx="14">
                        <c:v>5.2709607051023505E-3</c:v>
                      </c:pt>
                      <c:pt idx="15">
                        <c:v>5.5658935266158166E-3</c:v>
                      </c:pt>
                      <c:pt idx="16">
                        <c:v>5.858742438827491E-3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83C-49CF-8414-7FA17CFFC82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Sheet1!$S$1:$S$2</c15:sqref>
                        </c15:formulaRef>
                      </c:ext>
                    </c:extLst>
                    <c:strCache>
                      <c:ptCount val="2"/>
                      <c:pt idx="0">
                        <c:v>Calculated Value</c:v>
                      </c:pt>
                      <c:pt idx="1">
                        <c:v>Power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Sheet1!$S$3:$S$19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199.12</c:v>
                      </c:pt>
                      <c:pt idx="1">
                        <c:v>418.95000000000005</c:v>
                      </c:pt>
                      <c:pt idx="2">
                        <c:v>510.3</c:v>
                      </c:pt>
                      <c:pt idx="3">
                        <c:v>605.54</c:v>
                      </c:pt>
                      <c:pt idx="4">
                        <c:v>701.95</c:v>
                      </c:pt>
                      <c:pt idx="5">
                        <c:v>802.29</c:v>
                      </c:pt>
                      <c:pt idx="6">
                        <c:v>911.51999999999987</c:v>
                      </c:pt>
                      <c:pt idx="7">
                        <c:v>1023.1199999999999</c:v>
                      </c:pt>
                      <c:pt idx="8">
                        <c:v>1130.9100000000001</c:v>
                      </c:pt>
                      <c:pt idx="9">
                        <c:v>1250.96</c:v>
                      </c:pt>
                      <c:pt idx="10">
                        <c:v>1373.2999999999997</c:v>
                      </c:pt>
                      <c:pt idx="11">
                        <c:v>1501</c:v>
                      </c:pt>
                      <c:pt idx="12">
                        <c:v>1620.8000000000002</c:v>
                      </c:pt>
                      <c:pt idx="13">
                        <c:v>1753.88</c:v>
                      </c:pt>
                      <c:pt idx="14">
                        <c:v>1879.35</c:v>
                      </c:pt>
                      <c:pt idx="15">
                        <c:v>2021.0400000000002</c:v>
                      </c:pt>
                      <c:pt idx="16">
                        <c:v>2164.86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83C-49CF-8414-7FA17CFFC821}"/>
                  </c:ext>
                </c:extLst>
              </c15:ser>
            </c15:filteredLineSeries>
          </c:ext>
        </c:extLst>
      </c:lineChart>
      <c:catAx>
        <c:axId val="5544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15600"/>
        <c:crosses val="autoZero"/>
        <c:auto val="1"/>
        <c:lblAlgn val="ctr"/>
        <c:lblOffset val="100"/>
        <c:noMultiLvlLbl val="0"/>
      </c:catAx>
      <c:valAx>
        <c:axId val="5544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28</xdr:row>
      <xdr:rowOff>0</xdr:rowOff>
    </xdr:from>
    <xdr:to>
      <xdr:col>14</xdr:col>
      <xdr:colOff>571500</xdr:colOff>
      <xdr:row>48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5773A6-DAB2-4D24-953D-849AB0353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6108-8541-4C18-BC8E-E3FCBE2360E9}">
  <dimension ref="A1:T19"/>
  <sheetViews>
    <sheetView tabSelected="1" topLeftCell="E18" zoomScale="112" zoomScaleNormal="160" workbookViewId="0">
      <selection activeCell="J2" sqref="J2"/>
    </sheetView>
  </sheetViews>
  <sheetFormatPr defaultRowHeight="15" x14ac:dyDescent="0.25"/>
  <cols>
    <col min="1" max="1" width="15.28515625" customWidth="1"/>
    <col min="2" max="2" width="11.140625" customWidth="1"/>
    <col min="3" max="3" width="11.42578125" customWidth="1"/>
    <col min="4" max="4" width="28.5703125" customWidth="1"/>
    <col min="5" max="5" width="29.28515625" customWidth="1"/>
    <col min="6" max="6" width="15.28515625" customWidth="1"/>
    <col min="7" max="7" width="17.85546875" customWidth="1"/>
    <col min="8" max="8" width="19" customWidth="1"/>
    <col min="9" max="10" width="22.140625" customWidth="1"/>
    <col min="11" max="11" width="15.140625" customWidth="1"/>
    <col min="12" max="12" width="35.140625" customWidth="1"/>
    <col min="13" max="13" width="32.85546875" customWidth="1"/>
    <col min="14" max="14" width="15.7109375" customWidth="1"/>
    <col min="15" max="15" width="34.42578125" customWidth="1"/>
    <col min="16" max="16" width="18.5703125" customWidth="1"/>
    <col min="17" max="17" width="26.7109375" customWidth="1"/>
    <col min="18" max="18" width="17.140625" customWidth="1"/>
    <col min="19" max="19" width="13.42578125" customWidth="1"/>
    <col min="20" max="20" width="17.5703125" customWidth="1"/>
  </cols>
  <sheetData>
    <row r="1" spans="1:20" x14ac:dyDescent="0.25">
      <c r="A1" s="8" t="s">
        <v>0</v>
      </c>
      <c r="B1" s="8"/>
      <c r="C1" s="8"/>
      <c r="D1" s="8"/>
      <c r="E1" s="8"/>
      <c r="F1" s="8"/>
      <c r="G1" s="8"/>
      <c r="H1" s="1"/>
      <c r="I1" s="7" t="s">
        <v>6</v>
      </c>
      <c r="J1" s="7"/>
      <c r="K1" s="7"/>
      <c r="L1" s="7"/>
      <c r="M1" s="7"/>
      <c r="N1" s="7"/>
      <c r="O1" s="7"/>
      <c r="P1" s="7"/>
      <c r="Q1" s="7"/>
      <c r="R1" s="7"/>
      <c r="S1" s="7"/>
      <c r="T1" s="2"/>
    </row>
    <row r="2" spans="1:20" x14ac:dyDescent="0.25">
      <c r="A2" t="s">
        <v>1</v>
      </c>
      <c r="B2" t="s">
        <v>2</v>
      </c>
      <c r="C2" t="s">
        <v>3</v>
      </c>
      <c r="D2" t="s">
        <v>19</v>
      </c>
      <c r="E2" t="s">
        <v>4</v>
      </c>
      <c r="F2" t="s">
        <v>11</v>
      </c>
      <c r="G2" t="s">
        <v>5</v>
      </c>
      <c r="H2" t="s">
        <v>20</v>
      </c>
      <c r="I2" t="s">
        <v>16</v>
      </c>
      <c r="J2" t="s">
        <v>21</v>
      </c>
      <c r="K2" t="s">
        <v>17</v>
      </c>
      <c r="L2" t="s">
        <v>12</v>
      </c>
      <c r="M2" t="s">
        <v>13</v>
      </c>
      <c r="N2" t="s">
        <v>18</v>
      </c>
      <c r="O2" t="s">
        <v>14</v>
      </c>
      <c r="P2" s="6" t="s">
        <v>7</v>
      </c>
      <c r="Q2" s="3" t="s">
        <v>8</v>
      </c>
      <c r="R2" s="5" t="s">
        <v>9</v>
      </c>
      <c r="S2" t="s">
        <v>15</v>
      </c>
      <c r="T2" s="4" t="s">
        <v>10</v>
      </c>
    </row>
    <row r="3" spans="1:20" x14ac:dyDescent="0.25">
      <c r="A3">
        <v>20</v>
      </c>
      <c r="B3">
        <v>13.1</v>
      </c>
      <c r="C3">
        <v>15.2</v>
      </c>
      <c r="D3">
        <v>702</v>
      </c>
      <c r="E3">
        <v>2.8644017000000001E-2</v>
      </c>
      <c r="F3">
        <v>61.666668000000001</v>
      </c>
      <c r="G3">
        <v>16.899999999999999</v>
      </c>
      <c r="H3">
        <v>4.7</v>
      </c>
      <c r="I3">
        <f t="shared" ref="I3:I19" si="0">B3/10</f>
        <v>1.31</v>
      </c>
      <c r="J3">
        <f>(C3*1000)/D3</f>
        <v>21.652421652421651</v>
      </c>
      <c r="K3">
        <f t="shared" ref="K3:K19" si="1">C3</f>
        <v>15.2</v>
      </c>
      <c r="L3">
        <f t="shared" ref="L3:L19" si="2">E3/(F3/100)</f>
        <v>4.6449756292978241E-2</v>
      </c>
      <c r="M3">
        <f>L3*0.08988</f>
        <v>4.174904095612884E-3</v>
      </c>
      <c r="N3">
        <f>(M3/3600)*1000</f>
        <v>1.1596955821146901E-3</v>
      </c>
      <c r="O3">
        <f t="shared" ref="O3:O19" si="3">(M3 / 3600) / 0.002016</f>
        <v>5.7524582446165189E-4</v>
      </c>
      <c r="P3">
        <f t="shared" ref="P3:P19" si="4">1.23/I3</f>
        <v>0.93893129770992356</v>
      </c>
      <c r="Q3">
        <f>(O3*2*96485)/ (K3*9)</f>
        <v>0.8114414235845393</v>
      </c>
      <c r="R3">
        <f>P3*Q3</f>
        <v>0.76188774886181931</v>
      </c>
      <c r="S3">
        <f t="shared" ref="S3:S19" si="5">I3*(C3)*10</f>
        <v>199.12</v>
      </c>
      <c r="T3">
        <f>((O3*241881)/S3)</f>
        <v>0.69877980748598234</v>
      </c>
    </row>
    <row r="4" spans="1:20" x14ac:dyDescent="0.25">
      <c r="A4">
        <v>25</v>
      </c>
      <c r="B4">
        <v>13.3</v>
      </c>
      <c r="C4">
        <v>31.5</v>
      </c>
      <c r="D4">
        <v>702</v>
      </c>
      <c r="E4">
        <v>7.0595156000000006E-2</v>
      </c>
      <c r="F4">
        <v>61.666668000000001</v>
      </c>
      <c r="G4">
        <v>17</v>
      </c>
      <c r="H4">
        <v>4.9000000000000004</v>
      </c>
      <c r="I4">
        <f t="shared" si="0"/>
        <v>1.33</v>
      </c>
      <c r="J4">
        <f t="shared" ref="J4:J19" si="6">(C4*1000)/D4</f>
        <v>44.871794871794869</v>
      </c>
      <c r="K4">
        <f t="shared" si="1"/>
        <v>31.5</v>
      </c>
      <c r="L4">
        <f t="shared" si="2"/>
        <v>0.11447862887613776</v>
      </c>
      <c r="M4">
        <f>L4*0.08988</f>
        <v>1.0289339163387262E-2</v>
      </c>
      <c r="N4">
        <f t="shared" ref="N4:N19" si="7">(M4/3600)*1000</f>
        <v>2.8581497676075729E-3</v>
      </c>
      <c r="O4">
        <f t="shared" si="3"/>
        <v>1.4177330196466136E-3</v>
      </c>
      <c r="P4">
        <f t="shared" si="4"/>
        <v>0.92481203007518786</v>
      </c>
      <c r="Q4">
        <f t="shared" ref="Q4:Q19" si="8">(O4*2*96485)/ (K4*9)</f>
        <v>0.96500860952806722</v>
      </c>
      <c r="R4">
        <f t="shared" ref="R4:R19" si="9">P4*Q4</f>
        <v>0.89245157121768615</v>
      </c>
      <c r="S4">
        <f t="shared" si="5"/>
        <v>418.95000000000005</v>
      </c>
      <c r="T4">
        <f t="shared" ref="T4:T19" si="10">((O4*241881)/S4)</f>
        <v>0.81852889491620118</v>
      </c>
    </row>
    <row r="5" spans="1:20" x14ac:dyDescent="0.25">
      <c r="A5">
        <v>30</v>
      </c>
      <c r="B5">
        <v>13.5</v>
      </c>
      <c r="C5">
        <v>37.799999999999997</v>
      </c>
      <c r="D5">
        <v>702</v>
      </c>
      <c r="E5">
        <v>8.5590700000000006E-2</v>
      </c>
      <c r="F5">
        <v>61.666668000000001</v>
      </c>
      <c r="G5">
        <v>16.899999999999999</v>
      </c>
      <c r="H5">
        <v>4.9000000000000004</v>
      </c>
      <c r="I5">
        <f t="shared" si="0"/>
        <v>1.35</v>
      </c>
      <c r="J5">
        <f t="shared" si="6"/>
        <v>53.846153846153847</v>
      </c>
      <c r="K5">
        <f t="shared" si="1"/>
        <v>37.799999999999997</v>
      </c>
      <c r="L5">
        <f t="shared" si="2"/>
        <v>0.13879572672874105</v>
      </c>
      <c r="M5">
        <f t="shared" ref="M5:M19" si="11">L5*0.08988</f>
        <v>1.2474959918379245E-2</v>
      </c>
      <c r="N5">
        <f t="shared" si="7"/>
        <v>3.4652666439942349E-3</v>
      </c>
      <c r="O5">
        <f t="shared" si="3"/>
        <v>1.7188822638860293E-3</v>
      </c>
      <c r="P5">
        <f t="shared" si="4"/>
        <v>0.91111111111111098</v>
      </c>
      <c r="Q5">
        <f t="shared" si="8"/>
        <v>0.97499327002377156</v>
      </c>
      <c r="R5">
        <f t="shared" si="9"/>
        <v>0.88832720157721401</v>
      </c>
      <c r="S5">
        <f t="shared" si="5"/>
        <v>510.3</v>
      </c>
      <c r="T5">
        <f t="shared" si="10"/>
        <v>0.81474615103079873</v>
      </c>
    </row>
    <row r="6" spans="1:20" x14ac:dyDescent="0.25">
      <c r="A6">
        <v>35</v>
      </c>
      <c r="B6">
        <v>13.7</v>
      </c>
      <c r="C6">
        <v>44.2</v>
      </c>
      <c r="D6">
        <v>702</v>
      </c>
      <c r="E6">
        <v>0.10030613400000001</v>
      </c>
      <c r="F6">
        <v>61.666668000000001</v>
      </c>
      <c r="G6">
        <v>17</v>
      </c>
      <c r="H6">
        <v>4.8</v>
      </c>
      <c r="I6">
        <f t="shared" si="0"/>
        <v>1.3699999999999999</v>
      </c>
      <c r="J6">
        <f t="shared" si="6"/>
        <v>62.962962962962962</v>
      </c>
      <c r="K6">
        <f t="shared" si="1"/>
        <v>44.2</v>
      </c>
      <c r="L6">
        <f t="shared" si="2"/>
        <v>0.16265859215873316</v>
      </c>
      <c r="M6">
        <f t="shared" si="11"/>
        <v>1.4619754263226935E-2</v>
      </c>
      <c r="N6">
        <f t="shared" si="7"/>
        <v>4.0610428508963707E-3</v>
      </c>
      <c r="O6">
        <f t="shared" si="3"/>
        <v>2.0144061760398665E-3</v>
      </c>
      <c r="P6">
        <f t="shared" si="4"/>
        <v>0.8978102189781022</v>
      </c>
      <c r="Q6">
        <f t="shared" si="8"/>
        <v>0.97717435844749378</v>
      </c>
      <c r="R6">
        <f t="shared" si="9"/>
        <v>0.87731712473753098</v>
      </c>
      <c r="S6">
        <f t="shared" si="5"/>
        <v>605.54</v>
      </c>
      <c r="T6">
        <f t="shared" si="10"/>
        <v>0.80464805011510221</v>
      </c>
    </row>
    <row r="7" spans="1:20" x14ac:dyDescent="0.25">
      <c r="A7">
        <v>40</v>
      </c>
      <c r="B7">
        <v>13.9</v>
      </c>
      <c r="C7">
        <v>50.5</v>
      </c>
      <c r="D7">
        <v>702</v>
      </c>
      <c r="E7">
        <v>0.114778544</v>
      </c>
      <c r="F7">
        <v>61.666668000000001</v>
      </c>
      <c r="G7">
        <v>17</v>
      </c>
      <c r="H7">
        <v>4.7</v>
      </c>
      <c r="I7">
        <f t="shared" si="0"/>
        <v>1.3900000000000001</v>
      </c>
      <c r="J7">
        <f t="shared" si="6"/>
        <v>71.93732193732194</v>
      </c>
      <c r="K7">
        <f t="shared" si="1"/>
        <v>50.5</v>
      </c>
      <c r="L7">
        <f t="shared" si="2"/>
        <v>0.18612736462427318</v>
      </c>
      <c r="M7">
        <f t="shared" si="11"/>
        <v>1.6729127532429673E-2</v>
      </c>
      <c r="N7">
        <f t="shared" si="7"/>
        <v>4.6469798701193532E-3</v>
      </c>
      <c r="O7">
        <f t="shared" si="3"/>
        <v>2.3050495387496794E-3</v>
      </c>
      <c r="P7">
        <f t="shared" si="4"/>
        <v>0.88489208633093519</v>
      </c>
      <c r="Q7">
        <f t="shared" si="8"/>
        <v>0.97866976786034243</v>
      </c>
      <c r="R7">
        <f t="shared" si="9"/>
        <v>0.86601713271095049</v>
      </c>
      <c r="S7">
        <f t="shared" si="5"/>
        <v>701.95</v>
      </c>
      <c r="T7">
        <f t="shared" si="10"/>
        <v>0.79428404798391783</v>
      </c>
    </row>
    <row r="8" spans="1:20" x14ac:dyDescent="0.25">
      <c r="A8">
        <v>45</v>
      </c>
      <c r="B8">
        <v>14.1</v>
      </c>
      <c r="C8">
        <v>56.9</v>
      </c>
      <c r="D8">
        <v>702</v>
      </c>
      <c r="E8">
        <v>0.12950502899999999</v>
      </c>
      <c r="F8">
        <v>61.666668000000001</v>
      </c>
      <c r="G8">
        <v>17</v>
      </c>
      <c r="H8">
        <v>4.7</v>
      </c>
      <c r="I8">
        <f t="shared" si="0"/>
        <v>1.41</v>
      </c>
      <c r="J8">
        <f t="shared" si="6"/>
        <v>81.054131054131048</v>
      </c>
      <c r="K8">
        <f t="shared" si="1"/>
        <v>56.9</v>
      </c>
      <c r="L8">
        <f t="shared" si="2"/>
        <v>0.21000815059441835</v>
      </c>
      <c r="M8">
        <f t="shared" si="11"/>
        <v>1.8875532575426322E-2</v>
      </c>
      <c r="N8">
        <f t="shared" si="7"/>
        <v>5.2432034931739783E-3</v>
      </c>
      <c r="O8">
        <f t="shared" si="3"/>
        <v>2.6007953835188381E-3</v>
      </c>
      <c r="P8">
        <f t="shared" si="4"/>
        <v>0.87234042553191493</v>
      </c>
      <c r="Q8">
        <f t="shared" si="8"/>
        <v>0.98003414402974054</v>
      </c>
      <c r="R8">
        <f t="shared" si="9"/>
        <v>0.85492340223870988</v>
      </c>
      <c r="S8">
        <f t="shared" si="5"/>
        <v>802.29</v>
      </c>
      <c r="T8">
        <f t="shared" si="10"/>
        <v>0.78410922255159621</v>
      </c>
    </row>
    <row r="9" spans="1:20" x14ac:dyDescent="0.25">
      <c r="A9">
        <v>50</v>
      </c>
      <c r="B9">
        <v>14.4</v>
      </c>
      <c r="C9">
        <v>63.3</v>
      </c>
      <c r="D9">
        <v>702</v>
      </c>
      <c r="E9">
        <v>0.14423137599999999</v>
      </c>
      <c r="F9">
        <v>61.666668000000001</v>
      </c>
      <c r="G9">
        <v>17.2</v>
      </c>
      <c r="H9">
        <v>5.0999999999999996</v>
      </c>
      <c r="I9">
        <f t="shared" si="0"/>
        <v>1.44</v>
      </c>
      <c r="J9">
        <f t="shared" si="6"/>
        <v>90.17094017094017</v>
      </c>
      <c r="K9">
        <f t="shared" si="1"/>
        <v>63.3</v>
      </c>
      <c r="L9">
        <f t="shared" si="2"/>
        <v>0.23388871278078457</v>
      </c>
      <c r="M9">
        <f t="shared" si="11"/>
        <v>2.1021917504736917E-2</v>
      </c>
      <c r="N9">
        <f t="shared" si="7"/>
        <v>5.8394215290935875E-3</v>
      </c>
      <c r="O9">
        <f t="shared" si="3"/>
        <v>2.8965384568916605E-3</v>
      </c>
      <c r="P9">
        <f t="shared" si="4"/>
        <v>0.85416666666666674</v>
      </c>
      <c r="Q9">
        <f t="shared" si="8"/>
        <v>0.98112168865435112</v>
      </c>
      <c r="R9">
        <f t="shared" si="9"/>
        <v>0.83804144239225831</v>
      </c>
      <c r="S9">
        <f t="shared" si="5"/>
        <v>911.51999999999987</v>
      </c>
      <c r="T9">
        <f t="shared" si="10"/>
        <v>0.76862561270340946</v>
      </c>
    </row>
    <row r="10" spans="1:20" x14ac:dyDescent="0.25">
      <c r="A10">
        <v>55</v>
      </c>
      <c r="B10">
        <v>14.7</v>
      </c>
      <c r="C10">
        <v>69.599999999999994</v>
      </c>
      <c r="D10">
        <v>702</v>
      </c>
      <c r="E10">
        <v>0.15879776600000001</v>
      </c>
      <c r="F10">
        <v>61.666668000000001</v>
      </c>
      <c r="G10">
        <v>17.100000000000001</v>
      </c>
      <c r="H10">
        <v>5</v>
      </c>
      <c r="I10">
        <f t="shared" si="0"/>
        <v>1.47</v>
      </c>
      <c r="J10">
        <f t="shared" si="6"/>
        <v>99.145299145299148</v>
      </c>
      <c r="K10">
        <f t="shared" si="1"/>
        <v>69.599999999999994</v>
      </c>
      <c r="L10">
        <f t="shared" si="2"/>
        <v>0.25750988524302953</v>
      </c>
      <c r="M10">
        <f t="shared" si="11"/>
        <v>2.3144988485643496E-2</v>
      </c>
      <c r="N10">
        <f t="shared" si="7"/>
        <v>6.4291634682343045E-3</v>
      </c>
      <c r="O10">
        <f t="shared" si="3"/>
        <v>3.189069180671778E-3</v>
      </c>
      <c r="P10">
        <f t="shared" si="4"/>
        <v>0.83673469387755106</v>
      </c>
      <c r="Q10">
        <f t="shared" si="8"/>
        <v>0.98243084258338598</v>
      </c>
      <c r="R10">
        <f t="shared" si="9"/>
        <v>0.82203397032487402</v>
      </c>
      <c r="S10">
        <f t="shared" si="5"/>
        <v>1023.1199999999999</v>
      </c>
      <c r="T10">
        <f t="shared" si="10"/>
        <v>0.75394405591726332</v>
      </c>
    </row>
    <row r="11" spans="1:20" x14ac:dyDescent="0.25">
      <c r="A11">
        <v>60</v>
      </c>
      <c r="B11">
        <v>14.9</v>
      </c>
      <c r="C11">
        <v>75.900000000000006</v>
      </c>
      <c r="D11">
        <v>702</v>
      </c>
      <c r="E11">
        <v>0.17335340399999999</v>
      </c>
      <c r="F11">
        <v>61.666668000000001</v>
      </c>
      <c r="G11">
        <v>17.3</v>
      </c>
      <c r="H11">
        <v>5</v>
      </c>
      <c r="I11">
        <f t="shared" si="0"/>
        <v>1.49</v>
      </c>
      <c r="J11">
        <f t="shared" si="6"/>
        <v>108.11965811965813</v>
      </c>
      <c r="K11">
        <f t="shared" si="1"/>
        <v>75.900000000000006</v>
      </c>
      <c r="L11">
        <f t="shared" si="2"/>
        <v>0.2811136220299757</v>
      </c>
      <c r="M11">
        <f t="shared" si="11"/>
        <v>2.5266492348054215E-2</v>
      </c>
      <c r="N11">
        <f t="shared" si="7"/>
        <v>7.0184700966817266E-3</v>
      </c>
      <c r="O11">
        <f t="shared" si="3"/>
        <v>3.4813839765286342E-3</v>
      </c>
      <c r="P11">
        <f t="shared" si="4"/>
        <v>0.82550335570469802</v>
      </c>
      <c r="Q11">
        <f t="shared" si="8"/>
        <v>0.98346166879041219</v>
      </c>
      <c r="R11">
        <f t="shared" si="9"/>
        <v>0.8118509077934275</v>
      </c>
      <c r="S11">
        <f t="shared" si="5"/>
        <v>1130.9100000000001</v>
      </c>
      <c r="T11">
        <f t="shared" si="10"/>
        <v>0.74460446686891313</v>
      </c>
    </row>
    <row r="12" spans="1:20" x14ac:dyDescent="0.25">
      <c r="A12">
        <v>65</v>
      </c>
      <c r="B12">
        <v>15.2</v>
      </c>
      <c r="C12">
        <v>82.3</v>
      </c>
      <c r="D12">
        <v>702</v>
      </c>
      <c r="E12">
        <v>0.18817339599999999</v>
      </c>
      <c r="F12">
        <v>61.666668000000001</v>
      </c>
      <c r="G12">
        <v>17.5</v>
      </c>
      <c r="H12">
        <v>5</v>
      </c>
      <c r="I12">
        <f t="shared" si="0"/>
        <v>1.52</v>
      </c>
      <c r="J12">
        <f t="shared" si="6"/>
        <v>117.23646723646723</v>
      </c>
      <c r="K12">
        <f t="shared" si="1"/>
        <v>82.3</v>
      </c>
      <c r="L12">
        <f t="shared" si="2"/>
        <v>0.30514604096981529</v>
      </c>
      <c r="M12">
        <f t="shared" si="11"/>
        <v>2.7426526162366998E-2</v>
      </c>
      <c r="N12">
        <f t="shared" si="7"/>
        <v>7.6184794895463887E-3</v>
      </c>
      <c r="O12">
        <f t="shared" si="3"/>
        <v>3.7790076833067402E-3</v>
      </c>
      <c r="P12">
        <f t="shared" si="4"/>
        <v>0.80921052631578949</v>
      </c>
      <c r="Q12">
        <f t="shared" si="8"/>
        <v>0.98452155075968906</v>
      </c>
      <c r="R12">
        <f t="shared" si="9"/>
        <v>0.79668520225948525</v>
      </c>
      <c r="S12">
        <f t="shared" si="5"/>
        <v>1250.96</v>
      </c>
      <c r="T12">
        <f t="shared" si="10"/>
        <v>0.73069495223341885</v>
      </c>
    </row>
    <row r="13" spans="1:20" x14ac:dyDescent="0.25">
      <c r="A13">
        <v>70</v>
      </c>
      <c r="B13">
        <v>15.5</v>
      </c>
      <c r="C13">
        <v>88.6</v>
      </c>
      <c r="D13">
        <v>702</v>
      </c>
      <c r="E13">
        <v>0.20274436700000001</v>
      </c>
      <c r="F13">
        <v>61.666668000000001</v>
      </c>
      <c r="G13">
        <v>17.600000000000001</v>
      </c>
      <c r="H13">
        <v>5</v>
      </c>
      <c r="I13">
        <f t="shared" si="0"/>
        <v>1.55</v>
      </c>
      <c r="J13">
        <f t="shared" si="6"/>
        <v>126.21082621082621</v>
      </c>
      <c r="K13">
        <f t="shared" si="1"/>
        <v>88.6</v>
      </c>
      <c r="L13">
        <f t="shared" si="2"/>
        <v>0.3287746420805483</v>
      </c>
      <c r="M13">
        <f t="shared" si="11"/>
        <v>2.9550264830199683E-2</v>
      </c>
      <c r="N13">
        <f t="shared" si="7"/>
        <v>8.2084068972776911E-3</v>
      </c>
      <c r="O13">
        <f t="shared" si="3"/>
        <v>4.0716304053956794E-3</v>
      </c>
      <c r="P13">
        <f t="shared" si="4"/>
        <v>0.79354838709677411</v>
      </c>
      <c r="Q13">
        <f t="shared" si="8"/>
        <v>0.98533047319940348</v>
      </c>
      <c r="R13">
        <f t="shared" si="9"/>
        <v>0.78190740776468781</v>
      </c>
      <c r="S13">
        <f t="shared" si="5"/>
        <v>1373.2999999999997</v>
      </c>
      <c r="T13">
        <f t="shared" si="10"/>
        <v>0.71714121756900351</v>
      </c>
    </row>
    <row r="14" spans="1:20" x14ac:dyDescent="0.25">
      <c r="A14">
        <v>75</v>
      </c>
      <c r="B14">
        <v>15.8</v>
      </c>
      <c r="C14">
        <v>95</v>
      </c>
      <c r="D14">
        <v>702</v>
      </c>
      <c r="E14">
        <v>0.217632143</v>
      </c>
      <c r="F14">
        <v>61.666668000000001</v>
      </c>
      <c r="G14">
        <v>17.8</v>
      </c>
      <c r="H14">
        <v>5</v>
      </c>
      <c r="I14">
        <f t="shared" si="0"/>
        <v>1.58</v>
      </c>
      <c r="J14">
        <f t="shared" si="6"/>
        <v>135.32763532763533</v>
      </c>
      <c r="K14">
        <f t="shared" si="1"/>
        <v>95</v>
      </c>
      <c r="L14">
        <f t="shared" si="2"/>
        <v>0.35291698101801122</v>
      </c>
      <c r="M14">
        <f t="shared" si="11"/>
        <v>3.1720178253898848E-2</v>
      </c>
      <c r="N14">
        <f t="shared" si="7"/>
        <v>8.8111606260830137E-3</v>
      </c>
      <c r="O14">
        <f t="shared" si="3"/>
        <v>4.3706153899221297E-3</v>
      </c>
      <c r="P14">
        <f t="shared" si="4"/>
        <v>0.77848101265822778</v>
      </c>
      <c r="Q14">
        <f t="shared" si="8"/>
        <v>0.98643000209739573</v>
      </c>
      <c r="R14">
        <f t="shared" si="9"/>
        <v>0.76791702694923836</v>
      </c>
      <c r="S14">
        <f t="shared" si="5"/>
        <v>1501</v>
      </c>
      <c r="T14">
        <f t="shared" si="10"/>
        <v>0.704309674303634</v>
      </c>
    </row>
    <row r="15" spans="1:20" x14ac:dyDescent="0.25">
      <c r="A15">
        <v>80</v>
      </c>
      <c r="B15">
        <v>16</v>
      </c>
      <c r="C15">
        <v>101.3</v>
      </c>
      <c r="D15">
        <v>702</v>
      </c>
      <c r="E15">
        <v>0.232752975</v>
      </c>
      <c r="F15">
        <v>61.666668000000001</v>
      </c>
      <c r="G15">
        <v>18</v>
      </c>
      <c r="H15">
        <v>5</v>
      </c>
      <c r="I15">
        <f t="shared" si="0"/>
        <v>1.6</v>
      </c>
      <c r="J15">
        <f t="shared" si="6"/>
        <v>144.30199430199431</v>
      </c>
      <c r="K15">
        <f t="shared" si="1"/>
        <v>101.3</v>
      </c>
      <c r="L15">
        <f t="shared" si="2"/>
        <v>0.37743724859595135</v>
      </c>
      <c r="M15">
        <f t="shared" si="11"/>
        <v>3.3924059903804107E-2</v>
      </c>
      <c r="N15">
        <f t="shared" si="7"/>
        <v>9.4233499732789203E-3</v>
      </c>
      <c r="O15">
        <f t="shared" si="3"/>
        <v>4.6742807407137502E-3</v>
      </c>
      <c r="P15">
        <f t="shared" si="4"/>
        <v>0.76874999999999993</v>
      </c>
      <c r="Q15">
        <f t="shared" si="8"/>
        <v>0.98935609798786051</v>
      </c>
      <c r="R15">
        <f t="shared" si="9"/>
        <v>0.76056750032816767</v>
      </c>
      <c r="S15">
        <f t="shared" si="5"/>
        <v>1620.8000000000002</v>
      </c>
      <c r="T15">
        <f t="shared" si="10"/>
        <v>0.69756891648851338</v>
      </c>
    </row>
    <row r="16" spans="1:20" x14ac:dyDescent="0.25">
      <c r="A16">
        <v>85</v>
      </c>
      <c r="B16">
        <v>16.3</v>
      </c>
      <c r="C16">
        <v>107.6</v>
      </c>
      <c r="D16">
        <v>702</v>
      </c>
      <c r="E16">
        <v>0.24772634499999999</v>
      </c>
      <c r="F16">
        <v>61.666668000000001</v>
      </c>
      <c r="G16">
        <v>18.2</v>
      </c>
      <c r="H16">
        <v>4.9000000000000004</v>
      </c>
      <c r="I16">
        <f t="shared" si="0"/>
        <v>1.6300000000000001</v>
      </c>
      <c r="J16">
        <f t="shared" si="6"/>
        <v>153.27635327635326</v>
      </c>
      <c r="K16">
        <f t="shared" si="1"/>
        <v>107.6</v>
      </c>
      <c r="L16">
        <f t="shared" si="2"/>
        <v>0.40171838861149428</v>
      </c>
      <c r="M16">
        <f t="shared" si="11"/>
        <v>3.6106448768401106E-2</v>
      </c>
      <c r="N16">
        <f t="shared" si="7"/>
        <v>1.002956910233364E-2</v>
      </c>
      <c r="O16">
        <f t="shared" si="3"/>
        <v>4.9749846737766074E-3</v>
      </c>
      <c r="P16">
        <f t="shared" si="4"/>
        <v>0.754601226993865</v>
      </c>
      <c r="Q16">
        <f t="shared" si="8"/>
        <v>0.99134943463307723</v>
      </c>
      <c r="R16">
        <f t="shared" si="9"/>
        <v>0.74807349975379445</v>
      </c>
      <c r="S16">
        <f t="shared" si="5"/>
        <v>1753.88</v>
      </c>
      <c r="T16">
        <f t="shared" si="10"/>
        <v>0.68610980675859212</v>
      </c>
    </row>
    <row r="17" spans="1:20" x14ac:dyDescent="0.25">
      <c r="A17">
        <v>90</v>
      </c>
      <c r="B17">
        <v>16.5</v>
      </c>
      <c r="C17">
        <v>113.9</v>
      </c>
      <c r="D17">
        <v>702</v>
      </c>
      <c r="E17">
        <v>0.26246429199999999</v>
      </c>
      <c r="F17">
        <v>61.666668000000001</v>
      </c>
      <c r="G17">
        <v>18.5</v>
      </c>
      <c r="H17">
        <v>5</v>
      </c>
      <c r="I17">
        <f t="shared" si="0"/>
        <v>1.65</v>
      </c>
      <c r="J17">
        <f t="shared" si="6"/>
        <v>162.25071225071224</v>
      </c>
      <c r="K17">
        <f t="shared" si="1"/>
        <v>113.9</v>
      </c>
      <c r="L17">
        <f t="shared" si="2"/>
        <v>0.42561776160826459</v>
      </c>
      <c r="M17">
        <f t="shared" si="11"/>
        <v>3.8254524413350824E-2</v>
      </c>
      <c r="N17">
        <f t="shared" si="7"/>
        <v>1.062625678148634E-2</v>
      </c>
      <c r="O17">
        <f t="shared" si="3"/>
        <v>5.2709607051023505E-3</v>
      </c>
      <c r="P17">
        <f t="shared" si="4"/>
        <v>0.74545454545454548</v>
      </c>
      <c r="Q17">
        <f t="shared" si="8"/>
        <v>0.99223225759789335</v>
      </c>
      <c r="R17">
        <f t="shared" si="9"/>
        <v>0.73966404657297502</v>
      </c>
      <c r="S17">
        <f t="shared" si="5"/>
        <v>1879.35</v>
      </c>
      <c r="T17">
        <f t="shared" si="10"/>
        <v>0.67839691718459127</v>
      </c>
    </row>
    <row r="18" spans="1:20" x14ac:dyDescent="0.25">
      <c r="A18">
        <v>95</v>
      </c>
      <c r="B18">
        <v>16.8</v>
      </c>
      <c r="C18">
        <v>120.3</v>
      </c>
      <c r="D18">
        <v>702</v>
      </c>
      <c r="E18">
        <v>0.27715029299999999</v>
      </c>
      <c r="F18">
        <v>61.666668000000001</v>
      </c>
      <c r="G18">
        <v>18.5</v>
      </c>
      <c r="H18">
        <v>5</v>
      </c>
      <c r="I18">
        <f t="shared" si="0"/>
        <v>1.6800000000000002</v>
      </c>
      <c r="J18">
        <f t="shared" si="6"/>
        <v>171.36752136752136</v>
      </c>
      <c r="K18">
        <f t="shared" si="1"/>
        <v>120.3</v>
      </c>
      <c r="L18">
        <f t="shared" si="2"/>
        <v>0.44943289785009949</v>
      </c>
      <c r="M18">
        <f t="shared" si="11"/>
        <v>4.0395028858766946E-2</v>
      </c>
      <c r="N18">
        <f t="shared" si="7"/>
        <v>1.1220841349657486E-2</v>
      </c>
      <c r="O18">
        <f t="shared" si="3"/>
        <v>5.5658935266158166E-3</v>
      </c>
      <c r="P18">
        <f t="shared" si="4"/>
        <v>0.7321428571428571</v>
      </c>
      <c r="Q18">
        <f t="shared" si="8"/>
        <v>0.99201115159421271</v>
      </c>
      <c r="R18">
        <f t="shared" si="9"/>
        <v>0.7262938788457628</v>
      </c>
      <c r="S18">
        <f t="shared" si="5"/>
        <v>2021.0400000000002</v>
      </c>
      <c r="T18">
        <f t="shared" si="10"/>
        <v>0.66613421412310503</v>
      </c>
    </row>
    <row r="19" spans="1:20" x14ac:dyDescent="0.25">
      <c r="A19">
        <v>100</v>
      </c>
      <c r="B19">
        <v>17.100000000000001</v>
      </c>
      <c r="C19">
        <v>126.6</v>
      </c>
      <c r="D19">
        <v>702</v>
      </c>
      <c r="E19">
        <v>0.29173252700000002</v>
      </c>
      <c r="F19">
        <v>61.666668000000001</v>
      </c>
      <c r="G19">
        <v>18.7</v>
      </c>
      <c r="H19">
        <v>5.2</v>
      </c>
      <c r="I19">
        <f t="shared" si="0"/>
        <v>1.7100000000000002</v>
      </c>
      <c r="J19">
        <f t="shared" si="6"/>
        <v>180.34188034188034</v>
      </c>
      <c r="K19">
        <f t="shared" si="1"/>
        <v>126.6</v>
      </c>
      <c r="L19">
        <f t="shared" si="2"/>
        <v>0.47307976328476187</v>
      </c>
      <c r="M19">
        <f t="shared" si="11"/>
        <v>4.2520409124034396E-2</v>
      </c>
      <c r="N19">
        <f t="shared" si="7"/>
        <v>1.1811224756676222E-2</v>
      </c>
      <c r="O19">
        <f t="shared" si="3"/>
        <v>5.858742438827491E-3</v>
      </c>
      <c r="P19">
        <f t="shared" si="4"/>
        <v>0.71929824561403499</v>
      </c>
      <c r="Q19">
        <f t="shared" si="8"/>
        <v>0.99224287205594275</v>
      </c>
      <c r="R19">
        <f t="shared" si="9"/>
        <v>0.71371855709287102</v>
      </c>
      <c r="S19">
        <f t="shared" si="5"/>
        <v>2164.86</v>
      </c>
      <c r="T19">
        <f t="shared" si="10"/>
        <v>0.65460051913104422</v>
      </c>
    </row>
  </sheetData>
  <mergeCells count="2">
    <mergeCell ref="I1:S1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Durrani Hakim Bin Mohd Fared</dc:creator>
  <cp:lastModifiedBy>Muhammad Durrani Hakim Bin Mohd Fared</cp:lastModifiedBy>
  <dcterms:created xsi:type="dcterms:W3CDTF">2024-11-06T10:43:20Z</dcterms:created>
  <dcterms:modified xsi:type="dcterms:W3CDTF">2024-11-08T21:49:12Z</dcterms:modified>
</cp:coreProperties>
</file>