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D3A8898-8A8B-4F86-9D9A-4786A0CC2DD4}" xr6:coauthVersionLast="36" xr6:coauthVersionMax="36" xr10:uidLastSave="{00000000-0000-0000-0000-000000000000}"/>
  <bookViews>
    <workbookView xWindow="0" yWindow="0" windowWidth="23040" windowHeight="10380" xr2:uid="{8B4D6E27-D830-49EE-8358-31B1C45EE6BB}"/>
  </bookViews>
  <sheets>
    <sheet name="质子计算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H3" i="1" l="1"/>
  <c r="H4" i="1" s="1"/>
  <c r="H5" i="1" s="1"/>
  <c r="C4" i="1"/>
  <c r="C6" i="1" s="1"/>
  <c r="C7" i="1" s="1"/>
  <c r="C9" i="1" s="1"/>
  <c r="C10" i="1" s="1"/>
  <c r="C11" i="1" s="1"/>
  <c r="C12" i="1" l="1"/>
  <c r="C13" i="1" l="1"/>
  <c r="C14" i="1" s="1"/>
  <c r="C15" i="1" l="1"/>
  <c r="C18" i="1" l="1"/>
</calcChain>
</file>

<file path=xl/sharedStrings.xml><?xml version="1.0" encoding="utf-8"?>
<sst xmlns="http://schemas.openxmlformats.org/spreadsheetml/2006/main" count="70" uniqueCount="51">
  <si>
    <t>静止质量/kg</t>
    <phoneticPr fontId="1" type="noConversion"/>
  </si>
  <si>
    <t>光速/ms</t>
    <phoneticPr fontId="1" type="noConversion"/>
  </si>
  <si>
    <t>m0_kg</t>
    <phoneticPr fontId="1" type="noConversion"/>
  </si>
  <si>
    <t>c_ms</t>
    <phoneticPr fontId="1" type="noConversion"/>
  </si>
  <si>
    <t>静止能量/J</t>
    <phoneticPr fontId="1" type="noConversion"/>
  </si>
  <si>
    <t>E0_J</t>
    <phoneticPr fontId="1" type="noConversion"/>
  </si>
  <si>
    <t>电荷量/C</t>
    <phoneticPr fontId="1" type="noConversion"/>
  </si>
  <si>
    <t>e_C</t>
    <phoneticPr fontId="1" type="noConversion"/>
  </si>
  <si>
    <t>单位转换</t>
    <phoneticPr fontId="1" type="noConversion"/>
  </si>
  <si>
    <t>1eV=</t>
    <phoneticPr fontId="1" type="noConversion"/>
  </si>
  <si>
    <t>J</t>
    <phoneticPr fontId="1" type="noConversion"/>
  </si>
  <si>
    <t>kg</t>
    <phoneticPr fontId="1" type="noConversion"/>
  </si>
  <si>
    <t>m/s</t>
    <phoneticPr fontId="1" type="noConversion"/>
  </si>
  <si>
    <t>C</t>
    <phoneticPr fontId="1" type="noConversion"/>
  </si>
  <si>
    <t>静止能量/eV</t>
    <phoneticPr fontId="1" type="noConversion"/>
  </si>
  <si>
    <t>E0_eV</t>
    <phoneticPr fontId="1" type="noConversion"/>
  </si>
  <si>
    <t>eV</t>
    <phoneticPr fontId="1" type="noConversion"/>
  </si>
  <si>
    <t>静止能量/MeV</t>
    <phoneticPr fontId="1" type="noConversion"/>
  </si>
  <si>
    <t>E0_MeV</t>
    <phoneticPr fontId="1" type="noConversion"/>
  </si>
  <si>
    <t>MeV</t>
    <phoneticPr fontId="1" type="noConversion"/>
  </si>
  <si>
    <t>动能/MeV</t>
    <phoneticPr fontId="1" type="noConversion"/>
  </si>
  <si>
    <t>Ek_MeV</t>
    <phoneticPr fontId="1" type="noConversion"/>
  </si>
  <si>
    <t>总能量/MeV</t>
    <phoneticPr fontId="1" type="noConversion"/>
  </si>
  <si>
    <t>E_MeV</t>
    <phoneticPr fontId="1" type="noConversion"/>
  </si>
  <si>
    <t>总能量/J</t>
    <phoneticPr fontId="1" type="noConversion"/>
  </si>
  <si>
    <t>E_J</t>
    <phoneticPr fontId="1" type="noConversion"/>
  </si>
  <si>
    <t>动质量/kg</t>
    <phoneticPr fontId="1" type="noConversion"/>
  </si>
  <si>
    <t>m_kg</t>
    <phoneticPr fontId="1" type="noConversion"/>
  </si>
  <si>
    <t>v_ms</t>
    <phoneticPr fontId="1" type="noConversion"/>
  </si>
  <si>
    <t>速度/ms</t>
    <phoneticPr fontId="1" type="noConversion"/>
  </si>
  <si>
    <t>动量/kgms</t>
    <phoneticPr fontId="1" type="noConversion"/>
  </si>
  <si>
    <t>动量/MeVc-1</t>
    <phoneticPr fontId="1" type="noConversion"/>
  </si>
  <si>
    <t>p_kgms</t>
    <phoneticPr fontId="1" type="noConversion"/>
  </si>
  <si>
    <t>p_MeVc</t>
    <phoneticPr fontId="1" type="noConversion"/>
  </si>
  <si>
    <t>MeV/c</t>
    <phoneticPr fontId="1" type="noConversion"/>
  </si>
  <si>
    <t>1MeV=</t>
    <phoneticPr fontId="1" type="noConversion"/>
  </si>
  <si>
    <t>1MeV/c=</t>
    <phoneticPr fontId="1" type="noConversion"/>
  </si>
  <si>
    <t>kgm/s</t>
    <phoneticPr fontId="1" type="noConversion"/>
  </si>
  <si>
    <t>自定义</t>
    <phoneticPr fontId="1" type="noConversion"/>
  </si>
  <si>
    <t>磁刚度/Tm</t>
    <phoneticPr fontId="1" type="noConversion"/>
  </si>
  <si>
    <t>Bρ_Tm</t>
    <phoneticPr fontId="1" type="noConversion"/>
  </si>
  <si>
    <t>Tm</t>
    <phoneticPr fontId="1" type="noConversion"/>
  </si>
  <si>
    <t>偏转半径/m</t>
    <phoneticPr fontId="1" type="noConversion"/>
  </si>
  <si>
    <t>R_m</t>
    <phoneticPr fontId="1" type="noConversion"/>
  </si>
  <si>
    <t>磁场/T</t>
    <phoneticPr fontId="1" type="noConversion"/>
  </si>
  <si>
    <t>B_T</t>
    <phoneticPr fontId="1" type="noConversion"/>
  </si>
  <si>
    <t>自定义</t>
    <phoneticPr fontId="1" type="noConversion"/>
  </si>
  <si>
    <t>常量</t>
    <phoneticPr fontId="1" type="noConversion"/>
  </si>
  <si>
    <t>派生</t>
  </si>
  <si>
    <t>派生</t>
    <phoneticPr fontId="1" type="noConversion"/>
  </si>
  <si>
    <t>质子计算器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</si>
</sst>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E+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6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687C-825C-477B-A4D9-6F3E2E12C0B4}">
  <sheetPr codeName="Sheet1"/>
  <dimension ref="A1:I19"/>
  <sheetViews>
    <sheetView tabSelected="1" zoomScale="170" zoomScaleNormal="170" workbookViewId="0">
      <selection sqref="A1:H1"/>
    </sheetView>
  </sheetViews>
  <sheetFormatPr defaultColWidth="8.875" defaultRowHeight="14.25" x14ac:dyDescent="0.2"/>
  <cols>
    <col min="1" max="1" width="15.125" style="2" customWidth="1"/>
    <col min="2" max="2" width="12.75" style="2" customWidth="1"/>
    <col min="3" max="3" width="21.125" style="3" customWidth="1"/>
    <col min="4" max="4" width="13.5" style="2" customWidth="1"/>
    <col min="5" max="5" width="10.5" style="2" customWidth="1"/>
    <col min="6" max="6" width="8.875" style="2"/>
    <col min="7" max="7" width="17.875" style="2" bestFit="1" customWidth="1"/>
    <col min="8" max="8" width="18.5" style="2" bestFit="1" customWidth="1"/>
    <col min="9" max="9" width="17.625" style="2" bestFit="1" customWidth="1"/>
    <col min="10" max="16384" width="8.875" style="2"/>
  </cols>
  <sheetData>
    <row r="1" spans="1:9" ht="20.25" x14ac:dyDescent="0.2">
      <c r="A1" s="6" t="s">
        <v>50</v>
      </c>
      <c r="B1" s="5"/>
      <c r="C1" s="5"/>
      <c r="D1" s="5"/>
      <c r="E1" s="5"/>
      <c r="F1" s="5"/>
      <c r="G1" s="5"/>
      <c r="H1" s="5"/>
    </row>
    <row r="2" spans="1:9" x14ac:dyDescent="0.2">
      <c r="A2" s="2" t="s">
        <v>0</v>
      </c>
      <c r="B2" s="2" t="s">
        <v>2</v>
      </c>
      <c r="C2" s="1">
        <f>1.67262164E-27</f>
        <v>1.67262164E-27</v>
      </c>
      <c r="D2" s="2" t="s">
        <v>11</v>
      </c>
      <c r="E2" s="4" t="s">
        <v>38</v>
      </c>
      <c r="G2" s="2" t="s">
        <v>8</v>
      </c>
    </row>
    <row r="3" spans="1:9" x14ac:dyDescent="0.2">
      <c r="A3" s="2" t="s">
        <v>1</v>
      </c>
      <c r="B3" s="2" t="s">
        <v>3</v>
      </c>
      <c r="C3" s="1">
        <v>299792458</v>
      </c>
      <c r="D3" s="2" t="s">
        <v>12</v>
      </c>
      <c r="E3" s="2" t="s">
        <v>47</v>
      </c>
      <c r="G3" s="2" t="s">
        <v>9</v>
      </c>
      <c r="H3" s="3">
        <f>C5</f>
        <v>1.6021765699999999E-19</v>
      </c>
      <c r="I3" s="2" t="s">
        <v>10</v>
      </c>
    </row>
    <row r="4" spans="1:9" x14ac:dyDescent="0.2">
      <c r="A4" s="2" t="s">
        <v>4</v>
      </c>
      <c r="B4" s="2" t="s">
        <v>5</v>
      </c>
      <c r="C4" s="3">
        <f>C2*C3*C3</f>
        <v>1.503277361017269E-10</v>
      </c>
      <c r="D4" s="2" t="s">
        <v>10</v>
      </c>
      <c r="E4" s="2" t="s">
        <v>49</v>
      </c>
      <c r="G4" s="2" t="s">
        <v>35</v>
      </c>
      <c r="H4" s="3">
        <f>H3*1000*1000</f>
        <v>1.6021765699999998E-13</v>
      </c>
      <c r="I4" s="2" t="s">
        <v>10</v>
      </c>
    </row>
    <row r="5" spans="1:9" x14ac:dyDescent="0.2">
      <c r="A5" s="2" t="s">
        <v>6</v>
      </c>
      <c r="B5" s="2" t="s">
        <v>7</v>
      </c>
      <c r="C5" s="3">
        <v>1.6021765699999999E-19</v>
      </c>
      <c r="D5" s="2" t="s">
        <v>13</v>
      </c>
      <c r="E5" s="4" t="s">
        <v>38</v>
      </c>
      <c r="G5" s="2" t="s">
        <v>36</v>
      </c>
      <c r="H5" s="3">
        <f>H4/C3</f>
        <v>5.3442857791972863E-22</v>
      </c>
      <c r="I5" s="2" t="s">
        <v>37</v>
      </c>
    </row>
    <row r="6" spans="1:9" x14ac:dyDescent="0.2">
      <c r="A6" s="2" t="s">
        <v>14</v>
      </c>
      <c r="B6" s="2" t="s">
        <v>15</v>
      </c>
      <c r="C6" s="3">
        <f>C4/H3</f>
        <v>938271966.50196242</v>
      </c>
      <c r="D6" s="2" t="s">
        <v>16</v>
      </c>
      <c r="E6" s="2" t="s">
        <v>48</v>
      </c>
    </row>
    <row r="7" spans="1:9" x14ac:dyDescent="0.2">
      <c r="A7" s="2" t="s">
        <v>17</v>
      </c>
      <c r="B7" s="2" t="s">
        <v>18</v>
      </c>
      <c r="C7" s="3">
        <f>C6/1000/1000</f>
        <v>938.27196650196242</v>
      </c>
      <c r="D7" s="2" t="s">
        <v>19</v>
      </c>
      <c r="E7" s="2" t="s">
        <v>48</v>
      </c>
    </row>
    <row r="8" spans="1:9" x14ac:dyDescent="0.2">
      <c r="A8" s="4" t="s">
        <v>20</v>
      </c>
      <c r="B8" s="2" t="s">
        <v>21</v>
      </c>
      <c r="C8" s="3">
        <v>0.01</v>
      </c>
      <c r="D8" s="2" t="s">
        <v>19</v>
      </c>
      <c r="E8" s="2" t="s">
        <v>38</v>
      </c>
    </row>
    <row r="9" spans="1:9" x14ac:dyDescent="0.2">
      <c r="A9" s="2" t="s">
        <v>22</v>
      </c>
      <c r="B9" s="2" t="s">
        <v>23</v>
      </c>
      <c r="C9" s="3">
        <f>C7+C8</f>
        <v>938.28196650196242</v>
      </c>
      <c r="D9" s="2" t="s">
        <v>19</v>
      </c>
      <c r="E9" s="2" t="s">
        <v>48</v>
      </c>
    </row>
    <row r="10" spans="1:9" x14ac:dyDescent="0.2">
      <c r="A10" s="2" t="s">
        <v>24</v>
      </c>
      <c r="B10" s="2" t="s">
        <v>25</v>
      </c>
      <c r="C10" s="3">
        <f>C9*1000*1000*H3</f>
        <v>1.5032933827829691E-10</v>
      </c>
      <c r="D10" s="2" t="s">
        <v>10</v>
      </c>
      <c r="E10" s="2" t="s">
        <v>48</v>
      </c>
    </row>
    <row r="11" spans="1:9" x14ac:dyDescent="0.2">
      <c r="A11" s="2" t="s">
        <v>26</v>
      </c>
      <c r="B11" s="2" t="s">
        <v>27</v>
      </c>
      <c r="C11" s="3">
        <f>C10/C3/C3</f>
        <v>1.6726394666185039E-27</v>
      </c>
      <c r="D11" s="2" t="s">
        <v>11</v>
      </c>
      <c r="E11" s="2" t="s">
        <v>48</v>
      </c>
    </row>
    <row r="12" spans="1:9" x14ac:dyDescent="0.2">
      <c r="A12" s="2" t="s">
        <v>29</v>
      </c>
      <c r="B12" s="2" t="s">
        <v>28</v>
      </c>
      <c r="C12" s="3">
        <f>C3*SQRT(1-(C2/C11)*(C2/C11))</f>
        <v>1384101.243747696</v>
      </c>
      <c r="D12" s="2" t="s">
        <v>12</v>
      </c>
      <c r="E12" s="2" t="s">
        <v>48</v>
      </c>
    </row>
    <row r="13" spans="1:9" x14ac:dyDescent="0.2">
      <c r="A13" s="2" t="s">
        <v>30</v>
      </c>
      <c r="B13" s="2" t="s">
        <v>32</v>
      </c>
      <c r="C13" s="3">
        <f>C11*C12</f>
        <v>2.3151023660881544E-21</v>
      </c>
      <c r="D13" s="2" t="s">
        <v>37</v>
      </c>
      <c r="E13" s="2" t="s">
        <v>48</v>
      </c>
    </row>
    <row r="14" spans="1:9" x14ac:dyDescent="0.2">
      <c r="A14" s="2" t="s">
        <v>31</v>
      </c>
      <c r="B14" s="2" t="s">
        <v>33</v>
      </c>
      <c r="C14" s="3">
        <f>C13/H5</f>
        <v>4.3319209745476668</v>
      </c>
      <c r="D14" s="2" t="s">
        <v>34</v>
      </c>
      <c r="E14" s="2" t="s">
        <v>48</v>
      </c>
    </row>
    <row r="15" spans="1:9" x14ac:dyDescent="0.2">
      <c r="A15" s="2" t="s">
        <v>39</v>
      </c>
      <c r="B15" s="2" t="s">
        <v>40</v>
      </c>
      <c r="C15" s="3">
        <f>C13/C5</f>
        <v>1.4449733003448892E-2</v>
      </c>
      <c r="D15" s="2" t="s">
        <v>41</v>
      </c>
      <c r="E15" s="2" t="s">
        <v>48</v>
      </c>
    </row>
    <row r="17" spans="1:9" x14ac:dyDescent="0.2">
      <c r="A17" s="2" t="s">
        <v>42</v>
      </c>
      <c r="B17" s="2" t="s">
        <v>43</v>
      </c>
      <c r="C17" s="3">
        <v>0.95</v>
      </c>
      <c r="E17" s="2" t="s">
        <v>46</v>
      </c>
    </row>
    <row r="18" spans="1:9" x14ac:dyDescent="0.2">
      <c r="A18" s="2" t="s">
        <v>44</v>
      </c>
      <c r="B18" s="2" t="s">
        <v>45</v>
      </c>
      <c r="C18" s="3">
        <f>C15/C17</f>
        <v>1.5210245266788307E-2</v>
      </c>
      <c r="E18" s="2" t="s">
        <v>48</v>
      </c>
      <c r="G18" s="3"/>
      <c r="H18" s="3"/>
    </row>
    <row r="19" spans="1:9" x14ac:dyDescent="0.2">
      <c r="G19" s="3"/>
      <c r="I19" s="3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质子计算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madokast</dc:creator>
  <cp:lastModifiedBy>YiCheng Liao</cp:lastModifiedBy>
  <dcterms:created xsi:type="dcterms:W3CDTF">2019-10-30T09:03:19Z</dcterms:created>
  <dcterms:modified xsi:type="dcterms:W3CDTF">2021-09-06T10:36:35Z</dcterms:modified>
</cp:coreProperties>
</file>