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ro\code\kickstarter_challenge\"/>
    </mc:Choice>
  </mc:AlternateContent>
  <xr:revisionPtr revIDLastSave="0" documentId="13_ncr:1_{315BDA73-6E27-4B9A-B2FB-CD6D8B1260A7}" xr6:coauthVersionLast="47" xr6:coauthVersionMax="47" xr10:uidLastSave="{00000000-0000-0000-0000-000000000000}"/>
  <bookViews>
    <workbookView xWindow="28680" yWindow="-120" windowWidth="29040" windowHeight="15840" tabRatio="864" activeTab="4" xr2:uid="{00000000-000D-0000-FFFF-FFFF00000000}"/>
  </bookViews>
  <sheets>
    <sheet name="Kickstarter" sheetId="1" r:id="rId1"/>
    <sheet name="Outcomes Based on Goals" sheetId="20" r:id="rId2"/>
    <sheet name="Outcomes vs Goals" sheetId="23" r:id="rId3"/>
    <sheet name="Theater Outcomes by Launch Date" sheetId="19" r:id="rId4"/>
    <sheet name="Outcomes Based on Launch Date" sheetId="8" r:id="rId5"/>
  </sheets>
  <definedNames>
    <definedName name="_xlnm._FilterDatabase" localSheetId="0" hidden="1">Kickstarter!$A$1:$U$4115</definedName>
  </definedNames>
  <calcPr calcId="191029"/>
  <pivotCaches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C7" i="20"/>
  <c r="D3" i="20"/>
  <c r="D2" i="20"/>
  <c r="H4" i="20"/>
  <c r="H5" i="20"/>
  <c r="H6" i="20"/>
  <c r="H8" i="20"/>
  <c r="H9" i="20"/>
  <c r="H10" i="20"/>
  <c r="H11" i="20"/>
  <c r="H12" i="20"/>
  <c r="H13" i="20"/>
  <c r="F4" i="20"/>
  <c r="F5" i="20"/>
  <c r="F6" i="20"/>
  <c r="F8" i="20"/>
  <c r="F9" i="20"/>
  <c r="F10" i="20"/>
  <c r="F11" i="20"/>
  <c r="F12" i="20"/>
  <c r="F13" i="20"/>
  <c r="O2" i="1"/>
  <c r="C3" i="20"/>
  <c r="C2" i="20"/>
  <c r="D13" i="20"/>
  <c r="D12" i="20"/>
  <c r="D11" i="20"/>
  <c r="D10" i="20"/>
  <c r="D9" i="20"/>
  <c r="D8" i="20"/>
  <c r="D7" i="20"/>
  <c r="D6" i="20"/>
  <c r="D5" i="20"/>
  <c r="D4" i="20"/>
  <c r="E4" i="20" s="1"/>
  <c r="C13" i="20"/>
  <c r="C12" i="20"/>
  <c r="C11" i="20"/>
  <c r="C10" i="20"/>
  <c r="C9" i="20"/>
  <c r="C8" i="20"/>
  <c r="C6" i="20"/>
  <c r="C5" i="20"/>
  <c r="C4" i="20"/>
  <c r="B4" i="20"/>
  <c r="B3" i="20"/>
  <c r="B13" i="20"/>
  <c r="B12" i="20"/>
  <c r="B11" i="20"/>
  <c r="B10" i="20"/>
  <c r="B9" i="20"/>
  <c r="B8" i="20"/>
  <c r="B7" i="20"/>
  <c r="B6" i="20"/>
  <c r="B5" i="20"/>
  <c r="E3" i="20" l="1"/>
  <c r="E5" i="20"/>
  <c r="E10" i="20"/>
  <c r="E7" i="20"/>
  <c r="E6" i="20"/>
  <c r="E8" i="20"/>
  <c r="E9" i="20"/>
  <c r="E12" i="20"/>
  <c r="E11" i="20"/>
  <c r="E13" i="20"/>
  <c r="B2" i="20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20" l="1"/>
  <c r="H7" i="20"/>
  <c r="F3" i="20"/>
  <c r="H3" i="20"/>
  <c r="U179" i="1"/>
  <c r="E2" i="20"/>
  <c r="U127" i="1"/>
  <c r="F2" i="20" l="1"/>
  <c r="H2" i="20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<sst xmlns="http://schemas.openxmlformats.org/spreadsheetml/2006/main" count="33013" uniqueCount="8403">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</sst>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3-4A8A-B61F-9672FF2C16E9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3-4A8A-B61F-9672FF2C16E9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3-4A8A-B61F-9672FF2C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1919"/>
        <c:axId val="896883999"/>
      </c:lineChart>
      <c:catAx>
        <c:axId val="8968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3999"/>
        <c:crosses val="autoZero"/>
        <c:auto val="1"/>
        <c:lblAlgn val="ctr"/>
        <c:lblOffset val="100"/>
        <c:noMultiLvlLbl val="0"/>
      </c:catAx>
      <c:valAx>
        <c:axId val="89688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Date!Theater_Outcomes_Based_on_Launch_Date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8-415C-90D8-6352DE4305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15C-90D8-6352DE4305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8-415C-90D8-6352DE43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42111"/>
        <c:axId val="283940447"/>
      </c:lineChart>
      <c:catAx>
        <c:axId val="283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0447"/>
        <c:crosses val="autoZero"/>
        <c:auto val="1"/>
        <c:lblAlgn val="ctr"/>
        <c:lblOffset val="100"/>
        <c:noMultiLvlLbl val="0"/>
      </c:catAx>
      <c:valAx>
        <c:axId val="2839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F33-85FD-04B2F5D512B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C-4F33-85FD-04B2F5D512B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C-4F33-85FD-04B2F5D512B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C-4F33-85FD-04B2F5D5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96784"/>
        <c:axId val="159785552"/>
      </c:lineChart>
      <c:catAx>
        <c:axId val="1597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85552"/>
        <c:crosses val="autoZero"/>
        <c:auto val="1"/>
        <c:lblAlgn val="ctr"/>
        <c:lblOffset val="100"/>
        <c:noMultiLvlLbl val="0"/>
      </c:catAx>
      <c:valAx>
        <c:axId val="1597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171450</xdr:rowOff>
    </xdr:from>
    <xdr:to>
      <xdr:col>6</xdr:col>
      <xdr:colOff>1181100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25D5D-5B72-49EA-8146-831C8CB14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49530</xdr:rowOff>
    </xdr:from>
    <xdr:to>
      <xdr:col>12</xdr:col>
      <xdr:colOff>335280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AF0-AC96-4079-92EA-0DC1EA2E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41910</xdr:rowOff>
    </xdr:from>
    <xdr:to>
      <xdr:col>13</xdr:col>
      <xdr:colOff>434340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88CD-7175-4540-9C40-A0666C1A1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1.484581597222" createdVersion="7" refreshedVersion="7" minRefreshableVersion="3" recordCount="4114" xr:uid="{4118182B-2279-4B21-A540-A8AF9DCC227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523294444443" createdVersion="7" refreshedVersion="7" minRefreshableVersion="3" recordCount="4114" xr:uid="{1970FC33-0FC9-4852-B067-7F9DAA9C37B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Strobach" refreshedDate="44439.895700231478" createdVersion="7" refreshedVersion="7" minRefreshableVersion="3" recordCount="12" xr:uid="{8F861AD2-3665-4776-B59F-3CA6243B6829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8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7B10-8C87-4A8D-AC17-AA7E1FAFE3F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21">
    <chartFormat chart="3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2E6F-E761-4340-A04F-AD2FDD1F66EA}" name="Theater_Outcomes_Based_on_Launch_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10211-CF20-4809-9BD4-D6A6E0272CC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C14" sqref="C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" customWidth="1"/>
    <col min="17" max="17" width="41.109375" customWidth="1"/>
    <col min="18" max="18" width="12.21875" customWidth="1"/>
    <col min="19" max="19" width="22.109375" customWidth="1"/>
    <col min="20" max="20" width="20.33203125" customWidth="1"/>
  </cols>
  <sheetData>
    <row r="1" spans="1:21" s="9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(((I4099/60)/60)/24+DATE(1970,1,1))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77CA-0749-4A7A-8AD4-F2612F418DF6}">
  <dimension ref="A1:H18"/>
  <sheetViews>
    <sheetView workbookViewId="0">
      <selection activeCell="E2" sqref="E2"/>
    </sheetView>
  </sheetViews>
  <sheetFormatPr defaultRowHeight="14.4" x14ac:dyDescent="0.3"/>
  <cols>
    <col min="1" max="1" width="17.5546875" customWidth="1"/>
    <col min="2" max="2" width="17.33203125" customWidth="1"/>
    <col min="3" max="3" width="15.33203125" customWidth="1"/>
    <col min="4" max="4" width="16.109375" customWidth="1"/>
    <col min="5" max="5" width="13.6640625" customWidth="1"/>
    <col min="6" max="6" width="20" customWidth="1"/>
    <col min="7" max="7" width="16.44140625" customWidth="1"/>
    <col min="8" max="8" width="19.5546875" customWidth="1"/>
  </cols>
  <sheetData>
    <row r="1" spans="1:8" s="9" customFormat="1" x14ac:dyDescent="0.3">
      <c r="A1" s="9" t="s">
        <v>8379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3">
      <c r="A2" t="s">
        <v>8388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8389</v>
      </c>
      <c r="B3">
        <f>COUNTIFS(Kickstarter!$D:$D, "&gt;=1000", Kickstarter!F:F, "successful", Kickstarter!R:R, "plays", Kickstarter!$D:$D, "&lt;=4999")</f>
        <v>388</v>
      </c>
      <c r="C3">
        <f>COUNTIFS(Kickstarter!$D:$D, "&gt;=1000", Kickstarter!F:F, "failed", Kickstarter!R:R, "plays", Kickstarter!$D:$D, "&lt;=4999")</f>
        <v>146</v>
      </c>
      <c r="D3">
        <f>COUNTIFS(Kickstarter!$D:$D, "&gt;=1000", Kickstarter!F:F, "canceled", Kickstarter!R:R, "plays", Kickstarter!$D:$D, 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8390</v>
      </c>
      <c r="B4">
        <f>COUNTIFS(Kickstarter!$D:$D, "&gt;=5000", Kickstarter!F:F, "successful", Kickstarter!R:R, "plays", Kickstarter!$D:$D, "&lt;=9999")</f>
        <v>93</v>
      </c>
      <c r="C4">
        <f>COUNTIFS(Kickstarter!$D:$D, "&gt;=5000", Kickstarter!F:F, "failed", Kickstarter!R:R, "plays", Kickstarter!$D:$D, "&lt;=9999")</f>
        <v>76</v>
      </c>
      <c r="D4">
        <f>COUNTIFS(Kickstarter!$D:$D, "&gt;=5000", Kickstarter!F:F, "canceled", Kickstarter!R:R, "plays", 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8391</v>
      </c>
      <c r="B5">
        <f>COUNTIFS(Kickstarter!$D:$D, "&gt;=10000", Kickstarter!F:F, "successful", Kickstarter!R:R, "plays", Kickstarter!$D:$D, "&lt;=14999")</f>
        <v>39</v>
      </c>
      <c r="C5">
        <f>COUNTIFS(Kickstarter!$D:$D, "&gt;=10000", Kickstarter!F:F, "failed", Kickstarter!R:R, "plays", Kickstarter!$D:$D, "&lt;=14999")</f>
        <v>33</v>
      </c>
      <c r="D5">
        <f>COUNTIFS(Kickstarter!$D:$D, "&gt;=10000", Kickstarter!F:F, "canceled", Kickstarter!R:R, "plays", 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8392</v>
      </c>
      <c r="B6">
        <f>COUNTIFS(Kickstarter!$D:$D, "&gt;=15000", Kickstarter!F:F, "successful", Kickstarter!R:R, "plays", Kickstarter!$D:$D, "&lt;=19999")</f>
        <v>12</v>
      </c>
      <c r="C6">
        <f>COUNTIFS(Kickstarter!$D:$D, "&gt;=15000", Kickstarter!F:F, "failed", Kickstarter!R:R, "plays", Kickstarter!$D:$D, "&lt;=19999")</f>
        <v>12</v>
      </c>
      <c r="D6">
        <f>COUNTIFS(Kickstarter!$D:$D, "&gt;=15000", Kickstarter!F:F, "canceled", Kickstarter!R:R, "plays", 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8393</v>
      </c>
      <c r="B7">
        <f>COUNTIFS(Kickstarter!$D:$D, "&gt;=20000", Kickstarter!F:F, "successful", Kickstarter!R:R, "plays", Kickstarter!$D:$D, "&lt;=24999")</f>
        <v>9</v>
      </c>
      <c r="C7">
        <f>COUNTIFS(Kickstarter!$D:$D, "&gt;=20000", Kickstarter!F:F, "failed", Kickstarter!R:R, "plays", Kickstarter!$D:$D, "&lt;=24999")</f>
        <v>11</v>
      </c>
      <c r="D7">
        <f>COUNTIFS(Kickstarter!$D:$D, "&gt;=20000", Kickstarter!F:F, "canceled", Kickstarter!R:R, "plays", 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8394</v>
      </c>
      <c r="B8">
        <f>COUNTIFS(Kickstarter!$D:$D, "&gt;=25000", Kickstarter!F:F, "successful", Kickstarter!R:R, "plays", Kickstarter!$D:$D, "&lt;=29999")</f>
        <v>1</v>
      </c>
      <c r="C8">
        <f>COUNTIFS(Kickstarter!$D:$D, "&gt;=25000", Kickstarter!F:F, "failed", Kickstarter!R:R, "plays", Kickstarter!$D:$D, "&lt;=29999")</f>
        <v>4</v>
      </c>
      <c r="D8">
        <f>COUNTIFS(Kickstarter!$D:$D, "&gt;=25000", Kickstarter!F:F, "canceled", Kickstarter!R:R, "plays", 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8395</v>
      </c>
      <c r="B9">
        <f>COUNTIFS(Kickstarter!$D:$D, "&gt;=30000", Kickstarter!F:F, "successful", Kickstarter!R:R, "plays", Kickstarter!$D:$D, "&lt;=34999")</f>
        <v>3</v>
      </c>
      <c r="C9">
        <f>COUNTIFS(Kickstarter!$D:$D, "&gt;=30000", Kickstarter!F:F, "failed", Kickstarter!R:R, "plays", Kickstarter!$D:$D, "&lt;=34999")</f>
        <v>8</v>
      </c>
      <c r="D9">
        <f>COUNTIFS(Kickstarter!$D:$D, "&gt;=30000", Kickstarter!F:F, "canceled", Kickstarter!R:R, "plays", 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8396</v>
      </c>
      <c r="B10">
        <f>COUNTIFS(Kickstarter!$D:$D, "&gt;=35000", Kickstarter!F:F, "successful", Kickstarter!R:R, "plays", Kickstarter!$D:$D, "&lt;=39999")</f>
        <v>4</v>
      </c>
      <c r="C10">
        <f>COUNTIFS(Kickstarter!$D:$D, "&gt;=35000", Kickstarter!F:F, "failed", Kickstarter!R:R, "plays", Kickstarter!$D:$D, "&lt;=39999")</f>
        <v>2</v>
      </c>
      <c r="D10">
        <f>COUNTIFS(Kickstarter!$D:$D, "&gt;=35000", Kickstarter!F:F, "canceled", Kickstarter!R:R, "plays", 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8397</v>
      </c>
      <c r="B11">
        <f>COUNTIFS(Kickstarter!$D:$D, "&gt;=40000", Kickstarter!F:F, "successful", Kickstarter!R:R, "plays", Kickstarter!$D:$D, "&lt;=44999")</f>
        <v>2</v>
      </c>
      <c r="C11">
        <f>COUNTIFS(Kickstarter!$D:$D, "&gt;=40000", Kickstarter!F:F, "failed", Kickstarter!R:R, "plays", Kickstarter!$D:$D, "&lt;=44999")</f>
        <v>1</v>
      </c>
      <c r="D11">
        <f>COUNTIFS(Kickstarter!$D:$D, "&gt;=40000", Kickstarter!F:F, "canceled", Kickstarter!R:R, "plays", 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8398</v>
      </c>
      <c r="B12">
        <f>COUNTIFS(Kickstarter!$D:$D, "&gt;=45000", Kickstarter!F:F, "successful", Kickstarter!R:R, "plays", Kickstarter!$D:$D, "&lt;=49999")</f>
        <v>0</v>
      </c>
      <c r="C12">
        <f>COUNTIFS(Kickstarter!$D:$D, "&gt;=45000", Kickstarter!F:F, "failed", Kickstarter!R:R, "plays", Kickstarter!$D:$D, "&lt;=49999")</f>
        <v>1</v>
      </c>
      <c r="D12">
        <f>COUNTIFS(Kickstarter!$D:$D, "&gt;=45000", Kickstarter!F:F, "canceled", Kickstarter!R:R, "plays", 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ht="3" customHeight="1" x14ac:dyDescent="0.3">
      <c r="A13" t="s">
        <v>8399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"plays", Kickstarter!$D:$D,)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hidden="1" x14ac:dyDescent="0.3"/>
    <row r="15" spans="1:8" hidden="1" x14ac:dyDescent="0.3"/>
    <row r="16" spans="1:8" hidden="1" x14ac:dyDescent="0.3"/>
    <row r="17" hidden="1" x14ac:dyDescent="0.3"/>
    <row r="18" hidden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8C6C-0FD4-4B79-B86F-4CB9650A4F3E}">
  <dimension ref="A3:D16"/>
  <sheetViews>
    <sheetView workbookViewId="0">
      <selection activeCell="D13" sqref="D13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22.5546875" bestFit="1" customWidth="1"/>
    <col min="6" max="6" width="26.44140625" bestFit="1" customWidth="1"/>
    <col min="7" max="7" width="25.44140625" bestFit="1" customWidth="1"/>
    <col min="8" max="8" width="26.44140625" bestFit="1" customWidth="1"/>
    <col min="9" max="9" width="25.44140625" bestFit="1" customWidth="1"/>
    <col min="10" max="10" width="26.44140625" bestFit="1" customWidth="1"/>
    <col min="11" max="11" width="25.44140625" bestFit="1" customWidth="1"/>
    <col min="12" max="12" width="26.44140625" bestFit="1" customWidth="1"/>
    <col min="13" max="13" width="25.44140625" bestFit="1" customWidth="1"/>
    <col min="14" max="14" width="26.44140625" bestFit="1" customWidth="1"/>
    <col min="15" max="15" width="25.44140625" bestFit="1" customWidth="1"/>
    <col min="16" max="16" width="26.44140625" bestFit="1" customWidth="1"/>
    <col min="17" max="17" width="25.44140625" bestFit="1" customWidth="1"/>
    <col min="18" max="18" width="26.44140625" bestFit="1" customWidth="1"/>
    <col min="19" max="19" width="25.44140625" bestFit="1" customWidth="1"/>
    <col min="20" max="20" width="26.44140625" bestFit="1" customWidth="1"/>
    <col min="21" max="21" width="25.44140625" bestFit="1" customWidth="1"/>
    <col min="22" max="22" width="26.44140625" bestFit="1" customWidth="1"/>
    <col min="23" max="23" width="25.44140625" bestFit="1" customWidth="1"/>
    <col min="24" max="24" width="31.21875" bestFit="1" customWidth="1"/>
    <col min="25" max="25" width="30.21875" bestFit="1" customWidth="1"/>
    <col min="26" max="26" width="5" bestFit="1" customWidth="1"/>
    <col min="27" max="28" width="7.6640625" bestFit="1" customWidth="1"/>
    <col min="29" max="29" width="5" bestFit="1" customWidth="1"/>
    <col min="30" max="31" width="7.6640625" bestFit="1" customWidth="1"/>
    <col min="32" max="32" width="5" bestFit="1" customWidth="1"/>
    <col min="33" max="34" width="7.6640625" bestFit="1" customWidth="1"/>
    <col min="35" max="35" width="10.77734375" bestFit="1" customWidth="1"/>
  </cols>
  <sheetData>
    <row r="3" spans="1:4" x14ac:dyDescent="0.3">
      <c r="A3" s="12" t="s">
        <v>8362</v>
      </c>
      <c r="B3" t="s">
        <v>8400</v>
      </c>
      <c r="C3" t="s">
        <v>8401</v>
      </c>
      <c r="D3" t="s">
        <v>8402</v>
      </c>
    </row>
    <row r="4" spans="1:4" x14ac:dyDescent="0.3">
      <c r="A4" s="13" t="s">
        <v>8388</v>
      </c>
      <c r="B4" s="14">
        <v>76</v>
      </c>
      <c r="C4" s="14">
        <v>24</v>
      </c>
      <c r="D4" s="14">
        <v>0</v>
      </c>
    </row>
    <row r="5" spans="1:4" x14ac:dyDescent="0.3">
      <c r="A5" s="13" t="s">
        <v>8389</v>
      </c>
      <c r="B5" s="14">
        <v>73</v>
      </c>
      <c r="C5" s="14">
        <v>27</v>
      </c>
      <c r="D5" s="14">
        <v>0</v>
      </c>
    </row>
    <row r="6" spans="1:4" x14ac:dyDescent="0.3">
      <c r="A6" s="13" t="s">
        <v>8390</v>
      </c>
      <c r="B6" s="14">
        <v>55</v>
      </c>
      <c r="C6" s="14">
        <v>45</v>
      </c>
      <c r="D6" s="14">
        <v>0</v>
      </c>
    </row>
    <row r="7" spans="1:4" x14ac:dyDescent="0.3">
      <c r="A7" s="13" t="s">
        <v>8391</v>
      </c>
      <c r="B7" s="14">
        <v>54</v>
      </c>
      <c r="C7" s="14">
        <v>46</v>
      </c>
      <c r="D7" s="14">
        <v>0</v>
      </c>
    </row>
    <row r="8" spans="1:4" x14ac:dyDescent="0.3">
      <c r="A8" s="13" t="s">
        <v>8392</v>
      </c>
      <c r="B8" s="14">
        <v>50</v>
      </c>
      <c r="C8" s="14">
        <v>50</v>
      </c>
      <c r="D8" s="14">
        <v>0</v>
      </c>
    </row>
    <row r="9" spans="1:4" x14ac:dyDescent="0.3">
      <c r="A9" s="13" t="s">
        <v>8393</v>
      </c>
      <c r="B9" s="14">
        <v>45</v>
      </c>
      <c r="C9" s="14">
        <v>55</v>
      </c>
      <c r="D9" s="14">
        <v>0</v>
      </c>
    </row>
    <row r="10" spans="1:4" x14ac:dyDescent="0.3">
      <c r="A10" s="13" t="s">
        <v>8394</v>
      </c>
      <c r="B10" s="14">
        <v>20</v>
      </c>
      <c r="C10" s="14">
        <v>80</v>
      </c>
      <c r="D10" s="14">
        <v>0</v>
      </c>
    </row>
    <row r="11" spans="1:4" x14ac:dyDescent="0.3">
      <c r="A11" s="13" t="s">
        <v>8395</v>
      </c>
      <c r="B11" s="14">
        <v>27</v>
      </c>
      <c r="C11" s="14">
        <v>73</v>
      </c>
      <c r="D11" s="14">
        <v>0</v>
      </c>
    </row>
    <row r="12" spans="1:4" x14ac:dyDescent="0.3">
      <c r="A12" s="13" t="s">
        <v>8396</v>
      </c>
      <c r="B12" s="14">
        <v>67</v>
      </c>
      <c r="C12" s="14">
        <v>33</v>
      </c>
      <c r="D12" s="14">
        <v>0</v>
      </c>
    </row>
    <row r="13" spans="1:4" x14ac:dyDescent="0.3">
      <c r="A13" s="13" t="s">
        <v>8397</v>
      </c>
      <c r="B13" s="14">
        <v>67</v>
      </c>
      <c r="C13" s="14">
        <v>33</v>
      </c>
      <c r="D13" s="14">
        <v>0</v>
      </c>
    </row>
    <row r="14" spans="1:4" x14ac:dyDescent="0.3">
      <c r="A14" s="13" t="s">
        <v>8398</v>
      </c>
      <c r="B14" s="14">
        <v>0</v>
      </c>
      <c r="C14" s="14">
        <v>100</v>
      </c>
      <c r="D14" s="14">
        <v>0</v>
      </c>
    </row>
    <row r="15" spans="1:4" x14ac:dyDescent="0.3">
      <c r="A15" s="13" t="s">
        <v>8399</v>
      </c>
      <c r="B15" s="14">
        <v>13</v>
      </c>
      <c r="C15" s="14">
        <v>88</v>
      </c>
      <c r="D15" s="14">
        <v>0</v>
      </c>
    </row>
    <row r="16" spans="1:4" x14ac:dyDescent="0.3">
      <c r="A16" s="13" t="s">
        <v>8361</v>
      </c>
      <c r="B16" s="14">
        <v>547</v>
      </c>
      <c r="C16" s="14">
        <v>654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C2CD-76DA-4FA3-BED3-F2D265C41EB1}">
  <dimension ref="A1:E18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2" bestFit="1" customWidth="1"/>
    <col min="13" max="13" width="9.6640625" bestFit="1" customWidth="1"/>
    <col min="14" max="19" width="11.21875" bestFit="1" customWidth="1"/>
    <col min="20" max="20" width="9.6640625" bestFit="1" customWidth="1"/>
    <col min="21" max="26" width="11.21875" bestFit="1" customWidth="1"/>
    <col min="27" max="27" width="9.6640625" bestFit="1" customWidth="1"/>
    <col min="28" max="33" width="11.21875" bestFit="1" customWidth="1"/>
    <col min="34" max="34" width="9.6640625" bestFit="1" customWidth="1"/>
    <col min="35" max="43" width="12" bestFit="1" customWidth="1"/>
    <col min="44" max="44" width="9.6640625" bestFit="1" customWidth="1"/>
    <col min="45" max="53" width="12" bestFit="1" customWidth="1"/>
    <col min="54" max="54" width="9.6640625" bestFit="1" customWidth="1"/>
    <col min="55" max="63" width="12" bestFit="1" customWidth="1"/>
    <col min="64" max="64" width="9.6640625" bestFit="1" customWidth="1"/>
    <col min="65" max="73" width="12" bestFit="1" customWidth="1"/>
    <col min="74" max="74" width="9.6640625" bestFit="1" customWidth="1"/>
    <col min="75" max="75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61FA-4D49-4984-AD7C-BE15C77FCF94}">
  <dimension ref="A3:F17"/>
  <sheetViews>
    <sheetView tabSelected="1" workbookViewId="0">
      <selection activeCell="T8" sqref="T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vs Goals</vt:lpstr>
      <vt:lpstr>Theater Outcomes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Strobach</cp:lastModifiedBy>
  <dcterms:created xsi:type="dcterms:W3CDTF">2017-04-20T15:17:24Z</dcterms:created>
  <dcterms:modified xsi:type="dcterms:W3CDTF">2021-09-02T11:41:26Z</dcterms:modified>
</cp:coreProperties>
</file>