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drawings/drawing11.xml" ContentType="application/vnd.openxmlformats-officedocument.drawing+xml"/>
  <Override PartName="/xl/tables/table11.xml" ContentType="application/vnd.openxmlformats-officedocument.spreadsheetml.table+xml"/>
  <Override PartName="/xl/drawings/drawing12.xml" ContentType="application/vnd.openxmlformats-officedocument.drawing+xml"/>
  <Override PartName="/xl/tables/table1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e8a61ec622112f/Desktop/Dushii- project/Dushii-Attendece(powerbi^Mexcel)/"/>
    </mc:Choice>
  </mc:AlternateContent>
  <xr:revisionPtr revIDLastSave="1477" documentId="8_{885D2095-89B1-445F-8FC2-60B3A5CD53E2}" xr6:coauthVersionLast="47" xr6:coauthVersionMax="47" xr10:uidLastSave="{CAEEF1DA-7898-4A30-AEB8-1A9C9CAA0C6D}"/>
  <bookViews>
    <workbookView minimized="1" xWindow="3504" yWindow="3360" windowWidth="17280" windowHeight="8880" xr2:uid="{AAF85427-5681-4ABB-B3E4-92C3F0E7B290}"/>
  </bookViews>
  <sheets>
    <sheet name="Data" sheetId="1" r:id="rId1"/>
    <sheet name="Jan" sheetId="2" r:id="rId2"/>
    <sheet name="Feb" sheetId="4" r:id="rId3"/>
    <sheet name="Mar" sheetId="5" r:id="rId4"/>
    <sheet name="Apr" sheetId="6" r:id="rId5"/>
    <sheet name="May" sheetId="7" r:id="rId6"/>
    <sheet name="Jun" sheetId="8" r:id="rId7"/>
    <sheet name="Jul" sheetId="9" r:id="rId8"/>
    <sheet name="Aug" sheetId="10" r:id="rId9"/>
    <sheet name="Sep" sheetId="11" r:id="rId10"/>
    <sheet name="Oct" sheetId="12" r:id="rId11"/>
    <sheet name="Nov" sheetId="13" r:id="rId12"/>
    <sheet name="Dec" sheetId="14" r:id="rId13"/>
    <sheet name="Rough" sheetId="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O7" i="4" l="1"/>
  <c r="AP7" i="4"/>
  <c r="AN7" i="4"/>
  <c r="AN8" i="4"/>
  <c r="AO8" i="4" s="1"/>
  <c r="AP8" i="4" s="1"/>
  <c r="S9" i="8"/>
  <c r="Z9" i="8"/>
  <c r="AG9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L8" i="14"/>
  <c r="L7" i="14"/>
  <c r="M5" i="14"/>
  <c r="K5" i="14"/>
  <c r="AU27" i="14" s="1"/>
  <c r="J5" i="14"/>
  <c r="BA26" i="14" s="1"/>
  <c r="BD26" i="14" s="1"/>
  <c r="L8" i="13"/>
  <c r="L7" i="13" s="1"/>
  <c r="M5" i="13"/>
  <c r="J5" i="13" s="1"/>
  <c r="K5" i="13"/>
  <c r="AU27" i="13" s="1"/>
  <c r="L8" i="12"/>
  <c r="L7" i="12" s="1"/>
  <c r="M5" i="12"/>
  <c r="K5" i="12"/>
  <c r="AU22" i="12" s="1"/>
  <c r="J5" i="12"/>
  <c r="BA8" i="12" s="1"/>
  <c r="BD8" i="12" s="1"/>
  <c r="AU26" i="11"/>
  <c r="AU25" i="11"/>
  <c r="AU15" i="11"/>
  <c r="AU14" i="11"/>
  <c r="L8" i="11"/>
  <c r="M5" i="11"/>
  <c r="K5" i="11"/>
  <c r="AU24" i="11" s="1"/>
  <c r="J5" i="11"/>
  <c r="BA8" i="11" s="1"/>
  <c r="BD8" i="11" s="1"/>
  <c r="L8" i="10"/>
  <c r="M5" i="10"/>
  <c r="J5" i="10" s="1"/>
  <c r="K5" i="10"/>
  <c r="AU16" i="10" s="1"/>
  <c r="AU26" i="9"/>
  <c r="AU25" i="9"/>
  <c r="AU19" i="9"/>
  <c r="AU12" i="9"/>
  <c r="AU11" i="9"/>
  <c r="L8" i="9"/>
  <c r="L7" i="9"/>
  <c r="M5" i="9"/>
  <c r="K5" i="9"/>
  <c r="AU18" i="9" s="1"/>
  <c r="J5" i="9"/>
  <c r="BA27" i="9" s="1"/>
  <c r="BD27" i="9" s="1"/>
  <c r="L8" i="8"/>
  <c r="M5" i="8"/>
  <c r="J5" i="8" s="1"/>
  <c r="K5" i="8"/>
  <c r="AU8" i="8" s="1"/>
  <c r="BA19" i="7"/>
  <c r="L8" i="7"/>
  <c r="M5" i="7"/>
  <c r="J5" i="7" s="1"/>
  <c r="BA15" i="7" s="1"/>
  <c r="K5" i="7"/>
  <c r="AU19" i="7" s="1"/>
  <c r="L8" i="6"/>
  <c r="L7" i="6" s="1"/>
  <c r="M5" i="6"/>
  <c r="J5" i="6" s="1"/>
  <c r="K5" i="6"/>
  <c r="AU17" i="6" s="1"/>
  <c r="BA20" i="5"/>
  <c r="BD20" i="5" s="1"/>
  <c r="L8" i="5"/>
  <c r="M8" i="5" s="1"/>
  <c r="L7" i="5"/>
  <c r="M5" i="5"/>
  <c r="K5" i="5"/>
  <c r="AU18" i="5" s="1"/>
  <c r="J5" i="5"/>
  <c r="BA18" i="5" s="1"/>
  <c r="BA26" i="4"/>
  <c r="AU26" i="4"/>
  <c r="AU24" i="4"/>
  <c r="AU19" i="4"/>
  <c r="AU18" i="4"/>
  <c r="BA10" i="4"/>
  <c r="BD10" i="4" s="1"/>
  <c r="AU9" i="4"/>
  <c r="L8" i="4"/>
  <c r="L7" i="4" s="1"/>
  <c r="M5" i="4"/>
  <c r="K5" i="4"/>
  <c r="AU15" i="4" s="1"/>
  <c r="J5" i="4"/>
  <c r="BA14" i="4" s="1"/>
  <c r="BD14" i="4" s="1"/>
  <c r="K5" i="2"/>
  <c r="AU8" i="2" s="1"/>
  <c r="M5" i="2"/>
  <c r="J5" i="2" s="1"/>
  <c r="BA11" i="2" s="1"/>
  <c r="BD11" i="2" s="1"/>
  <c r="L8" i="2"/>
  <c r="L7" i="2" s="1"/>
  <c r="BA22" i="13" l="1"/>
  <c r="BD22" i="13" s="1"/>
  <c r="BA16" i="13"/>
  <c r="BD16" i="13" s="1"/>
  <c r="BA10" i="13"/>
  <c r="BD10" i="13" s="1"/>
  <c r="BA26" i="8"/>
  <c r="BD26" i="8" s="1"/>
  <c r="BA14" i="8"/>
  <c r="BD14" i="8" s="1"/>
  <c r="BA8" i="8"/>
  <c r="BD8" i="8" s="1"/>
  <c r="BA24" i="8"/>
  <c r="BD24" i="8" s="1"/>
  <c r="BA16" i="8"/>
  <c r="BD16" i="8" s="1"/>
  <c r="M8" i="8"/>
  <c r="M7" i="8" s="1"/>
  <c r="BA12" i="14"/>
  <c r="BD12" i="14" s="1"/>
  <c r="AU20" i="14"/>
  <c r="AU13" i="14"/>
  <c r="BA20" i="14"/>
  <c r="BD20" i="14" s="1"/>
  <c r="AU14" i="14"/>
  <c r="AU21" i="14"/>
  <c r="BA14" i="14"/>
  <c r="BD14" i="14" s="1"/>
  <c r="M8" i="14"/>
  <c r="N8" i="14" s="1"/>
  <c r="O8" i="14" s="1"/>
  <c r="P8" i="14" s="1"/>
  <c r="P7" i="14" s="1"/>
  <c r="BA22" i="14"/>
  <c r="BD22" i="14" s="1"/>
  <c r="AU8" i="14"/>
  <c r="AU15" i="14"/>
  <c r="AU23" i="14"/>
  <c r="AU9" i="14"/>
  <c r="AU16" i="14"/>
  <c r="AU24" i="14"/>
  <c r="BA16" i="14"/>
  <c r="BD16" i="14" s="1"/>
  <c r="AU25" i="14"/>
  <c r="BA10" i="14"/>
  <c r="BD10" i="14" s="1"/>
  <c r="AU17" i="14"/>
  <c r="AU22" i="14"/>
  <c r="AU10" i="14"/>
  <c r="AU26" i="14"/>
  <c r="AU11" i="14"/>
  <c r="AU18" i="14"/>
  <c r="AU12" i="14"/>
  <c r="AU19" i="14"/>
  <c r="AU17" i="13"/>
  <c r="AU10" i="13"/>
  <c r="AU22" i="13"/>
  <c r="AU23" i="13"/>
  <c r="AU13" i="13"/>
  <c r="BA26" i="13"/>
  <c r="BD26" i="13" s="1"/>
  <c r="M8" i="13"/>
  <c r="AU8" i="13"/>
  <c r="AU17" i="12"/>
  <c r="M8" i="12"/>
  <c r="M7" i="12" s="1"/>
  <c r="AU18" i="12"/>
  <c r="AU15" i="12"/>
  <c r="AU27" i="12"/>
  <c r="AU16" i="12"/>
  <c r="AU8" i="12"/>
  <c r="AU19" i="12"/>
  <c r="AU20" i="12"/>
  <c r="AU11" i="12"/>
  <c r="AU23" i="12"/>
  <c r="AU12" i="12"/>
  <c r="AU24" i="12"/>
  <c r="AU13" i="12"/>
  <c r="AU25" i="12"/>
  <c r="AU14" i="12"/>
  <c r="AU26" i="12"/>
  <c r="AU9" i="12"/>
  <c r="AU21" i="12"/>
  <c r="AU10" i="12"/>
  <c r="AU16" i="11"/>
  <c r="AU27" i="11"/>
  <c r="AU17" i="11"/>
  <c r="M8" i="11"/>
  <c r="N8" i="11" s="1"/>
  <c r="O8" i="11" s="1"/>
  <c r="O7" i="11" s="1"/>
  <c r="AU18" i="11"/>
  <c r="AU8" i="11"/>
  <c r="BA18" i="11"/>
  <c r="BD18" i="11" s="1"/>
  <c r="AU19" i="11"/>
  <c r="AU9" i="11"/>
  <c r="AU20" i="11"/>
  <c r="AU10" i="11"/>
  <c r="AU21" i="11"/>
  <c r="AU11" i="11"/>
  <c r="AU22" i="11"/>
  <c r="AU12" i="11"/>
  <c r="AU23" i="11"/>
  <c r="AU13" i="11"/>
  <c r="BA16" i="10"/>
  <c r="BA20" i="10"/>
  <c r="BA22" i="10"/>
  <c r="BA14" i="10"/>
  <c r="BA10" i="10"/>
  <c r="BD10" i="10" s="1"/>
  <c r="M8" i="10"/>
  <c r="BA12" i="9"/>
  <c r="AU20" i="9"/>
  <c r="BA26" i="9"/>
  <c r="BD26" i="9" s="1"/>
  <c r="AU13" i="9"/>
  <c r="BA20" i="9"/>
  <c r="BD20" i="9" s="1"/>
  <c r="AU27" i="9"/>
  <c r="AU22" i="9"/>
  <c r="M8" i="9"/>
  <c r="AU15" i="9"/>
  <c r="BA22" i="9"/>
  <c r="BD22" i="9" s="1"/>
  <c r="AU8" i="9"/>
  <c r="AU16" i="9"/>
  <c r="BA8" i="9"/>
  <c r="BA16" i="9"/>
  <c r="BD16" i="9" s="1"/>
  <c r="AU23" i="9"/>
  <c r="AU9" i="9"/>
  <c r="AU17" i="9"/>
  <c r="AU24" i="9"/>
  <c r="AU14" i="9"/>
  <c r="AU21" i="9"/>
  <c r="BA14" i="9"/>
  <c r="BD14" i="9" s="1"/>
  <c r="AU10" i="9"/>
  <c r="BA24" i="9"/>
  <c r="BD24" i="9" s="1"/>
  <c r="BA10" i="9"/>
  <c r="BD10" i="9" s="1"/>
  <c r="BA18" i="9"/>
  <c r="BD18" i="9" s="1"/>
  <c r="AU13" i="8"/>
  <c r="AU27" i="8"/>
  <c r="AU15" i="8"/>
  <c r="AU9" i="8"/>
  <c r="AU22" i="8"/>
  <c r="AU10" i="8"/>
  <c r="AU23" i="8"/>
  <c r="AU12" i="8"/>
  <c r="BA18" i="8"/>
  <c r="BD18" i="8" s="1"/>
  <c r="AU25" i="8"/>
  <c r="AU26" i="8"/>
  <c r="AU21" i="8"/>
  <c r="AU16" i="8"/>
  <c r="AU11" i="8"/>
  <c r="AU24" i="8"/>
  <c r="AU17" i="8"/>
  <c r="BA12" i="8"/>
  <c r="BD12" i="8" s="1"/>
  <c r="AU20" i="8"/>
  <c r="L7" i="8"/>
  <c r="L16" i="8" s="1"/>
  <c r="AU14" i="8"/>
  <c r="BA20" i="8"/>
  <c r="BD20" i="8" s="1"/>
  <c r="AU10" i="7"/>
  <c r="AU11" i="7"/>
  <c r="AU20" i="7"/>
  <c r="AU12" i="7"/>
  <c r="AU21" i="7"/>
  <c r="BA12" i="7"/>
  <c r="AU22" i="7"/>
  <c r="AU13" i="7"/>
  <c r="AU23" i="7"/>
  <c r="AU14" i="7"/>
  <c r="AU24" i="7"/>
  <c r="AU15" i="7"/>
  <c r="AU25" i="7"/>
  <c r="AU16" i="7"/>
  <c r="AU27" i="7"/>
  <c r="AU18" i="7"/>
  <c r="AU8" i="7"/>
  <c r="BA18" i="7"/>
  <c r="BD18" i="7" s="1"/>
  <c r="AU26" i="7"/>
  <c r="AU17" i="7"/>
  <c r="AU9" i="7"/>
  <c r="BA12" i="6"/>
  <c r="BD12" i="6" s="1"/>
  <c r="BA8" i="6"/>
  <c r="AU25" i="6"/>
  <c r="AU14" i="6"/>
  <c r="AU20" i="6"/>
  <c r="AU24" i="6"/>
  <c r="M8" i="6"/>
  <c r="M7" i="6" s="1"/>
  <c r="AU8" i="6"/>
  <c r="AU26" i="6"/>
  <c r="AU27" i="6"/>
  <c r="AU16" i="6"/>
  <c r="AU19" i="6"/>
  <c r="N8" i="5"/>
  <c r="N7" i="5" s="1"/>
  <c r="M7" i="5"/>
  <c r="AU9" i="5"/>
  <c r="AU20" i="5"/>
  <c r="AU10" i="5"/>
  <c r="BA12" i="5"/>
  <c r="BD12" i="5" s="1"/>
  <c r="AU21" i="5"/>
  <c r="AU13" i="5"/>
  <c r="AU14" i="5"/>
  <c r="AU15" i="5"/>
  <c r="AU17" i="5"/>
  <c r="AU27" i="5"/>
  <c r="AU22" i="5"/>
  <c r="AU23" i="5"/>
  <c r="AU8" i="5"/>
  <c r="AU19" i="5"/>
  <c r="AU13" i="4"/>
  <c r="AU22" i="4"/>
  <c r="AU8" i="4"/>
  <c r="BA22" i="4"/>
  <c r="BD22" i="4" s="1"/>
  <c r="AU20" i="4"/>
  <c r="BA12" i="4"/>
  <c r="BD12" i="4" s="1"/>
  <c r="AU14" i="4"/>
  <c r="AU12" i="4"/>
  <c r="BA20" i="4"/>
  <c r="BA8" i="4"/>
  <c r="BD8" i="4" s="1"/>
  <c r="BA27" i="14"/>
  <c r="BA25" i="14"/>
  <c r="BA23" i="14"/>
  <c r="BA21" i="14"/>
  <c r="BA19" i="14"/>
  <c r="BA17" i="14"/>
  <c r="BA15" i="14"/>
  <c r="BA13" i="14"/>
  <c r="BA11" i="14"/>
  <c r="BA9" i="14"/>
  <c r="BA18" i="14"/>
  <c r="BA8" i="14"/>
  <c r="BA24" i="14"/>
  <c r="AU19" i="13"/>
  <c r="AU18" i="13"/>
  <c r="AU20" i="13"/>
  <c r="AU21" i="13"/>
  <c r="AU12" i="13"/>
  <c r="AU26" i="13"/>
  <c r="AU11" i="13"/>
  <c r="AU24" i="13"/>
  <c r="AU16" i="13"/>
  <c r="AU15" i="13"/>
  <c r="AU9" i="13"/>
  <c r="AU14" i="13"/>
  <c r="AU25" i="13"/>
  <c r="BA27" i="13"/>
  <c r="BA25" i="13"/>
  <c r="BA23" i="13"/>
  <c r="BA21" i="13"/>
  <c r="BA19" i="13"/>
  <c r="BA17" i="13"/>
  <c r="BA15" i="13"/>
  <c r="BA13" i="13"/>
  <c r="BA11" i="13"/>
  <c r="BA9" i="13"/>
  <c r="BA24" i="13"/>
  <c r="BA12" i="13"/>
  <c r="BA20" i="13"/>
  <c r="BA14" i="13"/>
  <c r="BA8" i="13"/>
  <c r="BA18" i="13"/>
  <c r="N8" i="12"/>
  <c r="BA27" i="12"/>
  <c r="BA25" i="12"/>
  <c r="BA23" i="12"/>
  <c r="BA21" i="12"/>
  <c r="BA19" i="12"/>
  <c r="BA17" i="12"/>
  <c r="BA15" i="12"/>
  <c r="BA13" i="12"/>
  <c r="BA11" i="12"/>
  <c r="BA9" i="12"/>
  <c r="BA26" i="12"/>
  <c r="BA24" i="12"/>
  <c r="BA22" i="12"/>
  <c r="BA20" i="12"/>
  <c r="BA18" i="12"/>
  <c r="BA16" i="12"/>
  <c r="BA14" i="12"/>
  <c r="BA12" i="12"/>
  <c r="BA10" i="12"/>
  <c r="N7" i="11"/>
  <c r="P8" i="11"/>
  <c r="L7" i="11"/>
  <c r="BA27" i="11"/>
  <c r="BA25" i="11"/>
  <c r="BA23" i="11"/>
  <c r="BA21" i="11"/>
  <c r="BA19" i="11"/>
  <c r="BA17" i="11"/>
  <c r="BA15" i="11"/>
  <c r="BA13" i="11"/>
  <c r="BA11" i="11"/>
  <c r="BA9" i="11"/>
  <c r="BA22" i="11"/>
  <c r="BA10" i="11"/>
  <c r="BA24" i="11"/>
  <c r="BA12" i="11"/>
  <c r="BA14" i="11"/>
  <c r="BA26" i="11"/>
  <c r="BA20" i="11"/>
  <c r="BA16" i="11"/>
  <c r="N8" i="10"/>
  <c r="M7" i="10"/>
  <c r="BD16" i="10"/>
  <c r="BD22" i="10"/>
  <c r="AU27" i="10"/>
  <c r="AU25" i="10"/>
  <c r="AU23" i="10"/>
  <c r="AU21" i="10"/>
  <c r="AU19" i="10"/>
  <c r="AU17" i="10"/>
  <c r="AU15" i="10"/>
  <c r="AU13" i="10"/>
  <c r="AU11" i="10"/>
  <c r="AU9" i="10"/>
  <c r="AU12" i="10"/>
  <c r="AU18" i="10"/>
  <c r="AU26" i="10"/>
  <c r="L7" i="10"/>
  <c r="AU10" i="10"/>
  <c r="AU14" i="10"/>
  <c r="AU20" i="10"/>
  <c r="AU8" i="10"/>
  <c r="AU22" i="10"/>
  <c r="BD14" i="10"/>
  <c r="BD20" i="10"/>
  <c r="AU24" i="10"/>
  <c r="BA27" i="10"/>
  <c r="BA25" i="10"/>
  <c r="BA23" i="10"/>
  <c r="BA21" i="10"/>
  <c r="BA19" i="10"/>
  <c r="BA17" i="10"/>
  <c r="BA15" i="10"/>
  <c r="BA13" i="10"/>
  <c r="BA11" i="10"/>
  <c r="BA9" i="10"/>
  <c r="BA26" i="10"/>
  <c r="BA8" i="10"/>
  <c r="BA12" i="10"/>
  <c r="BA24" i="10"/>
  <c r="BA18" i="10"/>
  <c r="BD12" i="9"/>
  <c r="BD8" i="9"/>
  <c r="BA9" i="9"/>
  <c r="BA11" i="9"/>
  <c r="BA13" i="9"/>
  <c r="BA15" i="9"/>
  <c r="BA17" i="9"/>
  <c r="BA19" i="9"/>
  <c r="BA21" i="9"/>
  <c r="BA23" i="9"/>
  <c r="BA25" i="9"/>
  <c r="N8" i="8"/>
  <c r="BA27" i="8"/>
  <c r="BA25" i="8"/>
  <c r="BA23" i="8"/>
  <c r="BA21" i="8"/>
  <c r="BA19" i="8"/>
  <c r="BA17" i="8"/>
  <c r="BA15" i="8"/>
  <c r="BA13" i="8"/>
  <c r="BA11" i="8"/>
  <c r="BA9" i="8"/>
  <c r="AU18" i="8"/>
  <c r="AU19" i="8"/>
  <c r="BA10" i="8"/>
  <c r="BA22" i="8"/>
  <c r="BD15" i="7"/>
  <c r="L7" i="7"/>
  <c r="M8" i="7"/>
  <c r="BD19" i="7"/>
  <c r="BD12" i="7"/>
  <c r="BA11" i="7"/>
  <c r="BA20" i="7"/>
  <c r="BA24" i="7"/>
  <c r="BA9" i="7"/>
  <c r="BA21" i="7"/>
  <c r="BA10" i="7"/>
  <c r="BA23" i="7"/>
  <c r="BA13" i="7"/>
  <c r="BA27" i="7"/>
  <c r="BA26" i="7"/>
  <c r="BA8" i="7"/>
  <c r="BA25" i="7"/>
  <c r="BA17" i="7"/>
  <c r="BA14" i="7"/>
  <c r="BA22" i="7"/>
  <c r="BA16" i="7"/>
  <c r="BA27" i="6"/>
  <c r="BA25" i="6"/>
  <c r="BA23" i="6"/>
  <c r="BA21" i="6"/>
  <c r="BA19" i="6"/>
  <c r="BA17" i="6"/>
  <c r="BA15" i="6"/>
  <c r="BA13" i="6"/>
  <c r="BA11" i="6"/>
  <c r="BA9" i="6"/>
  <c r="BA22" i="6"/>
  <c r="BA18" i="6"/>
  <c r="BA24" i="6"/>
  <c r="BA26" i="6"/>
  <c r="BA16" i="6"/>
  <c r="BA10" i="6"/>
  <c r="BA20" i="6"/>
  <c r="AU11" i="6"/>
  <c r="BA14" i="6"/>
  <c r="AU15" i="6"/>
  <c r="AU21" i="6"/>
  <c r="AU10" i="6"/>
  <c r="AU12" i="6"/>
  <c r="AU18" i="6"/>
  <c r="AU23" i="6"/>
  <c r="AU22" i="6"/>
  <c r="AU9" i="6"/>
  <c r="BD8" i="6"/>
  <c r="AU13" i="6"/>
  <c r="BD18" i="5"/>
  <c r="M18" i="5"/>
  <c r="M13" i="5"/>
  <c r="M17" i="5"/>
  <c r="M28" i="5"/>
  <c r="M15" i="5"/>
  <c r="M20" i="5"/>
  <c r="M10" i="5"/>
  <c r="M14" i="5"/>
  <c r="M22" i="5"/>
  <c r="M21" i="5"/>
  <c r="M24" i="5"/>
  <c r="M23" i="5"/>
  <c r="M12" i="5"/>
  <c r="O8" i="5"/>
  <c r="M9" i="5"/>
  <c r="M11" i="5"/>
  <c r="BA27" i="5"/>
  <c r="BA25" i="5"/>
  <c r="BA23" i="5"/>
  <c r="BA21" i="5"/>
  <c r="BA19" i="5"/>
  <c r="BA17" i="5"/>
  <c r="BA15" i="5"/>
  <c r="BA13" i="5"/>
  <c r="BA11" i="5"/>
  <c r="BA9" i="5"/>
  <c r="BA10" i="5"/>
  <c r="BA22" i="5"/>
  <c r="BA24" i="5"/>
  <c r="BA14" i="5"/>
  <c r="BA8" i="5"/>
  <c r="BA16" i="5"/>
  <c r="BA26" i="5"/>
  <c r="AU12" i="5"/>
  <c r="AU26" i="5"/>
  <c r="AU16" i="5"/>
  <c r="AU11" i="5"/>
  <c r="AU24" i="5"/>
  <c r="AU25" i="5"/>
  <c r="BD26" i="4"/>
  <c r="AU25" i="4"/>
  <c r="M8" i="4"/>
  <c r="AU21" i="4"/>
  <c r="AU27" i="4"/>
  <c r="AU11" i="4"/>
  <c r="AU10" i="4"/>
  <c r="AU23" i="4"/>
  <c r="AU16" i="4"/>
  <c r="AU17" i="4"/>
  <c r="BD20" i="4"/>
  <c r="BA27" i="4"/>
  <c r="BA25" i="4"/>
  <c r="BA23" i="4"/>
  <c r="BA21" i="4"/>
  <c r="BA19" i="4"/>
  <c r="BA17" i="4"/>
  <c r="BA15" i="4"/>
  <c r="BA13" i="4"/>
  <c r="BA11" i="4"/>
  <c r="BA9" i="4"/>
  <c r="BA24" i="4"/>
  <c r="BA18" i="4"/>
  <c r="BA16" i="4"/>
  <c r="BA10" i="2"/>
  <c r="BD10" i="2" s="1"/>
  <c r="BA21" i="2"/>
  <c r="BD21" i="2" s="1"/>
  <c r="BA22" i="2"/>
  <c r="BD22" i="2" s="1"/>
  <c r="BA9" i="2"/>
  <c r="BD9" i="2" s="1"/>
  <c r="AU19" i="2"/>
  <c r="AU18" i="2"/>
  <c r="AU17" i="2"/>
  <c r="AU22" i="2"/>
  <c r="AU10" i="2"/>
  <c r="AU16" i="2"/>
  <c r="AU27" i="2"/>
  <c r="AU15" i="2"/>
  <c r="AU26" i="2"/>
  <c r="AU14" i="2"/>
  <c r="AU25" i="2"/>
  <c r="AU13" i="2"/>
  <c r="AU24" i="2"/>
  <c r="AU12" i="2"/>
  <c r="AU23" i="2"/>
  <c r="AU11" i="2"/>
  <c r="AU21" i="2"/>
  <c r="AU9" i="2"/>
  <c r="AU20" i="2"/>
  <c r="BA8" i="2"/>
  <c r="BD8" i="2" s="1"/>
  <c r="BA17" i="2"/>
  <c r="BD17" i="2" s="1"/>
  <c r="BA16" i="2"/>
  <c r="BD16" i="2" s="1"/>
  <c r="BA27" i="2"/>
  <c r="BD27" i="2" s="1"/>
  <c r="BA15" i="2"/>
  <c r="BD15" i="2" s="1"/>
  <c r="BA26" i="2"/>
  <c r="BD26" i="2" s="1"/>
  <c r="BA14" i="2"/>
  <c r="BD14" i="2" s="1"/>
  <c r="BA25" i="2"/>
  <c r="BD25" i="2" s="1"/>
  <c r="BA13" i="2"/>
  <c r="BD13" i="2" s="1"/>
  <c r="BA24" i="2"/>
  <c r="BD24" i="2" s="1"/>
  <c r="BA12" i="2"/>
  <c r="BD12" i="2" s="1"/>
  <c r="BA20" i="2"/>
  <c r="BD20" i="2" s="1"/>
  <c r="BA19" i="2"/>
  <c r="BD19" i="2" s="1"/>
  <c r="BA18" i="2"/>
  <c r="BD18" i="2" s="1"/>
  <c r="BA23" i="2"/>
  <c r="BD23" i="2" s="1"/>
  <c r="M8" i="2"/>
  <c r="M7" i="2" s="1"/>
  <c r="L13" i="8" l="1"/>
  <c r="L15" i="8"/>
  <c r="O7" i="14"/>
  <c r="N7" i="14"/>
  <c r="M7" i="14"/>
  <c r="Q8" i="14"/>
  <c r="Q7" i="14" s="1"/>
  <c r="N8" i="13"/>
  <c r="M7" i="13"/>
  <c r="M7" i="11"/>
  <c r="N8" i="9"/>
  <c r="M7" i="9"/>
  <c r="L17" i="8"/>
  <c r="L19" i="8"/>
  <c r="L18" i="8"/>
  <c r="L24" i="8"/>
  <c r="L14" i="8"/>
  <c r="L26" i="8"/>
  <c r="L12" i="8"/>
  <c r="L20" i="8"/>
  <c r="L22" i="8"/>
  <c r="L9" i="8"/>
  <c r="L21" i="8"/>
  <c r="L23" i="8"/>
  <c r="L25" i="8"/>
  <c r="L10" i="8"/>
  <c r="L27" i="8"/>
  <c r="L28" i="8"/>
  <c r="L11" i="8"/>
  <c r="N8" i="6"/>
  <c r="O8" i="6" s="1"/>
  <c r="M19" i="5"/>
  <c r="M26" i="5"/>
  <c r="M27" i="5"/>
  <c r="M16" i="5"/>
  <c r="M25" i="5"/>
  <c r="BD17" i="14"/>
  <c r="BD19" i="14"/>
  <c r="BD21" i="14"/>
  <c r="BD23" i="14"/>
  <c r="BD25" i="14"/>
  <c r="BD24" i="14"/>
  <c r="BD18" i="14"/>
  <c r="BD9" i="14"/>
  <c r="BD11" i="14"/>
  <c r="BD15" i="14"/>
  <c r="BD27" i="14"/>
  <c r="BD8" i="14"/>
  <c r="BD13" i="14"/>
  <c r="R8" i="14"/>
  <c r="BD12" i="13"/>
  <c r="BD24" i="13"/>
  <c r="BD9" i="13"/>
  <c r="BD11" i="13"/>
  <c r="BD13" i="13"/>
  <c r="BD15" i="13"/>
  <c r="BD17" i="13"/>
  <c r="BD19" i="13"/>
  <c r="BD18" i="13"/>
  <c r="BD21" i="13"/>
  <c r="BD8" i="13"/>
  <c r="BD23" i="13"/>
  <c r="BD14" i="13"/>
  <c r="BD25" i="13"/>
  <c r="BD20" i="13"/>
  <c r="BD27" i="13"/>
  <c r="BD26" i="12"/>
  <c r="BD9" i="12"/>
  <c r="BD11" i="12"/>
  <c r="BD13" i="12"/>
  <c r="BD10" i="12"/>
  <c r="BD15" i="12"/>
  <c r="BD12" i="12"/>
  <c r="BD17" i="12"/>
  <c r="BD14" i="12"/>
  <c r="BD19" i="12"/>
  <c r="BD16" i="12"/>
  <c r="BD21" i="12"/>
  <c r="BD18" i="12"/>
  <c r="BD23" i="12"/>
  <c r="BD20" i="12"/>
  <c r="BD25" i="12"/>
  <c r="BD22" i="12"/>
  <c r="BD27" i="12"/>
  <c r="BD24" i="12"/>
  <c r="O8" i="12"/>
  <c r="N7" i="12"/>
  <c r="BD10" i="11"/>
  <c r="BD23" i="11"/>
  <c r="BD12" i="11"/>
  <c r="BD24" i="11"/>
  <c r="BD27" i="11"/>
  <c r="BD9" i="11"/>
  <c r="BD11" i="11"/>
  <c r="BD13" i="11"/>
  <c r="BD15" i="11"/>
  <c r="BD16" i="11"/>
  <c r="BD17" i="11"/>
  <c r="BD14" i="11"/>
  <c r="BD25" i="11"/>
  <c r="BD22" i="11"/>
  <c r="P7" i="11"/>
  <c r="Q8" i="11"/>
  <c r="BD20" i="11"/>
  <c r="BD19" i="11"/>
  <c r="BD26" i="11"/>
  <c r="BD21" i="11"/>
  <c r="BD21" i="10"/>
  <c r="BD8" i="10"/>
  <c r="BD26" i="10"/>
  <c r="BD9" i="10"/>
  <c r="BD11" i="10"/>
  <c r="BD18" i="10"/>
  <c r="BD12" i="10"/>
  <c r="BD27" i="10"/>
  <c r="BD15" i="10"/>
  <c r="BD17" i="10"/>
  <c r="N7" i="10"/>
  <c r="O8" i="10"/>
  <c r="BD23" i="10"/>
  <c r="BD24" i="10"/>
  <c r="BD25" i="10"/>
  <c r="BD13" i="10"/>
  <c r="BD19" i="10"/>
  <c r="BD19" i="9"/>
  <c r="BD13" i="9"/>
  <c r="BD11" i="9"/>
  <c r="BD9" i="9"/>
  <c r="BD17" i="9"/>
  <c r="BD25" i="9"/>
  <c r="BD23" i="9"/>
  <c r="BD21" i="9"/>
  <c r="BD15" i="9"/>
  <c r="BD15" i="8"/>
  <c r="BD17" i="8"/>
  <c r="N7" i="8"/>
  <c r="O8" i="8"/>
  <c r="BD22" i="8"/>
  <c r="BD9" i="8"/>
  <c r="BD13" i="8"/>
  <c r="BD19" i="8"/>
  <c r="BD21" i="8"/>
  <c r="BD23" i="8"/>
  <c r="BD10" i="8"/>
  <c r="BD25" i="8"/>
  <c r="BD27" i="8"/>
  <c r="BD11" i="8"/>
  <c r="BD21" i="7"/>
  <c r="BD22" i="7"/>
  <c r="BD20" i="7"/>
  <c r="BD11" i="7"/>
  <c r="BD23" i="7"/>
  <c r="BD24" i="7"/>
  <c r="BD14" i="7"/>
  <c r="BD17" i="7"/>
  <c r="BD25" i="7"/>
  <c r="BD8" i="7"/>
  <c r="BD26" i="7"/>
  <c r="BD27" i="7"/>
  <c r="BD13" i="7"/>
  <c r="BD10" i="7"/>
  <c r="N8" i="7"/>
  <c r="M7" i="7"/>
  <c r="BD16" i="7"/>
  <c r="BD9" i="7"/>
  <c r="BD14" i="6"/>
  <c r="BD17" i="6"/>
  <c r="BD19" i="6"/>
  <c r="BD10" i="6"/>
  <c r="BD23" i="6"/>
  <c r="BD24" i="6"/>
  <c r="BD27" i="6"/>
  <c r="BD11" i="6"/>
  <c r="BD13" i="6"/>
  <c r="BD20" i="6"/>
  <c r="BD21" i="6"/>
  <c r="BD16" i="6"/>
  <c r="BD18" i="6"/>
  <c r="BD26" i="6"/>
  <c r="BD22" i="6"/>
  <c r="BD15" i="6"/>
  <c r="BD25" i="6"/>
  <c r="BD9" i="6"/>
  <c r="BD13" i="5"/>
  <c r="BD17" i="5"/>
  <c r="BD16" i="5"/>
  <c r="BD23" i="5"/>
  <c r="P8" i="5"/>
  <c r="O7" i="5"/>
  <c r="BD26" i="5"/>
  <c r="BD19" i="5"/>
  <c r="BD8" i="5"/>
  <c r="BD14" i="5"/>
  <c r="BD24" i="5"/>
  <c r="BD22" i="5"/>
  <c r="BD15" i="5"/>
  <c r="BD21" i="5"/>
  <c r="BD25" i="5"/>
  <c r="BD27" i="5"/>
  <c r="BD10" i="5"/>
  <c r="BD9" i="5"/>
  <c r="BD11" i="5"/>
  <c r="BD17" i="4"/>
  <c r="BD23" i="4"/>
  <c r="BD27" i="4"/>
  <c r="BD9" i="4"/>
  <c r="BD11" i="4"/>
  <c r="BD13" i="4"/>
  <c r="BD15" i="4"/>
  <c r="BD19" i="4"/>
  <c r="BD21" i="4"/>
  <c r="BD25" i="4"/>
  <c r="BD16" i="4"/>
  <c r="M7" i="4"/>
  <c r="N8" i="4"/>
  <c r="BD18" i="4"/>
  <c r="BD24" i="4"/>
  <c r="N8" i="2"/>
  <c r="N7" i="2" s="1"/>
  <c r="M16" i="13" l="1"/>
  <c r="M27" i="13"/>
  <c r="M25" i="13"/>
  <c r="M12" i="13"/>
  <c r="M15" i="13"/>
  <c r="M26" i="13"/>
  <c r="M14" i="13"/>
  <c r="M21" i="13"/>
  <c r="M10" i="13"/>
  <c r="M9" i="13"/>
  <c r="M19" i="13"/>
  <c r="M22" i="13"/>
  <c r="M28" i="13"/>
  <c r="M18" i="13"/>
  <c r="M24" i="13"/>
  <c r="M23" i="13"/>
  <c r="M11" i="13"/>
  <c r="M13" i="13"/>
  <c r="M17" i="13"/>
  <c r="M20" i="13"/>
  <c r="O8" i="13"/>
  <c r="N7" i="13"/>
  <c r="O8" i="9"/>
  <c r="N7" i="9"/>
  <c r="N7" i="6"/>
  <c r="S8" i="14"/>
  <c r="R7" i="14"/>
  <c r="P8" i="12"/>
  <c r="O7" i="12"/>
  <c r="Q7" i="11"/>
  <c r="R8" i="11"/>
  <c r="P8" i="10"/>
  <c r="O7" i="10"/>
  <c r="N28" i="10"/>
  <c r="N26" i="10"/>
  <c r="N24" i="10"/>
  <c r="N22" i="10"/>
  <c r="N20" i="10"/>
  <c r="N18" i="10"/>
  <c r="N16" i="10"/>
  <c r="N14" i="10"/>
  <c r="N9" i="10"/>
  <c r="N19" i="10"/>
  <c r="N10" i="10"/>
  <c r="N11" i="10"/>
  <c r="N27" i="10"/>
  <c r="N17" i="10"/>
  <c r="N25" i="10"/>
  <c r="N12" i="10"/>
  <c r="N23" i="10"/>
  <c r="N15" i="10"/>
  <c r="N13" i="10"/>
  <c r="N21" i="10"/>
  <c r="P8" i="8"/>
  <c r="O7" i="8"/>
  <c r="O8" i="7"/>
  <c r="N7" i="7"/>
  <c r="P8" i="6"/>
  <c r="O7" i="6"/>
  <c r="P7" i="5"/>
  <c r="Q8" i="5"/>
  <c r="M13" i="4"/>
  <c r="M27" i="4"/>
  <c r="M25" i="4"/>
  <c r="M23" i="4"/>
  <c r="M10" i="4"/>
  <c r="M14" i="4"/>
  <c r="M24" i="4"/>
  <c r="M26" i="4"/>
  <c r="M16" i="4"/>
  <c r="M11" i="4"/>
  <c r="M18" i="4"/>
  <c r="M15" i="4"/>
  <c r="M22" i="4"/>
  <c r="M9" i="4"/>
  <c r="M19" i="4"/>
  <c r="M28" i="4"/>
  <c r="M20" i="4"/>
  <c r="M12" i="4"/>
  <c r="M21" i="4"/>
  <c r="M17" i="4"/>
  <c r="O8" i="4"/>
  <c r="N7" i="4"/>
  <c r="O8" i="2"/>
  <c r="O7" i="2" s="1"/>
  <c r="P8" i="13" l="1"/>
  <c r="O7" i="13"/>
  <c r="P8" i="9"/>
  <c r="O7" i="9"/>
  <c r="R28" i="14"/>
  <c r="R26" i="14"/>
  <c r="R24" i="14"/>
  <c r="R22" i="14"/>
  <c r="R20" i="14"/>
  <c r="R18" i="14"/>
  <c r="R16" i="14"/>
  <c r="R14" i="14"/>
  <c r="R12" i="14"/>
  <c r="R10" i="14"/>
  <c r="R27" i="14"/>
  <c r="R25" i="14"/>
  <c r="R19" i="14"/>
  <c r="R17" i="14"/>
  <c r="R9" i="14"/>
  <c r="R13" i="14"/>
  <c r="R21" i="14"/>
  <c r="R11" i="14"/>
  <c r="R23" i="14"/>
  <c r="R15" i="14"/>
  <c r="T8" i="14"/>
  <c r="S7" i="14"/>
  <c r="Q8" i="12"/>
  <c r="P7" i="12"/>
  <c r="R7" i="11"/>
  <c r="S8" i="11"/>
  <c r="P7" i="10"/>
  <c r="Q8" i="10"/>
  <c r="Q8" i="8"/>
  <c r="P7" i="8"/>
  <c r="O7" i="7"/>
  <c r="P8" i="7"/>
  <c r="Q8" i="6"/>
  <c r="P7" i="6"/>
  <c r="Q7" i="5"/>
  <c r="R8" i="5"/>
  <c r="P8" i="4"/>
  <c r="O7" i="4"/>
  <c r="P8" i="2"/>
  <c r="P7" i="2" s="1"/>
  <c r="P7" i="13" l="1"/>
  <c r="Q8" i="13"/>
  <c r="P7" i="9"/>
  <c r="Q8" i="9"/>
  <c r="U8" i="14"/>
  <c r="T7" i="14"/>
  <c r="P20" i="12"/>
  <c r="P16" i="12"/>
  <c r="P28" i="12"/>
  <c r="P26" i="12"/>
  <c r="P24" i="12"/>
  <c r="P22" i="12"/>
  <c r="P18" i="12"/>
  <c r="P27" i="12"/>
  <c r="P25" i="12"/>
  <c r="P23" i="12"/>
  <c r="P21" i="12"/>
  <c r="P19" i="12"/>
  <c r="P14" i="12"/>
  <c r="P9" i="12"/>
  <c r="P12" i="12"/>
  <c r="P15" i="12"/>
  <c r="P11" i="12"/>
  <c r="P10" i="12"/>
  <c r="P13" i="12"/>
  <c r="P17" i="12"/>
  <c r="Q7" i="12"/>
  <c r="R8" i="12"/>
  <c r="S7" i="11"/>
  <c r="T8" i="11"/>
  <c r="R28" i="11"/>
  <c r="R26" i="11"/>
  <c r="R24" i="11"/>
  <c r="R22" i="11"/>
  <c r="R20" i="11"/>
  <c r="R18" i="11"/>
  <c r="R16" i="11"/>
  <c r="R14" i="11"/>
  <c r="R12" i="11"/>
  <c r="R10" i="11"/>
  <c r="R21" i="11"/>
  <c r="R23" i="11"/>
  <c r="R11" i="11"/>
  <c r="R19" i="11"/>
  <c r="R13" i="11"/>
  <c r="R25" i="11"/>
  <c r="R15" i="11"/>
  <c r="R27" i="11"/>
  <c r="R9" i="11"/>
  <c r="R17" i="11"/>
  <c r="R8" i="10"/>
  <c r="Q7" i="10"/>
  <c r="R8" i="8"/>
  <c r="Q7" i="8"/>
  <c r="P7" i="7"/>
  <c r="Q8" i="7"/>
  <c r="O28" i="7"/>
  <c r="O26" i="7"/>
  <c r="O16" i="7"/>
  <c r="O15" i="7"/>
  <c r="O27" i="7"/>
  <c r="O12" i="7"/>
  <c r="O19" i="7"/>
  <c r="O23" i="7"/>
  <c r="O10" i="7"/>
  <c r="O25" i="7"/>
  <c r="O20" i="7"/>
  <c r="O13" i="7"/>
  <c r="O17" i="7"/>
  <c r="O22" i="7"/>
  <c r="O9" i="7"/>
  <c r="O21" i="7"/>
  <c r="O24" i="7"/>
  <c r="O18" i="7"/>
  <c r="O14" i="7"/>
  <c r="O11" i="7"/>
  <c r="R8" i="6"/>
  <c r="Q7" i="6"/>
  <c r="R7" i="5"/>
  <c r="S8" i="5"/>
  <c r="P7" i="4"/>
  <c r="Q8" i="4"/>
  <c r="P18" i="2"/>
  <c r="P13" i="2"/>
  <c r="P25" i="2"/>
  <c r="P20" i="2"/>
  <c r="P12" i="2"/>
  <c r="P23" i="2"/>
  <c r="P10" i="2"/>
  <c r="P26" i="2"/>
  <c r="P9" i="2"/>
  <c r="P11" i="2"/>
  <c r="P17" i="2"/>
  <c r="P14" i="2"/>
  <c r="P21" i="2"/>
  <c r="P22" i="2"/>
  <c r="P24" i="2"/>
  <c r="P16" i="2"/>
  <c r="P28" i="2"/>
  <c r="P15" i="2"/>
  <c r="P27" i="2"/>
  <c r="P19" i="2"/>
  <c r="Q8" i="2"/>
  <c r="Q7" i="2" s="1"/>
  <c r="Q7" i="13" l="1"/>
  <c r="R8" i="13"/>
  <c r="R8" i="9"/>
  <c r="Q7" i="9"/>
  <c r="U7" i="14"/>
  <c r="V8" i="14"/>
  <c r="S8" i="12"/>
  <c r="R7" i="12"/>
  <c r="T7" i="11"/>
  <c r="U8" i="11"/>
  <c r="R7" i="10"/>
  <c r="S8" i="10"/>
  <c r="R7" i="8"/>
  <c r="S8" i="8"/>
  <c r="R8" i="7"/>
  <c r="Q7" i="7"/>
  <c r="S8" i="6"/>
  <c r="R7" i="6"/>
  <c r="Q26" i="6"/>
  <c r="Q22" i="6"/>
  <c r="Q28" i="6"/>
  <c r="Q24" i="6"/>
  <c r="Q20" i="6"/>
  <c r="Q21" i="6"/>
  <c r="Q15" i="6"/>
  <c r="Q10" i="6"/>
  <c r="Q9" i="6"/>
  <c r="Q19" i="6"/>
  <c r="Q23" i="6"/>
  <c r="Q13" i="6"/>
  <c r="Q16" i="6"/>
  <c r="Q17" i="6"/>
  <c r="Q14" i="6"/>
  <c r="Q27" i="6"/>
  <c r="Q11" i="6"/>
  <c r="Q25" i="6"/>
  <c r="Q18" i="6"/>
  <c r="Q12" i="6"/>
  <c r="S7" i="5"/>
  <c r="T8" i="5"/>
  <c r="R8" i="4"/>
  <c r="Q7" i="4"/>
  <c r="R8" i="2"/>
  <c r="R7" i="2" s="1"/>
  <c r="R7" i="13" l="1"/>
  <c r="S8" i="13"/>
  <c r="Q26" i="9"/>
  <c r="Q19" i="9"/>
  <c r="Q24" i="9"/>
  <c r="Q17" i="9"/>
  <c r="Q22" i="9"/>
  <c r="Q11" i="9"/>
  <c r="Q20" i="9"/>
  <c r="Q15" i="9"/>
  <c r="Q18" i="9"/>
  <c r="Q16" i="9"/>
  <c r="Q14" i="9"/>
  <c r="Q10" i="9"/>
  <c r="Q21" i="9"/>
  <c r="Q13" i="9"/>
  <c r="Q27" i="9"/>
  <c r="Q23" i="9"/>
  <c r="Q9" i="9"/>
  <c r="Q28" i="9"/>
  <c r="Q25" i="9"/>
  <c r="Q12" i="9"/>
  <c r="S8" i="9"/>
  <c r="R7" i="9"/>
  <c r="V7" i="14"/>
  <c r="W8" i="14"/>
  <c r="T8" i="12"/>
  <c r="S7" i="12"/>
  <c r="U7" i="11"/>
  <c r="V8" i="11"/>
  <c r="S7" i="10"/>
  <c r="T8" i="10"/>
  <c r="S7" i="8"/>
  <c r="T8" i="8"/>
  <c r="S8" i="7"/>
  <c r="R7" i="7"/>
  <c r="T8" i="6"/>
  <c r="S7" i="6"/>
  <c r="U8" i="5"/>
  <c r="T7" i="5"/>
  <c r="S8" i="4"/>
  <c r="R7" i="4"/>
  <c r="S8" i="2"/>
  <c r="S7" i="2" s="1"/>
  <c r="S10" i="8" l="1"/>
  <c r="T8" i="13"/>
  <c r="S7" i="13"/>
  <c r="S7" i="9"/>
  <c r="T8" i="9"/>
  <c r="W7" i="14"/>
  <c r="X8" i="14"/>
  <c r="U8" i="12"/>
  <c r="T7" i="12"/>
  <c r="V7" i="11"/>
  <c r="W8" i="11"/>
  <c r="T7" i="10"/>
  <c r="U8" i="10"/>
  <c r="T7" i="8"/>
  <c r="U8" i="8"/>
  <c r="S7" i="7"/>
  <c r="T8" i="7"/>
  <c r="U8" i="6"/>
  <c r="T7" i="6"/>
  <c r="T23" i="5"/>
  <c r="T22" i="5"/>
  <c r="T20" i="5"/>
  <c r="T15" i="5"/>
  <c r="T25" i="5"/>
  <c r="T24" i="5"/>
  <c r="T19" i="5"/>
  <c r="T10" i="5"/>
  <c r="T9" i="5"/>
  <c r="T12" i="5"/>
  <c r="T18" i="5"/>
  <c r="T26" i="5"/>
  <c r="T14" i="5"/>
  <c r="T11" i="5"/>
  <c r="T17" i="5"/>
  <c r="T16" i="5"/>
  <c r="T13" i="5"/>
  <c r="T28" i="5"/>
  <c r="T27" i="5"/>
  <c r="T21" i="5"/>
  <c r="V8" i="5"/>
  <c r="U7" i="5"/>
  <c r="T8" i="4"/>
  <c r="S7" i="4"/>
  <c r="T8" i="2"/>
  <c r="T7" i="2" s="1"/>
  <c r="T7" i="13" l="1"/>
  <c r="U8" i="13"/>
  <c r="T7" i="9"/>
  <c r="U8" i="9"/>
  <c r="X7" i="14"/>
  <c r="Y8" i="14"/>
  <c r="V8" i="12"/>
  <c r="U7" i="12"/>
  <c r="W7" i="11"/>
  <c r="X8" i="11"/>
  <c r="V8" i="10"/>
  <c r="U7" i="10"/>
  <c r="U7" i="8"/>
  <c r="V8" i="8"/>
  <c r="T7" i="7"/>
  <c r="U8" i="7"/>
  <c r="U7" i="6"/>
  <c r="V8" i="6"/>
  <c r="W8" i="5"/>
  <c r="V7" i="5"/>
  <c r="T7" i="4"/>
  <c r="U8" i="4"/>
  <c r="U8" i="2"/>
  <c r="U7" i="2" s="1"/>
  <c r="U7" i="13" l="1"/>
  <c r="V8" i="13"/>
  <c r="T27" i="13"/>
  <c r="T14" i="13"/>
  <c r="T22" i="13"/>
  <c r="T28" i="13"/>
  <c r="T9" i="13"/>
  <c r="T20" i="13"/>
  <c r="T26" i="13"/>
  <c r="T11" i="13"/>
  <c r="T13" i="13"/>
  <c r="T12" i="13"/>
  <c r="T10" i="13"/>
  <c r="T21" i="13"/>
  <c r="T24" i="13"/>
  <c r="T19" i="13"/>
  <c r="T16" i="13"/>
  <c r="T18" i="13"/>
  <c r="T23" i="13"/>
  <c r="T25" i="13"/>
  <c r="T15" i="13"/>
  <c r="T17" i="13"/>
  <c r="U7" i="9"/>
  <c r="V8" i="9"/>
  <c r="Y7" i="14"/>
  <c r="Z8" i="14"/>
  <c r="V7" i="12"/>
  <c r="W8" i="12"/>
  <c r="Y8" i="11"/>
  <c r="X7" i="11"/>
  <c r="U12" i="10"/>
  <c r="U25" i="10"/>
  <c r="U13" i="10"/>
  <c r="U24" i="10"/>
  <c r="U23" i="10"/>
  <c r="U15" i="10"/>
  <c r="U26" i="10"/>
  <c r="U22" i="10"/>
  <c r="U21" i="10"/>
  <c r="U16" i="10"/>
  <c r="U20" i="10"/>
  <c r="U19" i="10"/>
  <c r="U9" i="10"/>
  <c r="U28" i="10"/>
  <c r="U18" i="10"/>
  <c r="U10" i="10"/>
  <c r="U17" i="10"/>
  <c r="U14" i="10"/>
  <c r="U11" i="10"/>
  <c r="U27" i="10"/>
  <c r="W8" i="10"/>
  <c r="V7" i="10"/>
  <c r="V7" i="8"/>
  <c r="W8" i="8"/>
  <c r="U7" i="7"/>
  <c r="V8" i="7"/>
  <c r="V7" i="6"/>
  <c r="W8" i="6"/>
  <c r="W7" i="5"/>
  <c r="X8" i="5"/>
  <c r="T28" i="4"/>
  <c r="T20" i="4"/>
  <c r="T15" i="4"/>
  <c r="T24" i="4"/>
  <c r="T17" i="4"/>
  <c r="T16" i="4"/>
  <c r="T19" i="4"/>
  <c r="T18" i="4"/>
  <c r="T26" i="4"/>
  <c r="T22" i="4"/>
  <c r="T9" i="4"/>
  <c r="T23" i="4"/>
  <c r="T13" i="4"/>
  <c r="T12" i="4"/>
  <c r="T10" i="4"/>
  <c r="T14" i="4"/>
  <c r="T25" i="4"/>
  <c r="T27" i="4"/>
  <c r="T11" i="4"/>
  <c r="T21" i="4"/>
  <c r="V8" i="4"/>
  <c r="U7" i="4"/>
  <c r="V8" i="2"/>
  <c r="V7" i="2" s="1"/>
  <c r="V7" i="13" l="1"/>
  <c r="W8" i="13"/>
  <c r="V7" i="9"/>
  <c r="W8" i="9"/>
  <c r="AA8" i="14"/>
  <c r="Z7" i="14"/>
  <c r="Y22" i="14"/>
  <c r="Y21" i="14"/>
  <c r="Y10" i="14"/>
  <c r="Y11" i="14"/>
  <c r="Y26" i="14"/>
  <c r="Y23" i="14"/>
  <c r="Y12" i="14"/>
  <c r="Y25" i="14"/>
  <c r="Y16" i="14"/>
  <c r="Y18" i="14"/>
  <c r="Y14" i="14"/>
  <c r="Y24" i="14"/>
  <c r="Y15" i="14"/>
  <c r="Y17" i="14"/>
  <c r="Y27" i="14"/>
  <c r="Y20" i="14"/>
  <c r="Y19" i="14"/>
  <c r="Y9" i="14"/>
  <c r="Y28" i="14"/>
  <c r="Y13" i="14"/>
  <c r="W7" i="12"/>
  <c r="X8" i="12"/>
  <c r="Y7" i="11"/>
  <c r="Z8" i="11"/>
  <c r="W7" i="10"/>
  <c r="X8" i="10"/>
  <c r="W7" i="8"/>
  <c r="X8" i="8"/>
  <c r="V7" i="7"/>
  <c r="W8" i="7"/>
  <c r="W7" i="6"/>
  <c r="X8" i="6"/>
  <c r="Y8" i="5"/>
  <c r="X7" i="5"/>
  <c r="W8" i="4"/>
  <c r="V7" i="4"/>
  <c r="W8" i="2"/>
  <c r="W7" i="2" s="1"/>
  <c r="X8" i="13" l="1"/>
  <c r="W7" i="13"/>
  <c r="X8" i="9"/>
  <c r="W7" i="9"/>
  <c r="AB8" i="14"/>
  <c r="AA7" i="14"/>
  <c r="Y8" i="12"/>
  <c r="X7" i="12"/>
  <c r="W27" i="12"/>
  <c r="W25" i="12"/>
  <c r="W23" i="12"/>
  <c r="W21" i="12"/>
  <c r="W19" i="12"/>
  <c r="W17" i="12"/>
  <c r="W15" i="12"/>
  <c r="W13" i="12"/>
  <c r="W11" i="12"/>
  <c r="W10" i="12"/>
  <c r="W26" i="12"/>
  <c r="W22" i="12"/>
  <c r="W18" i="12"/>
  <c r="W12" i="12"/>
  <c r="W16" i="12"/>
  <c r="W28" i="12"/>
  <c r="W9" i="12"/>
  <c r="W14" i="12"/>
  <c r="W20" i="12"/>
  <c r="W24" i="12"/>
  <c r="Y26" i="11"/>
  <c r="Y16" i="11"/>
  <c r="Y15" i="11"/>
  <c r="Y18" i="11"/>
  <c r="Y13" i="11"/>
  <c r="Y22" i="11"/>
  <c r="Y10" i="11"/>
  <c r="Y21" i="11"/>
  <c r="Y12" i="11"/>
  <c r="Y23" i="11"/>
  <c r="Y17" i="11"/>
  <c r="Y28" i="11"/>
  <c r="Y27" i="11"/>
  <c r="Y19" i="11"/>
  <c r="Y14" i="11"/>
  <c r="Y9" i="11"/>
  <c r="Y24" i="11"/>
  <c r="Y20" i="11"/>
  <c r="Y25" i="11"/>
  <c r="Y11" i="11"/>
  <c r="AA8" i="11"/>
  <c r="Z7" i="11"/>
  <c r="Y8" i="10"/>
  <c r="X7" i="10"/>
  <c r="Y8" i="8"/>
  <c r="X7" i="8"/>
  <c r="X8" i="7"/>
  <c r="W7" i="7"/>
  <c r="V27" i="7"/>
  <c r="V25" i="7"/>
  <c r="V23" i="7"/>
  <c r="V21" i="7"/>
  <c r="V19" i="7"/>
  <c r="V17" i="7"/>
  <c r="V15" i="7"/>
  <c r="V13" i="7"/>
  <c r="V11" i="7"/>
  <c r="V22" i="7"/>
  <c r="V20" i="7"/>
  <c r="V14" i="7"/>
  <c r="V24" i="7"/>
  <c r="V18" i="7"/>
  <c r="V28" i="7"/>
  <c r="V10" i="7"/>
  <c r="V26" i="7"/>
  <c r="V9" i="7"/>
  <c r="V16" i="7"/>
  <c r="V12" i="7"/>
  <c r="Y8" i="6"/>
  <c r="X7" i="6"/>
  <c r="Y7" i="5"/>
  <c r="Z8" i="5"/>
  <c r="W7" i="4"/>
  <c r="X8" i="4"/>
  <c r="W17" i="2"/>
  <c r="W12" i="2"/>
  <c r="W24" i="2"/>
  <c r="W19" i="2"/>
  <c r="W20" i="2"/>
  <c r="W21" i="2"/>
  <c r="W27" i="2"/>
  <c r="W16" i="2"/>
  <c r="W14" i="2"/>
  <c r="W22" i="2"/>
  <c r="W18" i="2"/>
  <c r="W25" i="2"/>
  <c r="W26" i="2"/>
  <c r="W15" i="2"/>
  <c r="W13" i="2"/>
  <c r="W9" i="2"/>
  <c r="W10" i="2"/>
  <c r="W28" i="2"/>
  <c r="W11" i="2"/>
  <c r="W23" i="2"/>
  <c r="X8" i="2"/>
  <c r="X7" i="2" s="1"/>
  <c r="X7" i="13" l="1"/>
  <c r="Y8" i="13"/>
  <c r="Y8" i="9"/>
  <c r="X7" i="9"/>
  <c r="AB7" i="14"/>
  <c r="AC8" i="14"/>
  <c r="Z8" i="12"/>
  <c r="Y7" i="12"/>
  <c r="AB8" i="11"/>
  <c r="AA7" i="11"/>
  <c r="Z8" i="10"/>
  <c r="Y7" i="10"/>
  <c r="Z8" i="8"/>
  <c r="Y7" i="8"/>
  <c r="X7" i="7"/>
  <c r="Y8" i="7"/>
  <c r="X27" i="6"/>
  <c r="X25" i="6"/>
  <c r="X23" i="6"/>
  <c r="X21" i="6"/>
  <c r="X19" i="6"/>
  <c r="X17" i="6"/>
  <c r="X15" i="6"/>
  <c r="X13" i="6"/>
  <c r="X11" i="6"/>
  <c r="X26" i="6"/>
  <c r="X28" i="6"/>
  <c r="X12" i="6"/>
  <c r="X9" i="6"/>
  <c r="X14" i="6"/>
  <c r="X22" i="6"/>
  <c r="X24" i="6"/>
  <c r="X10" i="6"/>
  <c r="X20" i="6"/>
  <c r="X16" i="6"/>
  <c r="X18" i="6"/>
  <c r="Y7" i="6"/>
  <c r="Z8" i="6"/>
  <c r="Z7" i="5"/>
  <c r="AA8" i="5"/>
  <c r="Y8" i="4"/>
  <c r="X7" i="4"/>
  <c r="Y8" i="2"/>
  <c r="Y7" i="2" s="1"/>
  <c r="Z8" i="13" l="1"/>
  <c r="Y7" i="13"/>
  <c r="X25" i="9"/>
  <c r="X14" i="9"/>
  <c r="X23" i="9"/>
  <c r="X18" i="9"/>
  <c r="X21" i="9"/>
  <c r="X22" i="9"/>
  <c r="X19" i="9"/>
  <c r="X28" i="9"/>
  <c r="X17" i="9"/>
  <c r="X26" i="9"/>
  <c r="X15" i="9"/>
  <c r="X16" i="9"/>
  <c r="X13" i="9"/>
  <c r="X11" i="9"/>
  <c r="X9" i="9"/>
  <c r="X24" i="9"/>
  <c r="X27" i="9"/>
  <c r="X20" i="9"/>
  <c r="X12" i="9"/>
  <c r="X10" i="9"/>
  <c r="Z8" i="9"/>
  <c r="Y7" i="9"/>
  <c r="AD8" i="14"/>
  <c r="AC7" i="14"/>
  <c r="AA8" i="12"/>
  <c r="Z7" i="12"/>
  <c r="AC8" i="11"/>
  <c r="AB7" i="11"/>
  <c r="AA8" i="10"/>
  <c r="Z7" i="10"/>
  <c r="AA8" i="8"/>
  <c r="Z7" i="8"/>
  <c r="Z8" i="7"/>
  <c r="Y7" i="7"/>
  <c r="Z7" i="6"/>
  <c r="AA8" i="6"/>
  <c r="AB8" i="5"/>
  <c r="AA7" i="5"/>
  <c r="Y7" i="4"/>
  <c r="Z8" i="4"/>
  <c r="Z8" i="2"/>
  <c r="Z7" i="2" s="1"/>
  <c r="AA8" i="13" l="1"/>
  <c r="Z7" i="13"/>
  <c r="AA8" i="9"/>
  <c r="Z7" i="9"/>
  <c r="AE8" i="14"/>
  <c r="AD7" i="14"/>
  <c r="AB8" i="12"/>
  <c r="AA7" i="12"/>
  <c r="AD8" i="11"/>
  <c r="AC7" i="11"/>
  <c r="AB8" i="10"/>
  <c r="AA7" i="10"/>
  <c r="Z28" i="8"/>
  <c r="Z27" i="8"/>
  <c r="Z16" i="8"/>
  <c r="Z15" i="8"/>
  <c r="Z18" i="8"/>
  <c r="Z17" i="8"/>
  <c r="Z11" i="8"/>
  <c r="Z13" i="8"/>
  <c r="Z19" i="8"/>
  <c r="Z26" i="8"/>
  <c r="Z21" i="8"/>
  <c r="Z20" i="8"/>
  <c r="Z10" i="8"/>
  <c r="Z12" i="8"/>
  <c r="Z25" i="8"/>
  <c r="Z24" i="8"/>
  <c r="Z23" i="8"/>
  <c r="Z14" i="8"/>
  <c r="Z22" i="8"/>
  <c r="AB8" i="8"/>
  <c r="AA7" i="8"/>
  <c r="AA8" i="7"/>
  <c r="Z7" i="7"/>
  <c r="AB8" i="6"/>
  <c r="AA7" i="6"/>
  <c r="AA26" i="5"/>
  <c r="AA13" i="5"/>
  <c r="AA17" i="5"/>
  <c r="AA12" i="5"/>
  <c r="AA16" i="5"/>
  <c r="AA11" i="5"/>
  <c r="AA15" i="5"/>
  <c r="AA27" i="5"/>
  <c r="AA28" i="5"/>
  <c r="AA21" i="5"/>
  <c r="AA14" i="5"/>
  <c r="AA10" i="5"/>
  <c r="AA25" i="5"/>
  <c r="AA24" i="5"/>
  <c r="AA20" i="5"/>
  <c r="AA22" i="5"/>
  <c r="AA23" i="5"/>
  <c r="AA9" i="5"/>
  <c r="AA19" i="5"/>
  <c r="AA18" i="5"/>
  <c r="AB7" i="5"/>
  <c r="AC8" i="5"/>
  <c r="Z7" i="4"/>
  <c r="AA8" i="4"/>
  <c r="AA8" i="2"/>
  <c r="AA7" i="2" s="1"/>
  <c r="AB8" i="13" l="1"/>
  <c r="AA7" i="13"/>
  <c r="AA7" i="9"/>
  <c r="AB8" i="9"/>
  <c r="AF8" i="14"/>
  <c r="AE7" i="14"/>
  <c r="AB7" i="12"/>
  <c r="AC8" i="12"/>
  <c r="AD7" i="11"/>
  <c r="AE8" i="11"/>
  <c r="AC8" i="10"/>
  <c r="AB7" i="10"/>
  <c r="AC8" i="8"/>
  <c r="AB7" i="8"/>
  <c r="AB8" i="7"/>
  <c r="AA7" i="7"/>
  <c r="AB7" i="6"/>
  <c r="AC8" i="6"/>
  <c r="AC7" i="5"/>
  <c r="AD8" i="5"/>
  <c r="AB8" i="4"/>
  <c r="AA7" i="4"/>
  <c r="AB8" i="2"/>
  <c r="AB7" i="2" s="1"/>
  <c r="AA14" i="13" l="1"/>
  <c r="AA22" i="13"/>
  <c r="AA12" i="13"/>
  <c r="AA23" i="13"/>
  <c r="AA24" i="13"/>
  <c r="AA17" i="13"/>
  <c r="AA13" i="13"/>
  <c r="AA21" i="13"/>
  <c r="AA10" i="13"/>
  <c r="AA15" i="13"/>
  <c r="AA27" i="13"/>
  <c r="AA16" i="13"/>
  <c r="AA11" i="13"/>
  <c r="AA25" i="13"/>
  <c r="AA28" i="13"/>
  <c r="AA18" i="13"/>
  <c r="AA26" i="13"/>
  <c r="AA19" i="13"/>
  <c r="AA20" i="13"/>
  <c r="AA9" i="13"/>
  <c r="AC8" i="13"/>
  <c r="AB7" i="13"/>
  <c r="AC8" i="9"/>
  <c r="AB7" i="9"/>
  <c r="AG8" i="14"/>
  <c r="AF7" i="14"/>
  <c r="AC7" i="12"/>
  <c r="AD8" i="12"/>
  <c r="AE7" i="11"/>
  <c r="AF8" i="11"/>
  <c r="AC7" i="10"/>
  <c r="AD8" i="10"/>
  <c r="AB28" i="10"/>
  <c r="AB26" i="10"/>
  <c r="AB24" i="10"/>
  <c r="AB22" i="10"/>
  <c r="AB20" i="10"/>
  <c r="AB18" i="10"/>
  <c r="AB16" i="10"/>
  <c r="AB14" i="10"/>
  <c r="AB27" i="10"/>
  <c r="AB19" i="10"/>
  <c r="AB17" i="10"/>
  <c r="AB9" i="10"/>
  <c r="AB25" i="10"/>
  <c r="AB15" i="10"/>
  <c r="AB10" i="10"/>
  <c r="AB11" i="10"/>
  <c r="AB12" i="10"/>
  <c r="AB13" i="10"/>
  <c r="AB23" i="10"/>
  <c r="AB21" i="10"/>
  <c r="AD8" i="8"/>
  <c r="AC7" i="8"/>
  <c r="AC8" i="7"/>
  <c r="AB7" i="7"/>
  <c r="AD8" i="6"/>
  <c r="AC7" i="6"/>
  <c r="AD7" i="5"/>
  <c r="AE8" i="5"/>
  <c r="AB7" i="4"/>
  <c r="AC8" i="4"/>
  <c r="AA22" i="4"/>
  <c r="AA9" i="4"/>
  <c r="AA10" i="4"/>
  <c r="AA23" i="4"/>
  <c r="AA27" i="4"/>
  <c r="AA14" i="4"/>
  <c r="AA13" i="4"/>
  <c r="AA28" i="4"/>
  <c r="AA25" i="4"/>
  <c r="AA17" i="4"/>
  <c r="AA11" i="4"/>
  <c r="AA12" i="4"/>
  <c r="AA20" i="4"/>
  <c r="AA15" i="4"/>
  <c r="AA21" i="4"/>
  <c r="AA16" i="4"/>
  <c r="AA24" i="4"/>
  <c r="AA18" i="4"/>
  <c r="AA19" i="4"/>
  <c r="AA26" i="4"/>
  <c r="AC8" i="2"/>
  <c r="AC7" i="2" s="1"/>
  <c r="AD8" i="13" l="1"/>
  <c r="AC7" i="13"/>
  <c r="AD8" i="9"/>
  <c r="AC7" i="9"/>
  <c r="AF19" i="14"/>
  <c r="AF27" i="14"/>
  <c r="AF24" i="14"/>
  <c r="AF17" i="14"/>
  <c r="AF16" i="14"/>
  <c r="AF18" i="14"/>
  <c r="AF23" i="14"/>
  <c r="AF22" i="14"/>
  <c r="AF13" i="14"/>
  <c r="AF25" i="14"/>
  <c r="AF14" i="14"/>
  <c r="AF28" i="14"/>
  <c r="AF10" i="14"/>
  <c r="AF9" i="14"/>
  <c r="AF12" i="14"/>
  <c r="AF26" i="14"/>
  <c r="AF20" i="14"/>
  <c r="AF15" i="14"/>
  <c r="AF11" i="14"/>
  <c r="AF21" i="14"/>
  <c r="AH8" i="14"/>
  <c r="AG7" i="14"/>
  <c r="AD7" i="12"/>
  <c r="AE8" i="12"/>
  <c r="AF7" i="11"/>
  <c r="AG8" i="11"/>
  <c r="AD7" i="10"/>
  <c r="AE8" i="10"/>
  <c r="AE8" i="8"/>
  <c r="AD7" i="8"/>
  <c r="AD8" i="7"/>
  <c r="AC7" i="7"/>
  <c r="AE8" i="6"/>
  <c r="AD7" i="6"/>
  <c r="AF8" i="5"/>
  <c r="AE7" i="5"/>
  <c r="AC7" i="4"/>
  <c r="AD8" i="4"/>
  <c r="AD8" i="2"/>
  <c r="AD7" i="2" s="1"/>
  <c r="AD7" i="13" l="1"/>
  <c r="AE8" i="13"/>
  <c r="AD7" i="9"/>
  <c r="AE8" i="9"/>
  <c r="AH7" i="14"/>
  <c r="AI8" i="14"/>
  <c r="AD28" i="12"/>
  <c r="AD26" i="12"/>
  <c r="AD24" i="12"/>
  <c r="AD22" i="12"/>
  <c r="AD20" i="12"/>
  <c r="AD18" i="12"/>
  <c r="AD16" i="12"/>
  <c r="AD14" i="12"/>
  <c r="AD12" i="12"/>
  <c r="AD10" i="12"/>
  <c r="AD27" i="12"/>
  <c r="AD25" i="12"/>
  <c r="AD23" i="12"/>
  <c r="AD21" i="12"/>
  <c r="AD19" i="12"/>
  <c r="AD17" i="12"/>
  <c r="AD15" i="12"/>
  <c r="AD13" i="12"/>
  <c r="AD11" i="12"/>
  <c r="AD9" i="12"/>
  <c r="AE7" i="12"/>
  <c r="AF8" i="12"/>
  <c r="AG7" i="11"/>
  <c r="AH8" i="11"/>
  <c r="AF21" i="11"/>
  <c r="AF20" i="11"/>
  <c r="AF23" i="11"/>
  <c r="AF22" i="11"/>
  <c r="AF12" i="11"/>
  <c r="AF28" i="11"/>
  <c r="AF25" i="11"/>
  <c r="AF14" i="11"/>
  <c r="AF24" i="11"/>
  <c r="AF27" i="11"/>
  <c r="AF26" i="11"/>
  <c r="AF9" i="11"/>
  <c r="AF16" i="11"/>
  <c r="AF11" i="11"/>
  <c r="AF18" i="11"/>
  <c r="AF13" i="11"/>
  <c r="AF17" i="11"/>
  <c r="AF15" i="11"/>
  <c r="AF19" i="11"/>
  <c r="AF10" i="11"/>
  <c r="AE7" i="10"/>
  <c r="AF8" i="10"/>
  <c r="AE7" i="8"/>
  <c r="AF8" i="8"/>
  <c r="AC28" i="7"/>
  <c r="AC26" i="7"/>
  <c r="AC24" i="7"/>
  <c r="AC22" i="7"/>
  <c r="AC20" i="7"/>
  <c r="AC18" i="7"/>
  <c r="AC16" i="7"/>
  <c r="AC14" i="7"/>
  <c r="AC12" i="7"/>
  <c r="AC10" i="7"/>
  <c r="AC15" i="7"/>
  <c r="AC27" i="7"/>
  <c r="AC21" i="7"/>
  <c r="AC19" i="7"/>
  <c r="AC23" i="7"/>
  <c r="AC25" i="7"/>
  <c r="AC17" i="7"/>
  <c r="AC11" i="7"/>
  <c r="AC9" i="7"/>
  <c r="AC13" i="7"/>
  <c r="AE8" i="7"/>
  <c r="AD7" i="7"/>
  <c r="AE7" i="6"/>
  <c r="AF8" i="6"/>
  <c r="AG8" i="5"/>
  <c r="AF7" i="5"/>
  <c r="AD7" i="4"/>
  <c r="AE8" i="4"/>
  <c r="AD16" i="2"/>
  <c r="AD11" i="2"/>
  <c r="AD23" i="2"/>
  <c r="AD18" i="2"/>
  <c r="AD10" i="2"/>
  <c r="AD26" i="2"/>
  <c r="AD9" i="2"/>
  <c r="AD15" i="2"/>
  <c r="AD28" i="2"/>
  <c r="AD27" i="2"/>
  <c r="AD12" i="2"/>
  <c r="AD25" i="2"/>
  <c r="AD19" i="2"/>
  <c r="AD20" i="2"/>
  <c r="AD22" i="2"/>
  <c r="AD13" i="2"/>
  <c r="AD24" i="2"/>
  <c r="AD17" i="2"/>
  <c r="AD14" i="2"/>
  <c r="AD21" i="2"/>
  <c r="AE8" i="2"/>
  <c r="AE7" i="2" s="1"/>
  <c r="AE7" i="13" l="1"/>
  <c r="AF8" i="13"/>
  <c r="AE7" i="9"/>
  <c r="AF8" i="9"/>
  <c r="AI7" i="14"/>
  <c r="AJ8" i="14"/>
  <c r="AF7" i="12"/>
  <c r="AG8" i="12"/>
  <c r="AH7" i="11"/>
  <c r="AI8" i="11"/>
  <c r="AF7" i="10"/>
  <c r="AG8" i="10"/>
  <c r="AG8" i="8"/>
  <c r="AF7" i="8"/>
  <c r="AF8" i="7"/>
  <c r="AE7" i="7"/>
  <c r="AG8" i="6"/>
  <c r="AF7" i="6"/>
  <c r="AE21" i="6"/>
  <c r="AE10" i="6"/>
  <c r="AE9" i="6"/>
  <c r="AE23" i="6"/>
  <c r="AE22" i="6"/>
  <c r="AE20" i="6"/>
  <c r="AE19" i="6"/>
  <c r="AE18" i="6"/>
  <c r="AE15" i="6"/>
  <c r="AE12" i="6"/>
  <c r="AE27" i="6"/>
  <c r="AE26" i="6"/>
  <c r="AE13" i="6"/>
  <c r="AE16" i="6"/>
  <c r="AE28" i="6"/>
  <c r="AE25" i="6"/>
  <c r="AE24" i="6"/>
  <c r="AE17" i="6"/>
  <c r="AE11" i="6"/>
  <c r="AE14" i="6"/>
  <c r="AH8" i="5"/>
  <c r="AG7" i="5"/>
  <c r="AE7" i="4"/>
  <c r="AF8" i="4"/>
  <c r="AF8" i="2"/>
  <c r="AF7" i="2" s="1"/>
  <c r="AF7" i="13" l="1"/>
  <c r="AG8" i="13"/>
  <c r="AF7" i="9"/>
  <c r="AG8" i="9"/>
  <c r="AE14" i="9"/>
  <c r="AE27" i="9"/>
  <c r="AE22" i="9"/>
  <c r="AE9" i="9"/>
  <c r="AE26" i="9"/>
  <c r="AE20" i="9"/>
  <c r="AE23" i="9"/>
  <c r="AE11" i="9"/>
  <c r="AE21" i="9"/>
  <c r="AE17" i="9"/>
  <c r="AE18" i="9"/>
  <c r="AE25" i="9"/>
  <c r="AE13" i="9"/>
  <c r="AE24" i="9"/>
  <c r="AE10" i="9"/>
  <c r="AE28" i="9"/>
  <c r="AE16" i="9"/>
  <c r="AE15" i="9"/>
  <c r="AE19" i="9"/>
  <c r="AE12" i="9"/>
  <c r="AJ7" i="14"/>
  <c r="AK8" i="14"/>
  <c r="AH8" i="12"/>
  <c r="AG7" i="12"/>
  <c r="AI7" i="11"/>
  <c r="AJ8" i="11"/>
  <c r="AH8" i="10"/>
  <c r="AG7" i="10"/>
  <c r="AH8" i="8"/>
  <c r="AG7" i="8"/>
  <c r="AG8" i="7"/>
  <c r="AF7" i="7"/>
  <c r="AH8" i="6"/>
  <c r="AG7" i="6"/>
  <c r="AH7" i="5"/>
  <c r="AI8" i="5"/>
  <c r="AG8" i="4"/>
  <c r="AF7" i="4"/>
  <c r="AG8" i="2"/>
  <c r="AG7" i="2" s="1"/>
  <c r="AH8" i="13" l="1"/>
  <c r="AG7" i="13"/>
  <c r="AH8" i="9"/>
  <c r="AG7" i="9"/>
  <c r="AK7" i="14"/>
  <c r="AL8" i="14"/>
  <c r="AH7" i="12"/>
  <c r="AI8" i="12"/>
  <c r="AK8" i="11"/>
  <c r="AJ7" i="11"/>
  <c r="AI8" i="10"/>
  <c r="AH7" i="10"/>
  <c r="AH7" i="8"/>
  <c r="AI8" i="8"/>
  <c r="AG23" i="8"/>
  <c r="AG22" i="8"/>
  <c r="AG11" i="8"/>
  <c r="AG10" i="8"/>
  <c r="AG20" i="8"/>
  <c r="AG28" i="8"/>
  <c r="AG17" i="8"/>
  <c r="AG24" i="8"/>
  <c r="AG19" i="8"/>
  <c r="AG12" i="8"/>
  <c r="AG14" i="8"/>
  <c r="AG18" i="8"/>
  <c r="AG27" i="8"/>
  <c r="AG25" i="8"/>
  <c r="AG21" i="8"/>
  <c r="AG13" i="8"/>
  <c r="AG16" i="8"/>
  <c r="AG15" i="8"/>
  <c r="AG26" i="8"/>
  <c r="AG7" i="7"/>
  <c r="AH8" i="7"/>
  <c r="AI8" i="6"/>
  <c r="AH7" i="6"/>
  <c r="AH27" i="5"/>
  <c r="AH20" i="5"/>
  <c r="AH15" i="5"/>
  <c r="AH23" i="5"/>
  <c r="AH22" i="5"/>
  <c r="AH10" i="5"/>
  <c r="AH25" i="5"/>
  <c r="AH24" i="5"/>
  <c r="AH14" i="5"/>
  <c r="AH19" i="5"/>
  <c r="AH28" i="5"/>
  <c r="AH13" i="5"/>
  <c r="AH21" i="5"/>
  <c r="AH26" i="5"/>
  <c r="AH16" i="5"/>
  <c r="AH18" i="5"/>
  <c r="AH11" i="5"/>
  <c r="AH9" i="5"/>
  <c r="AH17" i="5"/>
  <c r="AH12" i="5"/>
  <c r="AI7" i="5"/>
  <c r="AJ8" i="5"/>
  <c r="AH8" i="4"/>
  <c r="AG7" i="4"/>
  <c r="AH8" i="2"/>
  <c r="AH7" i="2" s="1"/>
  <c r="AH7" i="13" l="1"/>
  <c r="AI8" i="13"/>
  <c r="AI8" i="9"/>
  <c r="AH7" i="9"/>
  <c r="AM8" i="14"/>
  <c r="AL7" i="14"/>
  <c r="AI7" i="12"/>
  <c r="AJ8" i="12"/>
  <c r="AL8" i="11"/>
  <c r="AK7" i="11"/>
  <c r="AI7" i="10"/>
  <c r="AJ8" i="10"/>
  <c r="AI7" i="8"/>
  <c r="AJ8" i="8"/>
  <c r="AH7" i="7"/>
  <c r="AI8" i="7"/>
  <c r="AI7" i="6"/>
  <c r="AJ8" i="6"/>
  <c r="AK8" i="5"/>
  <c r="AJ7" i="5"/>
  <c r="AH7" i="4"/>
  <c r="AI8" i="4"/>
  <c r="AI8" i="2"/>
  <c r="AI7" i="2" s="1"/>
  <c r="AH26" i="13" l="1"/>
  <c r="AH20" i="13"/>
  <c r="AH21" i="13"/>
  <c r="AH11" i="13"/>
  <c r="AH28" i="13"/>
  <c r="AH17" i="13"/>
  <c r="AH22" i="13"/>
  <c r="AH16" i="13"/>
  <c r="AH25" i="13"/>
  <c r="AH27" i="13"/>
  <c r="AH13" i="13"/>
  <c r="AH9" i="13"/>
  <c r="AH10" i="13"/>
  <c r="AH24" i="13"/>
  <c r="AH14" i="13"/>
  <c r="AH12" i="13"/>
  <c r="AH15" i="13"/>
  <c r="AH19" i="13"/>
  <c r="AH23" i="13"/>
  <c r="AH18" i="13"/>
  <c r="AI7" i="13"/>
  <c r="AJ8" i="13"/>
  <c r="AJ8" i="9"/>
  <c r="AI7" i="9"/>
  <c r="AN8" i="14"/>
  <c r="AM7" i="14"/>
  <c r="AK8" i="12"/>
  <c r="AJ7" i="12"/>
  <c r="AM8" i="11"/>
  <c r="AL7" i="11"/>
  <c r="AK8" i="10"/>
  <c r="AJ7" i="10"/>
  <c r="AI19" i="10"/>
  <c r="AI27" i="10"/>
  <c r="AI25" i="10"/>
  <c r="AI23" i="10"/>
  <c r="AI21" i="10"/>
  <c r="AI17" i="10"/>
  <c r="AI28" i="10"/>
  <c r="AI16" i="10"/>
  <c r="AI12" i="10"/>
  <c r="AI13" i="10"/>
  <c r="AI9" i="10"/>
  <c r="AI24" i="10"/>
  <c r="AI15" i="10"/>
  <c r="AI22" i="10"/>
  <c r="AI26" i="10"/>
  <c r="AI20" i="10"/>
  <c r="AI10" i="10"/>
  <c r="AI11" i="10"/>
  <c r="AI18" i="10"/>
  <c r="AI14" i="10"/>
  <c r="AJ7" i="8"/>
  <c r="AK8" i="8"/>
  <c r="AJ8" i="7"/>
  <c r="AI7" i="7"/>
  <c r="AK8" i="6"/>
  <c r="AJ7" i="6"/>
  <c r="AL8" i="5"/>
  <c r="AK7" i="5"/>
  <c r="AI7" i="4"/>
  <c r="AJ8" i="4"/>
  <c r="AH27" i="4"/>
  <c r="AH28" i="4"/>
  <c r="AH10" i="4"/>
  <c r="AH17" i="4"/>
  <c r="AH16" i="4"/>
  <c r="AH19" i="4"/>
  <c r="AH18" i="4"/>
  <c r="AH24" i="4"/>
  <c r="AH26" i="4"/>
  <c r="AH22" i="4"/>
  <c r="AH9" i="4"/>
  <c r="AH13" i="4"/>
  <c r="AH20" i="4"/>
  <c r="AH11" i="4"/>
  <c r="AH21" i="4"/>
  <c r="AH14" i="4"/>
  <c r="AH23" i="4"/>
  <c r="AH12" i="4"/>
  <c r="AH15" i="4"/>
  <c r="AH25" i="4"/>
  <c r="AJ8" i="2"/>
  <c r="AJ7" i="2" s="1"/>
  <c r="AK8" i="13" l="1"/>
  <c r="AJ7" i="13"/>
  <c r="AJ7" i="9"/>
  <c r="AK8" i="9"/>
  <c r="AN7" i="14"/>
  <c r="AO8" i="14"/>
  <c r="AM28" i="14"/>
  <c r="AM25" i="14"/>
  <c r="AM22" i="14"/>
  <c r="AM21" i="14"/>
  <c r="AM10" i="14"/>
  <c r="AM9" i="14"/>
  <c r="AM26" i="14"/>
  <c r="AM23" i="14"/>
  <c r="AM11" i="14"/>
  <c r="AM12" i="14"/>
  <c r="AM16" i="14"/>
  <c r="AM15" i="14"/>
  <c r="AM24" i="14"/>
  <c r="AM18" i="14"/>
  <c r="AM19" i="14"/>
  <c r="AM14" i="14"/>
  <c r="AM13" i="14"/>
  <c r="AM17" i="14"/>
  <c r="AM20" i="14"/>
  <c r="AM27" i="14"/>
  <c r="AL8" i="12"/>
  <c r="AK7" i="12"/>
  <c r="AN8" i="11"/>
  <c r="AM7" i="11"/>
  <c r="AK7" i="10"/>
  <c r="AL8" i="10"/>
  <c r="AL8" i="8"/>
  <c r="AK7" i="8"/>
  <c r="AJ7" i="7"/>
  <c r="AK8" i="7"/>
  <c r="AL8" i="6"/>
  <c r="AK7" i="6"/>
  <c r="AL7" i="5"/>
  <c r="AM8" i="5"/>
  <c r="AK8" i="4"/>
  <c r="AJ7" i="4"/>
  <c r="AK8" i="2"/>
  <c r="AK7" i="2" s="1"/>
  <c r="AK7" i="13" l="1"/>
  <c r="AL8" i="13"/>
  <c r="AK7" i="9"/>
  <c r="AL8" i="9"/>
  <c r="AO7" i="14"/>
  <c r="AP8" i="14"/>
  <c r="AK12" i="12"/>
  <c r="AK10" i="12"/>
  <c r="AK28" i="12"/>
  <c r="AK24" i="12"/>
  <c r="AK20" i="12"/>
  <c r="AK16" i="12"/>
  <c r="AK27" i="12"/>
  <c r="AK26" i="12"/>
  <c r="AK21" i="12"/>
  <c r="AK17" i="12"/>
  <c r="AK15" i="12"/>
  <c r="AK11" i="12"/>
  <c r="AK25" i="12"/>
  <c r="AK13" i="12"/>
  <c r="AK18" i="12"/>
  <c r="AK14" i="12"/>
  <c r="AK19" i="12"/>
  <c r="AK22" i="12"/>
  <c r="AK9" i="12"/>
  <c r="AK23" i="12"/>
  <c r="AM8" i="12"/>
  <c r="AL7" i="12"/>
  <c r="AM28" i="11"/>
  <c r="AM26" i="11"/>
  <c r="AM16" i="11"/>
  <c r="AM15" i="11"/>
  <c r="AM25" i="11"/>
  <c r="AM13" i="11"/>
  <c r="AM22" i="11"/>
  <c r="AM24" i="11"/>
  <c r="AM19" i="11"/>
  <c r="AM11" i="11"/>
  <c r="AM18" i="11"/>
  <c r="AM23" i="11"/>
  <c r="AM10" i="11"/>
  <c r="AM9" i="11"/>
  <c r="AM12" i="11"/>
  <c r="AM27" i="11"/>
  <c r="AM21" i="11"/>
  <c r="AM17" i="11"/>
  <c r="AM20" i="11"/>
  <c r="AM14" i="11"/>
  <c r="AN7" i="11"/>
  <c r="AO8" i="11"/>
  <c r="AM8" i="10"/>
  <c r="AL7" i="10"/>
  <c r="AL7" i="8"/>
  <c r="AM8" i="8"/>
  <c r="AJ27" i="7"/>
  <c r="AJ22" i="7"/>
  <c r="AJ21" i="7"/>
  <c r="AJ28" i="7"/>
  <c r="AJ26" i="7"/>
  <c r="AJ19" i="7"/>
  <c r="AJ23" i="7"/>
  <c r="AJ10" i="7"/>
  <c r="AJ25" i="7"/>
  <c r="AJ17" i="7"/>
  <c r="AJ20" i="7"/>
  <c r="AJ14" i="7"/>
  <c r="AJ11" i="7"/>
  <c r="AJ24" i="7"/>
  <c r="AJ18" i="7"/>
  <c r="AJ9" i="7"/>
  <c r="AJ12" i="7"/>
  <c r="AJ16" i="7"/>
  <c r="AJ15" i="7"/>
  <c r="AJ13" i="7"/>
  <c r="AL8" i="7"/>
  <c r="AK7" i="7"/>
  <c r="AL7" i="6"/>
  <c r="AM8" i="6"/>
  <c r="AN8" i="5"/>
  <c r="AM7" i="5"/>
  <c r="AL8" i="4"/>
  <c r="AK7" i="4"/>
  <c r="AK15" i="2"/>
  <c r="AK10" i="2"/>
  <c r="AK22" i="2"/>
  <c r="AK9" i="2"/>
  <c r="AK17" i="2"/>
  <c r="AK18" i="2"/>
  <c r="AK21" i="2"/>
  <c r="AK16" i="2"/>
  <c r="AK27" i="2"/>
  <c r="AK14" i="2"/>
  <c r="AK12" i="2"/>
  <c r="AK26" i="2"/>
  <c r="AK28" i="2"/>
  <c r="AK23" i="2"/>
  <c r="AK13" i="2"/>
  <c r="AK20" i="2"/>
  <c r="AK24" i="2"/>
  <c r="AK11" i="2"/>
  <c r="AK25" i="2"/>
  <c r="AK19" i="2"/>
  <c r="AL8" i="2"/>
  <c r="AL7" i="2" s="1"/>
  <c r="AM8" i="13" l="1"/>
  <c r="AL7" i="13"/>
  <c r="AL7" i="9"/>
  <c r="AM8" i="9"/>
  <c r="AP7" i="14"/>
  <c r="AQ8" i="14"/>
  <c r="AN8" i="12"/>
  <c r="AM7" i="12"/>
  <c r="AP8" i="11"/>
  <c r="AO7" i="11"/>
  <c r="AN8" i="10"/>
  <c r="AM7" i="10"/>
  <c r="AN8" i="8"/>
  <c r="AM7" i="8"/>
  <c r="AM8" i="7"/>
  <c r="AL7" i="7"/>
  <c r="AN8" i="6"/>
  <c r="AM7" i="6"/>
  <c r="AL26" i="6"/>
  <c r="AL25" i="6"/>
  <c r="AL17" i="6"/>
  <c r="AL12" i="6"/>
  <c r="AL28" i="6"/>
  <c r="AL27" i="6"/>
  <c r="AL14" i="6"/>
  <c r="AL11" i="6"/>
  <c r="AL19" i="6"/>
  <c r="AL10" i="6"/>
  <c r="AL13" i="6"/>
  <c r="AL15" i="6"/>
  <c r="AL18" i="6"/>
  <c r="AL24" i="6"/>
  <c r="AL9" i="6"/>
  <c r="AL22" i="6"/>
  <c r="AL21" i="6"/>
  <c r="AL16" i="6"/>
  <c r="AL23" i="6"/>
  <c r="AL20" i="6"/>
  <c r="AN7" i="5"/>
  <c r="AO8" i="5"/>
  <c r="AM8" i="4"/>
  <c r="AL7" i="4"/>
  <c r="AM8" i="2"/>
  <c r="AM7" i="2" s="1"/>
  <c r="AN8" i="13" l="1"/>
  <c r="AM7" i="13"/>
  <c r="AM7" i="9"/>
  <c r="AN8" i="9"/>
  <c r="AL28" i="9"/>
  <c r="AL9" i="9"/>
  <c r="AL19" i="9"/>
  <c r="AL16" i="9"/>
  <c r="AL11" i="9"/>
  <c r="AL15" i="9"/>
  <c r="AL20" i="9"/>
  <c r="AL27" i="9"/>
  <c r="AL17" i="9"/>
  <c r="AL22" i="9"/>
  <c r="AL13" i="9"/>
  <c r="AL23" i="9"/>
  <c r="AL12" i="9"/>
  <c r="AL26" i="9"/>
  <c r="AL10" i="9"/>
  <c r="AL14" i="9"/>
  <c r="AL21" i="9"/>
  <c r="AL24" i="9"/>
  <c r="AL25" i="9"/>
  <c r="AL18" i="9"/>
  <c r="K24" i="14"/>
  <c r="K14" i="14"/>
  <c r="K20" i="14"/>
  <c r="K28" i="14"/>
  <c r="K11" i="14"/>
  <c r="K23" i="14"/>
  <c r="K26" i="14"/>
  <c r="K18" i="14"/>
  <c r="K10" i="14"/>
  <c r="K17" i="14"/>
  <c r="K12" i="14"/>
  <c r="K25" i="14"/>
  <c r="K19" i="14"/>
  <c r="K13" i="14"/>
  <c r="K15" i="14"/>
  <c r="K22" i="14"/>
  <c r="K21" i="14"/>
  <c r="K27" i="14"/>
  <c r="K16" i="14"/>
  <c r="K9" i="14"/>
  <c r="AN7" i="12"/>
  <c r="AO8" i="12"/>
  <c r="AQ8" i="11"/>
  <c r="AP7" i="11"/>
  <c r="AO8" i="10"/>
  <c r="AN7" i="10"/>
  <c r="AO8" i="8"/>
  <c r="AN7" i="8"/>
  <c r="AM7" i="7"/>
  <c r="AN8" i="7"/>
  <c r="AN7" i="6"/>
  <c r="AO8" i="6"/>
  <c r="AO7" i="5"/>
  <c r="AP8" i="5"/>
  <c r="AM7" i="4"/>
  <c r="AN8" i="2"/>
  <c r="AN7" i="2" s="1"/>
  <c r="AN7" i="13" l="1"/>
  <c r="AO8" i="13"/>
  <c r="AP8" i="13" s="1"/>
  <c r="AP7" i="13" s="1"/>
  <c r="AO8" i="9"/>
  <c r="AN7" i="9"/>
  <c r="AW11" i="14"/>
  <c r="AY11" i="14"/>
  <c r="AX11" i="14"/>
  <c r="AW26" i="14"/>
  <c r="AX26" i="14"/>
  <c r="AY26" i="14"/>
  <c r="AX15" i="14"/>
  <c r="AY15" i="14"/>
  <c r="AW15" i="14"/>
  <c r="AX22" i="14"/>
  <c r="AW22" i="14"/>
  <c r="AY22" i="14"/>
  <c r="AW13" i="14"/>
  <c r="AX13" i="14"/>
  <c r="AY13" i="14"/>
  <c r="AZ27" i="14"/>
  <c r="AZ25" i="14"/>
  <c r="AZ23" i="14"/>
  <c r="AZ21" i="14"/>
  <c r="AZ19" i="14"/>
  <c r="AZ17" i="14"/>
  <c r="AZ15" i="14"/>
  <c r="AZ13" i="14"/>
  <c r="AZ11" i="14"/>
  <c r="AZ9" i="14"/>
  <c r="AZ16" i="14"/>
  <c r="AZ24" i="14"/>
  <c r="AZ8" i="14"/>
  <c r="AZ18" i="14"/>
  <c r="AZ22" i="14"/>
  <c r="AZ10" i="14"/>
  <c r="AZ26" i="14"/>
  <c r="AZ20" i="14"/>
  <c r="AZ14" i="14"/>
  <c r="AZ12" i="14"/>
  <c r="AY20" i="14"/>
  <c r="AX20" i="14"/>
  <c r="AW20" i="14"/>
  <c r="AX21" i="14"/>
  <c r="AY21" i="14"/>
  <c r="AW21" i="14"/>
  <c r="AY14" i="14"/>
  <c r="AW14" i="14"/>
  <c r="AX14" i="14"/>
  <c r="AY8" i="14"/>
  <c r="AX8" i="14"/>
  <c r="AW8" i="14"/>
  <c r="AX17" i="14"/>
  <c r="AY17" i="14"/>
  <c r="AW17" i="14"/>
  <c r="AY18" i="14"/>
  <c r="AW18" i="14"/>
  <c r="AX18" i="14"/>
  <c r="AY23" i="14"/>
  <c r="AW23" i="14"/>
  <c r="AX23" i="14"/>
  <c r="AW16" i="14"/>
  <c r="AX16" i="14"/>
  <c r="AY16" i="14"/>
  <c r="AX24" i="14"/>
  <c r="AW24" i="14"/>
  <c r="AY24" i="14"/>
  <c r="AW10" i="14"/>
  <c r="AX10" i="14"/>
  <c r="AY10" i="14"/>
  <c r="AX25" i="14"/>
  <c r="AW25" i="14"/>
  <c r="AY25" i="14"/>
  <c r="AY9" i="14"/>
  <c r="AX9" i="14"/>
  <c r="AW9" i="14"/>
  <c r="AY19" i="14"/>
  <c r="AX19" i="14"/>
  <c r="AW19" i="14"/>
  <c r="AW12" i="14"/>
  <c r="AY12" i="14"/>
  <c r="AX12" i="14"/>
  <c r="AX27" i="14"/>
  <c r="AW27" i="14"/>
  <c r="AY27" i="14"/>
  <c r="AO7" i="12"/>
  <c r="AP8" i="12"/>
  <c r="K9" i="11"/>
  <c r="K11" i="11"/>
  <c r="K14" i="11"/>
  <c r="K20" i="11"/>
  <c r="K23" i="11"/>
  <c r="K15" i="11"/>
  <c r="K22" i="11"/>
  <c r="K21" i="11"/>
  <c r="K27" i="11"/>
  <c r="K25" i="11"/>
  <c r="K12" i="11"/>
  <c r="K17" i="11"/>
  <c r="K18" i="11"/>
  <c r="K10" i="11"/>
  <c r="K26" i="11"/>
  <c r="K16" i="11"/>
  <c r="K13" i="11"/>
  <c r="K28" i="11"/>
  <c r="K19" i="11"/>
  <c r="K24" i="11"/>
  <c r="AP8" i="10"/>
  <c r="AO7" i="10"/>
  <c r="AN28" i="8"/>
  <c r="AN27" i="8"/>
  <c r="AN16" i="8"/>
  <c r="AN15" i="8"/>
  <c r="AN18" i="8"/>
  <c r="AN17" i="8"/>
  <c r="AN23" i="8"/>
  <c r="AN9" i="8"/>
  <c r="AN11" i="8"/>
  <c r="AN13" i="8"/>
  <c r="AN20" i="8"/>
  <c r="AN22" i="8"/>
  <c r="AN21" i="8"/>
  <c r="AN26" i="8"/>
  <c r="AN10" i="8"/>
  <c r="AN12" i="8"/>
  <c r="AN19" i="8"/>
  <c r="AN24" i="8"/>
  <c r="AN14" i="8"/>
  <c r="AN25" i="8"/>
  <c r="AO7" i="8"/>
  <c r="AP8" i="8"/>
  <c r="AO8" i="7"/>
  <c r="AN7" i="7"/>
  <c r="AO7" i="6"/>
  <c r="AP8" i="6"/>
  <c r="AP7" i="5"/>
  <c r="AQ8" i="5"/>
  <c r="AO24" i="5"/>
  <c r="AO22" i="5"/>
  <c r="AO28" i="5"/>
  <c r="AO26" i="5"/>
  <c r="AO17" i="5"/>
  <c r="AO12" i="5"/>
  <c r="AO16" i="5"/>
  <c r="AO23" i="5"/>
  <c r="AO19" i="5"/>
  <c r="AO11" i="5"/>
  <c r="AO9" i="5"/>
  <c r="AO25" i="5"/>
  <c r="AO18" i="5"/>
  <c r="AO15" i="5"/>
  <c r="AO13" i="5"/>
  <c r="AO21" i="5"/>
  <c r="AO20" i="5"/>
  <c r="AO10" i="5"/>
  <c r="AO14" i="5"/>
  <c r="AO27" i="5"/>
  <c r="AO8" i="2"/>
  <c r="AO7" i="2" s="1"/>
  <c r="AO7" i="13" l="1"/>
  <c r="AO7" i="9"/>
  <c r="AP8" i="9"/>
  <c r="BB24" i="14"/>
  <c r="BE24" i="14"/>
  <c r="BF24" i="14" s="1"/>
  <c r="BB16" i="14"/>
  <c r="BE16" i="14"/>
  <c r="BF16" i="14" s="1"/>
  <c r="BE22" i="14"/>
  <c r="BF22" i="14" s="1"/>
  <c r="BB22" i="14"/>
  <c r="BB15" i="14"/>
  <c r="BE15" i="14"/>
  <c r="BF15" i="14" s="1"/>
  <c r="BB17" i="14"/>
  <c r="BE17" i="14"/>
  <c r="BF17" i="14" s="1"/>
  <c r="BB9" i="14"/>
  <c r="BE9" i="14"/>
  <c r="BF9" i="14" s="1"/>
  <c r="BB25" i="14"/>
  <c r="BE25" i="14"/>
  <c r="BF25" i="14" s="1"/>
  <c r="BB23" i="14"/>
  <c r="BE23" i="14"/>
  <c r="BF23" i="14" s="1"/>
  <c r="BB27" i="14"/>
  <c r="BE27" i="14"/>
  <c r="BF27" i="14" s="1"/>
  <c r="BB14" i="14"/>
  <c r="BE14" i="14"/>
  <c r="BF14" i="14" s="1"/>
  <c r="BE12" i="14"/>
  <c r="BF12" i="14" s="1"/>
  <c r="BB12" i="14"/>
  <c r="BB10" i="14"/>
  <c r="BE10" i="14"/>
  <c r="BF10" i="14" s="1"/>
  <c r="BB21" i="14"/>
  <c r="BE21" i="14"/>
  <c r="BF21" i="14" s="1"/>
  <c r="BB11" i="14"/>
  <c r="BE11" i="14"/>
  <c r="BF11" i="14" s="1"/>
  <c r="BB13" i="14"/>
  <c r="BE13" i="14"/>
  <c r="BF13" i="14" s="1"/>
  <c r="BB8" i="14"/>
  <c r="BE8" i="14"/>
  <c r="BF8" i="14" s="1"/>
  <c r="BB18" i="14"/>
  <c r="BE18" i="14"/>
  <c r="BF18" i="14" s="1"/>
  <c r="BE26" i="14"/>
  <c r="BF26" i="14" s="1"/>
  <c r="BB26" i="14"/>
  <c r="BB19" i="14"/>
  <c r="BE19" i="14"/>
  <c r="BF19" i="14" s="1"/>
  <c r="BE20" i="14"/>
  <c r="BF20" i="14" s="1"/>
  <c r="BB20" i="14"/>
  <c r="AQ8" i="12"/>
  <c r="AP7" i="12"/>
  <c r="AZ27" i="11"/>
  <c r="AZ25" i="11"/>
  <c r="AZ23" i="11"/>
  <c r="AZ21" i="11"/>
  <c r="AZ19" i="11"/>
  <c r="AZ17" i="11"/>
  <c r="AZ15" i="11"/>
  <c r="AZ13" i="11"/>
  <c r="AZ11" i="11"/>
  <c r="AZ9" i="11"/>
  <c r="AZ22" i="11"/>
  <c r="AZ10" i="11"/>
  <c r="AZ14" i="11"/>
  <c r="AZ12" i="11"/>
  <c r="AZ26" i="11"/>
  <c r="AZ24" i="11"/>
  <c r="AZ20" i="11"/>
  <c r="AZ18" i="11"/>
  <c r="AZ8" i="11"/>
  <c r="AZ16" i="11"/>
  <c r="AY11" i="11"/>
  <c r="AX11" i="11"/>
  <c r="AW11" i="11"/>
  <c r="AW8" i="11"/>
  <c r="AX8" i="11"/>
  <c r="AY8" i="11"/>
  <c r="AY15" i="11"/>
  <c r="AX15" i="11"/>
  <c r="AW15" i="11"/>
  <c r="AY18" i="11"/>
  <c r="AX18" i="11"/>
  <c r="AW18" i="11"/>
  <c r="AW21" i="11"/>
  <c r="AY21" i="11"/>
  <c r="AX21" i="11"/>
  <c r="AW16" i="11"/>
  <c r="AY16" i="11"/>
  <c r="AX16" i="11"/>
  <c r="AX13" i="11"/>
  <c r="AY13" i="11"/>
  <c r="AW13" i="11"/>
  <c r="AW24" i="11"/>
  <c r="AY24" i="11"/>
  <c r="AX24" i="11"/>
  <c r="AW22" i="11"/>
  <c r="AY22" i="11"/>
  <c r="AX22" i="11"/>
  <c r="AX20" i="11"/>
  <c r="AW20" i="11"/>
  <c r="AY20" i="11"/>
  <c r="AX23" i="11"/>
  <c r="AY23" i="11"/>
  <c r="AW23" i="11"/>
  <c r="AX10" i="11"/>
  <c r="AY10" i="11"/>
  <c r="AW10" i="11"/>
  <c r="AY26" i="11"/>
  <c r="AX26" i="11"/>
  <c r="AW26" i="11"/>
  <c r="AY14" i="11"/>
  <c r="AW14" i="11"/>
  <c r="AX14" i="11"/>
  <c r="AY25" i="11"/>
  <c r="AX25" i="11"/>
  <c r="AW25" i="11"/>
  <c r="AW9" i="11"/>
  <c r="AX9" i="11"/>
  <c r="AY9" i="11"/>
  <c r="AW17" i="11"/>
  <c r="AY17" i="11"/>
  <c r="AX17" i="11"/>
  <c r="AY19" i="11"/>
  <c r="AW19" i="11"/>
  <c r="AX19" i="11"/>
  <c r="AW12" i="11"/>
  <c r="AY12" i="11"/>
  <c r="AX12" i="11"/>
  <c r="AY27" i="11"/>
  <c r="AW27" i="11"/>
  <c r="AX27" i="11"/>
  <c r="AP7" i="10"/>
  <c r="AQ8" i="10"/>
  <c r="AQ8" i="8"/>
  <c r="AP7" i="8"/>
  <c r="AO7" i="7"/>
  <c r="AP8" i="7"/>
  <c r="AP7" i="6"/>
  <c r="AQ8" i="6"/>
  <c r="K13" i="5"/>
  <c r="K14" i="5"/>
  <c r="K9" i="5"/>
  <c r="K17" i="5"/>
  <c r="K23" i="5"/>
  <c r="K26" i="5"/>
  <c r="K27" i="5"/>
  <c r="K21" i="5"/>
  <c r="K12" i="5"/>
  <c r="K19" i="5"/>
  <c r="K18" i="5"/>
  <c r="K24" i="5"/>
  <c r="K15" i="5"/>
  <c r="K16" i="5"/>
  <c r="K20" i="5"/>
  <c r="K22" i="5"/>
  <c r="K11" i="5"/>
  <c r="K28" i="5"/>
  <c r="K10" i="5"/>
  <c r="K25" i="5"/>
  <c r="AP8" i="2"/>
  <c r="AP7" i="2" s="1"/>
  <c r="K23" i="13" l="1"/>
  <c r="AO14" i="13"/>
  <c r="AO19" i="13"/>
  <c r="AO26" i="13"/>
  <c r="AO12" i="13"/>
  <c r="AO21" i="13"/>
  <c r="AO9" i="13"/>
  <c r="AO25" i="13"/>
  <c r="AO20" i="13"/>
  <c r="AO13" i="13"/>
  <c r="AO10" i="13"/>
  <c r="AO23" i="13"/>
  <c r="AO17" i="13"/>
  <c r="AO15" i="13"/>
  <c r="AO27" i="13"/>
  <c r="AO28" i="13"/>
  <c r="AO24" i="13"/>
  <c r="AO11" i="13"/>
  <c r="AO16" i="13"/>
  <c r="AO22" i="13"/>
  <c r="AO18" i="13"/>
  <c r="K25" i="9"/>
  <c r="K10" i="9"/>
  <c r="K26" i="9"/>
  <c r="K19" i="9"/>
  <c r="K13" i="9"/>
  <c r="K23" i="9"/>
  <c r="AP7" i="9"/>
  <c r="AQ8" i="9"/>
  <c r="K17" i="9"/>
  <c r="K16" i="9"/>
  <c r="K28" i="9"/>
  <c r="K18" i="12"/>
  <c r="K9" i="12"/>
  <c r="K19" i="12"/>
  <c r="K25" i="12"/>
  <c r="K17" i="12"/>
  <c r="K12" i="12"/>
  <c r="K14" i="12"/>
  <c r="K20" i="12"/>
  <c r="K21" i="12"/>
  <c r="K23" i="12"/>
  <c r="K16" i="12"/>
  <c r="K24" i="12"/>
  <c r="K11" i="12"/>
  <c r="K22" i="12"/>
  <c r="K28" i="12"/>
  <c r="K10" i="12"/>
  <c r="K13" i="12"/>
  <c r="K15" i="12"/>
  <c r="K26" i="12"/>
  <c r="K27" i="12"/>
  <c r="BB21" i="11"/>
  <c r="BE21" i="11"/>
  <c r="BF21" i="11" s="1"/>
  <c r="BB15" i="11"/>
  <c r="BE15" i="11"/>
  <c r="BF15" i="11" s="1"/>
  <c r="BB9" i="11"/>
  <c r="BE9" i="11"/>
  <c r="BF9" i="11" s="1"/>
  <c r="BB18" i="11"/>
  <c r="BE18" i="11"/>
  <c r="BF18" i="11" s="1"/>
  <c r="BB12" i="11"/>
  <c r="BE12" i="11"/>
  <c r="BF12" i="11" s="1"/>
  <c r="BB23" i="11"/>
  <c r="BE23" i="11"/>
  <c r="BF23" i="11" s="1"/>
  <c r="BB13" i="11"/>
  <c r="BE13" i="11"/>
  <c r="BF13" i="11" s="1"/>
  <c r="BB26" i="11"/>
  <c r="BE26" i="11"/>
  <c r="BF26" i="11" s="1"/>
  <c r="BB11" i="11"/>
  <c r="BE11" i="11"/>
  <c r="BF11" i="11" s="1"/>
  <c r="BB27" i="11"/>
  <c r="BE27" i="11"/>
  <c r="BF27" i="11" s="1"/>
  <c r="BB24" i="11"/>
  <c r="BE24" i="11"/>
  <c r="BF24" i="11" s="1"/>
  <c r="BB10" i="11"/>
  <c r="BE10" i="11"/>
  <c r="BF10" i="11" s="1"/>
  <c r="BB19" i="11"/>
  <c r="BE19" i="11"/>
  <c r="BF19" i="11" s="1"/>
  <c r="BB14" i="11"/>
  <c r="BE14" i="11"/>
  <c r="BF14" i="11" s="1"/>
  <c r="BB16" i="11"/>
  <c r="BE16" i="11"/>
  <c r="BF16" i="11" s="1"/>
  <c r="BB20" i="11"/>
  <c r="BE20" i="11"/>
  <c r="BF20" i="11" s="1"/>
  <c r="BB17" i="11"/>
  <c r="BE17" i="11"/>
  <c r="BF17" i="11" s="1"/>
  <c r="BB22" i="11"/>
  <c r="BE22" i="11"/>
  <c r="BF22" i="11" s="1"/>
  <c r="BB25" i="11"/>
  <c r="BE25" i="11"/>
  <c r="BF25" i="11" s="1"/>
  <c r="BB8" i="11"/>
  <c r="BE8" i="11"/>
  <c r="BF8" i="11" s="1"/>
  <c r="AP28" i="10"/>
  <c r="AP26" i="10"/>
  <c r="AP24" i="10"/>
  <c r="AP22" i="10"/>
  <c r="AP20" i="10"/>
  <c r="AP18" i="10"/>
  <c r="AP16" i="10"/>
  <c r="AP14" i="10"/>
  <c r="AP12" i="10"/>
  <c r="AP10" i="10"/>
  <c r="AP27" i="10"/>
  <c r="AP25" i="10"/>
  <c r="AP23" i="10"/>
  <c r="AP21" i="10"/>
  <c r="AP19" i="10"/>
  <c r="AP9" i="10"/>
  <c r="AP17" i="10"/>
  <c r="AP11" i="10"/>
  <c r="AP13" i="10"/>
  <c r="AP15" i="10"/>
  <c r="K12" i="10"/>
  <c r="K9" i="10"/>
  <c r="K15" i="10"/>
  <c r="K20" i="10"/>
  <c r="K18" i="10"/>
  <c r="K27" i="10"/>
  <c r="K25" i="10"/>
  <c r="K21" i="10"/>
  <c r="K19" i="10"/>
  <c r="K10" i="10"/>
  <c r="K16" i="10"/>
  <c r="K28" i="10"/>
  <c r="K13" i="10"/>
  <c r="K24" i="10"/>
  <c r="K17" i="10"/>
  <c r="K22" i="10"/>
  <c r="K14" i="10"/>
  <c r="K11" i="10"/>
  <c r="K23" i="10"/>
  <c r="K26" i="10"/>
  <c r="K14" i="8"/>
  <c r="K27" i="8"/>
  <c r="K13" i="8"/>
  <c r="K23" i="8"/>
  <c r="K24" i="8"/>
  <c r="K11" i="8"/>
  <c r="K18" i="8"/>
  <c r="K9" i="8"/>
  <c r="K20" i="8"/>
  <c r="K15" i="8"/>
  <c r="K26" i="8"/>
  <c r="K12" i="8"/>
  <c r="K21" i="8"/>
  <c r="K16" i="8"/>
  <c r="K17" i="8"/>
  <c r="K19" i="8"/>
  <c r="K25" i="8"/>
  <c r="K28" i="8"/>
  <c r="K10" i="8"/>
  <c r="K22" i="8"/>
  <c r="AP7" i="7"/>
  <c r="AQ8" i="7"/>
  <c r="K12" i="6"/>
  <c r="K9" i="6"/>
  <c r="K25" i="6"/>
  <c r="K19" i="6"/>
  <c r="K22" i="6"/>
  <c r="K26" i="6"/>
  <c r="K11" i="6"/>
  <c r="K21" i="6"/>
  <c r="K15" i="6"/>
  <c r="K13" i="6"/>
  <c r="K28" i="6"/>
  <c r="K23" i="6"/>
  <c r="K10" i="6"/>
  <c r="K20" i="6"/>
  <c r="K27" i="6"/>
  <c r="K17" i="6"/>
  <c r="K24" i="6"/>
  <c r="K16" i="6"/>
  <c r="K14" i="6"/>
  <c r="K18" i="6"/>
  <c r="AY11" i="5"/>
  <c r="AW11" i="5"/>
  <c r="AX11" i="5"/>
  <c r="AX13" i="5"/>
  <c r="AY13" i="5"/>
  <c r="AW13" i="5"/>
  <c r="AX20" i="5"/>
  <c r="AY20" i="5"/>
  <c r="AW20" i="5"/>
  <c r="AY15" i="5"/>
  <c r="AW15" i="5"/>
  <c r="AX15" i="5"/>
  <c r="AW8" i="5"/>
  <c r="AY8" i="5"/>
  <c r="AX8" i="5"/>
  <c r="AY16" i="5"/>
  <c r="AX16" i="5"/>
  <c r="AW16" i="5"/>
  <c r="AW25" i="5"/>
  <c r="AY25" i="5"/>
  <c r="AX25" i="5"/>
  <c r="AZ23" i="5"/>
  <c r="AZ21" i="5"/>
  <c r="AZ27" i="5"/>
  <c r="AZ25" i="5"/>
  <c r="AZ20" i="5"/>
  <c r="AZ15" i="5"/>
  <c r="AZ10" i="5"/>
  <c r="AZ14" i="5"/>
  <c r="AZ22" i="5"/>
  <c r="AZ19" i="5"/>
  <c r="AZ26" i="5"/>
  <c r="AZ16" i="5"/>
  <c r="AZ17" i="5"/>
  <c r="AZ12" i="5"/>
  <c r="AZ13" i="5"/>
  <c r="AZ11" i="5"/>
  <c r="AZ8" i="5"/>
  <c r="AZ24" i="5"/>
  <c r="AZ18" i="5"/>
  <c r="AZ9" i="5"/>
  <c r="AX9" i="5"/>
  <c r="AW9" i="5"/>
  <c r="AY9" i="5"/>
  <c r="AW18" i="5"/>
  <c r="AX18" i="5"/>
  <c r="AY18" i="5"/>
  <c r="AY26" i="5"/>
  <c r="AW26" i="5"/>
  <c r="AX26" i="5"/>
  <c r="AX17" i="5"/>
  <c r="AY17" i="5"/>
  <c r="AW17" i="5"/>
  <c r="AY22" i="5"/>
  <c r="AW22" i="5"/>
  <c r="AX22" i="5"/>
  <c r="AY19" i="5"/>
  <c r="AW19" i="5"/>
  <c r="AX19" i="5"/>
  <c r="AW12" i="5"/>
  <c r="AY12" i="5"/>
  <c r="AX12" i="5"/>
  <c r="AY21" i="5"/>
  <c r="AW21" i="5"/>
  <c r="AX21" i="5"/>
  <c r="AX14" i="5"/>
  <c r="AY14" i="5"/>
  <c r="AW14" i="5"/>
  <c r="AY23" i="5"/>
  <c r="AX23" i="5"/>
  <c r="AW23" i="5"/>
  <c r="AY10" i="5"/>
  <c r="AX10" i="5"/>
  <c r="AW10" i="5"/>
  <c r="AW24" i="5"/>
  <c r="AX24" i="5"/>
  <c r="AY24" i="5"/>
  <c r="AX27" i="5"/>
  <c r="AY27" i="5"/>
  <c r="AW27" i="5"/>
  <c r="AQ8" i="4"/>
  <c r="K11" i="2"/>
  <c r="K27" i="2"/>
  <c r="K10" i="2"/>
  <c r="K21" i="2"/>
  <c r="K13" i="2"/>
  <c r="K16" i="2"/>
  <c r="K9" i="2"/>
  <c r="K17" i="2"/>
  <c r="K24" i="2"/>
  <c r="K12" i="2"/>
  <c r="K18" i="2"/>
  <c r="K25" i="2"/>
  <c r="K14" i="2"/>
  <c r="K22" i="2"/>
  <c r="K15" i="2"/>
  <c r="K23" i="2"/>
  <c r="K28" i="2"/>
  <c r="K26" i="2"/>
  <c r="K19" i="2"/>
  <c r="K20" i="2"/>
  <c r="AQ8" i="2"/>
  <c r="K9" i="13" l="1"/>
  <c r="AZ25" i="13" s="1"/>
  <c r="K24" i="13"/>
  <c r="K26" i="13"/>
  <c r="K10" i="13"/>
  <c r="AW8" i="13"/>
  <c r="AY14" i="13"/>
  <c r="AX10" i="13"/>
  <c r="BB10" i="13" s="1"/>
  <c r="AY20" i="13"/>
  <c r="AW27" i="13"/>
  <c r="AW16" i="13"/>
  <c r="AX8" i="13"/>
  <c r="BB8" i="13" s="1"/>
  <c r="AW24" i="13"/>
  <c r="AW21" i="13"/>
  <c r="K18" i="13"/>
  <c r="AX24" i="13"/>
  <c r="BB24" i="13" s="1"/>
  <c r="AX27" i="13"/>
  <c r="BB27" i="13" s="1"/>
  <c r="AX13" i="13"/>
  <c r="BE13" i="13" s="1"/>
  <c r="BF13" i="13" s="1"/>
  <c r="K28" i="13"/>
  <c r="AY27" i="13"/>
  <c r="AX20" i="13"/>
  <c r="AW25" i="13"/>
  <c r="AW10" i="13"/>
  <c r="AX16" i="13"/>
  <c r="AY23" i="13"/>
  <c r="AY24" i="13"/>
  <c r="AY8" i="13"/>
  <c r="AX21" i="13"/>
  <c r="AW14" i="13"/>
  <c r="AY13" i="13"/>
  <c r="K12" i="13"/>
  <c r="AY11" i="13"/>
  <c r="AX14" i="13"/>
  <c r="BB14" i="13" s="1"/>
  <c r="K22" i="13"/>
  <c r="K20" i="13"/>
  <c r="K21" i="13"/>
  <c r="AY21" i="13"/>
  <c r="K17" i="13"/>
  <c r="K11" i="13"/>
  <c r="K13" i="13"/>
  <c r="K19" i="13"/>
  <c r="K14" i="13"/>
  <c r="K16" i="13"/>
  <c r="K25" i="13"/>
  <c r="K15" i="13"/>
  <c r="K27" i="13"/>
  <c r="AY20" i="9"/>
  <c r="AW11" i="9"/>
  <c r="K11" i="9"/>
  <c r="K9" i="9"/>
  <c r="K20" i="9"/>
  <c r="K24" i="9"/>
  <c r="AW9" i="9"/>
  <c r="K22" i="9"/>
  <c r="AY26" i="9"/>
  <c r="AW20" i="9"/>
  <c r="K21" i="9"/>
  <c r="AX27" i="9"/>
  <c r="K14" i="9"/>
  <c r="K12" i="9"/>
  <c r="K18" i="9"/>
  <c r="K27" i="9"/>
  <c r="K15" i="9"/>
  <c r="AY11" i="12"/>
  <c r="AX11" i="12"/>
  <c r="AW11" i="12"/>
  <c r="AW12" i="12"/>
  <c r="AX12" i="12"/>
  <c r="AY12" i="12"/>
  <c r="AW17" i="12"/>
  <c r="AX17" i="12"/>
  <c r="AY17" i="12"/>
  <c r="AY24" i="12"/>
  <c r="AX24" i="12"/>
  <c r="AW24" i="12"/>
  <c r="AX8" i="12"/>
  <c r="AY8" i="12"/>
  <c r="AW8" i="12"/>
  <c r="AW16" i="12"/>
  <c r="AX16" i="12"/>
  <c r="AY16" i="12"/>
  <c r="AY21" i="12"/>
  <c r="AX21" i="12"/>
  <c r="AW21" i="12"/>
  <c r="AW26" i="12"/>
  <c r="AX26" i="12"/>
  <c r="AY26" i="12"/>
  <c r="AY10" i="12"/>
  <c r="AX10" i="12"/>
  <c r="AW10" i="12"/>
  <c r="AY18" i="12"/>
  <c r="AW18" i="12"/>
  <c r="AX18" i="12"/>
  <c r="AX23" i="12"/>
  <c r="AW23" i="12"/>
  <c r="AY23" i="12"/>
  <c r="AY9" i="12"/>
  <c r="AX9" i="12"/>
  <c r="AW9" i="12"/>
  <c r="AW13" i="12"/>
  <c r="AX13" i="12"/>
  <c r="AY13" i="12"/>
  <c r="AY15" i="12"/>
  <c r="AX15" i="12"/>
  <c r="AW15" i="12"/>
  <c r="AX19" i="12"/>
  <c r="AW19" i="12"/>
  <c r="AY19" i="12"/>
  <c r="AW20" i="12"/>
  <c r="AY20" i="12"/>
  <c r="AX20" i="12"/>
  <c r="AW25" i="12"/>
  <c r="AX25" i="12"/>
  <c r="AY25" i="12"/>
  <c r="AZ27" i="12"/>
  <c r="AZ25" i="12"/>
  <c r="AZ23" i="12"/>
  <c r="AZ21" i="12"/>
  <c r="AZ19" i="12"/>
  <c r="AZ17" i="12"/>
  <c r="AZ15" i="12"/>
  <c r="AZ13" i="12"/>
  <c r="AZ11" i="12"/>
  <c r="AZ9" i="12"/>
  <c r="AZ26" i="12"/>
  <c r="AZ22" i="12"/>
  <c r="AZ18" i="12"/>
  <c r="AZ14" i="12"/>
  <c r="AZ20" i="12"/>
  <c r="AZ16" i="12"/>
  <c r="AZ24" i="12"/>
  <c r="AZ12" i="12"/>
  <c r="AZ8" i="12"/>
  <c r="AZ10" i="12"/>
  <c r="AX14" i="12"/>
  <c r="AY14" i="12"/>
  <c r="AW14" i="12"/>
  <c r="AY22" i="12"/>
  <c r="AW22" i="12"/>
  <c r="AX22" i="12"/>
  <c r="AY27" i="12"/>
  <c r="AX27" i="12"/>
  <c r="AW27" i="12"/>
  <c r="AY24" i="10"/>
  <c r="AX24" i="10"/>
  <c r="AW24" i="10"/>
  <c r="AX11" i="10"/>
  <c r="AY11" i="10"/>
  <c r="AW11" i="10"/>
  <c r="AX14" i="10"/>
  <c r="AW14" i="10"/>
  <c r="AY14" i="10"/>
  <c r="AX13" i="10"/>
  <c r="AW13" i="10"/>
  <c r="AY13" i="10"/>
  <c r="AX12" i="10"/>
  <c r="AY12" i="10"/>
  <c r="AW12" i="10"/>
  <c r="AW15" i="10"/>
  <c r="AY15" i="10"/>
  <c r="AX15" i="10"/>
  <c r="AY10" i="10"/>
  <c r="AW10" i="10"/>
  <c r="AX10" i="10"/>
  <c r="AW17" i="10"/>
  <c r="AY17" i="10"/>
  <c r="AX17" i="10"/>
  <c r="AZ19" i="10"/>
  <c r="AZ27" i="10"/>
  <c r="AZ25" i="10"/>
  <c r="AZ23" i="10"/>
  <c r="AZ21" i="10"/>
  <c r="AZ17" i="10"/>
  <c r="AZ20" i="10"/>
  <c r="AZ14" i="10"/>
  <c r="AZ10" i="10"/>
  <c r="AZ24" i="10"/>
  <c r="AZ18" i="10"/>
  <c r="AZ11" i="10"/>
  <c r="AZ15" i="10"/>
  <c r="AZ26" i="10"/>
  <c r="AZ12" i="10"/>
  <c r="AZ16" i="10"/>
  <c r="AZ22" i="10"/>
  <c r="AZ13" i="10"/>
  <c r="AZ9" i="10"/>
  <c r="AZ8" i="10"/>
  <c r="AW8" i="10"/>
  <c r="AY8" i="10"/>
  <c r="AX8" i="10"/>
  <c r="AX21" i="10"/>
  <c r="AY21" i="10"/>
  <c r="AW21" i="10"/>
  <c r="AY26" i="10"/>
  <c r="AX26" i="10"/>
  <c r="AW26" i="10"/>
  <c r="AY16" i="10"/>
  <c r="AW16" i="10"/>
  <c r="AX16" i="10"/>
  <c r="AY18" i="10"/>
  <c r="AW18" i="10"/>
  <c r="AX18" i="10"/>
  <c r="AY23" i="10"/>
  <c r="AW23" i="10"/>
  <c r="AX23" i="10"/>
  <c r="AX9" i="10"/>
  <c r="AW9" i="10"/>
  <c r="AY9" i="10"/>
  <c r="AW19" i="10"/>
  <c r="AX19" i="10"/>
  <c r="AY19" i="10"/>
  <c r="AY20" i="10"/>
  <c r="AX20" i="10"/>
  <c r="AW20" i="10"/>
  <c r="AX25" i="10"/>
  <c r="AY25" i="10"/>
  <c r="AW25" i="10"/>
  <c r="AY22" i="10"/>
  <c r="AW22" i="10"/>
  <c r="AX22" i="10"/>
  <c r="AX27" i="10"/>
  <c r="AW27" i="10"/>
  <c r="AY27" i="10"/>
  <c r="AX11" i="8"/>
  <c r="AY11" i="8"/>
  <c r="AW11" i="8"/>
  <c r="AX9" i="8"/>
  <c r="AY9" i="8"/>
  <c r="AW9" i="8"/>
  <c r="AX15" i="8"/>
  <c r="AW15" i="8"/>
  <c r="AY15" i="8"/>
  <c r="AZ25" i="8"/>
  <c r="AZ9" i="8"/>
  <c r="AZ27" i="8"/>
  <c r="AZ23" i="8"/>
  <c r="AZ21" i="8"/>
  <c r="AZ19" i="8"/>
  <c r="AZ17" i="8"/>
  <c r="AZ15" i="8"/>
  <c r="AZ13" i="8"/>
  <c r="AZ11" i="8"/>
  <c r="AZ22" i="8"/>
  <c r="AZ10" i="8"/>
  <c r="AZ14" i="8"/>
  <c r="AZ20" i="8"/>
  <c r="AZ12" i="8"/>
  <c r="AZ24" i="8"/>
  <c r="AZ18" i="8"/>
  <c r="AZ16" i="8"/>
  <c r="AZ8" i="8"/>
  <c r="AZ26" i="8"/>
  <c r="AY26" i="8"/>
  <c r="AX26" i="8"/>
  <c r="AW26" i="8"/>
  <c r="AW21" i="8"/>
  <c r="AY21" i="8"/>
  <c r="AX21" i="8"/>
  <c r="AX18" i="8"/>
  <c r="AW18" i="8"/>
  <c r="AY18" i="8"/>
  <c r="AW12" i="8"/>
  <c r="AX12" i="8"/>
  <c r="AY12" i="8"/>
  <c r="AY20" i="8"/>
  <c r="AW20" i="8"/>
  <c r="AX20" i="8"/>
  <c r="AX14" i="8"/>
  <c r="AY14" i="8"/>
  <c r="AW14" i="8"/>
  <c r="AY23" i="8"/>
  <c r="AX23" i="8"/>
  <c r="AW23" i="8"/>
  <c r="AW13" i="8"/>
  <c r="AX13" i="8"/>
  <c r="AY13" i="8"/>
  <c r="AX24" i="8"/>
  <c r="AW24" i="8"/>
  <c r="AY24" i="8"/>
  <c r="AX25" i="8"/>
  <c r="AY25" i="8"/>
  <c r="AW25" i="8"/>
  <c r="AX16" i="8"/>
  <c r="AW16" i="8"/>
  <c r="AY16" i="8"/>
  <c r="AX22" i="8"/>
  <c r="AY22" i="8"/>
  <c r="AW22" i="8"/>
  <c r="AW8" i="8"/>
  <c r="AY8" i="8"/>
  <c r="AX8" i="8"/>
  <c r="AY17" i="8"/>
  <c r="AW17" i="8"/>
  <c r="AX17" i="8"/>
  <c r="AY19" i="8"/>
  <c r="AX19" i="8"/>
  <c r="AW19" i="8"/>
  <c r="AX10" i="8"/>
  <c r="AY10" i="8"/>
  <c r="AW10" i="8"/>
  <c r="AY27" i="8"/>
  <c r="AW27" i="8"/>
  <c r="AX27" i="8"/>
  <c r="K18" i="7"/>
  <c r="K11" i="7"/>
  <c r="K24" i="7"/>
  <c r="K9" i="7"/>
  <c r="K17" i="7"/>
  <c r="K27" i="7"/>
  <c r="K23" i="7"/>
  <c r="K14" i="7"/>
  <c r="K16" i="7"/>
  <c r="K20" i="7"/>
  <c r="K12" i="7"/>
  <c r="K19" i="7"/>
  <c r="K15" i="7"/>
  <c r="K25" i="7"/>
  <c r="K13" i="7"/>
  <c r="K10" i="7"/>
  <c r="K28" i="7"/>
  <c r="K22" i="7"/>
  <c r="K26" i="7"/>
  <c r="K21" i="7"/>
  <c r="AW18" i="6"/>
  <c r="AX18" i="6"/>
  <c r="AY18" i="6"/>
  <c r="AX17" i="6"/>
  <c r="AW17" i="6"/>
  <c r="AY17" i="6"/>
  <c r="AX11" i="6"/>
  <c r="AW11" i="6"/>
  <c r="AY11" i="6"/>
  <c r="AX13" i="6"/>
  <c r="AW13" i="6"/>
  <c r="AY13" i="6"/>
  <c r="AY15" i="6"/>
  <c r="AW15" i="6"/>
  <c r="AX15" i="6"/>
  <c r="AW26" i="6"/>
  <c r="AY26" i="6"/>
  <c r="AX26" i="6"/>
  <c r="AX22" i="6"/>
  <c r="AW22" i="6"/>
  <c r="AY22" i="6"/>
  <c r="AY10" i="6"/>
  <c r="AW10" i="6"/>
  <c r="AX10" i="6"/>
  <c r="AY14" i="6"/>
  <c r="AX14" i="6"/>
  <c r="AW14" i="6"/>
  <c r="AW24" i="6"/>
  <c r="AX24" i="6"/>
  <c r="AY24" i="6"/>
  <c r="AW16" i="6"/>
  <c r="AY16" i="6"/>
  <c r="AX16" i="6"/>
  <c r="AX12" i="6"/>
  <c r="AW12" i="6"/>
  <c r="AY12" i="6"/>
  <c r="AW8" i="6"/>
  <c r="AY8" i="6"/>
  <c r="AX8" i="6"/>
  <c r="AW25" i="6"/>
  <c r="AY25" i="6"/>
  <c r="AX25" i="6"/>
  <c r="AZ25" i="6"/>
  <c r="AZ27" i="6"/>
  <c r="AZ23" i="6"/>
  <c r="AZ21" i="6"/>
  <c r="AZ22" i="6"/>
  <c r="AZ18" i="6"/>
  <c r="AZ13" i="6"/>
  <c r="AZ24" i="6"/>
  <c r="AZ9" i="6"/>
  <c r="AZ10" i="6"/>
  <c r="AZ26" i="6"/>
  <c r="AZ16" i="6"/>
  <c r="AZ17" i="6"/>
  <c r="AZ11" i="6"/>
  <c r="AZ20" i="6"/>
  <c r="AZ12" i="6"/>
  <c r="AZ8" i="6"/>
  <c r="AZ19" i="6"/>
  <c r="AZ14" i="6"/>
  <c r="AZ15" i="6"/>
  <c r="AX9" i="6"/>
  <c r="AY9" i="6"/>
  <c r="AW9" i="6"/>
  <c r="AY19" i="6"/>
  <c r="AW19" i="6"/>
  <c r="AX19" i="6"/>
  <c r="AY21" i="6"/>
  <c r="AW21" i="6"/>
  <c r="AX21" i="6"/>
  <c r="AW23" i="6"/>
  <c r="AY23" i="6"/>
  <c r="AX23" i="6"/>
  <c r="AW20" i="6"/>
  <c r="AY20" i="6"/>
  <c r="AX20" i="6"/>
  <c r="AW27" i="6"/>
  <c r="AX27" i="6"/>
  <c r="AY27" i="6"/>
  <c r="BE20" i="5"/>
  <c r="BF20" i="5" s="1"/>
  <c r="BB20" i="5"/>
  <c r="BB16" i="5"/>
  <c r="BE16" i="5"/>
  <c r="BF16" i="5" s="1"/>
  <c r="BB19" i="5"/>
  <c r="BE19" i="5"/>
  <c r="BF19" i="5" s="1"/>
  <c r="BB25" i="5"/>
  <c r="BE25" i="5"/>
  <c r="BF25" i="5" s="1"/>
  <c r="BB13" i="5"/>
  <c r="BE13" i="5"/>
  <c r="BF13" i="5" s="1"/>
  <c r="BB15" i="5"/>
  <c r="BE15" i="5"/>
  <c r="BF15" i="5" s="1"/>
  <c r="BB18" i="5"/>
  <c r="BE18" i="5"/>
  <c r="BF18" i="5" s="1"/>
  <c r="BB27" i="5"/>
  <c r="BE27" i="5"/>
  <c r="BF27" i="5" s="1"/>
  <c r="BB9" i="5"/>
  <c r="BE9" i="5"/>
  <c r="BF9" i="5" s="1"/>
  <c r="BB8" i="5"/>
  <c r="BE8" i="5"/>
  <c r="BF8" i="5" s="1"/>
  <c r="BB26" i="5"/>
  <c r="BE26" i="5"/>
  <c r="BF26" i="5" s="1"/>
  <c r="BB23" i="5"/>
  <c r="BE23" i="5"/>
  <c r="BF23" i="5" s="1"/>
  <c r="BB22" i="5"/>
  <c r="BE22" i="5"/>
  <c r="BF22" i="5" s="1"/>
  <c r="BB14" i="5"/>
  <c r="BE14" i="5"/>
  <c r="BF14" i="5" s="1"/>
  <c r="BB21" i="5"/>
  <c r="BE21" i="5"/>
  <c r="BF21" i="5" s="1"/>
  <c r="BB24" i="5"/>
  <c r="BE24" i="5"/>
  <c r="BF24" i="5" s="1"/>
  <c r="BB17" i="5"/>
  <c r="BE17" i="5"/>
  <c r="BF17" i="5" s="1"/>
  <c r="BB11" i="5"/>
  <c r="BE11" i="5"/>
  <c r="BF11" i="5" s="1"/>
  <c r="BB12" i="5"/>
  <c r="BE12" i="5"/>
  <c r="BF12" i="5" s="1"/>
  <c r="BB10" i="5"/>
  <c r="BE10" i="5"/>
  <c r="BF10" i="5" s="1"/>
  <c r="K20" i="4"/>
  <c r="K9" i="4"/>
  <c r="K12" i="4"/>
  <c r="K13" i="4"/>
  <c r="K26" i="4"/>
  <c r="K27" i="4"/>
  <c r="K24" i="4"/>
  <c r="K28" i="4"/>
  <c r="K19" i="4"/>
  <c r="K10" i="4"/>
  <c r="K25" i="4"/>
  <c r="K21" i="4"/>
  <c r="K23" i="4"/>
  <c r="K15" i="4"/>
  <c r="K18" i="4"/>
  <c r="K14" i="4"/>
  <c r="K11" i="4"/>
  <c r="K17" i="4"/>
  <c r="K16" i="4"/>
  <c r="K22" i="4"/>
  <c r="AX17" i="2"/>
  <c r="AW17" i="2"/>
  <c r="AY17" i="2"/>
  <c r="AX27" i="2"/>
  <c r="AW27" i="2"/>
  <c r="AY27" i="2"/>
  <c r="AW13" i="2"/>
  <c r="AY13" i="2"/>
  <c r="AX13" i="2"/>
  <c r="AX23" i="2"/>
  <c r="AY23" i="2"/>
  <c r="AW23" i="2"/>
  <c r="AY22" i="2"/>
  <c r="AX22" i="2"/>
  <c r="AW22" i="2"/>
  <c r="AY8" i="2"/>
  <c r="AX8" i="2"/>
  <c r="AW8" i="2"/>
  <c r="AY25" i="2"/>
  <c r="AW25" i="2"/>
  <c r="AX25" i="2"/>
  <c r="AZ19" i="2"/>
  <c r="AZ14" i="2"/>
  <c r="AZ15" i="2"/>
  <c r="AZ18" i="2"/>
  <c r="AZ8" i="2"/>
  <c r="AZ20" i="2"/>
  <c r="AZ10" i="2"/>
  <c r="AZ23" i="2"/>
  <c r="AZ12" i="2"/>
  <c r="AZ24" i="2"/>
  <c r="AZ13" i="2"/>
  <c r="AZ26" i="2"/>
  <c r="AZ27" i="2"/>
  <c r="AZ16" i="2"/>
  <c r="AZ17" i="2"/>
  <c r="AZ9" i="2"/>
  <c r="AZ21" i="2"/>
  <c r="AZ22" i="2"/>
  <c r="AZ11" i="2"/>
  <c r="AZ25" i="2"/>
  <c r="AW24" i="2"/>
  <c r="AX24" i="2"/>
  <c r="AY24" i="2"/>
  <c r="AY10" i="2"/>
  <c r="AW10" i="2"/>
  <c r="AX10" i="2"/>
  <c r="AW16" i="2"/>
  <c r="AX16" i="2"/>
  <c r="AY16" i="2"/>
  <c r="AY12" i="2"/>
  <c r="AX12" i="2"/>
  <c r="AW12" i="2"/>
  <c r="AW18" i="2"/>
  <c r="AY18" i="2"/>
  <c r="AX18" i="2"/>
  <c r="AW20" i="2"/>
  <c r="AX20" i="2"/>
  <c r="AY20" i="2"/>
  <c r="AY19" i="2"/>
  <c r="AX19" i="2"/>
  <c r="AW19" i="2"/>
  <c r="AX14" i="2"/>
  <c r="AW14" i="2"/>
  <c r="AY14" i="2"/>
  <c r="AY9" i="2"/>
  <c r="AW9" i="2"/>
  <c r="AX9" i="2"/>
  <c r="AW21" i="2"/>
  <c r="AY21" i="2"/>
  <c r="AX21" i="2"/>
  <c r="AW26" i="2"/>
  <c r="AX26" i="2"/>
  <c r="AY26" i="2"/>
  <c r="AX11" i="2"/>
  <c r="AW11" i="2"/>
  <c r="AY11" i="2"/>
  <c r="AX15" i="2"/>
  <c r="AW15" i="2"/>
  <c r="AY15" i="2"/>
  <c r="AZ18" i="13" l="1"/>
  <c r="AZ14" i="13"/>
  <c r="BE27" i="13"/>
  <c r="BF27" i="13" s="1"/>
  <c r="AZ17" i="13"/>
  <c r="AZ26" i="13"/>
  <c r="AZ20" i="13"/>
  <c r="AZ9" i="13"/>
  <c r="AZ22" i="13"/>
  <c r="AZ15" i="13"/>
  <c r="AZ10" i="13"/>
  <c r="AZ16" i="13"/>
  <c r="AZ27" i="13"/>
  <c r="AZ23" i="13"/>
  <c r="AZ13" i="13"/>
  <c r="AZ19" i="13"/>
  <c r="AZ8" i="13"/>
  <c r="AZ12" i="13"/>
  <c r="AZ24" i="13"/>
  <c r="AZ21" i="13"/>
  <c r="AZ11" i="13"/>
  <c r="BE8" i="13"/>
  <c r="BF8" i="13" s="1"/>
  <c r="BE14" i="13"/>
  <c r="BF14" i="13" s="1"/>
  <c r="BB20" i="13"/>
  <c r="BE20" i="13"/>
  <c r="BF20" i="13" s="1"/>
  <c r="BB21" i="13"/>
  <c r="BE21" i="13"/>
  <c r="BF21" i="13" s="1"/>
  <c r="BB16" i="13"/>
  <c r="BE16" i="13"/>
  <c r="BF16" i="13" s="1"/>
  <c r="AX19" i="13"/>
  <c r="AY19" i="13"/>
  <c r="AW19" i="13"/>
  <c r="AW26" i="13"/>
  <c r="AX26" i="13"/>
  <c r="AW13" i="13"/>
  <c r="BB13" i="13"/>
  <c r="AY16" i="13"/>
  <c r="AW23" i="13"/>
  <c r="AW9" i="13"/>
  <c r="AY9" i="13"/>
  <c r="AX9" i="13"/>
  <c r="AW11" i="13"/>
  <c r="AY22" i="13"/>
  <c r="AX22" i="13"/>
  <c r="AW22" i="13"/>
  <c r="BE10" i="13"/>
  <c r="BF10" i="13" s="1"/>
  <c r="AX18" i="13"/>
  <c r="AW18" i="13"/>
  <c r="AY18" i="13"/>
  <c r="AX11" i="13"/>
  <c r="AY15" i="13"/>
  <c r="AX15" i="13"/>
  <c r="AX25" i="13"/>
  <c r="AW17" i="13"/>
  <c r="AY17" i="13"/>
  <c r="AX17" i="13"/>
  <c r="AY26" i="13"/>
  <c r="AX12" i="13"/>
  <c r="AY12" i="13"/>
  <c r="AW12" i="13"/>
  <c r="BE24" i="13"/>
  <c r="BF24" i="13" s="1"/>
  <c r="AX23" i="13"/>
  <c r="AY25" i="13"/>
  <c r="AW15" i="13"/>
  <c r="AY10" i="13"/>
  <c r="AW20" i="13"/>
  <c r="BB27" i="9"/>
  <c r="BE27" i="9"/>
  <c r="BF27" i="9" s="1"/>
  <c r="AY18" i="9"/>
  <c r="AX18" i="9"/>
  <c r="AW13" i="9"/>
  <c r="AX13" i="9"/>
  <c r="AY13" i="9"/>
  <c r="AX16" i="9"/>
  <c r="AW16" i="9"/>
  <c r="AY16" i="9"/>
  <c r="AY10" i="9"/>
  <c r="AW10" i="9"/>
  <c r="AX10" i="9"/>
  <c r="AY24" i="9"/>
  <c r="AX24" i="9"/>
  <c r="AY11" i="9"/>
  <c r="AX11" i="9"/>
  <c r="AX19" i="9"/>
  <c r="AY19" i="9"/>
  <c r="AY23" i="9"/>
  <c r="AW23" i="9"/>
  <c r="AX23" i="9"/>
  <c r="AY25" i="9"/>
  <c r="AW25" i="9"/>
  <c r="AX25" i="9"/>
  <c r="AY27" i="9"/>
  <c r="AW14" i="9"/>
  <c r="AX14" i="9"/>
  <c r="AY14" i="9"/>
  <c r="AW15" i="9"/>
  <c r="AY15" i="9"/>
  <c r="AX15" i="9"/>
  <c r="AW8" i="9"/>
  <c r="AY8" i="9"/>
  <c r="AX8" i="9"/>
  <c r="AX26" i="9"/>
  <c r="AZ25" i="9"/>
  <c r="AZ26" i="9"/>
  <c r="AZ19" i="9"/>
  <c r="AZ20" i="9"/>
  <c r="AZ13" i="9"/>
  <c r="AZ10" i="9"/>
  <c r="AZ23" i="9"/>
  <c r="AZ16" i="9"/>
  <c r="AZ18" i="9"/>
  <c r="AZ27" i="9"/>
  <c r="AZ21" i="9"/>
  <c r="AZ24" i="9"/>
  <c r="AZ15" i="9"/>
  <c r="AZ12" i="9"/>
  <c r="AZ22" i="9"/>
  <c r="AZ14" i="9"/>
  <c r="AZ8" i="9"/>
  <c r="AZ17" i="9"/>
  <c r="AZ11" i="9"/>
  <c r="AZ9" i="9"/>
  <c r="AW27" i="9"/>
  <c r="AW22" i="9"/>
  <c r="AX22" i="9"/>
  <c r="AY22" i="9"/>
  <c r="AX21" i="9"/>
  <c r="AY21" i="9"/>
  <c r="AW21" i="9"/>
  <c r="AW24" i="9"/>
  <c r="AY9" i="9"/>
  <c r="AX9" i="9"/>
  <c r="AW18" i="9"/>
  <c r="AW26" i="9"/>
  <c r="AW17" i="9"/>
  <c r="AY17" i="9"/>
  <c r="AX17" i="9"/>
  <c r="AW12" i="9"/>
  <c r="AX12" i="9"/>
  <c r="AY12" i="9"/>
  <c r="AX20" i="9"/>
  <c r="AW19" i="9"/>
  <c r="BB14" i="12"/>
  <c r="BE14" i="12"/>
  <c r="BF14" i="12" s="1"/>
  <c r="BB18" i="12"/>
  <c r="BE18" i="12"/>
  <c r="BF18" i="12" s="1"/>
  <c r="BB26" i="12"/>
  <c r="BE26" i="12"/>
  <c r="BF26" i="12" s="1"/>
  <c r="BB17" i="12"/>
  <c r="BE17" i="12"/>
  <c r="BF17" i="12" s="1"/>
  <c r="BB22" i="12"/>
  <c r="BE22" i="12"/>
  <c r="BF22" i="12" s="1"/>
  <c r="BB20" i="12"/>
  <c r="BE20" i="12"/>
  <c r="BF20" i="12" s="1"/>
  <c r="BB24" i="12"/>
  <c r="BE24" i="12"/>
  <c r="BF24" i="12" s="1"/>
  <c r="BB27" i="12"/>
  <c r="BE27" i="12"/>
  <c r="BF27" i="12" s="1"/>
  <c r="BB16" i="12"/>
  <c r="BE16" i="12"/>
  <c r="BF16" i="12" s="1"/>
  <c r="BB23" i="12"/>
  <c r="BE23" i="12"/>
  <c r="BF23" i="12" s="1"/>
  <c r="BB15" i="12"/>
  <c r="BE15" i="12"/>
  <c r="BF15" i="12" s="1"/>
  <c r="BB25" i="12"/>
  <c r="BE25" i="12"/>
  <c r="BF25" i="12" s="1"/>
  <c r="BB13" i="12"/>
  <c r="BE13" i="12"/>
  <c r="BF13" i="12" s="1"/>
  <c r="BB10" i="12"/>
  <c r="BE10" i="12"/>
  <c r="BF10" i="12" s="1"/>
  <c r="BB11" i="12"/>
  <c r="BE11" i="12"/>
  <c r="BF11" i="12" s="1"/>
  <c r="BB9" i="12"/>
  <c r="BE9" i="12"/>
  <c r="BF9" i="12" s="1"/>
  <c r="BB21" i="12"/>
  <c r="BE21" i="12"/>
  <c r="BF21" i="12" s="1"/>
  <c r="BB19" i="12"/>
  <c r="BE19" i="12"/>
  <c r="BF19" i="12" s="1"/>
  <c r="BB12" i="12"/>
  <c r="BE12" i="12"/>
  <c r="BF12" i="12" s="1"/>
  <c r="BB8" i="12"/>
  <c r="BE8" i="12"/>
  <c r="BF8" i="12" s="1"/>
  <c r="BB20" i="10"/>
  <c r="BE20" i="10"/>
  <c r="BF20" i="10" s="1"/>
  <c r="BB13" i="10"/>
  <c r="BE13" i="10"/>
  <c r="BF13" i="10" s="1"/>
  <c r="BE10" i="10"/>
  <c r="BF10" i="10" s="1"/>
  <c r="BB10" i="10"/>
  <c r="BB18" i="10"/>
  <c r="BE18" i="10"/>
  <c r="BF18" i="10" s="1"/>
  <c r="BB16" i="10"/>
  <c r="BE16" i="10"/>
  <c r="BF16" i="10" s="1"/>
  <c r="BB14" i="10"/>
  <c r="BE14" i="10"/>
  <c r="BF14" i="10" s="1"/>
  <c r="BB27" i="10"/>
  <c r="BE27" i="10"/>
  <c r="BF27" i="10" s="1"/>
  <c r="BB15" i="10"/>
  <c r="BE15" i="10"/>
  <c r="BF15" i="10" s="1"/>
  <c r="BB17" i="10"/>
  <c r="BE17" i="10"/>
  <c r="BF17" i="10" s="1"/>
  <c r="BB19" i="10"/>
  <c r="BE19" i="10"/>
  <c r="BF19" i="10" s="1"/>
  <c r="BB22" i="10"/>
  <c r="BE22" i="10"/>
  <c r="BF22" i="10" s="1"/>
  <c r="BB25" i="10"/>
  <c r="BE25" i="10"/>
  <c r="BF25" i="10" s="1"/>
  <c r="BB26" i="10"/>
  <c r="BE26" i="10"/>
  <c r="BF26" i="10" s="1"/>
  <c r="BB11" i="10"/>
  <c r="BE11" i="10"/>
  <c r="BF11" i="10" s="1"/>
  <c r="BB8" i="10"/>
  <c r="BE8" i="10"/>
  <c r="BF8" i="10" s="1"/>
  <c r="BB9" i="10"/>
  <c r="BE9" i="10"/>
  <c r="BF9" i="10" s="1"/>
  <c r="BB21" i="10"/>
  <c r="BE21" i="10"/>
  <c r="BF21" i="10" s="1"/>
  <c r="BB23" i="10"/>
  <c r="BE23" i="10"/>
  <c r="BF23" i="10" s="1"/>
  <c r="BB24" i="10"/>
  <c r="BE24" i="10"/>
  <c r="BF24" i="10" s="1"/>
  <c r="BB12" i="10"/>
  <c r="BE12" i="10"/>
  <c r="BF12" i="10" s="1"/>
  <c r="BE18" i="8"/>
  <c r="BF18" i="8" s="1"/>
  <c r="BB18" i="8"/>
  <c r="BE14" i="8"/>
  <c r="BF14" i="8" s="1"/>
  <c r="BB14" i="8"/>
  <c r="BE8" i="8"/>
  <c r="BF8" i="8" s="1"/>
  <c r="BB8" i="8"/>
  <c r="BB26" i="8"/>
  <c r="BE26" i="8"/>
  <c r="BF26" i="8" s="1"/>
  <c r="BB9" i="8"/>
  <c r="BE9" i="8"/>
  <c r="BF9" i="8" s="1"/>
  <c r="BB15" i="8"/>
  <c r="BE15" i="8"/>
  <c r="BF15" i="8" s="1"/>
  <c r="BB12" i="8"/>
  <c r="BE12" i="8"/>
  <c r="BF12" i="8" s="1"/>
  <c r="BB10" i="8"/>
  <c r="BE10" i="8"/>
  <c r="BF10" i="8" s="1"/>
  <c r="BB22" i="8"/>
  <c r="BE22" i="8"/>
  <c r="BF22" i="8" s="1"/>
  <c r="BB16" i="8"/>
  <c r="BE16" i="8"/>
  <c r="BF16" i="8" s="1"/>
  <c r="BB17" i="8"/>
  <c r="BE17" i="8"/>
  <c r="BF17" i="8" s="1"/>
  <c r="BB25" i="8"/>
  <c r="BE25" i="8"/>
  <c r="BF25" i="8" s="1"/>
  <c r="BE20" i="8"/>
  <c r="BF20" i="8" s="1"/>
  <c r="BB20" i="8"/>
  <c r="BB24" i="8"/>
  <c r="BE24" i="8"/>
  <c r="BF24" i="8" s="1"/>
  <c r="BB21" i="8"/>
  <c r="BE21" i="8"/>
  <c r="BF21" i="8" s="1"/>
  <c r="BB27" i="8"/>
  <c r="BE27" i="8"/>
  <c r="BF27" i="8" s="1"/>
  <c r="BB13" i="8"/>
  <c r="BE13" i="8"/>
  <c r="BF13" i="8" s="1"/>
  <c r="BB19" i="8"/>
  <c r="BE19" i="8"/>
  <c r="BF19" i="8" s="1"/>
  <c r="BB23" i="8"/>
  <c r="BE23" i="8"/>
  <c r="BF23" i="8" s="1"/>
  <c r="BB11" i="8"/>
  <c r="BE11" i="8"/>
  <c r="BF11" i="8" s="1"/>
  <c r="AY14" i="7"/>
  <c r="AW14" i="7"/>
  <c r="AX14" i="7"/>
  <c r="AZ27" i="7"/>
  <c r="AZ25" i="7"/>
  <c r="AZ23" i="7"/>
  <c r="AZ21" i="7"/>
  <c r="AZ19" i="7"/>
  <c r="AZ17" i="7"/>
  <c r="AZ15" i="7"/>
  <c r="AZ13" i="7"/>
  <c r="AZ11" i="7"/>
  <c r="AZ9" i="7"/>
  <c r="AZ18" i="7"/>
  <c r="AZ24" i="7"/>
  <c r="AZ12" i="7"/>
  <c r="AZ16" i="7"/>
  <c r="AZ10" i="7"/>
  <c r="AZ26" i="7"/>
  <c r="AZ20" i="7"/>
  <c r="AZ8" i="7"/>
  <c r="AZ22" i="7"/>
  <c r="AZ14" i="7"/>
  <c r="AX9" i="7"/>
  <c r="AY9" i="7"/>
  <c r="AW9" i="7"/>
  <c r="AW13" i="7"/>
  <c r="AX13" i="7"/>
  <c r="AY13" i="7"/>
  <c r="AX8" i="7"/>
  <c r="AW8" i="7"/>
  <c r="AY8" i="7"/>
  <c r="AW23" i="7"/>
  <c r="AY23" i="7"/>
  <c r="AX23" i="7"/>
  <c r="AY26" i="7"/>
  <c r="AW26" i="7"/>
  <c r="AX26" i="7"/>
  <c r="AX18" i="7"/>
  <c r="AY18" i="7"/>
  <c r="AW18" i="7"/>
  <c r="AY22" i="7"/>
  <c r="AW22" i="7"/>
  <c r="AX22" i="7"/>
  <c r="AY12" i="7"/>
  <c r="AX12" i="7"/>
  <c r="AW12" i="7"/>
  <c r="AY10" i="7"/>
  <c r="AX10" i="7"/>
  <c r="AW10" i="7"/>
  <c r="AY19" i="7"/>
  <c r="AW19" i="7"/>
  <c r="AX19" i="7"/>
  <c r="AW24" i="7"/>
  <c r="AY24" i="7"/>
  <c r="AX24" i="7"/>
  <c r="AY20" i="7"/>
  <c r="AW20" i="7"/>
  <c r="AX20" i="7"/>
  <c r="AX25" i="7"/>
  <c r="AY25" i="7"/>
  <c r="AW25" i="7"/>
  <c r="AW17" i="7"/>
  <c r="AY17" i="7"/>
  <c r="AX17" i="7"/>
  <c r="AY21" i="7"/>
  <c r="AX21" i="7"/>
  <c r="AW21" i="7"/>
  <c r="AY16" i="7"/>
  <c r="AW16" i="7"/>
  <c r="AX16" i="7"/>
  <c r="AY15" i="7"/>
  <c r="AX15" i="7"/>
  <c r="AW15" i="7"/>
  <c r="AY11" i="7"/>
  <c r="AX11" i="7"/>
  <c r="AW11" i="7"/>
  <c r="AX27" i="7"/>
  <c r="AW27" i="7"/>
  <c r="AY27" i="7"/>
  <c r="BB10" i="6"/>
  <c r="BE10" i="6"/>
  <c r="BF10" i="6" s="1"/>
  <c r="BB24" i="6"/>
  <c r="BE24" i="6"/>
  <c r="BF24" i="6" s="1"/>
  <c r="BB17" i="6"/>
  <c r="BE17" i="6"/>
  <c r="BF17" i="6" s="1"/>
  <c r="BB21" i="6"/>
  <c r="BE21" i="6"/>
  <c r="BF21" i="6" s="1"/>
  <c r="BB13" i="6"/>
  <c r="BE13" i="6"/>
  <c r="BF13" i="6" s="1"/>
  <c r="BB16" i="6"/>
  <c r="BE16" i="6"/>
  <c r="BF16" i="6" s="1"/>
  <c r="BB22" i="6"/>
  <c r="BE22" i="6"/>
  <c r="BF22" i="6" s="1"/>
  <c r="BB26" i="6"/>
  <c r="BE26" i="6"/>
  <c r="BF26" i="6" s="1"/>
  <c r="BB20" i="6"/>
  <c r="BE20" i="6"/>
  <c r="BF20" i="6" s="1"/>
  <c r="BB15" i="6"/>
  <c r="BE15" i="6"/>
  <c r="BF15" i="6" s="1"/>
  <c r="BE12" i="6"/>
  <c r="BF12" i="6" s="1"/>
  <c r="BB12" i="6"/>
  <c r="BB19" i="6"/>
  <c r="BE19" i="6"/>
  <c r="BF19" i="6" s="1"/>
  <c r="BB27" i="6"/>
  <c r="BE27" i="6"/>
  <c r="BF27" i="6" s="1"/>
  <c r="BB11" i="6"/>
  <c r="BE11" i="6"/>
  <c r="BF11" i="6" s="1"/>
  <c r="BB25" i="6"/>
  <c r="BE25" i="6"/>
  <c r="BF25" i="6" s="1"/>
  <c r="BB9" i="6"/>
  <c r="BE9" i="6"/>
  <c r="BF9" i="6" s="1"/>
  <c r="BB23" i="6"/>
  <c r="BE23" i="6"/>
  <c r="BF23" i="6" s="1"/>
  <c r="BB14" i="6"/>
  <c r="BE14" i="6"/>
  <c r="BF14" i="6" s="1"/>
  <c r="BB18" i="6"/>
  <c r="BE18" i="6"/>
  <c r="BF18" i="6" s="1"/>
  <c r="BB8" i="6"/>
  <c r="BE8" i="6"/>
  <c r="BF8" i="6" s="1"/>
  <c r="AW11" i="4"/>
  <c r="AX11" i="4"/>
  <c r="AY11" i="4"/>
  <c r="AW15" i="4"/>
  <c r="AX15" i="4"/>
  <c r="AY15" i="4"/>
  <c r="AY16" i="4"/>
  <c r="AX16" i="4"/>
  <c r="AW16" i="4"/>
  <c r="AY17" i="4"/>
  <c r="AX17" i="4"/>
  <c r="AW17" i="4"/>
  <c r="AY8" i="4"/>
  <c r="AX8" i="4"/>
  <c r="AW8" i="4"/>
  <c r="AY9" i="4"/>
  <c r="AX9" i="4"/>
  <c r="AW9" i="4"/>
  <c r="AY20" i="4"/>
  <c r="AW20" i="4"/>
  <c r="AX20" i="4"/>
  <c r="AX19" i="4"/>
  <c r="AW19" i="4"/>
  <c r="AY19" i="4"/>
  <c r="AY18" i="4"/>
  <c r="AX18" i="4"/>
  <c r="AW18" i="4"/>
  <c r="AY21" i="4"/>
  <c r="AX21" i="4"/>
  <c r="AW21" i="4"/>
  <c r="AX13" i="4"/>
  <c r="AW13" i="4"/>
  <c r="AY13" i="4"/>
  <c r="AW12" i="4"/>
  <c r="AX12" i="4"/>
  <c r="AY12" i="4"/>
  <c r="AW14" i="4"/>
  <c r="AY14" i="4"/>
  <c r="AX14" i="4"/>
  <c r="AW23" i="4"/>
  <c r="AX23" i="4"/>
  <c r="AY23" i="4"/>
  <c r="AX24" i="4"/>
  <c r="AY24" i="4"/>
  <c r="AW24" i="4"/>
  <c r="AY25" i="4"/>
  <c r="AX25" i="4"/>
  <c r="AW25" i="4"/>
  <c r="AY10" i="4"/>
  <c r="AW10" i="4"/>
  <c r="AX10" i="4"/>
  <c r="AZ25" i="4"/>
  <c r="AZ27" i="4"/>
  <c r="AZ23" i="4"/>
  <c r="AZ10" i="4"/>
  <c r="AZ15" i="4"/>
  <c r="AZ17" i="4"/>
  <c r="AZ16" i="4"/>
  <c r="AZ19" i="4"/>
  <c r="AZ18" i="4"/>
  <c r="AZ21" i="4"/>
  <c r="AZ20" i="4"/>
  <c r="AZ8" i="4"/>
  <c r="AZ24" i="4"/>
  <c r="AZ11" i="4"/>
  <c r="AZ22" i="4"/>
  <c r="AZ26" i="4"/>
  <c r="AZ12" i="4"/>
  <c r="AZ9" i="4"/>
  <c r="AZ14" i="4"/>
  <c r="AZ13" i="4"/>
  <c r="AY26" i="4"/>
  <c r="AX26" i="4"/>
  <c r="AW26" i="4"/>
  <c r="AX22" i="4"/>
  <c r="AY22" i="4"/>
  <c r="AW22" i="4"/>
  <c r="AX27" i="4"/>
  <c r="AW27" i="4"/>
  <c r="AY27" i="4"/>
  <c r="BB26" i="2"/>
  <c r="BE26" i="2"/>
  <c r="BF26" i="2" s="1"/>
  <c r="BB17" i="2"/>
  <c r="BE17" i="2"/>
  <c r="BF17" i="2" s="1"/>
  <c r="BB21" i="2"/>
  <c r="BE21" i="2"/>
  <c r="BF21" i="2" s="1"/>
  <c r="BB20" i="2"/>
  <c r="BE20" i="2"/>
  <c r="BF20" i="2" s="1"/>
  <c r="BE18" i="2"/>
  <c r="BF18" i="2" s="1"/>
  <c r="BB18" i="2"/>
  <c r="BB24" i="2"/>
  <c r="BE24" i="2"/>
  <c r="BF24" i="2" s="1"/>
  <c r="BB15" i="2"/>
  <c r="BE15" i="2"/>
  <c r="BF15" i="2" s="1"/>
  <c r="BB8" i="2"/>
  <c r="BE8" i="2"/>
  <c r="BF8" i="2" s="1"/>
  <c r="BE16" i="2"/>
  <c r="BF16" i="2" s="1"/>
  <c r="BB16" i="2"/>
  <c r="BB10" i="2"/>
  <c r="BE10" i="2"/>
  <c r="BF10" i="2" s="1"/>
  <c r="BB23" i="2"/>
  <c r="BE23" i="2"/>
  <c r="BF23" i="2" s="1"/>
  <c r="BB13" i="2"/>
  <c r="BE13" i="2"/>
  <c r="BF13" i="2" s="1"/>
  <c r="BB9" i="2"/>
  <c r="BE9" i="2"/>
  <c r="BF9" i="2" s="1"/>
  <c r="BB12" i="2"/>
  <c r="BE12" i="2"/>
  <c r="BF12" i="2" s="1"/>
  <c r="BB27" i="2"/>
  <c r="BE27" i="2"/>
  <c r="BF27" i="2" s="1"/>
  <c r="BB11" i="2"/>
  <c r="BE11" i="2"/>
  <c r="BF11" i="2" s="1"/>
  <c r="BB14" i="2"/>
  <c r="BE14" i="2"/>
  <c r="BF14" i="2" s="1"/>
  <c r="BE19" i="2"/>
  <c r="BF19" i="2" s="1"/>
  <c r="BB19" i="2"/>
  <c r="BB25" i="2"/>
  <c r="BE25" i="2"/>
  <c r="BF25" i="2" s="1"/>
  <c r="BB22" i="2"/>
  <c r="BE22" i="2"/>
  <c r="BF22" i="2" s="1"/>
  <c r="BB17" i="13" l="1"/>
  <c r="BE17" i="13"/>
  <c r="BF17" i="13" s="1"/>
  <c r="BB22" i="13"/>
  <c r="BE22" i="13"/>
  <c r="BF22" i="13" s="1"/>
  <c r="BB15" i="13"/>
  <c r="BE15" i="13"/>
  <c r="BF15" i="13" s="1"/>
  <c r="BB19" i="13"/>
  <c r="BE19" i="13"/>
  <c r="BF19" i="13" s="1"/>
  <c r="BB26" i="13"/>
  <c r="BE26" i="13"/>
  <c r="BF26" i="13" s="1"/>
  <c r="BE25" i="13"/>
  <c r="BF25" i="13" s="1"/>
  <c r="BB25" i="13"/>
  <c r="BB12" i="13"/>
  <c r="BE12" i="13"/>
  <c r="BF12" i="13" s="1"/>
  <c r="BB9" i="13"/>
  <c r="BE9" i="13"/>
  <c r="BF9" i="13" s="1"/>
  <c r="BB11" i="13"/>
  <c r="BE11" i="13"/>
  <c r="BF11" i="13" s="1"/>
  <c r="BB18" i="13"/>
  <c r="BE18" i="13"/>
  <c r="BF18" i="13" s="1"/>
  <c r="BE23" i="13"/>
  <c r="BF23" i="13" s="1"/>
  <c r="BB23" i="13"/>
  <c r="BE22" i="9"/>
  <c r="BF22" i="9" s="1"/>
  <c r="BB22" i="9"/>
  <c r="BE26" i="9"/>
  <c r="BF26" i="9" s="1"/>
  <c r="BB26" i="9"/>
  <c r="BE15" i="9"/>
  <c r="BF15" i="9" s="1"/>
  <c r="BB15" i="9"/>
  <c r="BB9" i="9"/>
  <c r="BE9" i="9"/>
  <c r="BF9" i="9" s="1"/>
  <c r="BB19" i="9"/>
  <c r="BE19" i="9"/>
  <c r="BF19" i="9" s="1"/>
  <c r="BB13" i="9"/>
  <c r="BE13" i="9"/>
  <c r="BF13" i="9" s="1"/>
  <c r="BE16" i="9"/>
  <c r="BF16" i="9" s="1"/>
  <c r="BB16" i="9"/>
  <c r="BE11" i="9"/>
  <c r="BF11" i="9" s="1"/>
  <c r="BB11" i="9"/>
  <c r="BB17" i="9"/>
  <c r="BE17" i="9"/>
  <c r="BF17" i="9" s="1"/>
  <c r="BB23" i="9"/>
  <c r="BE23" i="9"/>
  <c r="BF23" i="9" s="1"/>
  <c r="BE18" i="9"/>
  <c r="BF18" i="9" s="1"/>
  <c r="BB18" i="9"/>
  <c r="BB20" i="9"/>
  <c r="BE20" i="9"/>
  <c r="BF20" i="9" s="1"/>
  <c r="BE24" i="9"/>
  <c r="BF24" i="9" s="1"/>
  <c r="BB24" i="9"/>
  <c r="BE8" i="9"/>
  <c r="BF8" i="9" s="1"/>
  <c r="BB8" i="9"/>
  <c r="BE14" i="9"/>
  <c r="BF14" i="9" s="1"/>
  <c r="BB14" i="9"/>
  <c r="BB12" i="9"/>
  <c r="BE12" i="9"/>
  <c r="BF12" i="9" s="1"/>
  <c r="BB21" i="9"/>
  <c r="BE21" i="9"/>
  <c r="BF21" i="9" s="1"/>
  <c r="BE25" i="9"/>
  <c r="BF25" i="9" s="1"/>
  <c r="BB25" i="9"/>
  <c r="BB10" i="9"/>
  <c r="BE10" i="9"/>
  <c r="BF10" i="9" s="1"/>
  <c r="BB16" i="7"/>
  <c r="BE16" i="7"/>
  <c r="BF16" i="7" s="1"/>
  <c r="BB9" i="7"/>
  <c r="BE9" i="7"/>
  <c r="BF9" i="7" s="1"/>
  <c r="BB12" i="7"/>
  <c r="BE12" i="7"/>
  <c r="BF12" i="7" s="1"/>
  <c r="BB27" i="7"/>
  <c r="BE27" i="7"/>
  <c r="BF27" i="7" s="1"/>
  <c r="BB17" i="7"/>
  <c r="BE17" i="7"/>
  <c r="BF17" i="7" s="1"/>
  <c r="BB19" i="7"/>
  <c r="BE19" i="7"/>
  <c r="BF19" i="7" s="1"/>
  <c r="BB13" i="7"/>
  <c r="BE13" i="7"/>
  <c r="BF13" i="7" s="1"/>
  <c r="BB20" i="7"/>
  <c r="BE20" i="7"/>
  <c r="BF20" i="7" s="1"/>
  <c r="BB24" i="7"/>
  <c r="BE24" i="7"/>
  <c r="BF24" i="7" s="1"/>
  <c r="BB22" i="7"/>
  <c r="BE22" i="7"/>
  <c r="BF22" i="7" s="1"/>
  <c r="BB21" i="7"/>
  <c r="BE21" i="7"/>
  <c r="BF21" i="7" s="1"/>
  <c r="BE18" i="7"/>
  <c r="BF18" i="7" s="1"/>
  <c r="BB18" i="7"/>
  <c r="BB26" i="7"/>
  <c r="BE26" i="7"/>
  <c r="BF26" i="7" s="1"/>
  <c r="BB25" i="7"/>
  <c r="BE25" i="7"/>
  <c r="BF25" i="7" s="1"/>
  <c r="BB23" i="7"/>
  <c r="BE23" i="7"/>
  <c r="BF23" i="7" s="1"/>
  <c r="BB8" i="7"/>
  <c r="BE8" i="7"/>
  <c r="BF8" i="7" s="1"/>
  <c r="BB11" i="7"/>
  <c r="BE11" i="7"/>
  <c r="BF11" i="7" s="1"/>
  <c r="BB14" i="7"/>
  <c r="BE14" i="7"/>
  <c r="BF14" i="7" s="1"/>
  <c r="BB15" i="7"/>
  <c r="BE15" i="7"/>
  <c r="BF15" i="7" s="1"/>
  <c r="BB10" i="7"/>
  <c r="BE10" i="7"/>
  <c r="BF10" i="7" s="1"/>
  <c r="BB12" i="4"/>
  <c r="BE12" i="4"/>
  <c r="BF12" i="4" s="1"/>
  <c r="BB16" i="4"/>
  <c r="BE16" i="4"/>
  <c r="BF16" i="4" s="1"/>
  <c r="BB27" i="4"/>
  <c r="BE27" i="4"/>
  <c r="BF27" i="4" s="1"/>
  <c r="BB23" i="4"/>
  <c r="BE23" i="4"/>
  <c r="BF23" i="4" s="1"/>
  <c r="BB17" i="4"/>
  <c r="BE17" i="4"/>
  <c r="BF17" i="4" s="1"/>
  <c r="BB24" i="4"/>
  <c r="BE24" i="4"/>
  <c r="BF24" i="4" s="1"/>
  <c r="BB9" i="4"/>
  <c r="BE9" i="4"/>
  <c r="BF9" i="4" s="1"/>
  <c r="BE22" i="4"/>
  <c r="BF22" i="4" s="1"/>
  <c r="BB22" i="4"/>
  <c r="BE14" i="4"/>
  <c r="BF14" i="4" s="1"/>
  <c r="BB14" i="4"/>
  <c r="BB18" i="4"/>
  <c r="BE18" i="4"/>
  <c r="BF18" i="4" s="1"/>
  <c r="BB8" i="4"/>
  <c r="BE8" i="4"/>
  <c r="BF8" i="4" s="1"/>
  <c r="BB11" i="4"/>
  <c r="BE11" i="4"/>
  <c r="BF11" i="4" s="1"/>
  <c r="BB25" i="4"/>
  <c r="BE25" i="4"/>
  <c r="BF25" i="4" s="1"/>
  <c r="BB19" i="4"/>
  <c r="BE19" i="4"/>
  <c r="BF19" i="4" s="1"/>
  <c r="BB20" i="4"/>
  <c r="BE20" i="4"/>
  <c r="BF20" i="4" s="1"/>
  <c r="BB13" i="4"/>
  <c r="BE13" i="4"/>
  <c r="BF13" i="4" s="1"/>
  <c r="BB21" i="4"/>
  <c r="BE21" i="4"/>
  <c r="BF21" i="4" s="1"/>
  <c r="BB15" i="4"/>
  <c r="BE15" i="4"/>
  <c r="BF15" i="4" s="1"/>
  <c r="BE10" i="4"/>
  <c r="BF10" i="4" s="1"/>
  <c r="BB10" i="4"/>
  <c r="BB26" i="4"/>
  <c r="BE26" i="4"/>
  <c r="BF26" i="4" s="1"/>
</calcChain>
</file>

<file path=xl/sharedStrings.xml><?xml version="1.0" encoding="utf-8"?>
<sst xmlns="http://schemas.openxmlformats.org/spreadsheetml/2006/main" count="7059" uniqueCount="44">
  <si>
    <t>S.NO</t>
  </si>
  <si>
    <t>Employee Id</t>
  </si>
  <si>
    <t>Name</t>
  </si>
  <si>
    <t>Aarav Sharma</t>
  </si>
  <si>
    <t>Saanvi Mehta</t>
  </si>
  <si>
    <t>Vedant Iyer</t>
  </si>
  <si>
    <t>Anaya Kapoor</t>
  </si>
  <si>
    <t>Karan Malhotra</t>
  </si>
  <si>
    <t>Ishita Joshi</t>
  </si>
  <si>
    <t>Rohan Verma</t>
  </si>
  <si>
    <t>Nisha Gupta</t>
  </si>
  <si>
    <t>Arjun Patel</t>
  </si>
  <si>
    <t>Priya Desai</t>
  </si>
  <si>
    <t>Kabir Rathi</t>
  </si>
  <si>
    <t>Meera Nair</t>
  </si>
  <si>
    <t>Sidharth Bansal</t>
  </si>
  <si>
    <t>Aanya Khanna</t>
  </si>
  <si>
    <t>Laksh Singhania</t>
  </si>
  <si>
    <t>Tanvi Goyal</t>
  </si>
  <si>
    <t>Aditya Shekhawat</t>
  </si>
  <si>
    <t>Isha Chauchan</t>
  </si>
  <si>
    <t>Vihaan Reddy</t>
  </si>
  <si>
    <t>Riya Kaur</t>
  </si>
  <si>
    <t>Employee ID</t>
  </si>
  <si>
    <t>Employee Name</t>
  </si>
  <si>
    <t xml:space="preserve">Week off </t>
  </si>
  <si>
    <t>To</t>
  </si>
  <si>
    <t>From</t>
  </si>
  <si>
    <t>Days</t>
  </si>
  <si>
    <t>Additional Information</t>
  </si>
  <si>
    <t>Present</t>
  </si>
  <si>
    <t>Absent</t>
  </si>
  <si>
    <t>Leave</t>
  </si>
  <si>
    <t>WeekOff</t>
  </si>
  <si>
    <t>Paid Days</t>
  </si>
  <si>
    <t>Salary</t>
  </si>
  <si>
    <t>Per Day Salary</t>
  </si>
  <si>
    <t>Deduction</t>
  </si>
  <si>
    <t>Total Salary</t>
  </si>
  <si>
    <t>P</t>
  </si>
  <si>
    <t>L</t>
  </si>
  <si>
    <t>A</t>
  </si>
  <si>
    <t>Sparkline</t>
  </si>
  <si>
    <t>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</si>
</sst>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/mmm/yyyy"/>
    <numFmt numFmtId="165" formatCode="dd"/>
    <numFmt numFmtId="166" formatCode="d"/>
    <numFmt numFmtId="167" formatCode="_ &quot;₹&quot;\ * #,##0_ ;_ &quot;₹&quot;\ * \-#,##0_ ;_ &quot;₹&quot;\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Aptos Narrow"/>
      <family val="2"/>
    </font>
    <font>
      <b/>
      <sz val="11"/>
      <color theme="0"/>
      <name val="Calibri"/>
      <family val="2"/>
      <scheme val="minor"/>
    </font>
    <font>
      <b/>
      <sz val="11"/>
      <color theme="0"/>
      <name val="Aptos Narrow"/>
      <family val="2"/>
    </font>
    <font>
      <b/>
      <sz val="11"/>
      <color theme="1"/>
      <name val="Aptos Narrow"/>
      <family val="2"/>
    </font>
    <font>
      <sz val="11"/>
      <color theme="0"/>
      <name val="Calibri"/>
      <family val="2"/>
      <scheme val="minor"/>
    </font>
    <font>
      <sz val="11"/>
      <color theme="0"/>
      <name val="Aptos Narrow"/>
      <family val="2"/>
    </font>
  </fonts>
  <fills count="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DFE34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BD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/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165" fontId="4" fillId="4" borderId="5" xfId="0" applyNumberFormat="1" applyFont="1" applyFill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67" fontId="0" fillId="0" borderId="5" xfId="0" applyNumberFormat="1" applyBorder="1" applyAlignment="1">
      <alignment horizontal="center" vertical="center"/>
    </xf>
    <xf numFmtId="166" fontId="0" fillId="0" borderId="7" xfId="0" applyNumberFormat="1" applyBorder="1" applyAlignment="1">
      <alignment horizontal="center" vertical="center"/>
    </xf>
    <xf numFmtId="167" fontId="0" fillId="0" borderId="7" xfId="0" applyNumberFormat="1" applyBorder="1" applyAlignment="1">
      <alignment horizontal="center" vertical="center"/>
    </xf>
    <xf numFmtId="167" fontId="0" fillId="0" borderId="8" xfId="0" applyNumberFormat="1" applyBorder="1" applyAlignment="1">
      <alignment horizontal="center" vertical="center"/>
    </xf>
    <xf numFmtId="0" fontId="0" fillId="6" borderId="0" xfId="0" applyFill="1"/>
    <xf numFmtId="0" fontId="0" fillId="6" borderId="0" xfId="0" applyFill="1" applyAlignment="1">
      <alignment horizontal="center" vertical="center"/>
    </xf>
    <xf numFmtId="0" fontId="0" fillId="7" borderId="0" xfId="0" applyFill="1"/>
    <xf numFmtId="165" fontId="1" fillId="7" borderId="0" xfId="0" applyNumberFormat="1" applyFont="1" applyFill="1"/>
    <xf numFmtId="0" fontId="0" fillId="8" borderId="0" xfId="0" applyFill="1"/>
    <xf numFmtId="0" fontId="0" fillId="8" borderId="0" xfId="0" applyFill="1" applyAlignment="1">
      <alignment horizontal="center" vertical="center"/>
    </xf>
    <xf numFmtId="165" fontId="4" fillId="4" borderId="0" xfId="0" applyNumberFormat="1" applyFont="1" applyFill="1" applyAlignment="1">
      <alignment horizontal="center" vertical="center"/>
    </xf>
    <xf numFmtId="0" fontId="6" fillId="6" borderId="0" xfId="0" applyFont="1" applyFill="1"/>
    <xf numFmtId="164" fontId="6" fillId="6" borderId="0" xfId="0" applyNumberFormat="1" applyFont="1" applyFill="1"/>
    <xf numFmtId="166" fontId="5" fillId="6" borderId="0" xfId="0" applyNumberFormat="1" applyFont="1" applyFill="1"/>
    <xf numFmtId="0" fontId="5" fillId="6" borderId="0" xfId="0" applyFont="1" applyFill="1"/>
    <xf numFmtId="15" fontId="5" fillId="6" borderId="0" xfId="0" applyNumberFormat="1" applyFont="1" applyFill="1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264"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fill>
        <patternFill>
          <bgColor theme="2" tint="-9.9948118533890809E-2"/>
        </patternFill>
      </fill>
    </dxf>
    <dxf>
      <font>
        <b/>
        <i val="0"/>
        <color theme="9" tint="-0.24994659260841701"/>
      </font>
    </dxf>
    <dxf>
      <font>
        <b/>
        <i val="0"/>
        <color rgb="FFFF0000"/>
      </font>
    </dxf>
    <dxf>
      <font>
        <b/>
        <i val="0"/>
        <color theme="7" tint="-0.24994659260841701"/>
      </font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  <border diagonalUp="0" diagonalDown="0">
        <left/>
        <right style="medium">
          <color auto="1"/>
        </right>
        <top/>
        <bottom/>
        <vertical/>
        <horizontal/>
      </border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7" formatCode="_ &quot;₹&quot;\ * #,##0_ ;_ &quot;₹&quot;\ * \-#,##0_ ;_ &quot;₹&quot;\ * &quot;-&quot;??_ ;_ @_ 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166" formatCode="d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medium">
          <color auto="1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alignment horizontal="center" vertical="center" textRotation="0" wrapText="0" indent="0" justifyLastLine="0" shrinkToFit="0" readingOrder="0"/>
    </dxf>
    <dxf>
      <border outline="0">
        <left style="medium">
          <color indexed="64"/>
        </left>
        <top style="medium">
          <color indexed="64"/>
        </top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none"/>
      </font>
      <fill>
        <patternFill patternType="solid">
          <fgColor indexed="64"/>
          <bgColor rgb="FFDFE34F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FFFBD"/>
      <color rgb="FFDFE34F"/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Apr!A1"/><Relationship Id="rId13" Type="http://schemas.openxmlformats.org/officeDocument/2006/relationships/image" Target="../media/image1.png"/><Relationship Id="rId3" Type="http://schemas.openxmlformats.org/officeDocument/2006/relationships/hyperlink" Target="#Oct!A1"/><Relationship Id="rId7" Type="http://schemas.openxmlformats.org/officeDocument/2006/relationships/hyperlink" Target="#Mar!A1"/><Relationship Id="rId12" Type="http://schemas.openxmlformats.org/officeDocument/2006/relationships/hyperlink" Target="#Aug!A1"/><Relationship Id="rId2" Type="http://schemas.openxmlformats.org/officeDocument/2006/relationships/hyperlink" Target="#Sep!A1"/><Relationship Id="rId1" Type="http://schemas.openxmlformats.org/officeDocument/2006/relationships/hyperlink" Target="#Jan!A1"/><Relationship Id="rId6" Type="http://schemas.openxmlformats.org/officeDocument/2006/relationships/hyperlink" Target="#Feb!A1"/><Relationship Id="rId11" Type="http://schemas.openxmlformats.org/officeDocument/2006/relationships/hyperlink" Target="#Jul!A1"/><Relationship Id="rId5" Type="http://schemas.openxmlformats.org/officeDocument/2006/relationships/hyperlink" Target="#Dec!A1"/><Relationship Id="rId10" Type="http://schemas.openxmlformats.org/officeDocument/2006/relationships/hyperlink" Target="#Jun!A1"/><Relationship Id="rId4" Type="http://schemas.openxmlformats.org/officeDocument/2006/relationships/hyperlink" Target="#Nov!A1"/><Relationship Id="rId9" Type="http://schemas.openxmlformats.org/officeDocument/2006/relationships/hyperlink" Target="#May!A1"/><Relationship Id="rId14" Type="http://schemas.openxmlformats.org/officeDocument/2006/relationships/image" Target="../media/image2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3771FEA-31A0-4046-E4D0-4D0EC3F29ED7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E40E29D6-1AB6-3F78-C5BB-145CE3ADF6E5}"/>
            </a:ext>
          </a:extLst>
        </xdr:cNvPr>
        <xdr:cNvSpPr/>
      </xdr:nvSpPr>
      <xdr:spPr>
        <a:xfrm>
          <a:off x="0" y="0"/>
          <a:ext cx="1836420" cy="69494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162198</xdr:colOff>
      <xdr:row>3</xdr:row>
      <xdr:rowOff>165316</xdr:rowOff>
    </xdr:from>
    <xdr:to>
      <xdr:col>4</xdr:col>
      <xdr:colOff>451758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AD198DE-BA31-F69C-4BF9-9DE0743F708E}"/>
            </a:ext>
          </a:extLst>
        </xdr:cNvPr>
        <xdr:cNvSpPr/>
      </xdr:nvSpPr>
      <xdr:spPr>
        <a:xfrm>
          <a:off x="774107" y="719498"/>
          <a:ext cx="2125287" cy="33712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Janaury</a:t>
          </a:r>
        </a:p>
      </xdr:txBody>
    </xdr:sp>
    <xdr:clientData/>
  </xdr:twoCellAnchor>
  <xdr:twoCellAnchor>
    <xdr:from>
      <xdr:col>0</xdr:col>
      <xdr:colOff>2472</xdr:colOff>
      <xdr:row>27</xdr:row>
      <xdr:rowOff>16394</xdr:rowOff>
    </xdr:from>
    <xdr:to>
      <xdr:col>3</xdr:col>
      <xdr:colOff>292032</xdr:colOff>
      <xdr:row>28</xdr:row>
      <xdr:rowOff>166022</xdr:rowOff>
    </xdr:to>
    <xdr:sp macro="" textlink="">
      <xdr:nvSpPr>
        <xdr:cNvPr id="12" name="Rectangle: Rounded Corners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857FC1B-9402-8422-82C2-34C27E1C33D0}"/>
            </a:ext>
          </a:extLst>
        </xdr:cNvPr>
        <xdr:cNvSpPr/>
      </xdr:nvSpPr>
      <xdr:spPr>
        <a:xfrm>
          <a:off x="2472" y="5004030"/>
          <a:ext cx="2125287" cy="334356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September</a:t>
          </a:r>
        </a:p>
      </xdr:txBody>
    </xdr:sp>
    <xdr:clientData/>
  </xdr:twoCellAnchor>
  <xdr:twoCellAnchor>
    <xdr:from>
      <xdr:col>0</xdr:col>
      <xdr:colOff>11775</xdr:colOff>
      <xdr:row>29</xdr:row>
      <xdr:rowOff>157776</xdr:rowOff>
    </xdr:from>
    <xdr:to>
      <xdr:col>3</xdr:col>
      <xdr:colOff>301335</xdr:colOff>
      <xdr:row>31</xdr:row>
      <xdr:rowOff>122678</xdr:rowOff>
    </xdr:to>
    <xdr:sp macro="" textlink="">
      <xdr:nvSpPr>
        <xdr:cNvPr id="13" name="Rectangle: Rounded Corners 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79D4578-53DA-9722-1113-CC8637D82A24}"/>
            </a:ext>
          </a:extLst>
        </xdr:cNvPr>
        <xdr:cNvSpPr/>
      </xdr:nvSpPr>
      <xdr:spPr>
        <a:xfrm>
          <a:off x="11775" y="5514867"/>
          <a:ext cx="2125287" cy="334356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October</a:t>
          </a:r>
        </a:p>
      </xdr:txBody>
    </xdr:sp>
    <xdr:clientData/>
  </xdr:twoCellAnchor>
  <xdr:twoCellAnchor>
    <xdr:from>
      <xdr:col>0</xdr:col>
      <xdr:colOff>5541</xdr:colOff>
      <xdr:row>32</xdr:row>
      <xdr:rowOff>118684</xdr:rowOff>
    </xdr:from>
    <xdr:to>
      <xdr:col>3</xdr:col>
      <xdr:colOff>295101</xdr:colOff>
      <xdr:row>34</xdr:row>
      <xdr:rowOff>83586</xdr:rowOff>
    </xdr:to>
    <xdr:sp macro="" textlink="">
      <xdr:nvSpPr>
        <xdr:cNvPr id="14" name="Rectangle: Rounded Corners 13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614B5A8-AEBA-02D2-70A6-1307997016DB}"/>
            </a:ext>
          </a:extLst>
        </xdr:cNvPr>
        <xdr:cNvSpPr/>
      </xdr:nvSpPr>
      <xdr:spPr>
        <a:xfrm>
          <a:off x="5541" y="6029957"/>
          <a:ext cx="2125287" cy="334356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November</a:t>
          </a:r>
        </a:p>
      </xdr:txBody>
    </xdr:sp>
    <xdr:clientData/>
  </xdr:twoCellAnchor>
  <xdr:twoCellAnchor>
    <xdr:from>
      <xdr:col>0</xdr:col>
      <xdr:colOff>0</xdr:colOff>
      <xdr:row>35</xdr:row>
      <xdr:rowOff>54038</xdr:rowOff>
    </xdr:from>
    <xdr:to>
      <xdr:col>3</xdr:col>
      <xdr:colOff>289560</xdr:colOff>
      <xdr:row>37</xdr:row>
      <xdr:rowOff>18940</xdr:rowOff>
    </xdr:to>
    <xdr:sp macro="" textlink="">
      <xdr:nvSpPr>
        <xdr:cNvPr id="15" name="Rectangle: Rounded Corners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5690A20-AF6F-88F7-32FC-A2AA04F275B3}"/>
            </a:ext>
          </a:extLst>
        </xdr:cNvPr>
        <xdr:cNvSpPr/>
      </xdr:nvSpPr>
      <xdr:spPr>
        <a:xfrm>
          <a:off x="0" y="6519493"/>
          <a:ext cx="2125287" cy="334356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December</a:t>
          </a:r>
        </a:p>
      </xdr:txBody>
    </xdr:sp>
    <xdr:clientData/>
  </xdr:twoCellAnchor>
  <xdr:twoCellAnchor>
    <xdr:from>
      <xdr:col>0</xdr:col>
      <xdr:colOff>3959</xdr:colOff>
      <xdr:row>6</xdr:row>
      <xdr:rowOff>164411</xdr:rowOff>
    </xdr:from>
    <xdr:to>
      <xdr:col>3</xdr:col>
      <xdr:colOff>293519</xdr:colOff>
      <xdr:row>8</xdr:row>
      <xdr:rowOff>128982</xdr:rowOff>
    </xdr:to>
    <xdr:sp macro="" textlink="">
      <xdr:nvSpPr>
        <xdr:cNvPr id="20" name="Rectangle: Rounded Corners 19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003CCD0-578E-8FD6-B1F2-878537397FDD}"/>
            </a:ext>
          </a:extLst>
        </xdr:cNvPr>
        <xdr:cNvSpPr/>
      </xdr:nvSpPr>
      <xdr:spPr>
        <a:xfrm>
          <a:off x="3959" y="1272775"/>
          <a:ext cx="2125287" cy="33402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February</a:t>
          </a:r>
        </a:p>
      </xdr:txBody>
    </xdr:sp>
    <xdr:clientData/>
  </xdr:twoCellAnchor>
  <xdr:twoCellAnchor>
    <xdr:from>
      <xdr:col>0</xdr:col>
      <xdr:colOff>2277</xdr:colOff>
      <xdr:row>9</xdr:row>
      <xdr:rowOff>130970</xdr:rowOff>
    </xdr:from>
    <xdr:to>
      <xdr:col>3</xdr:col>
      <xdr:colOff>291837</xdr:colOff>
      <xdr:row>11</xdr:row>
      <xdr:rowOff>103590</xdr:rowOff>
    </xdr:to>
    <xdr:sp macro="" textlink="">
      <xdr:nvSpPr>
        <xdr:cNvPr id="21" name="Rectangle: Rounded Corners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8608FEC-3A5E-674A-905C-C28A5824D381}"/>
            </a:ext>
          </a:extLst>
        </xdr:cNvPr>
        <xdr:cNvSpPr/>
      </xdr:nvSpPr>
      <xdr:spPr>
        <a:xfrm>
          <a:off x="2277" y="1793515"/>
          <a:ext cx="2125287" cy="34207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March</a:t>
          </a:r>
        </a:p>
      </xdr:txBody>
    </xdr:sp>
    <xdr:clientData/>
  </xdr:twoCellAnchor>
  <xdr:twoCellAnchor>
    <xdr:from>
      <xdr:col>0</xdr:col>
      <xdr:colOff>3564</xdr:colOff>
      <xdr:row>12</xdr:row>
      <xdr:rowOff>120276</xdr:rowOff>
    </xdr:from>
    <xdr:to>
      <xdr:col>3</xdr:col>
      <xdr:colOff>293124</xdr:colOff>
      <xdr:row>14</xdr:row>
      <xdr:rowOff>90125</xdr:rowOff>
    </xdr:to>
    <xdr:sp macro="" textlink="">
      <xdr:nvSpPr>
        <xdr:cNvPr id="22" name="Rectangle: Rounded Corners 2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0815497-2401-296F-9132-5707B7AA321A}"/>
            </a:ext>
          </a:extLst>
        </xdr:cNvPr>
        <xdr:cNvSpPr/>
      </xdr:nvSpPr>
      <xdr:spPr>
        <a:xfrm>
          <a:off x="3564" y="2337003"/>
          <a:ext cx="2125287" cy="339304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April</a:t>
          </a:r>
        </a:p>
      </xdr:txBody>
    </xdr:sp>
    <xdr:clientData/>
  </xdr:twoCellAnchor>
  <xdr:twoCellAnchor>
    <xdr:from>
      <xdr:col>0</xdr:col>
      <xdr:colOff>10094</xdr:colOff>
      <xdr:row>15</xdr:row>
      <xdr:rowOff>111196</xdr:rowOff>
    </xdr:from>
    <xdr:to>
      <xdr:col>3</xdr:col>
      <xdr:colOff>299654</xdr:colOff>
      <xdr:row>17</xdr:row>
      <xdr:rowOff>80715</xdr:rowOff>
    </xdr:to>
    <xdr:sp macro="" textlink="">
      <xdr:nvSpPr>
        <xdr:cNvPr id="23" name="Rectangle: Rounded Corners 2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C524534-5DE0-1ED5-1FC0-E7DFC13EBB94}"/>
            </a:ext>
          </a:extLst>
        </xdr:cNvPr>
        <xdr:cNvSpPr/>
      </xdr:nvSpPr>
      <xdr:spPr>
        <a:xfrm>
          <a:off x="10094" y="2882105"/>
          <a:ext cx="2125287" cy="338974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May</a:t>
          </a:r>
        </a:p>
      </xdr:txBody>
    </xdr:sp>
    <xdr:clientData/>
  </xdr:twoCellAnchor>
  <xdr:twoCellAnchor>
    <xdr:from>
      <xdr:col>0</xdr:col>
      <xdr:colOff>3861</xdr:colOff>
      <xdr:row>18</xdr:row>
      <xdr:rowOff>90451</xdr:rowOff>
    </xdr:from>
    <xdr:to>
      <xdr:col>3</xdr:col>
      <xdr:colOff>293421</xdr:colOff>
      <xdr:row>20</xdr:row>
      <xdr:rowOff>59972</xdr:rowOff>
    </xdr:to>
    <xdr:sp macro="" textlink="">
      <xdr:nvSpPr>
        <xdr:cNvPr id="24" name="Rectangle: Rounded Corners 23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D3AC930-BCD6-70FF-BCEE-2A4FFDEE5063}"/>
            </a:ext>
          </a:extLst>
        </xdr:cNvPr>
        <xdr:cNvSpPr/>
      </xdr:nvSpPr>
      <xdr:spPr>
        <a:xfrm>
          <a:off x="3861" y="3415542"/>
          <a:ext cx="2125287" cy="338975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June</a:t>
          </a:r>
        </a:p>
      </xdr:txBody>
    </xdr:sp>
    <xdr:clientData/>
  </xdr:twoCellAnchor>
  <xdr:twoCellAnchor>
    <xdr:from>
      <xdr:col>0</xdr:col>
      <xdr:colOff>3861</xdr:colOff>
      <xdr:row>21</xdr:row>
      <xdr:rowOff>58255</xdr:rowOff>
    </xdr:from>
    <xdr:to>
      <xdr:col>3</xdr:col>
      <xdr:colOff>293421</xdr:colOff>
      <xdr:row>23</xdr:row>
      <xdr:rowOff>30548</xdr:rowOff>
    </xdr:to>
    <xdr:sp macro="" textlink="">
      <xdr:nvSpPr>
        <xdr:cNvPr id="25" name="Rectangle: Rounded Corners 24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6113EEE-7696-420F-6F99-CBCEB448B382}"/>
            </a:ext>
          </a:extLst>
        </xdr:cNvPr>
        <xdr:cNvSpPr/>
      </xdr:nvSpPr>
      <xdr:spPr>
        <a:xfrm>
          <a:off x="3861" y="3937528"/>
          <a:ext cx="2125287" cy="341747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July</a:t>
          </a:r>
        </a:p>
      </xdr:txBody>
    </xdr:sp>
    <xdr:clientData/>
  </xdr:twoCellAnchor>
  <xdr:twoCellAnchor>
    <xdr:from>
      <xdr:col>0</xdr:col>
      <xdr:colOff>7123</xdr:colOff>
      <xdr:row>24</xdr:row>
      <xdr:rowOff>50002</xdr:rowOff>
    </xdr:from>
    <xdr:to>
      <xdr:col>3</xdr:col>
      <xdr:colOff>296683</xdr:colOff>
      <xdr:row>26</xdr:row>
      <xdr:rowOff>19524</xdr:rowOff>
    </xdr:to>
    <xdr:sp macro="" textlink="">
      <xdr:nvSpPr>
        <xdr:cNvPr id="26" name="Rectangle: Rounded Corners 25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C20A0C6-77A7-1A8E-CD17-A064DDBCF913}"/>
            </a:ext>
          </a:extLst>
        </xdr:cNvPr>
        <xdr:cNvSpPr/>
      </xdr:nvSpPr>
      <xdr:spPr>
        <a:xfrm>
          <a:off x="7123" y="4483457"/>
          <a:ext cx="2125287" cy="338976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FA7E35D-0CF5-4918-B010-4AAECFB05FC6}"/>
            </a:ext>
          </a:extLst>
        </xdr:cNvPr>
        <xdr:cNvSpPr/>
      </xdr:nvSpPr>
      <xdr:spPr>
        <a:xfrm>
          <a:off x="18303751" y="10297"/>
          <a:ext cx="9866922" cy="557315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FBFA9655-B4AA-8A00-B54B-0BD74B54E281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7" name="TextBox 6">
          <a:extLst>
            <a:ext uri="{FF2B5EF4-FFF2-40B4-BE49-F238E27FC236}">
              <a16:creationId xmlns:a16="http://schemas.microsoft.com/office/drawing/2014/main" id="{AD5B4FF3-C9C1-4050-BD4D-A4E8F156F368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</a:rPr>
            <a:pPr algn="ctr"/>
            <a:t>01-Jan-2025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8A19CD5-93C8-4B26-A04B-22D1E5BF05E1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9" name="TextBox 8">
          <a:extLst>
            <a:ext uri="{FF2B5EF4-FFF2-40B4-BE49-F238E27FC236}">
              <a16:creationId xmlns:a16="http://schemas.microsoft.com/office/drawing/2014/main" id="{21B69B42-E00B-4661-9B94-22E281A55105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31-Jan-25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42D9897-9A08-B9C7-2C78-A9B70CAEF0BF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3A15D53A-9244-9507-33AF-CE10A3EC3B33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11</xdr:col>
      <xdr:colOff>320040</xdr:colOff>
      <xdr:row>2</xdr:row>
      <xdr:rowOff>152400</xdr:rowOff>
    </xdr:to>
    <xdr:pic>
      <xdr:nvPicPr>
        <xdr:cNvPr id="17" name="Graphic 16" descr="Magnifying glass with solid fill">
          <a:extLst>
            <a:ext uri="{FF2B5EF4-FFF2-40B4-BE49-F238E27FC236}">
              <a16:creationId xmlns:a16="http://schemas.microsoft.com/office/drawing/2014/main" id="{FA4BADB7-50C6-4472-9F1A-C8E122F48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20</xdr:col>
      <xdr:colOff>167640</xdr:colOff>
      <xdr:row>0</xdr:row>
      <xdr:rowOff>114300</xdr:rowOff>
    </xdr:from>
    <xdr:to>
      <xdr:col>25</xdr:col>
      <xdr:colOff>243840</xdr:colOff>
      <xdr:row>2</xdr:row>
      <xdr:rowOff>68580</xdr:rowOff>
    </xdr:to>
    <xdr:sp macro="" textlink="$K$5">
      <xdr:nvSpPr>
        <xdr:cNvPr id="18" name="TextBox 17">
          <a:extLst>
            <a:ext uri="{FF2B5EF4-FFF2-40B4-BE49-F238E27FC236}">
              <a16:creationId xmlns:a16="http://schemas.microsoft.com/office/drawing/2014/main" id="{450C27E8-CAD0-E701-AFCD-BAF025EF0622}"/>
            </a:ext>
          </a:extLst>
        </xdr:cNvPr>
        <xdr:cNvSpPr txBox="1"/>
      </xdr:nvSpPr>
      <xdr:spPr>
        <a:xfrm>
          <a:off x="10668000" y="114300"/>
          <a:ext cx="15697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January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19" name="TextBox 18">
          <a:extLst>
            <a:ext uri="{FF2B5EF4-FFF2-40B4-BE49-F238E27FC236}">
              <a16:creationId xmlns:a16="http://schemas.microsoft.com/office/drawing/2014/main" id="{3DBBAD92-D82B-4E3A-A69E-D7F00134E04E}"/>
            </a:ext>
          </a:extLst>
        </xdr:cNvPr>
        <xdr:cNvSpPr txBox="1"/>
      </xdr:nvSpPr>
      <xdr:spPr>
        <a:xfrm>
          <a:off x="13070729" y="143564"/>
          <a:ext cx="523794" cy="3164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83604</xdr:colOff>
      <xdr:row>0</xdr:row>
      <xdr:rowOff>165651</xdr:rowOff>
    </xdr:from>
    <xdr:to>
      <xdr:col>32</xdr:col>
      <xdr:colOff>217853</xdr:colOff>
      <xdr:row>2</xdr:row>
      <xdr:rowOff>51418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9620AF03-7A33-417B-919E-8E440AEEAE5B}"/>
            </a:ext>
          </a:extLst>
        </xdr:cNvPr>
        <xdr:cNvSpPr txBox="1"/>
      </xdr:nvSpPr>
      <xdr:spPr>
        <a:xfrm>
          <a:off x="13280561" y="165651"/>
          <a:ext cx="1106075" cy="261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55218</xdr:colOff>
      <xdr:row>0</xdr:row>
      <xdr:rowOff>154609</xdr:rowOff>
    </xdr:from>
    <xdr:to>
      <xdr:col>36</xdr:col>
      <xdr:colOff>176695</xdr:colOff>
      <xdr:row>2</xdr:row>
      <xdr:rowOff>66261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9FC88F62-1C4B-4DDB-816C-5E0BB67F44FD}"/>
            </a:ext>
          </a:extLst>
        </xdr:cNvPr>
        <xdr:cNvSpPr txBox="1"/>
      </xdr:nvSpPr>
      <xdr:spPr>
        <a:xfrm>
          <a:off x="14588435" y="154609"/>
          <a:ext cx="938695" cy="2871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300DBC6D-5995-4535-8230-4245034588CE}"/>
            </a:ext>
          </a:extLst>
        </xdr:cNvPr>
        <xdr:cNvSpPr txBox="1"/>
      </xdr:nvSpPr>
      <xdr:spPr>
        <a:xfrm>
          <a:off x="15617361" y="183321"/>
          <a:ext cx="1106075" cy="261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31" name="TextBox 30">
          <a:extLst>
            <a:ext uri="{FF2B5EF4-FFF2-40B4-BE49-F238E27FC236}">
              <a16:creationId xmlns:a16="http://schemas.microsoft.com/office/drawing/2014/main" id="{C51CEB13-81C1-4D0A-B4ED-B1D37E4D538B}"/>
            </a:ext>
          </a:extLst>
        </xdr:cNvPr>
        <xdr:cNvSpPr txBox="1"/>
      </xdr:nvSpPr>
      <xdr:spPr>
        <a:xfrm>
          <a:off x="14389652" y="187739"/>
          <a:ext cx="428487" cy="2628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2" name="TextBox 31">
          <a:extLst>
            <a:ext uri="{FF2B5EF4-FFF2-40B4-BE49-F238E27FC236}">
              <a16:creationId xmlns:a16="http://schemas.microsoft.com/office/drawing/2014/main" id="{E76C4614-7A30-405B-8777-44ADE7064A08}"/>
            </a:ext>
          </a:extLst>
        </xdr:cNvPr>
        <xdr:cNvSpPr txBox="1"/>
      </xdr:nvSpPr>
      <xdr:spPr>
        <a:xfrm>
          <a:off x="15582348" y="165653"/>
          <a:ext cx="382104" cy="2716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127F1557-36C1-494E-9222-974695673C83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B1FAC00-F06D-4C0C-82CE-17E0A0395771}"/>
            </a:ext>
          </a:extLst>
        </xdr:cNvPr>
        <xdr:cNvSpPr/>
      </xdr:nvSpPr>
      <xdr:spPr>
        <a:xfrm>
          <a:off x="0" y="0"/>
          <a:ext cx="1836420" cy="69799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2178</xdr:colOff>
      <xdr:row>3</xdr:row>
      <xdr:rowOff>165316</xdr:rowOff>
    </xdr:from>
    <xdr:to>
      <xdr:col>3</xdr:col>
      <xdr:colOff>291738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5EBA844-6D57-4A7A-9000-3D07D7949429}"/>
            </a:ext>
          </a:extLst>
        </xdr:cNvPr>
        <xdr:cNvSpPr/>
      </xdr:nvSpPr>
      <xdr:spPr>
        <a:xfrm>
          <a:off x="2178" y="713956"/>
          <a:ext cx="2118360" cy="333434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Janaury</a:t>
          </a:r>
        </a:p>
      </xdr:txBody>
    </xdr:sp>
    <xdr:clientData/>
  </xdr:twoCellAnchor>
  <xdr:twoCellAnchor>
    <xdr:from>
      <xdr:col>0</xdr:col>
      <xdr:colOff>2472</xdr:colOff>
      <xdr:row>27</xdr:row>
      <xdr:rowOff>16394</xdr:rowOff>
    </xdr:from>
    <xdr:to>
      <xdr:col>3</xdr:col>
      <xdr:colOff>292032</xdr:colOff>
      <xdr:row>28</xdr:row>
      <xdr:rowOff>166022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DA6502B-956D-4A6B-8192-A126F76040A9}"/>
            </a:ext>
          </a:extLst>
        </xdr:cNvPr>
        <xdr:cNvSpPr/>
      </xdr:nvSpPr>
      <xdr:spPr>
        <a:xfrm>
          <a:off x="2472" y="4977014"/>
          <a:ext cx="2118360" cy="340128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September</a:t>
          </a:r>
        </a:p>
      </xdr:txBody>
    </xdr:sp>
    <xdr:clientData/>
  </xdr:twoCellAnchor>
  <xdr:twoCellAnchor>
    <xdr:from>
      <xdr:col>0</xdr:col>
      <xdr:colOff>11775</xdr:colOff>
      <xdr:row>29</xdr:row>
      <xdr:rowOff>157776</xdr:rowOff>
    </xdr:from>
    <xdr:to>
      <xdr:col>3</xdr:col>
      <xdr:colOff>301335</xdr:colOff>
      <xdr:row>31</xdr:row>
      <xdr:rowOff>122678</xdr:rowOff>
    </xdr:to>
    <xdr:sp macro="" textlink="">
      <xdr:nvSpPr>
        <xdr:cNvPr id="6" name="Rectangle: Rounded Corner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14C3D6-44BE-4781-A342-99B57F256E5F}"/>
            </a:ext>
          </a:extLst>
        </xdr:cNvPr>
        <xdr:cNvSpPr/>
      </xdr:nvSpPr>
      <xdr:spPr>
        <a:xfrm>
          <a:off x="11775" y="5491776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October</a:t>
          </a:r>
        </a:p>
      </xdr:txBody>
    </xdr:sp>
    <xdr:clientData/>
  </xdr:twoCellAnchor>
  <xdr:twoCellAnchor>
    <xdr:from>
      <xdr:col>0</xdr:col>
      <xdr:colOff>5541</xdr:colOff>
      <xdr:row>32</xdr:row>
      <xdr:rowOff>118684</xdr:rowOff>
    </xdr:from>
    <xdr:to>
      <xdr:col>3</xdr:col>
      <xdr:colOff>295101</xdr:colOff>
      <xdr:row>34</xdr:row>
      <xdr:rowOff>83586</xdr:rowOff>
    </xdr:to>
    <xdr:sp macro="" textlink="">
      <xdr:nvSpPr>
        <xdr:cNvPr id="7" name="Rectangle: Rounded Corner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F30A505A-DF33-4362-9D30-2DA8EE559B4F}"/>
            </a:ext>
          </a:extLst>
        </xdr:cNvPr>
        <xdr:cNvSpPr/>
      </xdr:nvSpPr>
      <xdr:spPr>
        <a:xfrm>
          <a:off x="5541" y="6001324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November</a:t>
          </a:r>
        </a:p>
      </xdr:txBody>
    </xdr:sp>
    <xdr:clientData/>
  </xdr:twoCellAnchor>
  <xdr:twoCellAnchor>
    <xdr:from>
      <xdr:col>0</xdr:col>
      <xdr:colOff>0</xdr:colOff>
      <xdr:row>35</xdr:row>
      <xdr:rowOff>54038</xdr:rowOff>
    </xdr:from>
    <xdr:to>
      <xdr:col>3</xdr:col>
      <xdr:colOff>289560</xdr:colOff>
      <xdr:row>37</xdr:row>
      <xdr:rowOff>18940</xdr:rowOff>
    </xdr:to>
    <xdr:sp macro="" textlink="">
      <xdr:nvSpPr>
        <xdr:cNvPr id="8" name="Rectangle: Rounded Corner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B2253FA-592B-4ED6-8696-B07C12147EDB}"/>
            </a:ext>
          </a:extLst>
        </xdr:cNvPr>
        <xdr:cNvSpPr/>
      </xdr:nvSpPr>
      <xdr:spPr>
        <a:xfrm>
          <a:off x="0" y="6485318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December</a:t>
          </a:r>
        </a:p>
      </xdr:txBody>
    </xdr:sp>
    <xdr:clientData/>
  </xdr:twoCellAnchor>
  <xdr:twoCellAnchor>
    <xdr:from>
      <xdr:col>1</xdr:col>
      <xdr:colOff>141119</xdr:colOff>
      <xdr:row>6</xdr:row>
      <xdr:rowOff>164411</xdr:rowOff>
    </xdr:from>
    <xdr:to>
      <xdr:col>4</xdr:col>
      <xdr:colOff>430679</xdr:colOff>
      <xdr:row>8</xdr:row>
      <xdr:rowOff>128982</xdr:rowOff>
    </xdr:to>
    <xdr:sp macro="" textlink="">
      <xdr:nvSpPr>
        <xdr:cNvPr id="9" name="Rectangle: Rounded Corner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D34656F-6DBA-4E28-AB4A-5A89534E370A}"/>
            </a:ext>
          </a:extLst>
        </xdr:cNvPr>
        <xdr:cNvSpPr/>
      </xdr:nvSpPr>
      <xdr:spPr>
        <a:xfrm>
          <a:off x="750719" y="1269311"/>
          <a:ext cx="2118360" cy="33795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February</a:t>
          </a:r>
        </a:p>
      </xdr:txBody>
    </xdr:sp>
    <xdr:clientData/>
  </xdr:twoCellAnchor>
  <xdr:twoCellAnchor>
    <xdr:from>
      <xdr:col>0</xdr:col>
      <xdr:colOff>2277</xdr:colOff>
      <xdr:row>9</xdr:row>
      <xdr:rowOff>130970</xdr:rowOff>
    </xdr:from>
    <xdr:to>
      <xdr:col>3</xdr:col>
      <xdr:colOff>291837</xdr:colOff>
      <xdr:row>11</xdr:row>
      <xdr:rowOff>103590</xdr:rowOff>
    </xdr:to>
    <xdr:sp macro="" textlink="">
      <xdr:nvSpPr>
        <xdr:cNvPr id="10" name="Rectangle: Rounded Corner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BA55DC3-135F-4D28-BD79-FA84B3179C29}"/>
            </a:ext>
          </a:extLst>
        </xdr:cNvPr>
        <xdr:cNvSpPr/>
      </xdr:nvSpPr>
      <xdr:spPr>
        <a:xfrm>
          <a:off x="2277" y="1792130"/>
          <a:ext cx="2118360" cy="33838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March</a:t>
          </a:r>
        </a:p>
      </xdr:txBody>
    </xdr:sp>
    <xdr:clientData/>
  </xdr:twoCellAnchor>
  <xdr:twoCellAnchor>
    <xdr:from>
      <xdr:col>0</xdr:col>
      <xdr:colOff>3564</xdr:colOff>
      <xdr:row>12</xdr:row>
      <xdr:rowOff>120276</xdr:rowOff>
    </xdr:from>
    <xdr:to>
      <xdr:col>3</xdr:col>
      <xdr:colOff>293124</xdr:colOff>
      <xdr:row>14</xdr:row>
      <xdr:rowOff>90125</xdr:rowOff>
    </xdr:to>
    <xdr:sp macro="" textlink="">
      <xdr:nvSpPr>
        <xdr:cNvPr id="11" name="Rectangle: Rounded Corner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3FCB208-72F1-456C-A790-F5355951F47F}"/>
            </a:ext>
          </a:extLst>
        </xdr:cNvPr>
        <xdr:cNvSpPr/>
      </xdr:nvSpPr>
      <xdr:spPr>
        <a:xfrm>
          <a:off x="3564" y="2330076"/>
          <a:ext cx="2118360" cy="33560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April</a:t>
          </a:r>
        </a:p>
      </xdr:txBody>
    </xdr:sp>
    <xdr:clientData/>
  </xdr:twoCellAnchor>
  <xdr:twoCellAnchor>
    <xdr:from>
      <xdr:col>0</xdr:col>
      <xdr:colOff>10094</xdr:colOff>
      <xdr:row>15</xdr:row>
      <xdr:rowOff>111196</xdr:rowOff>
    </xdr:from>
    <xdr:to>
      <xdr:col>3</xdr:col>
      <xdr:colOff>299654</xdr:colOff>
      <xdr:row>17</xdr:row>
      <xdr:rowOff>80715</xdr:rowOff>
    </xdr:to>
    <xdr:sp macro="" textlink="">
      <xdr:nvSpPr>
        <xdr:cNvPr id="12" name="Rectangle: Rounded Corner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5698947-B04C-47DB-A17D-CB032E3F6C58}"/>
            </a:ext>
          </a:extLst>
        </xdr:cNvPr>
        <xdr:cNvSpPr/>
      </xdr:nvSpPr>
      <xdr:spPr>
        <a:xfrm>
          <a:off x="10094" y="2869636"/>
          <a:ext cx="2118360" cy="33527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May</a:t>
          </a:r>
        </a:p>
      </xdr:txBody>
    </xdr:sp>
    <xdr:clientData/>
  </xdr:twoCellAnchor>
  <xdr:twoCellAnchor>
    <xdr:from>
      <xdr:col>0</xdr:col>
      <xdr:colOff>3861</xdr:colOff>
      <xdr:row>18</xdr:row>
      <xdr:rowOff>90451</xdr:rowOff>
    </xdr:from>
    <xdr:to>
      <xdr:col>3</xdr:col>
      <xdr:colOff>293421</xdr:colOff>
      <xdr:row>20</xdr:row>
      <xdr:rowOff>59972</xdr:rowOff>
    </xdr:to>
    <xdr:sp macro="" textlink="">
      <xdr:nvSpPr>
        <xdr:cNvPr id="13" name="Rectangle: Rounded Corners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139C1BF-8B9D-45E5-BC5E-3BBB165A1776}"/>
            </a:ext>
          </a:extLst>
        </xdr:cNvPr>
        <xdr:cNvSpPr/>
      </xdr:nvSpPr>
      <xdr:spPr>
        <a:xfrm>
          <a:off x="3861" y="3397531"/>
          <a:ext cx="2118360" cy="33528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June</a:t>
          </a:r>
        </a:p>
      </xdr:txBody>
    </xdr:sp>
    <xdr:clientData/>
  </xdr:twoCellAnchor>
  <xdr:twoCellAnchor>
    <xdr:from>
      <xdr:col>0</xdr:col>
      <xdr:colOff>3861</xdr:colOff>
      <xdr:row>21</xdr:row>
      <xdr:rowOff>58255</xdr:rowOff>
    </xdr:from>
    <xdr:to>
      <xdr:col>3</xdr:col>
      <xdr:colOff>293421</xdr:colOff>
      <xdr:row>23</xdr:row>
      <xdr:rowOff>30548</xdr:rowOff>
    </xdr:to>
    <xdr:sp macro="" textlink="">
      <xdr:nvSpPr>
        <xdr:cNvPr id="14" name="Rectangle: Rounded Corners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AD7BD52-687D-4283-9031-495DE26DB117}"/>
            </a:ext>
          </a:extLst>
        </xdr:cNvPr>
        <xdr:cNvSpPr/>
      </xdr:nvSpPr>
      <xdr:spPr>
        <a:xfrm>
          <a:off x="3861" y="3913975"/>
          <a:ext cx="2118360" cy="33805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July</a:t>
          </a:r>
        </a:p>
      </xdr:txBody>
    </xdr:sp>
    <xdr:clientData/>
  </xdr:twoCellAnchor>
  <xdr:twoCellAnchor>
    <xdr:from>
      <xdr:col>0</xdr:col>
      <xdr:colOff>7123</xdr:colOff>
      <xdr:row>24</xdr:row>
      <xdr:rowOff>50002</xdr:rowOff>
    </xdr:from>
    <xdr:to>
      <xdr:col>3</xdr:col>
      <xdr:colOff>296683</xdr:colOff>
      <xdr:row>26</xdr:row>
      <xdr:rowOff>19524</xdr:rowOff>
    </xdr:to>
    <xdr:sp macro="" textlink="">
      <xdr:nvSpPr>
        <xdr:cNvPr id="15" name="Rectangle: Rounded Corners 1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890BD68-7000-49AC-BF0B-CA64A67E3D3D}"/>
            </a:ext>
          </a:extLst>
        </xdr:cNvPr>
        <xdr:cNvSpPr/>
      </xdr:nvSpPr>
      <xdr:spPr>
        <a:xfrm>
          <a:off x="7123" y="4454362"/>
          <a:ext cx="2118360" cy="33528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8549C7D3-0252-4EDB-BCDB-B104EB075905}"/>
            </a:ext>
          </a:extLst>
        </xdr:cNvPr>
        <xdr:cNvSpPr/>
      </xdr:nvSpPr>
      <xdr:spPr>
        <a:xfrm>
          <a:off x="18383839" y="10297"/>
          <a:ext cx="10767792" cy="546118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27AAFC29-BC98-488F-87E6-F01A22895F8E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18" name="TextBox 17">
          <a:extLst>
            <a:ext uri="{FF2B5EF4-FFF2-40B4-BE49-F238E27FC236}">
              <a16:creationId xmlns:a16="http://schemas.microsoft.com/office/drawing/2014/main" id="{E04C0CA5-3DC6-4D81-BCB0-1005C8E5D3A6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  <a:ea typeface="Calibri"/>
              <a:cs typeface="Calibri"/>
            </a:rPr>
            <a:pPr algn="ctr"/>
            <a:t>01-Feb-2025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91634AE-17DD-4F1D-B726-D7AF6C9EAD5A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20" name="TextBox 19">
          <a:extLst>
            <a:ext uri="{FF2B5EF4-FFF2-40B4-BE49-F238E27FC236}">
              <a16:creationId xmlns:a16="http://schemas.microsoft.com/office/drawing/2014/main" id="{A7A23221-8AC1-44A3-910C-FC6511A15C28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28-Feb-25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84CE70E-9E00-4D93-9933-42A4CE31AFBB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CA2A909-992E-4BDD-A898-1C4AE8321FE7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11</xdr:col>
      <xdr:colOff>320040</xdr:colOff>
      <xdr:row>2</xdr:row>
      <xdr:rowOff>152400</xdr:rowOff>
    </xdr:to>
    <xdr:pic>
      <xdr:nvPicPr>
        <xdr:cNvPr id="23" name="Graphic 22" descr="Magnifying glass with solid fill">
          <a:extLst>
            <a:ext uri="{FF2B5EF4-FFF2-40B4-BE49-F238E27FC236}">
              <a16:creationId xmlns:a16="http://schemas.microsoft.com/office/drawing/2014/main" id="{C55B93F4-9912-4938-AE72-BF99CCCD0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21</xdr:col>
      <xdr:colOff>35477</xdr:colOff>
      <xdr:row>0</xdr:row>
      <xdr:rowOff>106680</xdr:rowOff>
    </xdr:from>
    <xdr:to>
      <xdr:col>26</xdr:col>
      <xdr:colOff>167016</xdr:colOff>
      <xdr:row>2</xdr:row>
      <xdr:rowOff>60960</xdr:rowOff>
    </xdr:to>
    <xdr:sp macro="" textlink="$K$5">
      <xdr:nvSpPr>
        <xdr:cNvPr id="24" name="TextBox 23">
          <a:extLst>
            <a:ext uri="{FF2B5EF4-FFF2-40B4-BE49-F238E27FC236}">
              <a16:creationId xmlns:a16="http://schemas.microsoft.com/office/drawing/2014/main" id="{548F2506-2E4E-4C7A-9FA2-B220C73EDAC2}"/>
            </a:ext>
          </a:extLst>
        </xdr:cNvPr>
        <xdr:cNvSpPr txBox="1"/>
      </xdr:nvSpPr>
      <xdr:spPr>
        <a:xfrm>
          <a:off x="10715969" y="106680"/>
          <a:ext cx="1493145" cy="32903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February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25" name="TextBox 24">
          <a:extLst>
            <a:ext uri="{FF2B5EF4-FFF2-40B4-BE49-F238E27FC236}">
              <a16:creationId xmlns:a16="http://schemas.microsoft.com/office/drawing/2014/main" id="{EEE3588D-BAB2-4844-A24B-7220A6176DF8}"/>
            </a:ext>
          </a:extLst>
        </xdr:cNvPr>
        <xdr:cNvSpPr txBox="1"/>
      </xdr:nvSpPr>
      <xdr:spPr>
        <a:xfrm>
          <a:off x="13065759" y="143564"/>
          <a:ext cx="517610" cy="30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83604</xdr:colOff>
      <xdr:row>0</xdr:row>
      <xdr:rowOff>165651</xdr:rowOff>
    </xdr:from>
    <xdr:to>
      <xdr:col>32</xdr:col>
      <xdr:colOff>217853</xdr:colOff>
      <xdr:row>2</xdr:row>
      <xdr:rowOff>51418</xdr:rowOff>
    </xdr:to>
    <xdr:sp macro="" textlink="$M$5">
      <xdr:nvSpPr>
        <xdr:cNvPr id="26" name="TextBox 25">
          <a:extLst>
            <a:ext uri="{FF2B5EF4-FFF2-40B4-BE49-F238E27FC236}">
              <a16:creationId xmlns:a16="http://schemas.microsoft.com/office/drawing/2014/main" id="{D5ABA0A8-5CDF-4314-9006-16B660683775}"/>
            </a:ext>
          </a:extLst>
        </xdr:cNvPr>
        <xdr:cNvSpPr txBox="1"/>
      </xdr:nvSpPr>
      <xdr:spPr>
        <a:xfrm>
          <a:off x="13273824" y="165651"/>
          <a:ext cx="1101989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55218</xdr:colOff>
      <xdr:row>0</xdr:row>
      <xdr:rowOff>154609</xdr:rowOff>
    </xdr:from>
    <xdr:to>
      <xdr:col>36</xdr:col>
      <xdr:colOff>176695</xdr:colOff>
      <xdr:row>2</xdr:row>
      <xdr:rowOff>66261</xdr:rowOff>
    </xdr:to>
    <xdr:sp macro="" textlink="$M$5">
      <xdr:nvSpPr>
        <xdr:cNvPr id="27" name="TextBox 26">
          <a:extLst>
            <a:ext uri="{FF2B5EF4-FFF2-40B4-BE49-F238E27FC236}">
              <a16:creationId xmlns:a16="http://schemas.microsoft.com/office/drawing/2014/main" id="{71451F06-AD84-4688-9E02-9AB4DB04091C}"/>
            </a:ext>
          </a:extLst>
        </xdr:cNvPr>
        <xdr:cNvSpPr txBox="1"/>
      </xdr:nvSpPr>
      <xdr:spPr>
        <a:xfrm>
          <a:off x="14578938" y="154609"/>
          <a:ext cx="936817" cy="277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390BBF87-2C4A-4DE0-8B87-DA2ACC456BEC}"/>
            </a:ext>
          </a:extLst>
        </xdr:cNvPr>
        <xdr:cNvSpPr txBox="1"/>
      </xdr:nvSpPr>
      <xdr:spPr>
        <a:xfrm>
          <a:off x="15605986" y="183321"/>
          <a:ext cx="1117008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5DCCC93D-5B31-47B8-9445-F247FB693C95}"/>
            </a:ext>
          </a:extLst>
        </xdr:cNvPr>
        <xdr:cNvSpPr txBox="1"/>
      </xdr:nvSpPr>
      <xdr:spPr>
        <a:xfrm>
          <a:off x="14378829" y="182880"/>
          <a:ext cx="429813" cy="25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74630E0A-E30E-41AF-AC38-AFC8EBBDEB3B}"/>
            </a:ext>
          </a:extLst>
        </xdr:cNvPr>
        <xdr:cNvSpPr txBox="1"/>
      </xdr:nvSpPr>
      <xdr:spPr>
        <a:xfrm>
          <a:off x="15570973" y="165653"/>
          <a:ext cx="381110" cy="261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A1176D3-A8A1-4E25-A8A5-9CB5901C544D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CDA344B9-8932-429D-A0BB-D6112147C9A0}"/>
            </a:ext>
          </a:extLst>
        </xdr:cNvPr>
        <xdr:cNvSpPr/>
      </xdr:nvSpPr>
      <xdr:spPr>
        <a:xfrm>
          <a:off x="0" y="0"/>
          <a:ext cx="1836420" cy="69799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2178</xdr:colOff>
      <xdr:row>3</xdr:row>
      <xdr:rowOff>165316</xdr:rowOff>
    </xdr:from>
    <xdr:to>
      <xdr:col>3</xdr:col>
      <xdr:colOff>291738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9490B1D-B06B-44A8-8551-00AB6E6520FE}"/>
            </a:ext>
          </a:extLst>
        </xdr:cNvPr>
        <xdr:cNvSpPr/>
      </xdr:nvSpPr>
      <xdr:spPr>
        <a:xfrm>
          <a:off x="2178" y="713956"/>
          <a:ext cx="2118360" cy="333434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Janaury</a:t>
          </a:r>
        </a:p>
      </xdr:txBody>
    </xdr:sp>
    <xdr:clientData/>
  </xdr:twoCellAnchor>
  <xdr:twoCellAnchor>
    <xdr:from>
      <xdr:col>0</xdr:col>
      <xdr:colOff>2472</xdr:colOff>
      <xdr:row>27</xdr:row>
      <xdr:rowOff>16394</xdr:rowOff>
    </xdr:from>
    <xdr:to>
      <xdr:col>3</xdr:col>
      <xdr:colOff>292032</xdr:colOff>
      <xdr:row>28</xdr:row>
      <xdr:rowOff>166022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ED6AB81-3554-4D77-951E-E7670F9FF395}"/>
            </a:ext>
          </a:extLst>
        </xdr:cNvPr>
        <xdr:cNvSpPr/>
      </xdr:nvSpPr>
      <xdr:spPr>
        <a:xfrm>
          <a:off x="2472" y="4977014"/>
          <a:ext cx="2118360" cy="340128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September</a:t>
          </a:r>
        </a:p>
      </xdr:txBody>
    </xdr:sp>
    <xdr:clientData/>
  </xdr:twoCellAnchor>
  <xdr:twoCellAnchor>
    <xdr:from>
      <xdr:col>0</xdr:col>
      <xdr:colOff>11775</xdr:colOff>
      <xdr:row>29</xdr:row>
      <xdr:rowOff>157776</xdr:rowOff>
    </xdr:from>
    <xdr:to>
      <xdr:col>3</xdr:col>
      <xdr:colOff>301335</xdr:colOff>
      <xdr:row>31</xdr:row>
      <xdr:rowOff>122678</xdr:rowOff>
    </xdr:to>
    <xdr:sp macro="" textlink="">
      <xdr:nvSpPr>
        <xdr:cNvPr id="6" name="Rectangle: Rounded Corner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5F3D640-3014-4481-9640-60C6D91EFCBB}"/>
            </a:ext>
          </a:extLst>
        </xdr:cNvPr>
        <xdr:cNvSpPr/>
      </xdr:nvSpPr>
      <xdr:spPr>
        <a:xfrm>
          <a:off x="11775" y="5491776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October</a:t>
          </a:r>
        </a:p>
      </xdr:txBody>
    </xdr:sp>
    <xdr:clientData/>
  </xdr:twoCellAnchor>
  <xdr:twoCellAnchor>
    <xdr:from>
      <xdr:col>0</xdr:col>
      <xdr:colOff>5541</xdr:colOff>
      <xdr:row>32</xdr:row>
      <xdr:rowOff>118684</xdr:rowOff>
    </xdr:from>
    <xdr:to>
      <xdr:col>3</xdr:col>
      <xdr:colOff>295101</xdr:colOff>
      <xdr:row>34</xdr:row>
      <xdr:rowOff>83586</xdr:rowOff>
    </xdr:to>
    <xdr:sp macro="" textlink="">
      <xdr:nvSpPr>
        <xdr:cNvPr id="7" name="Rectangle: Rounded Corner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A1CA1A70-2EB0-4C29-B2FA-0AD7167E2F30}"/>
            </a:ext>
          </a:extLst>
        </xdr:cNvPr>
        <xdr:cNvSpPr/>
      </xdr:nvSpPr>
      <xdr:spPr>
        <a:xfrm>
          <a:off x="5541" y="6001324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November</a:t>
          </a:r>
        </a:p>
      </xdr:txBody>
    </xdr:sp>
    <xdr:clientData/>
  </xdr:twoCellAnchor>
  <xdr:twoCellAnchor>
    <xdr:from>
      <xdr:col>0</xdr:col>
      <xdr:colOff>0</xdr:colOff>
      <xdr:row>35</xdr:row>
      <xdr:rowOff>54038</xdr:rowOff>
    </xdr:from>
    <xdr:to>
      <xdr:col>3</xdr:col>
      <xdr:colOff>289560</xdr:colOff>
      <xdr:row>37</xdr:row>
      <xdr:rowOff>18940</xdr:rowOff>
    </xdr:to>
    <xdr:sp macro="" textlink="">
      <xdr:nvSpPr>
        <xdr:cNvPr id="8" name="Rectangle: Rounded Corner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BBAE907-E890-4F6B-8A38-D885F12CADCB}"/>
            </a:ext>
          </a:extLst>
        </xdr:cNvPr>
        <xdr:cNvSpPr/>
      </xdr:nvSpPr>
      <xdr:spPr>
        <a:xfrm>
          <a:off x="0" y="6485318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December</a:t>
          </a:r>
        </a:p>
      </xdr:txBody>
    </xdr:sp>
    <xdr:clientData/>
  </xdr:twoCellAnchor>
  <xdr:twoCellAnchor>
    <xdr:from>
      <xdr:col>0</xdr:col>
      <xdr:colOff>3959</xdr:colOff>
      <xdr:row>6</xdr:row>
      <xdr:rowOff>164411</xdr:rowOff>
    </xdr:from>
    <xdr:to>
      <xdr:col>3</xdr:col>
      <xdr:colOff>293519</xdr:colOff>
      <xdr:row>8</xdr:row>
      <xdr:rowOff>128982</xdr:rowOff>
    </xdr:to>
    <xdr:sp macro="" textlink="">
      <xdr:nvSpPr>
        <xdr:cNvPr id="9" name="Rectangle: Rounded Corner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157C016-6B13-4DF6-8055-FEF83607C194}"/>
            </a:ext>
          </a:extLst>
        </xdr:cNvPr>
        <xdr:cNvSpPr/>
      </xdr:nvSpPr>
      <xdr:spPr>
        <a:xfrm>
          <a:off x="3959" y="1269311"/>
          <a:ext cx="2118360" cy="33795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February</a:t>
          </a:r>
        </a:p>
      </xdr:txBody>
    </xdr:sp>
    <xdr:clientData/>
  </xdr:twoCellAnchor>
  <xdr:twoCellAnchor>
    <xdr:from>
      <xdr:col>1</xdr:col>
      <xdr:colOff>162297</xdr:colOff>
      <xdr:row>9</xdr:row>
      <xdr:rowOff>130970</xdr:rowOff>
    </xdr:from>
    <xdr:to>
      <xdr:col>4</xdr:col>
      <xdr:colOff>451857</xdr:colOff>
      <xdr:row>11</xdr:row>
      <xdr:rowOff>103590</xdr:rowOff>
    </xdr:to>
    <xdr:sp macro="" textlink="">
      <xdr:nvSpPr>
        <xdr:cNvPr id="10" name="Rectangle: Rounded Corner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ACE8DFB-F94C-438D-922D-F1CAFC7A1C93}"/>
            </a:ext>
          </a:extLst>
        </xdr:cNvPr>
        <xdr:cNvSpPr/>
      </xdr:nvSpPr>
      <xdr:spPr>
        <a:xfrm>
          <a:off x="771897" y="1792130"/>
          <a:ext cx="2118360" cy="33838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March</a:t>
          </a:r>
        </a:p>
      </xdr:txBody>
    </xdr:sp>
    <xdr:clientData/>
  </xdr:twoCellAnchor>
  <xdr:twoCellAnchor>
    <xdr:from>
      <xdr:col>0</xdr:col>
      <xdr:colOff>3564</xdr:colOff>
      <xdr:row>12</xdr:row>
      <xdr:rowOff>120276</xdr:rowOff>
    </xdr:from>
    <xdr:to>
      <xdr:col>3</xdr:col>
      <xdr:colOff>293124</xdr:colOff>
      <xdr:row>14</xdr:row>
      <xdr:rowOff>90125</xdr:rowOff>
    </xdr:to>
    <xdr:sp macro="" textlink="">
      <xdr:nvSpPr>
        <xdr:cNvPr id="11" name="Rectangle: Rounded Corner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D179B72C-0D87-42D0-B65B-71B74E66DB2E}"/>
            </a:ext>
          </a:extLst>
        </xdr:cNvPr>
        <xdr:cNvSpPr/>
      </xdr:nvSpPr>
      <xdr:spPr>
        <a:xfrm>
          <a:off x="3564" y="2330076"/>
          <a:ext cx="2118360" cy="33560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April</a:t>
          </a:r>
        </a:p>
      </xdr:txBody>
    </xdr:sp>
    <xdr:clientData/>
  </xdr:twoCellAnchor>
  <xdr:twoCellAnchor>
    <xdr:from>
      <xdr:col>0</xdr:col>
      <xdr:colOff>10094</xdr:colOff>
      <xdr:row>15</xdr:row>
      <xdr:rowOff>111196</xdr:rowOff>
    </xdr:from>
    <xdr:to>
      <xdr:col>3</xdr:col>
      <xdr:colOff>299654</xdr:colOff>
      <xdr:row>17</xdr:row>
      <xdr:rowOff>80715</xdr:rowOff>
    </xdr:to>
    <xdr:sp macro="" textlink="">
      <xdr:nvSpPr>
        <xdr:cNvPr id="12" name="Rectangle: Rounded Corner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CAAD4BE-2C98-4365-8C6F-21E661392AD3}"/>
            </a:ext>
          </a:extLst>
        </xdr:cNvPr>
        <xdr:cNvSpPr/>
      </xdr:nvSpPr>
      <xdr:spPr>
        <a:xfrm>
          <a:off x="10094" y="2869636"/>
          <a:ext cx="2118360" cy="33527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May</a:t>
          </a:r>
        </a:p>
      </xdr:txBody>
    </xdr:sp>
    <xdr:clientData/>
  </xdr:twoCellAnchor>
  <xdr:twoCellAnchor>
    <xdr:from>
      <xdr:col>0</xdr:col>
      <xdr:colOff>3861</xdr:colOff>
      <xdr:row>18</xdr:row>
      <xdr:rowOff>90451</xdr:rowOff>
    </xdr:from>
    <xdr:to>
      <xdr:col>3</xdr:col>
      <xdr:colOff>293421</xdr:colOff>
      <xdr:row>20</xdr:row>
      <xdr:rowOff>59972</xdr:rowOff>
    </xdr:to>
    <xdr:sp macro="" textlink="">
      <xdr:nvSpPr>
        <xdr:cNvPr id="13" name="Rectangle: Rounded Corners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4ACC9E4-2E28-47DD-8714-5050FFEE91D2}"/>
            </a:ext>
          </a:extLst>
        </xdr:cNvPr>
        <xdr:cNvSpPr/>
      </xdr:nvSpPr>
      <xdr:spPr>
        <a:xfrm>
          <a:off x="3861" y="3397531"/>
          <a:ext cx="2118360" cy="33528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June</a:t>
          </a:r>
        </a:p>
      </xdr:txBody>
    </xdr:sp>
    <xdr:clientData/>
  </xdr:twoCellAnchor>
  <xdr:twoCellAnchor>
    <xdr:from>
      <xdr:col>0</xdr:col>
      <xdr:colOff>3861</xdr:colOff>
      <xdr:row>21</xdr:row>
      <xdr:rowOff>58255</xdr:rowOff>
    </xdr:from>
    <xdr:to>
      <xdr:col>3</xdr:col>
      <xdr:colOff>293421</xdr:colOff>
      <xdr:row>23</xdr:row>
      <xdr:rowOff>30548</xdr:rowOff>
    </xdr:to>
    <xdr:sp macro="" textlink="">
      <xdr:nvSpPr>
        <xdr:cNvPr id="14" name="Rectangle: Rounded Corners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28E7626-8385-47F6-BF57-A8F34263EE6A}"/>
            </a:ext>
          </a:extLst>
        </xdr:cNvPr>
        <xdr:cNvSpPr/>
      </xdr:nvSpPr>
      <xdr:spPr>
        <a:xfrm>
          <a:off x="3861" y="3913975"/>
          <a:ext cx="2118360" cy="33805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July</a:t>
          </a:r>
        </a:p>
      </xdr:txBody>
    </xdr:sp>
    <xdr:clientData/>
  </xdr:twoCellAnchor>
  <xdr:twoCellAnchor>
    <xdr:from>
      <xdr:col>0</xdr:col>
      <xdr:colOff>7123</xdr:colOff>
      <xdr:row>24</xdr:row>
      <xdr:rowOff>50002</xdr:rowOff>
    </xdr:from>
    <xdr:to>
      <xdr:col>3</xdr:col>
      <xdr:colOff>296683</xdr:colOff>
      <xdr:row>26</xdr:row>
      <xdr:rowOff>19524</xdr:rowOff>
    </xdr:to>
    <xdr:sp macro="" textlink="">
      <xdr:nvSpPr>
        <xdr:cNvPr id="15" name="Rectangle: Rounded Corners 1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6538519C-115A-456E-933C-42CE38D5712B}"/>
            </a:ext>
          </a:extLst>
        </xdr:cNvPr>
        <xdr:cNvSpPr/>
      </xdr:nvSpPr>
      <xdr:spPr>
        <a:xfrm>
          <a:off x="7123" y="4454362"/>
          <a:ext cx="2118360" cy="33528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72473557-DD59-4B67-980A-68110B4C0BD4}"/>
            </a:ext>
          </a:extLst>
        </xdr:cNvPr>
        <xdr:cNvSpPr/>
      </xdr:nvSpPr>
      <xdr:spPr>
        <a:xfrm>
          <a:off x="18383839" y="10297"/>
          <a:ext cx="10767792" cy="546118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1FF5896-6547-434D-8064-AC3055FCDDF3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18" name="TextBox 17">
          <a:extLst>
            <a:ext uri="{FF2B5EF4-FFF2-40B4-BE49-F238E27FC236}">
              <a16:creationId xmlns:a16="http://schemas.microsoft.com/office/drawing/2014/main" id="{6A971F6A-2507-46F1-AD8A-EE319E5DB289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  <a:ea typeface="Calibri"/>
              <a:cs typeface="Calibri"/>
            </a:rPr>
            <a:pPr algn="ctr"/>
            <a:t>01-Mar-2025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EE0E18A-13A9-4751-A518-53B16F9DE7BC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20" name="TextBox 19">
          <a:extLst>
            <a:ext uri="{FF2B5EF4-FFF2-40B4-BE49-F238E27FC236}">
              <a16:creationId xmlns:a16="http://schemas.microsoft.com/office/drawing/2014/main" id="{B894C4ED-F8A4-442F-9A67-1E53320F54A9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31-Mar-25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A5927807-9C90-4CEE-8992-4EF2F3E75D8D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C922EC2-AD92-45CA-B8A2-4943D9F5166A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11</xdr:col>
      <xdr:colOff>320040</xdr:colOff>
      <xdr:row>2</xdr:row>
      <xdr:rowOff>152400</xdr:rowOff>
    </xdr:to>
    <xdr:pic>
      <xdr:nvPicPr>
        <xdr:cNvPr id="23" name="Graphic 22" descr="Magnifying glass with solid fill">
          <a:extLst>
            <a:ext uri="{FF2B5EF4-FFF2-40B4-BE49-F238E27FC236}">
              <a16:creationId xmlns:a16="http://schemas.microsoft.com/office/drawing/2014/main" id="{3606BE5B-D2C9-4C88-ADA6-6C42CD088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20</xdr:col>
      <xdr:colOff>22860</xdr:colOff>
      <xdr:row>0</xdr:row>
      <xdr:rowOff>114300</xdr:rowOff>
    </xdr:from>
    <xdr:to>
      <xdr:col>25</xdr:col>
      <xdr:colOff>99060</xdr:colOff>
      <xdr:row>2</xdr:row>
      <xdr:rowOff>68580</xdr:rowOff>
    </xdr:to>
    <xdr:sp macro="" textlink="$K$5">
      <xdr:nvSpPr>
        <xdr:cNvPr id="24" name="TextBox 23">
          <a:extLst>
            <a:ext uri="{FF2B5EF4-FFF2-40B4-BE49-F238E27FC236}">
              <a16:creationId xmlns:a16="http://schemas.microsoft.com/office/drawing/2014/main" id="{63C3838A-2687-4810-AC7A-05C04C136A58}"/>
            </a:ext>
          </a:extLst>
        </xdr:cNvPr>
        <xdr:cNvSpPr txBox="1"/>
      </xdr:nvSpPr>
      <xdr:spPr>
        <a:xfrm>
          <a:off x="10523220" y="114300"/>
          <a:ext cx="15697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March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25" name="TextBox 24">
          <a:extLst>
            <a:ext uri="{FF2B5EF4-FFF2-40B4-BE49-F238E27FC236}">
              <a16:creationId xmlns:a16="http://schemas.microsoft.com/office/drawing/2014/main" id="{F8DD041E-9A67-4715-B07E-4E3E13FB5B0C}"/>
            </a:ext>
          </a:extLst>
        </xdr:cNvPr>
        <xdr:cNvSpPr txBox="1"/>
      </xdr:nvSpPr>
      <xdr:spPr>
        <a:xfrm>
          <a:off x="13065759" y="143564"/>
          <a:ext cx="517610" cy="30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22644</xdr:colOff>
      <xdr:row>0</xdr:row>
      <xdr:rowOff>165651</xdr:rowOff>
    </xdr:from>
    <xdr:to>
      <xdr:col>32</xdr:col>
      <xdr:colOff>156893</xdr:colOff>
      <xdr:row>2</xdr:row>
      <xdr:rowOff>51418</xdr:rowOff>
    </xdr:to>
    <xdr:sp macro="" textlink="$M$5">
      <xdr:nvSpPr>
        <xdr:cNvPr id="26" name="TextBox 25">
          <a:extLst>
            <a:ext uri="{FF2B5EF4-FFF2-40B4-BE49-F238E27FC236}">
              <a16:creationId xmlns:a16="http://schemas.microsoft.com/office/drawing/2014/main" id="{5243804D-6B72-41CF-A9E1-935F49A7AE00}"/>
            </a:ext>
          </a:extLst>
        </xdr:cNvPr>
        <xdr:cNvSpPr txBox="1"/>
      </xdr:nvSpPr>
      <xdr:spPr>
        <a:xfrm>
          <a:off x="13487184" y="165651"/>
          <a:ext cx="1101989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337158</xdr:colOff>
      <xdr:row>0</xdr:row>
      <xdr:rowOff>169849</xdr:rowOff>
    </xdr:from>
    <xdr:to>
      <xdr:col>36</xdr:col>
      <xdr:colOff>92875</xdr:colOff>
      <xdr:row>2</xdr:row>
      <xdr:rowOff>81501</xdr:rowOff>
    </xdr:to>
    <xdr:sp macro="" textlink="$M$5">
      <xdr:nvSpPr>
        <xdr:cNvPr id="27" name="TextBox 26">
          <a:extLst>
            <a:ext uri="{FF2B5EF4-FFF2-40B4-BE49-F238E27FC236}">
              <a16:creationId xmlns:a16="http://schemas.microsoft.com/office/drawing/2014/main" id="{CE3F436E-696D-4C80-9382-099CE9BA7828}"/>
            </a:ext>
          </a:extLst>
        </xdr:cNvPr>
        <xdr:cNvSpPr txBox="1"/>
      </xdr:nvSpPr>
      <xdr:spPr>
        <a:xfrm>
          <a:off x="14769438" y="169849"/>
          <a:ext cx="1035877" cy="277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8CCA5BE4-1BA7-4DD8-8041-6A8451D88FE6}"/>
            </a:ext>
          </a:extLst>
        </xdr:cNvPr>
        <xdr:cNvSpPr txBox="1"/>
      </xdr:nvSpPr>
      <xdr:spPr>
        <a:xfrm>
          <a:off x="15605986" y="183321"/>
          <a:ext cx="1117008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1714CCB4-6F18-4667-8BEC-74E59AA5CA56}"/>
            </a:ext>
          </a:extLst>
        </xdr:cNvPr>
        <xdr:cNvSpPr txBox="1"/>
      </xdr:nvSpPr>
      <xdr:spPr>
        <a:xfrm>
          <a:off x="14378829" y="182880"/>
          <a:ext cx="429813" cy="25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88B5092A-8CC6-4909-B2F1-098F0A862549}"/>
            </a:ext>
          </a:extLst>
        </xdr:cNvPr>
        <xdr:cNvSpPr txBox="1"/>
      </xdr:nvSpPr>
      <xdr:spPr>
        <a:xfrm>
          <a:off x="15570973" y="165653"/>
          <a:ext cx="381110" cy="261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5ED20C3-2AE8-46C8-8FCA-514AAE1B89F2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90404D1-2968-4C8C-ABAE-0536AD4FEF9B}"/>
            </a:ext>
          </a:extLst>
        </xdr:cNvPr>
        <xdr:cNvSpPr/>
      </xdr:nvSpPr>
      <xdr:spPr>
        <a:xfrm>
          <a:off x="0" y="0"/>
          <a:ext cx="1836420" cy="69799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2178</xdr:colOff>
      <xdr:row>3</xdr:row>
      <xdr:rowOff>165316</xdr:rowOff>
    </xdr:from>
    <xdr:to>
      <xdr:col>3</xdr:col>
      <xdr:colOff>291738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A0C5C16-56FB-47B9-949A-FA2026442ED9}"/>
            </a:ext>
          </a:extLst>
        </xdr:cNvPr>
        <xdr:cNvSpPr/>
      </xdr:nvSpPr>
      <xdr:spPr>
        <a:xfrm>
          <a:off x="2178" y="713956"/>
          <a:ext cx="2118360" cy="333434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Janaury</a:t>
          </a:r>
        </a:p>
      </xdr:txBody>
    </xdr:sp>
    <xdr:clientData/>
  </xdr:twoCellAnchor>
  <xdr:twoCellAnchor>
    <xdr:from>
      <xdr:col>0</xdr:col>
      <xdr:colOff>2472</xdr:colOff>
      <xdr:row>27</xdr:row>
      <xdr:rowOff>16394</xdr:rowOff>
    </xdr:from>
    <xdr:to>
      <xdr:col>3</xdr:col>
      <xdr:colOff>292032</xdr:colOff>
      <xdr:row>28</xdr:row>
      <xdr:rowOff>166022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67592B-98AB-4001-8CC3-82193A5C3845}"/>
            </a:ext>
          </a:extLst>
        </xdr:cNvPr>
        <xdr:cNvSpPr/>
      </xdr:nvSpPr>
      <xdr:spPr>
        <a:xfrm>
          <a:off x="2472" y="4977014"/>
          <a:ext cx="2118360" cy="340128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September</a:t>
          </a:r>
        </a:p>
      </xdr:txBody>
    </xdr:sp>
    <xdr:clientData/>
  </xdr:twoCellAnchor>
  <xdr:twoCellAnchor>
    <xdr:from>
      <xdr:col>0</xdr:col>
      <xdr:colOff>11775</xdr:colOff>
      <xdr:row>29</xdr:row>
      <xdr:rowOff>157776</xdr:rowOff>
    </xdr:from>
    <xdr:to>
      <xdr:col>3</xdr:col>
      <xdr:colOff>301335</xdr:colOff>
      <xdr:row>31</xdr:row>
      <xdr:rowOff>122678</xdr:rowOff>
    </xdr:to>
    <xdr:sp macro="" textlink="">
      <xdr:nvSpPr>
        <xdr:cNvPr id="6" name="Rectangle: Rounded Corner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9CA20BE-AECB-48DD-B30F-01ECD17A021D}"/>
            </a:ext>
          </a:extLst>
        </xdr:cNvPr>
        <xdr:cNvSpPr/>
      </xdr:nvSpPr>
      <xdr:spPr>
        <a:xfrm>
          <a:off x="11775" y="5491776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October</a:t>
          </a:r>
        </a:p>
      </xdr:txBody>
    </xdr:sp>
    <xdr:clientData/>
  </xdr:twoCellAnchor>
  <xdr:twoCellAnchor>
    <xdr:from>
      <xdr:col>0</xdr:col>
      <xdr:colOff>5541</xdr:colOff>
      <xdr:row>32</xdr:row>
      <xdr:rowOff>118684</xdr:rowOff>
    </xdr:from>
    <xdr:to>
      <xdr:col>3</xdr:col>
      <xdr:colOff>295101</xdr:colOff>
      <xdr:row>34</xdr:row>
      <xdr:rowOff>83586</xdr:rowOff>
    </xdr:to>
    <xdr:sp macro="" textlink="">
      <xdr:nvSpPr>
        <xdr:cNvPr id="7" name="Rectangle: Rounded Corner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F4207DE-011A-4757-9DE5-6E6E156F6F4C}"/>
            </a:ext>
          </a:extLst>
        </xdr:cNvPr>
        <xdr:cNvSpPr/>
      </xdr:nvSpPr>
      <xdr:spPr>
        <a:xfrm>
          <a:off x="5541" y="6001324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November</a:t>
          </a:r>
        </a:p>
      </xdr:txBody>
    </xdr:sp>
    <xdr:clientData/>
  </xdr:twoCellAnchor>
  <xdr:twoCellAnchor>
    <xdr:from>
      <xdr:col>0</xdr:col>
      <xdr:colOff>0</xdr:colOff>
      <xdr:row>35</xdr:row>
      <xdr:rowOff>54038</xdr:rowOff>
    </xdr:from>
    <xdr:to>
      <xdr:col>3</xdr:col>
      <xdr:colOff>289560</xdr:colOff>
      <xdr:row>37</xdr:row>
      <xdr:rowOff>18940</xdr:rowOff>
    </xdr:to>
    <xdr:sp macro="" textlink="">
      <xdr:nvSpPr>
        <xdr:cNvPr id="8" name="Rectangle: Rounded Corner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9A0ADFC-2663-4928-AA63-A8583EB29A4F}"/>
            </a:ext>
          </a:extLst>
        </xdr:cNvPr>
        <xdr:cNvSpPr/>
      </xdr:nvSpPr>
      <xdr:spPr>
        <a:xfrm>
          <a:off x="0" y="6485318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December</a:t>
          </a:r>
        </a:p>
      </xdr:txBody>
    </xdr:sp>
    <xdr:clientData/>
  </xdr:twoCellAnchor>
  <xdr:twoCellAnchor>
    <xdr:from>
      <xdr:col>0</xdr:col>
      <xdr:colOff>3959</xdr:colOff>
      <xdr:row>6</xdr:row>
      <xdr:rowOff>164411</xdr:rowOff>
    </xdr:from>
    <xdr:to>
      <xdr:col>3</xdr:col>
      <xdr:colOff>293519</xdr:colOff>
      <xdr:row>8</xdr:row>
      <xdr:rowOff>128982</xdr:rowOff>
    </xdr:to>
    <xdr:sp macro="" textlink="">
      <xdr:nvSpPr>
        <xdr:cNvPr id="9" name="Rectangle: Rounded Corner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26AD13E-D73D-441D-BAFE-F5F1F1CE9E20}"/>
            </a:ext>
          </a:extLst>
        </xdr:cNvPr>
        <xdr:cNvSpPr/>
      </xdr:nvSpPr>
      <xdr:spPr>
        <a:xfrm>
          <a:off x="3959" y="1269311"/>
          <a:ext cx="2118360" cy="33795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February</a:t>
          </a:r>
        </a:p>
      </xdr:txBody>
    </xdr:sp>
    <xdr:clientData/>
  </xdr:twoCellAnchor>
  <xdr:twoCellAnchor>
    <xdr:from>
      <xdr:col>0</xdr:col>
      <xdr:colOff>2277</xdr:colOff>
      <xdr:row>9</xdr:row>
      <xdr:rowOff>130970</xdr:rowOff>
    </xdr:from>
    <xdr:to>
      <xdr:col>3</xdr:col>
      <xdr:colOff>291837</xdr:colOff>
      <xdr:row>11</xdr:row>
      <xdr:rowOff>103590</xdr:rowOff>
    </xdr:to>
    <xdr:sp macro="" textlink="">
      <xdr:nvSpPr>
        <xdr:cNvPr id="10" name="Rectangle: Rounded Corner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8680C38-57C1-4B95-8F0C-F241F73D569C}"/>
            </a:ext>
          </a:extLst>
        </xdr:cNvPr>
        <xdr:cNvSpPr/>
      </xdr:nvSpPr>
      <xdr:spPr>
        <a:xfrm>
          <a:off x="2277" y="1792130"/>
          <a:ext cx="2118360" cy="33838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March</a:t>
          </a:r>
        </a:p>
      </xdr:txBody>
    </xdr:sp>
    <xdr:clientData/>
  </xdr:twoCellAnchor>
  <xdr:twoCellAnchor>
    <xdr:from>
      <xdr:col>1</xdr:col>
      <xdr:colOff>163584</xdr:colOff>
      <xdr:row>12</xdr:row>
      <xdr:rowOff>120276</xdr:rowOff>
    </xdr:from>
    <xdr:to>
      <xdr:col>4</xdr:col>
      <xdr:colOff>453144</xdr:colOff>
      <xdr:row>14</xdr:row>
      <xdr:rowOff>90125</xdr:rowOff>
    </xdr:to>
    <xdr:sp macro="" textlink="">
      <xdr:nvSpPr>
        <xdr:cNvPr id="11" name="Rectangle: Rounded Corner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B9D4526-2DF9-4FCF-BEE7-C2EFC999A5B1}"/>
            </a:ext>
          </a:extLst>
        </xdr:cNvPr>
        <xdr:cNvSpPr/>
      </xdr:nvSpPr>
      <xdr:spPr>
        <a:xfrm>
          <a:off x="773184" y="2330076"/>
          <a:ext cx="2118360" cy="335609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April</a:t>
          </a:r>
        </a:p>
      </xdr:txBody>
    </xdr:sp>
    <xdr:clientData/>
  </xdr:twoCellAnchor>
  <xdr:twoCellAnchor>
    <xdr:from>
      <xdr:col>0</xdr:col>
      <xdr:colOff>10094</xdr:colOff>
      <xdr:row>15</xdr:row>
      <xdr:rowOff>111196</xdr:rowOff>
    </xdr:from>
    <xdr:to>
      <xdr:col>3</xdr:col>
      <xdr:colOff>299654</xdr:colOff>
      <xdr:row>17</xdr:row>
      <xdr:rowOff>80715</xdr:rowOff>
    </xdr:to>
    <xdr:sp macro="" textlink="">
      <xdr:nvSpPr>
        <xdr:cNvPr id="12" name="Rectangle: Rounded Corner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72C72E8C-2CE1-4EAF-BDC8-295FD73C52E0}"/>
            </a:ext>
          </a:extLst>
        </xdr:cNvPr>
        <xdr:cNvSpPr/>
      </xdr:nvSpPr>
      <xdr:spPr>
        <a:xfrm>
          <a:off x="10094" y="2869636"/>
          <a:ext cx="2118360" cy="33527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May</a:t>
          </a:r>
        </a:p>
      </xdr:txBody>
    </xdr:sp>
    <xdr:clientData/>
  </xdr:twoCellAnchor>
  <xdr:twoCellAnchor>
    <xdr:from>
      <xdr:col>0</xdr:col>
      <xdr:colOff>3861</xdr:colOff>
      <xdr:row>18</xdr:row>
      <xdr:rowOff>90451</xdr:rowOff>
    </xdr:from>
    <xdr:to>
      <xdr:col>3</xdr:col>
      <xdr:colOff>293421</xdr:colOff>
      <xdr:row>20</xdr:row>
      <xdr:rowOff>59972</xdr:rowOff>
    </xdr:to>
    <xdr:sp macro="" textlink="">
      <xdr:nvSpPr>
        <xdr:cNvPr id="13" name="Rectangle: Rounded Corners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5765C4C-0FE5-4A86-8740-465C17191C81}"/>
            </a:ext>
          </a:extLst>
        </xdr:cNvPr>
        <xdr:cNvSpPr/>
      </xdr:nvSpPr>
      <xdr:spPr>
        <a:xfrm>
          <a:off x="3861" y="3397531"/>
          <a:ext cx="2118360" cy="33528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June</a:t>
          </a:r>
        </a:p>
      </xdr:txBody>
    </xdr:sp>
    <xdr:clientData/>
  </xdr:twoCellAnchor>
  <xdr:twoCellAnchor>
    <xdr:from>
      <xdr:col>0</xdr:col>
      <xdr:colOff>3861</xdr:colOff>
      <xdr:row>21</xdr:row>
      <xdr:rowOff>58255</xdr:rowOff>
    </xdr:from>
    <xdr:to>
      <xdr:col>3</xdr:col>
      <xdr:colOff>293421</xdr:colOff>
      <xdr:row>23</xdr:row>
      <xdr:rowOff>30548</xdr:rowOff>
    </xdr:to>
    <xdr:sp macro="" textlink="">
      <xdr:nvSpPr>
        <xdr:cNvPr id="14" name="Rectangle: Rounded Corners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8C7A2DE-A3E4-4D2C-9FAB-8944E92B85B1}"/>
            </a:ext>
          </a:extLst>
        </xdr:cNvPr>
        <xdr:cNvSpPr/>
      </xdr:nvSpPr>
      <xdr:spPr>
        <a:xfrm>
          <a:off x="3861" y="3913975"/>
          <a:ext cx="2118360" cy="33805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July</a:t>
          </a:r>
        </a:p>
      </xdr:txBody>
    </xdr:sp>
    <xdr:clientData/>
  </xdr:twoCellAnchor>
  <xdr:twoCellAnchor>
    <xdr:from>
      <xdr:col>0</xdr:col>
      <xdr:colOff>7123</xdr:colOff>
      <xdr:row>24</xdr:row>
      <xdr:rowOff>50002</xdr:rowOff>
    </xdr:from>
    <xdr:to>
      <xdr:col>3</xdr:col>
      <xdr:colOff>296683</xdr:colOff>
      <xdr:row>26</xdr:row>
      <xdr:rowOff>19524</xdr:rowOff>
    </xdr:to>
    <xdr:sp macro="" textlink="">
      <xdr:nvSpPr>
        <xdr:cNvPr id="15" name="Rectangle: Rounded Corners 1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DA77646-7B1C-4B79-AEA1-CAC3310436C1}"/>
            </a:ext>
          </a:extLst>
        </xdr:cNvPr>
        <xdr:cNvSpPr/>
      </xdr:nvSpPr>
      <xdr:spPr>
        <a:xfrm>
          <a:off x="7123" y="4454362"/>
          <a:ext cx="2118360" cy="33528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303D0905-A942-4CB0-B5C2-D1D72E193CC8}"/>
            </a:ext>
          </a:extLst>
        </xdr:cNvPr>
        <xdr:cNvSpPr/>
      </xdr:nvSpPr>
      <xdr:spPr>
        <a:xfrm>
          <a:off x="18383839" y="10297"/>
          <a:ext cx="10767792" cy="546118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B466225B-112A-4922-824E-20E6F84F0832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18" name="TextBox 17">
          <a:extLst>
            <a:ext uri="{FF2B5EF4-FFF2-40B4-BE49-F238E27FC236}">
              <a16:creationId xmlns:a16="http://schemas.microsoft.com/office/drawing/2014/main" id="{4B5FF27A-E2FB-480C-8EEB-5DA4D4930EEA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  <a:ea typeface="Calibri"/>
              <a:cs typeface="Calibri"/>
            </a:rPr>
            <a:pPr algn="ctr"/>
            <a:t>01-Apr-2025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9185290E-E639-4184-9F5C-8F16F393140C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20" name="TextBox 19">
          <a:extLst>
            <a:ext uri="{FF2B5EF4-FFF2-40B4-BE49-F238E27FC236}">
              <a16:creationId xmlns:a16="http://schemas.microsoft.com/office/drawing/2014/main" id="{4FB8BFC6-03EE-415A-A14C-0087CE7E9FA8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30-Apr-25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B019782-2DD0-41FA-8339-D028ECDBBA33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4911B3F-68A6-4587-AF66-C8C1325B9135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11</xdr:col>
      <xdr:colOff>320040</xdr:colOff>
      <xdr:row>2</xdr:row>
      <xdr:rowOff>152400</xdr:rowOff>
    </xdr:to>
    <xdr:pic>
      <xdr:nvPicPr>
        <xdr:cNvPr id="23" name="Graphic 22" descr="Magnifying glass with solid fill">
          <a:extLst>
            <a:ext uri="{FF2B5EF4-FFF2-40B4-BE49-F238E27FC236}">
              <a16:creationId xmlns:a16="http://schemas.microsoft.com/office/drawing/2014/main" id="{41BE9221-71BA-414C-8FE6-CA218A90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19</xdr:col>
      <xdr:colOff>259080</xdr:colOff>
      <xdr:row>0</xdr:row>
      <xdr:rowOff>114300</xdr:rowOff>
    </xdr:from>
    <xdr:to>
      <xdr:col>25</xdr:col>
      <xdr:colOff>30480</xdr:colOff>
      <xdr:row>2</xdr:row>
      <xdr:rowOff>68580</xdr:rowOff>
    </xdr:to>
    <xdr:sp macro="" textlink="$K$5">
      <xdr:nvSpPr>
        <xdr:cNvPr id="24" name="TextBox 23">
          <a:extLst>
            <a:ext uri="{FF2B5EF4-FFF2-40B4-BE49-F238E27FC236}">
              <a16:creationId xmlns:a16="http://schemas.microsoft.com/office/drawing/2014/main" id="{E94D0417-58BB-4D63-A84D-64DF9658E0BC}"/>
            </a:ext>
          </a:extLst>
        </xdr:cNvPr>
        <xdr:cNvSpPr txBox="1"/>
      </xdr:nvSpPr>
      <xdr:spPr>
        <a:xfrm>
          <a:off x="10454640" y="114300"/>
          <a:ext cx="15697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April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25" name="TextBox 24">
          <a:extLst>
            <a:ext uri="{FF2B5EF4-FFF2-40B4-BE49-F238E27FC236}">
              <a16:creationId xmlns:a16="http://schemas.microsoft.com/office/drawing/2014/main" id="{CBA9D06C-D48B-4600-868B-61813516AA79}"/>
            </a:ext>
          </a:extLst>
        </xdr:cNvPr>
        <xdr:cNvSpPr txBox="1"/>
      </xdr:nvSpPr>
      <xdr:spPr>
        <a:xfrm>
          <a:off x="13065759" y="143564"/>
          <a:ext cx="517610" cy="30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83604</xdr:colOff>
      <xdr:row>0</xdr:row>
      <xdr:rowOff>165651</xdr:rowOff>
    </xdr:from>
    <xdr:to>
      <xdr:col>32</xdr:col>
      <xdr:colOff>217853</xdr:colOff>
      <xdr:row>2</xdr:row>
      <xdr:rowOff>51418</xdr:rowOff>
    </xdr:to>
    <xdr:sp macro="" textlink="$M$5">
      <xdr:nvSpPr>
        <xdr:cNvPr id="26" name="TextBox 25">
          <a:extLst>
            <a:ext uri="{FF2B5EF4-FFF2-40B4-BE49-F238E27FC236}">
              <a16:creationId xmlns:a16="http://schemas.microsoft.com/office/drawing/2014/main" id="{944E122B-2DF7-4349-927A-91357242C5B9}"/>
            </a:ext>
          </a:extLst>
        </xdr:cNvPr>
        <xdr:cNvSpPr txBox="1"/>
      </xdr:nvSpPr>
      <xdr:spPr>
        <a:xfrm>
          <a:off x="13273824" y="165651"/>
          <a:ext cx="1101989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55218</xdr:colOff>
      <xdr:row>0</xdr:row>
      <xdr:rowOff>154609</xdr:rowOff>
    </xdr:from>
    <xdr:to>
      <xdr:col>36</xdr:col>
      <xdr:colOff>176695</xdr:colOff>
      <xdr:row>2</xdr:row>
      <xdr:rowOff>66261</xdr:rowOff>
    </xdr:to>
    <xdr:sp macro="" textlink="$M$5">
      <xdr:nvSpPr>
        <xdr:cNvPr id="27" name="TextBox 26">
          <a:extLst>
            <a:ext uri="{FF2B5EF4-FFF2-40B4-BE49-F238E27FC236}">
              <a16:creationId xmlns:a16="http://schemas.microsoft.com/office/drawing/2014/main" id="{28896F51-3579-471F-925C-1030E9A7A629}"/>
            </a:ext>
          </a:extLst>
        </xdr:cNvPr>
        <xdr:cNvSpPr txBox="1"/>
      </xdr:nvSpPr>
      <xdr:spPr>
        <a:xfrm>
          <a:off x="14578938" y="154609"/>
          <a:ext cx="936817" cy="277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9DE3D889-018F-40A9-B0F3-80512901DE57}"/>
            </a:ext>
          </a:extLst>
        </xdr:cNvPr>
        <xdr:cNvSpPr txBox="1"/>
      </xdr:nvSpPr>
      <xdr:spPr>
        <a:xfrm>
          <a:off x="15605986" y="183321"/>
          <a:ext cx="1117008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AB670DA1-E6F8-46D2-8547-F87C11512B04}"/>
            </a:ext>
          </a:extLst>
        </xdr:cNvPr>
        <xdr:cNvSpPr txBox="1"/>
      </xdr:nvSpPr>
      <xdr:spPr>
        <a:xfrm>
          <a:off x="14378829" y="182880"/>
          <a:ext cx="429813" cy="25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2AB29EDA-6157-4941-917E-305F43C09DFF}"/>
            </a:ext>
          </a:extLst>
        </xdr:cNvPr>
        <xdr:cNvSpPr txBox="1"/>
      </xdr:nvSpPr>
      <xdr:spPr>
        <a:xfrm>
          <a:off x="15570973" y="165653"/>
          <a:ext cx="381110" cy="261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6E8537-033E-4F5B-8F93-59D6EB816CD9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105D49B2-3F30-4DD4-B894-34422907EF6F}"/>
            </a:ext>
          </a:extLst>
        </xdr:cNvPr>
        <xdr:cNvSpPr/>
      </xdr:nvSpPr>
      <xdr:spPr>
        <a:xfrm>
          <a:off x="0" y="0"/>
          <a:ext cx="1836420" cy="69799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39903</xdr:colOff>
      <xdr:row>3</xdr:row>
      <xdr:rowOff>165316</xdr:rowOff>
    </xdr:from>
    <xdr:to>
      <xdr:col>3</xdr:col>
      <xdr:colOff>329464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0D39086-FE25-432B-BA18-1EC317DDCF5B}"/>
            </a:ext>
          </a:extLst>
        </xdr:cNvPr>
        <xdr:cNvSpPr/>
      </xdr:nvSpPr>
      <xdr:spPr>
        <a:xfrm>
          <a:off x="39903" y="701538"/>
          <a:ext cx="2124005" cy="325156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Janaury</a:t>
          </a:r>
        </a:p>
      </xdr:txBody>
    </xdr:sp>
    <xdr:clientData/>
  </xdr:twoCellAnchor>
  <xdr:twoCellAnchor>
    <xdr:from>
      <xdr:col>0</xdr:col>
      <xdr:colOff>2472</xdr:colOff>
      <xdr:row>27</xdr:row>
      <xdr:rowOff>16394</xdr:rowOff>
    </xdr:from>
    <xdr:to>
      <xdr:col>3</xdr:col>
      <xdr:colOff>292032</xdr:colOff>
      <xdr:row>28</xdr:row>
      <xdr:rowOff>166022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20FA620-A947-428B-84AF-05A458269D73}"/>
            </a:ext>
          </a:extLst>
        </xdr:cNvPr>
        <xdr:cNvSpPr/>
      </xdr:nvSpPr>
      <xdr:spPr>
        <a:xfrm>
          <a:off x="2472" y="4977014"/>
          <a:ext cx="2118360" cy="340128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September</a:t>
          </a:r>
        </a:p>
      </xdr:txBody>
    </xdr:sp>
    <xdr:clientData/>
  </xdr:twoCellAnchor>
  <xdr:twoCellAnchor>
    <xdr:from>
      <xdr:col>0</xdr:col>
      <xdr:colOff>11775</xdr:colOff>
      <xdr:row>29</xdr:row>
      <xdr:rowOff>157776</xdr:rowOff>
    </xdr:from>
    <xdr:to>
      <xdr:col>3</xdr:col>
      <xdr:colOff>301335</xdr:colOff>
      <xdr:row>31</xdr:row>
      <xdr:rowOff>122678</xdr:rowOff>
    </xdr:to>
    <xdr:sp macro="" textlink="">
      <xdr:nvSpPr>
        <xdr:cNvPr id="6" name="Rectangle: Rounded Corner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C810EA-9975-4B6B-8D33-6375258A0AB3}"/>
            </a:ext>
          </a:extLst>
        </xdr:cNvPr>
        <xdr:cNvSpPr/>
      </xdr:nvSpPr>
      <xdr:spPr>
        <a:xfrm>
          <a:off x="11775" y="5491776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October</a:t>
          </a:r>
        </a:p>
      </xdr:txBody>
    </xdr:sp>
    <xdr:clientData/>
  </xdr:twoCellAnchor>
  <xdr:twoCellAnchor>
    <xdr:from>
      <xdr:col>0</xdr:col>
      <xdr:colOff>5541</xdr:colOff>
      <xdr:row>32</xdr:row>
      <xdr:rowOff>118684</xdr:rowOff>
    </xdr:from>
    <xdr:to>
      <xdr:col>3</xdr:col>
      <xdr:colOff>295101</xdr:colOff>
      <xdr:row>34</xdr:row>
      <xdr:rowOff>83586</xdr:rowOff>
    </xdr:to>
    <xdr:sp macro="" textlink="">
      <xdr:nvSpPr>
        <xdr:cNvPr id="7" name="Rectangle: Rounded Corner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0A61766-38A6-40A5-A865-8C49FAFA4CD9}"/>
            </a:ext>
          </a:extLst>
        </xdr:cNvPr>
        <xdr:cNvSpPr/>
      </xdr:nvSpPr>
      <xdr:spPr>
        <a:xfrm>
          <a:off x="5541" y="6001324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November</a:t>
          </a:r>
        </a:p>
      </xdr:txBody>
    </xdr:sp>
    <xdr:clientData/>
  </xdr:twoCellAnchor>
  <xdr:twoCellAnchor>
    <xdr:from>
      <xdr:col>0</xdr:col>
      <xdr:colOff>0</xdr:colOff>
      <xdr:row>35</xdr:row>
      <xdr:rowOff>54038</xdr:rowOff>
    </xdr:from>
    <xdr:to>
      <xdr:col>3</xdr:col>
      <xdr:colOff>289560</xdr:colOff>
      <xdr:row>37</xdr:row>
      <xdr:rowOff>18940</xdr:rowOff>
    </xdr:to>
    <xdr:sp macro="" textlink="">
      <xdr:nvSpPr>
        <xdr:cNvPr id="8" name="Rectangle: Rounded Corner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FC96394-B0DF-4877-945E-3CEDE92A3E29}"/>
            </a:ext>
          </a:extLst>
        </xdr:cNvPr>
        <xdr:cNvSpPr/>
      </xdr:nvSpPr>
      <xdr:spPr>
        <a:xfrm>
          <a:off x="0" y="6485318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December</a:t>
          </a:r>
        </a:p>
      </xdr:txBody>
    </xdr:sp>
    <xdr:clientData/>
  </xdr:twoCellAnchor>
  <xdr:twoCellAnchor>
    <xdr:from>
      <xdr:col>0</xdr:col>
      <xdr:colOff>3959</xdr:colOff>
      <xdr:row>6</xdr:row>
      <xdr:rowOff>164411</xdr:rowOff>
    </xdr:from>
    <xdr:to>
      <xdr:col>3</xdr:col>
      <xdr:colOff>293519</xdr:colOff>
      <xdr:row>8</xdr:row>
      <xdr:rowOff>128982</xdr:rowOff>
    </xdr:to>
    <xdr:sp macro="" textlink="">
      <xdr:nvSpPr>
        <xdr:cNvPr id="9" name="Rectangle: Rounded Corner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3064897-5A42-4CA6-B522-6A2E689B31DB}"/>
            </a:ext>
          </a:extLst>
        </xdr:cNvPr>
        <xdr:cNvSpPr/>
      </xdr:nvSpPr>
      <xdr:spPr>
        <a:xfrm>
          <a:off x="3959" y="1269311"/>
          <a:ext cx="2118360" cy="33795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February</a:t>
          </a:r>
        </a:p>
      </xdr:txBody>
    </xdr:sp>
    <xdr:clientData/>
  </xdr:twoCellAnchor>
  <xdr:twoCellAnchor>
    <xdr:from>
      <xdr:col>0</xdr:col>
      <xdr:colOff>2277</xdr:colOff>
      <xdr:row>9</xdr:row>
      <xdr:rowOff>130970</xdr:rowOff>
    </xdr:from>
    <xdr:to>
      <xdr:col>3</xdr:col>
      <xdr:colOff>291837</xdr:colOff>
      <xdr:row>11</xdr:row>
      <xdr:rowOff>103590</xdr:rowOff>
    </xdr:to>
    <xdr:sp macro="" textlink="">
      <xdr:nvSpPr>
        <xdr:cNvPr id="10" name="Rectangle: Rounded Corner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77C253B-0E32-42A0-B4CB-68934D503CC8}"/>
            </a:ext>
          </a:extLst>
        </xdr:cNvPr>
        <xdr:cNvSpPr/>
      </xdr:nvSpPr>
      <xdr:spPr>
        <a:xfrm>
          <a:off x="2277" y="1792130"/>
          <a:ext cx="2118360" cy="33838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March</a:t>
          </a:r>
        </a:p>
      </xdr:txBody>
    </xdr:sp>
    <xdr:clientData/>
  </xdr:twoCellAnchor>
  <xdr:twoCellAnchor>
    <xdr:from>
      <xdr:col>0</xdr:col>
      <xdr:colOff>3564</xdr:colOff>
      <xdr:row>12</xdr:row>
      <xdr:rowOff>120276</xdr:rowOff>
    </xdr:from>
    <xdr:to>
      <xdr:col>3</xdr:col>
      <xdr:colOff>293124</xdr:colOff>
      <xdr:row>14</xdr:row>
      <xdr:rowOff>90125</xdr:rowOff>
    </xdr:to>
    <xdr:sp macro="" textlink="">
      <xdr:nvSpPr>
        <xdr:cNvPr id="11" name="Rectangle: Rounded Corner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3AE5D86-EAED-44B9-ACB6-DF302489E242}"/>
            </a:ext>
          </a:extLst>
        </xdr:cNvPr>
        <xdr:cNvSpPr/>
      </xdr:nvSpPr>
      <xdr:spPr>
        <a:xfrm>
          <a:off x="3564" y="2330076"/>
          <a:ext cx="2118360" cy="33560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April</a:t>
          </a:r>
        </a:p>
      </xdr:txBody>
    </xdr:sp>
    <xdr:clientData/>
  </xdr:twoCellAnchor>
  <xdr:twoCellAnchor>
    <xdr:from>
      <xdr:col>1</xdr:col>
      <xdr:colOff>170011</xdr:colOff>
      <xdr:row>15</xdr:row>
      <xdr:rowOff>111196</xdr:rowOff>
    </xdr:from>
    <xdr:to>
      <xdr:col>4</xdr:col>
      <xdr:colOff>459570</xdr:colOff>
      <xdr:row>17</xdr:row>
      <xdr:rowOff>80715</xdr:rowOff>
    </xdr:to>
    <xdr:sp macro="" textlink="">
      <xdr:nvSpPr>
        <xdr:cNvPr id="12" name="Rectangle: Rounded Corner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B7627E8-C206-4BE8-B668-B26407CEDD21}"/>
            </a:ext>
          </a:extLst>
        </xdr:cNvPr>
        <xdr:cNvSpPr/>
      </xdr:nvSpPr>
      <xdr:spPr>
        <a:xfrm>
          <a:off x="781492" y="2811122"/>
          <a:ext cx="2124004" cy="327000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May</a:t>
          </a:r>
        </a:p>
      </xdr:txBody>
    </xdr:sp>
    <xdr:clientData/>
  </xdr:twoCellAnchor>
  <xdr:twoCellAnchor>
    <xdr:from>
      <xdr:col>0</xdr:col>
      <xdr:colOff>3861</xdr:colOff>
      <xdr:row>18</xdr:row>
      <xdr:rowOff>90451</xdr:rowOff>
    </xdr:from>
    <xdr:to>
      <xdr:col>3</xdr:col>
      <xdr:colOff>293421</xdr:colOff>
      <xdr:row>20</xdr:row>
      <xdr:rowOff>59972</xdr:rowOff>
    </xdr:to>
    <xdr:sp macro="" textlink="">
      <xdr:nvSpPr>
        <xdr:cNvPr id="13" name="Rectangle: Rounded Corners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E21C45A9-210E-4B81-877B-E348F8C5E0F7}"/>
            </a:ext>
          </a:extLst>
        </xdr:cNvPr>
        <xdr:cNvSpPr/>
      </xdr:nvSpPr>
      <xdr:spPr>
        <a:xfrm>
          <a:off x="3861" y="3397531"/>
          <a:ext cx="2118360" cy="33528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June</a:t>
          </a:r>
        </a:p>
      </xdr:txBody>
    </xdr:sp>
    <xdr:clientData/>
  </xdr:twoCellAnchor>
  <xdr:twoCellAnchor>
    <xdr:from>
      <xdr:col>0</xdr:col>
      <xdr:colOff>3861</xdr:colOff>
      <xdr:row>21</xdr:row>
      <xdr:rowOff>58255</xdr:rowOff>
    </xdr:from>
    <xdr:to>
      <xdr:col>3</xdr:col>
      <xdr:colOff>293421</xdr:colOff>
      <xdr:row>23</xdr:row>
      <xdr:rowOff>30548</xdr:rowOff>
    </xdr:to>
    <xdr:sp macro="" textlink="">
      <xdr:nvSpPr>
        <xdr:cNvPr id="14" name="Rectangle: Rounded Corners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EFB4DBC-BF09-4F15-92FB-C85FEDFD2D27}"/>
            </a:ext>
          </a:extLst>
        </xdr:cNvPr>
        <xdr:cNvSpPr/>
      </xdr:nvSpPr>
      <xdr:spPr>
        <a:xfrm>
          <a:off x="3861" y="3913975"/>
          <a:ext cx="2118360" cy="33805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July</a:t>
          </a:r>
        </a:p>
      </xdr:txBody>
    </xdr:sp>
    <xdr:clientData/>
  </xdr:twoCellAnchor>
  <xdr:twoCellAnchor>
    <xdr:from>
      <xdr:col>0</xdr:col>
      <xdr:colOff>7123</xdr:colOff>
      <xdr:row>24</xdr:row>
      <xdr:rowOff>50002</xdr:rowOff>
    </xdr:from>
    <xdr:to>
      <xdr:col>3</xdr:col>
      <xdr:colOff>296683</xdr:colOff>
      <xdr:row>26</xdr:row>
      <xdr:rowOff>19524</xdr:rowOff>
    </xdr:to>
    <xdr:sp macro="" textlink="">
      <xdr:nvSpPr>
        <xdr:cNvPr id="15" name="Rectangle: Rounded Corners 1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654490E-E5EB-43AB-B80C-BF4ACEB24957}"/>
            </a:ext>
          </a:extLst>
        </xdr:cNvPr>
        <xdr:cNvSpPr/>
      </xdr:nvSpPr>
      <xdr:spPr>
        <a:xfrm>
          <a:off x="7123" y="4454362"/>
          <a:ext cx="2118360" cy="33528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A8174EA-51BD-4DE7-BEBB-DDFE8893500B}"/>
            </a:ext>
          </a:extLst>
        </xdr:cNvPr>
        <xdr:cNvSpPr/>
      </xdr:nvSpPr>
      <xdr:spPr>
        <a:xfrm>
          <a:off x="18383839" y="10297"/>
          <a:ext cx="10767792" cy="546118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8BA93468-4DDE-48D7-AB1A-F75C6A1118A9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18" name="TextBox 17">
          <a:extLst>
            <a:ext uri="{FF2B5EF4-FFF2-40B4-BE49-F238E27FC236}">
              <a16:creationId xmlns:a16="http://schemas.microsoft.com/office/drawing/2014/main" id="{6CB531E8-7564-472C-BAA8-E21525422BE6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  <a:ea typeface="Calibri"/>
              <a:cs typeface="Calibri"/>
            </a:rPr>
            <a:pPr algn="ctr"/>
            <a:t>01-May-2025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D7E44A0-6BDA-4684-87A3-9C930380A66E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20" name="TextBox 19">
          <a:extLst>
            <a:ext uri="{FF2B5EF4-FFF2-40B4-BE49-F238E27FC236}">
              <a16:creationId xmlns:a16="http://schemas.microsoft.com/office/drawing/2014/main" id="{119C41BB-9BFF-4E3D-8691-6D40F4C21550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31-May-25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B815C13-618A-4663-AED9-D5A077E02889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75E1AC33-3151-4EF7-8DC5-18E7A58C7406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11</xdr:col>
      <xdr:colOff>320040</xdr:colOff>
      <xdr:row>2</xdr:row>
      <xdr:rowOff>152400</xdr:rowOff>
    </xdr:to>
    <xdr:pic>
      <xdr:nvPicPr>
        <xdr:cNvPr id="23" name="Graphic 22" descr="Magnifying glass with solid fill">
          <a:extLst>
            <a:ext uri="{FF2B5EF4-FFF2-40B4-BE49-F238E27FC236}">
              <a16:creationId xmlns:a16="http://schemas.microsoft.com/office/drawing/2014/main" id="{F080028C-A0D1-4123-81CE-C57608850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19</xdr:col>
      <xdr:colOff>228600</xdr:colOff>
      <xdr:row>0</xdr:row>
      <xdr:rowOff>114300</xdr:rowOff>
    </xdr:from>
    <xdr:to>
      <xdr:col>25</xdr:col>
      <xdr:colOff>0</xdr:colOff>
      <xdr:row>2</xdr:row>
      <xdr:rowOff>68580</xdr:rowOff>
    </xdr:to>
    <xdr:sp macro="" textlink="$K$5">
      <xdr:nvSpPr>
        <xdr:cNvPr id="24" name="TextBox 23">
          <a:extLst>
            <a:ext uri="{FF2B5EF4-FFF2-40B4-BE49-F238E27FC236}">
              <a16:creationId xmlns:a16="http://schemas.microsoft.com/office/drawing/2014/main" id="{73127A2B-A0B6-4C21-A388-A37AB90D81E4}"/>
            </a:ext>
          </a:extLst>
        </xdr:cNvPr>
        <xdr:cNvSpPr txBox="1"/>
      </xdr:nvSpPr>
      <xdr:spPr>
        <a:xfrm>
          <a:off x="10424160" y="114300"/>
          <a:ext cx="15697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May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25" name="TextBox 24">
          <a:extLst>
            <a:ext uri="{FF2B5EF4-FFF2-40B4-BE49-F238E27FC236}">
              <a16:creationId xmlns:a16="http://schemas.microsoft.com/office/drawing/2014/main" id="{BEE85A08-F5C1-440B-84EA-23E92FB8552A}"/>
            </a:ext>
          </a:extLst>
        </xdr:cNvPr>
        <xdr:cNvSpPr txBox="1"/>
      </xdr:nvSpPr>
      <xdr:spPr>
        <a:xfrm>
          <a:off x="13065759" y="143564"/>
          <a:ext cx="517610" cy="30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83604</xdr:colOff>
      <xdr:row>0</xdr:row>
      <xdr:rowOff>165651</xdr:rowOff>
    </xdr:from>
    <xdr:to>
      <xdr:col>32</xdr:col>
      <xdr:colOff>217853</xdr:colOff>
      <xdr:row>2</xdr:row>
      <xdr:rowOff>51418</xdr:rowOff>
    </xdr:to>
    <xdr:sp macro="" textlink="$M$5">
      <xdr:nvSpPr>
        <xdr:cNvPr id="26" name="TextBox 25">
          <a:extLst>
            <a:ext uri="{FF2B5EF4-FFF2-40B4-BE49-F238E27FC236}">
              <a16:creationId xmlns:a16="http://schemas.microsoft.com/office/drawing/2014/main" id="{5BEA9D76-6AA7-41E1-9624-C81E7CE843C7}"/>
            </a:ext>
          </a:extLst>
        </xdr:cNvPr>
        <xdr:cNvSpPr txBox="1"/>
      </xdr:nvSpPr>
      <xdr:spPr>
        <a:xfrm>
          <a:off x="13273824" y="165651"/>
          <a:ext cx="1101989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55218</xdr:colOff>
      <xdr:row>0</xdr:row>
      <xdr:rowOff>154609</xdr:rowOff>
    </xdr:from>
    <xdr:to>
      <xdr:col>36</xdr:col>
      <xdr:colOff>176695</xdr:colOff>
      <xdr:row>2</xdr:row>
      <xdr:rowOff>66261</xdr:rowOff>
    </xdr:to>
    <xdr:sp macro="" textlink="$M$5">
      <xdr:nvSpPr>
        <xdr:cNvPr id="27" name="TextBox 26">
          <a:extLst>
            <a:ext uri="{FF2B5EF4-FFF2-40B4-BE49-F238E27FC236}">
              <a16:creationId xmlns:a16="http://schemas.microsoft.com/office/drawing/2014/main" id="{62CE6E5A-8017-4A37-A313-5949769E4ADD}"/>
            </a:ext>
          </a:extLst>
        </xdr:cNvPr>
        <xdr:cNvSpPr txBox="1"/>
      </xdr:nvSpPr>
      <xdr:spPr>
        <a:xfrm>
          <a:off x="14578938" y="154609"/>
          <a:ext cx="936817" cy="277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FF523EBF-A454-4A0B-B047-AE092617F43F}"/>
            </a:ext>
          </a:extLst>
        </xdr:cNvPr>
        <xdr:cNvSpPr txBox="1"/>
      </xdr:nvSpPr>
      <xdr:spPr>
        <a:xfrm>
          <a:off x="15605986" y="183321"/>
          <a:ext cx="1117008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BBB22ABD-3E79-4128-B935-04A99A9EF675}"/>
            </a:ext>
          </a:extLst>
        </xdr:cNvPr>
        <xdr:cNvSpPr txBox="1"/>
      </xdr:nvSpPr>
      <xdr:spPr>
        <a:xfrm>
          <a:off x="14378829" y="182880"/>
          <a:ext cx="429813" cy="25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6E50EF74-7343-486D-BCE0-F18CCB7F5AD5}"/>
            </a:ext>
          </a:extLst>
        </xdr:cNvPr>
        <xdr:cNvSpPr txBox="1"/>
      </xdr:nvSpPr>
      <xdr:spPr>
        <a:xfrm>
          <a:off x="15570973" y="165653"/>
          <a:ext cx="381110" cy="261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59815A2-91E3-4BC7-B98A-E322A908877C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365A38E-D7C5-4D1D-BE33-D83F1D6F9819}"/>
            </a:ext>
          </a:extLst>
        </xdr:cNvPr>
        <xdr:cNvSpPr/>
      </xdr:nvSpPr>
      <xdr:spPr>
        <a:xfrm>
          <a:off x="0" y="0"/>
          <a:ext cx="1836420" cy="69799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5314</xdr:colOff>
      <xdr:row>3</xdr:row>
      <xdr:rowOff>165316</xdr:rowOff>
    </xdr:from>
    <xdr:to>
      <xdr:col>3</xdr:col>
      <xdr:colOff>294874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079F4C2-9A82-4C2C-8481-9C42519B2971}"/>
            </a:ext>
          </a:extLst>
        </xdr:cNvPr>
        <xdr:cNvSpPr/>
      </xdr:nvSpPr>
      <xdr:spPr>
        <a:xfrm>
          <a:off x="5314" y="703198"/>
          <a:ext cx="2104913" cy="32626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Janaury</a:t>
          </a:r>
        </a:p>
      </xdr:txBody>
    </xdr:sp>
    <xdr:clientData/>
  </xdr:twoCellAnchor>
  <xdr:twoCellAnchor>
    <xdr:from>
      <xdr:col>0</xdr:col>
      <xdr:colOff>2472</xdr:colOff>
      <xdr:row>27</xdr:row>
      <xdr:rowOff>16394</xdr:rowOff>
    </xdr:from>
    <xdr:to>
      <xdr:col>3</xdr:col>
      <xdr:colOff>292032</xdr:colOff>
      <xdr:row>28</xdr:row>
      <xdr:rowOff>166022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0AF1D63-E1CE-4A7D-B0B3-75D63DCAEA9B}"/>
            </a:ext>
          </a:extLst>
        </xdr:cNvPr>
        <xdr:cNvSpPr/>
      </xdr:nvSpPr>
      <xdr:spPr>
        <a:xfrm>
          <a:off x="2472" y="4977014"/>
          <a:ext cx="2118360" cy="340128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September</a:t>
          </a:r>
        </a:p>
      </xdr:txBody>
    </xdr:sp>
    <xdr:clientData/>
  </xdr:twoCellAnchor>
  <xdr:twoCellAnchor>
    <xdr:from>
      <xdr:col>0</xdr:col>
      <xdr:colOff>11775</xdr:colOff>
      <xdr:row>29</xdr:row>
      <xdr:rowOff>157776</xdr:rowOff>
    </xdr:from>
    <xdr:to>
      <xdr:col>3</xdr:col>
      <xdr:colOff>301335</xdr:colOff>
      <xdr:row>31</xdr:row>
      <xdr:rowOff>122678</xdr:rowOff>
    </xdr:to>
    <xdr:sp macro="" textlink="">
      <xdr:nvSpPr>
        <xdr:cNvPr id="6" name="Rectangle: Rounded Corner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45F1539-0650-4BD7-A3B1-8C09AB6EB516}"/>
            </a:ext>
          </a:extLst>
        </xdr:cNvPr>
        <xdr:cNvSpPr/>
      </xdr:nvSpPr>
      <xdr:spPr>
        <a:xfrm>
          <a:off x="11775" y="5491776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October</a:t>
          </a:r>
        </a:p>
      </xdr:txBody>
    </xdr:sp>
    <xdr:clientData/>
  </xdr:twoCellAnchor>
  <xdr:twoCellAnchor>
    <xdr:from>
      <xdr:col>0</xdr:col>
      <xdr:colOff>5541</xdr:colOff>
      <xdr:row>32</xdr:row>
      <xdr:rowOff>118684</xdr:rowOff>
    </xdr:from>
    <xdr:to>
      <xdr:col>3</xdr:col>
      <xdr:colOff>295101</xdr:colOff>
      <xdr:row>34</xdr:row>
      <xdr:rowOff>83586</xdr:rowOff>
    </xdr:to>
    <xdr:sp macro="" textlink="">
      <xdr:nvSpPr>
        <xdr:cNvPr id="7" name="Rectangle: Rounded Corner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9EC700EA-656F-4CF9-BCF0-9EC4499CB4A5}"/>
            </a:ext>
          </a:extLst>
        </xdr:cNvPr>
        <xdr:cNvSpPr/>
      </xdr:nvSpPr>
      <xdr:spPr>
        <a:xfrm>
          <a:off x="5541" y="6001324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November</a:t>
          </a:r>
        </a:p>
      </xdr:txBody>
    </xdr:sp>
    <xdr:clientData/>
  </xdr:twoCellAnchor>
  <xdr:twoCellAnchor>
    <xdr:from>
      <xdr:col>0</xdr:col>
      <xdr:colOff>0</xdr:colOff>
      <xdr:row>35</xdr:row>
      <xdr:rowOff>54038</xdr:rowOff>
    </xdr:from>
    <xdr:to>
      <xdr:col>3</xdr:col>
      <xdr:colOff>289560</xdr:colOff>
      <xdr:row>37</xdr:row>
      <xdr:rowOff>18940</xdr:rowOff>
    </xdr:to>
    <xdr:sp macro="" textlink="">
      <xdr:nvSpPr>
        <xdr:cNvPr id="8" name="Rectangle: Rounded Corner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D18435-1907-45CB-86C1-127AEDAA860E}"/>
            </a:ext>
          </a:extLst>
        </xdr:cNvPr>
        <xdr:cNvSpPr/>
      </xdr:nvSpPr>
      <xdr:spPr>
        <a:xfrm>
          <a:off x="0" y="6485318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December</a:t>
          </a:r>
        </a:p>
      </xdr:txBody>
    </xdr:sp>
    <xdr:clientData/>
  </xdr:twoCellAnchor>
  <xdr:twoCellAnchor>
    <xdr:from>
      <xdr:col>0</xdr:col>
      <xdr:colOff>3959</xdr:colOff>
      <xdr:row>6</xdr:row>
      <xdr:rowOff>164411</xdr:rowOff>
    </xdr:from>
    <xdr:to>
      <xdr:col>3</xdr:col>
      <xdr:colOff>293519</xdr:colOff>
      <xdr:row>8</xdr:row>
      <xdr:rowOff>128982</xdr:rowOff>
    </xdr:to>
    <xdr:sp macro="" textlink="">
      <xdr:nvSpPr>
        <xdr:cNvPr id="9" name="Rectangle: Rounded Corner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0B7F6C-EB85-46C9-8BC5-37D919911F34}"/>
            </a:ext>
          </a:extLst>
        </xdr:cNvPr>
        <xdr:cNvSpPr/>
      </xdr:nvSpPr>
      <xdr:spPr>
        <a:xfrm>
          <a:off x="3959" y="1269311"/>
          <a:ext cx="2118360" cy="33795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February</a:t>
          </a:r>
        </a:p>
      </xdr:txBody>
    </xdr:sp>
    <xdr:clientData/>
  </xdr:twoCellAnchor>
  <xdr:twoCellAnchor>
    <xdr:from>
      <xdr:col>0</xdr:col>
      <xdr:colOff>2277</xdr:colOff>
      <xdr:row>9</xdr:row>
      <xdr:rowOff>130970</xdr:rowOff>
    </xdr:from>
    <xdr:to>
      <xdr:col>3</xdr:col>
      <xdr:colOff>291837</xdr:colOff>
      <xdr:row>11</xdr:row>
      <xdr:rowOff>103590</xdr:rowOff>
    </xdr:to>
    <xdr:sp macro="" textlink="">
      <xdr:nvSpPr>
        <xdr:cNvPr id="10" name="Rectangle: Rounded Corner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FD5089-DD2F-4A26-B640-CB16DF57FC77}"/>
            </a:ext>
          </a:extLst>
        </xdr:cNvPr>
        <xdr:cNvSpPr/>
      </xdr:nvSpPr>
      <xdr:spPr>
        <a:xfrm>
          <a:off x="2277" y="1792130"/>
          <a:ext cx="2118360" cy="33838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March</a:t>
          </a:r>
        </a:p>
      </xdr:txBody>
    </xdr:sp>
    <xdr:clientData/>
  </xdr:twoCellAnchor>
  <xdr:twoCellAnchor>
    <xdr:from>
      <xdr:col>0</xdr:col>
      <xdr:colOff>3564</xdr:colOff>
      <xdr:row>12</xdr:row>
      <xdr:rowOff>120276</xdr:rowOff>
    </xdr:from>
    <xdr:to>
      <xdr:col>3</xdr:col>
      <xdr:colOff>293124</xdr:colOff>
      <xdr:row>14</xdr:row>
      <xdr:rowOff>90125</xdr:rowOff>
    </xdr:to>
    <xdr:sp macro="" textlink="">
      <xdr:nvSpPr>
        <xdr:cNvPr id="11" name="Rectangle: Rounded Corner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670520B-8002-4174-8205-76FBA9EC4EEB}"/>
            </a:ext>
          </a:extLst>
        </xdr:cNvPr>
        <xdr:cNvSpPr/>
      </xdr:nvSpPr>
      <xdr:spPr>
        <a:xfrm>
          <a:off x="3564" y="2330076"/>
          <a:ext cx="2118360" cy="33560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April</a:t>
          </a:r>
        </a:p>
      </xdr:txBody>
    </xdr:sp>
    <xdr:clientData/>
  </xdr:twoCellAnchor>
  <xdr:twoCellAnchor>
    <xdr:from>
      <xdr:col>0</xdr:col>
      <xdr:colOff>10094</xdr:colOff>
      <xdr:row>15</xdr:row>
      <xdr:rowOff>111196</xdr:rowOff>
    </xdr:from>
    <xdr:to>
      <xdr:col>3</xdr:col>
      <xdr:colOff>299654</xdr:colOff>
      <xdr:row>17</xdr:row>
      <xdr:rowOff>80715</xdr:rowOff>
    </xdr:to>
    <xdr:sp macro="" textlink="">
      <xdr:nvSpPr>
        <xdr:cNvPr id="12" name="Rectangle: Rounded Corner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EBABFF1-E2B7-4418-9043-43F8029F358F}"/>
            </a:ext>
          </a:extLst>
        </xdr:cNvPr>
        <xdr:cNvSpPr/>
      </xdr:nvSpPr>
      <xdr:spPr>
        <a:xfrm>
          <a:off x="10094" y="2869636"/>
          <a:ext cx="2118360" cy="33527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May</a:t>
          </a:r>
        </a:p>
      </xdr:txBody>
    </xdr:sp>
    <xdr:clientData/>
  </xdr:twoCellAnchor>
  <xdr:twoCellAnchor>
    <xdr:from>
      <xdr:col>1</xdr:col>
      <xdr:colOff>160748</xdr:colOff>
      <xdr:row>18</xdr:row>
      <xdr:rowOff>90451</xdr:rowOff>
    </xdr:from>
    <xdr:to>
      <xdr:col>4</xdr:col>
      <xdr:colOff>450308</xdr:colOff>
      <xdr:row>20</xdr:row>
      <xdr:rowOff>59972</xdr:rowOff>
    </xdr:to>
    <xdr:sp macro="" textlink="">
      <xdr:nvSpPr>
        <xdr:cNvPr id="13" name="Rectangle: Rounded Corners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A697DDFE-5A2B-4DB6-8EF1-2F220076FCA5}"/>
            </a:ext>
          </a:extLst>
        </xdr:cNvPr>
        <xdr:cNvSpPr/>
      </xdr:nvSpPr>
      <xdr:spPr>
        <a:xfrm>
          <a:off x="765866" y="3340157"/>
          <a:ext cx="2104913" cy="328109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June</a:t>
          </a:r>
        </a:p>
      </xdr:txBody>
    </xdr:sp>
    <xdr:clientData/>
  </xdr:twoCellAnchor>
  <xdr:twoCellAnchor>
    <xdr:from>
      <xdr:col>0</xdr:col>
      <xdr:colOff>3861</xdr:colOff>
      <xdr:row>21</xdr:row>
      <xdr:rowOff>58255</xdr:rowOff>
    </xdr:from>
    <xdr:to>
      <xdr:col>3</xdr:col>
      <xdr:colOff>293421</xdr:colOff>
      <xdr:row>23</xdr:row>
      <xdr:rowOff>30548</xdr:rowOff>
    </xdr:to>
    <xdr:sp macro="" textlink="">
      <xdr:nvSpPr>
        <xdr:cNvPr id="14" name="Rectangle: Rounded Corners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F3106F0-0468-4EAD-AF00-07619FC563BC}"/>
            </a:ext>
          </a:extLst>
        </xdr:cNvPr>
        <xdr:cNvSpPr/>
      </xdr:nvSpPr>
      <xdr:spPr>
        <a:xfrm>
          <a:off x="3861" y="3913975"/>
          <a:ext cx="2118360" cy="33805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July</a:t>
          </a:r>
        </a:p>
      </xdr:txBody>
    </xdr:sp>
    <xdr:clientData/>
  </xdr:twoCellAnchor>
  <xdr:twoCellAnchor>
    <xdr:from>
      <xdr:col>0</xdr:col>
      <xdr:colOff>7123</xdr:colOff>
      <xdr:row>24</xdr:row>
      <xdr:rowOff>50002</xdr:rowOff>
    </xdr:from>
    <xdr:to>
      <xdr:col>3</xdr:col>
      <xdr:colOff>296683</xdr:colOff>
      <xdr:row>26</xdr:row>
      <xdr:rowOff>19524</xdr:rowOff>
    </xdr:to>
    <xdr:sp macro="" textlink="">
      <xdr:nvSpPr>
        <xdr:cNvPr id="15" name="Rectangle: Rounded Corners 1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77BFC7C-E8D6-4A3E-88E9-9C087CFA0245}"/>
            </a:ext>
          </a:extLst>
        </xdr:cNvPr>
        <xdr:cNvSpPr/>
      </xdr:nvSpPr>
      <xdr:spPr>
        <a:xfrm>
          <a:off x="7123" y="4454362"/>
          <a:ext cx="2118360" cy="33528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3018EC3D-CBD1-4D19-9A30-C307F5AD8186}"/>
            </a:ext>
          </a:extLst>
        </xdr:cNvPr>
        <xdr:cNvSpPr/>
      </xdr:nvSpPr>
      <xdr:spPr>
        <a:xfrm>
          <a:off x="18383839" y="10297"/>
          <a:ext cx="10767792" cy="546118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3C2619CA-64A9-4CB1-B1E5-E08356E07B07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18" name="TextBox 17">
          <a:extLst>
            <a:ext uri="{FF2B5EF4-FFF2-40B4-BE49-F238E27FC236}">
              <a16:creationId xmlns:a16="http://schemas.microsoft.com/office/drawing/2014/main" id="{7B301172-7126-4646-844E-8180C4228B3A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  <a:ea typeface="Calibri"/>
              <a:cs typeface="Calibri"/>
            </a:rPr>
            <a:pPr algn="ctr"/>
            <a:t>01-Jun-2025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A2D4632-9ABB-4E56-A64F-C9F016937578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20" name="TextBox 19">
          <a:extLst>
            <a:ext uri="{FF2B5EF4-FFF2-40B4-BE49-F238E27FC236}">
              <a16:creationId xmlns:a16="http://schemas.microsoft.com/office/drawing/2014/main" id="{6811EEF2-8A77-4885-B1FC-345B43F3ECF4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30-Jun-25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B12C55B0-A4D0-4212-A043-8FD047A18D81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CDA6324D-52B3-4606-A693-05F903E98ECA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11</xdr:col>
      <xdr:colOff>320040</xdr:colOff>
      <xdr:row>2</xdr:row>
      <xdr:rowOff>152400</xdr:rowOff>
    </xdr:to>
    <xdr:pic>
      <xdr:nvPicPr>
        <xdr:cNvPr id="23" name="Graphic 22" descr="Magnifying glass with solid fill">
          <a:extLst>
            <a:ext uri="{FF2B5EF4-FFF2-40B4-BE49-F238E27FC236}">
              <a16:creationId xmlns:a16="http://schemas.microsoft.com/office/drawing/2014/main" id="{8DA0E461-4C0A-4E83-A5BE-3A0B324A3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19</xdr:col>
      <xdr:colOff>274320</xdr:colOff>
      <xdr:row>0</xdr:row>
      <xdr:rowOff>114300</xdr:rowOff>
    </xdr:from>
    <xdr:to>
      <xdr:col>25</xdr:col>
      <xdr:colOff>45720</xdr:colOff>
      <xdr:row>2</xdr:row>
      <xdr:rowOff>68580</xdr:rowOff>
    </xdr:to>
    <xdr:sp macro="" textlink="$K$5">
      <xdr:nvSpPr>
        <xdr:cNvPr id="24" name="TextBox 23">
          <a:extLst>
            <a:ext uri="{FF2B5EF4-FFF2-40B4-BE49-F238E27FC236}">
              <a16:creationId xmlns:a16="http://schemas.microsoft.com/office/drawing/2014/main" id="{96164C54-8C39-4658-96B6-1FA09EE72214}"/>
            </a:ext>
          </a:extLst>
        </xdr:cNvPr>
        <xdr:cNvSpPr txBox="1"/>
      </xdr:nvSpPr>
      <xdr:spPr>
        <a:xfrm>
          <a:off x="10469880" y="114300"/>
          <a:ext cx="15697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June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25" name="TextBox 24">
          <a:extLst>
            <a:ext uri="{FF2B5EF4-FFF2-40B4-BE49-F238E27FC236}">
              <a16:creationId xmlns:a16="http://schemas.microsoft.com/office/drawing/2014/main" id="{F5CE08FD-FCAD-49BC-AD03-E6473A216D21}"/>
            </a:ext>
          </a:extLst>
        </xdr:cNvPr>
        <xdr:cNvSpPr txBox="1"/>
      </xdr:nvSpPr>
      <xdr:spPr>
        <a:xfrm>
          <a:off x="13065759" y="143564"/>
          <a:ext cx="517610" cy="30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83604</xdr:colOff>
      <xdr:row>0</xdr:row>
      <xdr:rowOff>165651</xdr:rowOff>
    </xdr:from>
    <xdr:to>
      <xdr:col>32</xdr:col>
      <xdr:colOff>217853</xdr:colOff>
      <xdr:row>2</xdr:row>
      <xdr:rowOff>51418</xdr:rowOff>
    </xdr:to>
    <xdr:sp macro="" textlink="$M$5">
      <xdr:nvSpPr>
        <xdr:cNvPr id="26" name="TextBox 25">
          <a:extLst>
            <a:ext uri="{FF2B5EF4-FFF2-40B4-BE49-F238E27FC236}">
              <a16:creationId xmlns:a16="http://schemas.microsoft.com/office/drawing/2014/main" id="{B5DAAC7F-5AD7-4ADD-BB34-4550B5F1F3CD}"/>
            </a:ext>
          </a:extLst>
        </xdr:cNvPr>
        <xdr:cNvSpPr txBox="1"/>
      </xdr:nvSpPr>
      <xdr:spPr>
        <a:xfrm>
          <a:off x="13273824" y="165651"/>
          <a:ext cx="1101989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55218</xdr:colOff>
      <xdr:row>0</xdr:row>
      <xdr:rowOff>154609</xdr:rowOff>
    </xdr:from>
    <xdr:to>
      <xdr:col>36</xdr:col>
      <xdr:colOff>176695</xdr:colOff>
      <xdr:row>2</xdr:row>
      <xdr:rowOff>66261</xdr:rowOff>
    </xdr:to>
    <xdr:sp macro="" textlink="$M$5">
      <xdr:nvSpPr>
        <xdr:cNvPr id="27" name="TextBox 26">
          <a:extLst>
            <a:ext uri="{FF2B5EF4-FFF2-40B4-BE49-F238E27FC236}">
              <a16:creationId xmlns:a16="http://schemas.microsoft.com/office/drawing/2014/main" id="{6781E8C3-FF4A-4F3B-B9ED-D8C1453C8DC7}"/>
            </a:ext>
          </a:extLst>
        </xdr:cNvPr>
        <xdr:cNvSpPr txBox="1"/>
      </xdr:nvSpPr>
      <xdr:spPr>
        <a:xfrm>
          <a:off x="14578938" y="154609"/>
          <a:ext cx="936817" cy="277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EED6B4CC-ECFA-4178-B076-B261DE7A6C13}"/>
            </a:ext>
          </a:extLst>
        </xdr:cNvPr>
        <xdr:cNvSpPr txBox="1"/>
      </xdr:nvSpPr>
      <xdr:spPr>
        <a:xfrm>
          <a:off x="15605986" y="183321"/>
          <a:ext cx="1117008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A7FF04A7-C01F-4A54-845C-6AE0F3451958}"/>
            </a:ext>
          </a:extLst>
        </xdr:cNvPr>
        <xdr:cNvSpPr txBox="1"/>
      </xdr:nvSpPr>
      <xdr:spPr>
        <a:xfrm>
          <a:off x="14378829" y="182880"/>
          <a:ext cx="429813" cy="25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1F688C6D-053D-479A-B95F-649DF3F13CBA}"/>
            </a:ext>
          </a:extLst>
        </xdr:cNvPr>
        <xdr:cNvSpPr txBox="1"/>
      </xdr:nvSpPr>
      <xdr:spPr>
        <a:xfrm>
          <a:off x="15570973" y="165653"/>
          <a:ext cx="381110" cy="261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92A0FF8-6EE6-44EE-9EF4-7F7C10314B66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04D88F6-9279-4504-8892-CF6A785A357C}"/>
            </a:ext>
          </a:extLst>
        </xdr:cNvPr>
        <xdr:cNvSpPr/>
      </xdr:nvSpPr>
      <xdr:spPr>
        <a:xfrm>
          <a:off x="0" y="0"/>
          <a:ext cx="1836420" cy="69799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1213</xdr:colOff>
      <xdr:row>3</xdr:row>
      <xdr:rowOff>165316</xdr:rowOff>
    </xdr:from>
    <xdr:to>
      <xdr:col>3</xdr:col>
      <xdr:colOff>290774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180292-2FD6-49CA-A53D-CFCA06418D82}"/>
            </a:ext>
          </a:extLst>
        </xdr:cNvPr>
        <xdr:cNvSpPr/>
      </xdr:nvSpPr>
      <xdr:spPr>
        <a:xfrm>
          <a:off x="1213" y="712668"/>
          <a:ext cx="2124800" cy="332576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Janaury</a:t>
          </a:r>
        </a:p>
      </xdr:txBody>
    </xdr:sp>
    <xdr:clientData/>
  </xdr:twoCellAnchor>
  <xdr:twoCellAnchor>
    <xdr:from>
      <xdr:col>0</xdr:col>
      <xdr:colOff>2472</xdr:colOff>
      <xdr:row>27</xdr:row>
      <xdr:rowOff>16394</xdr:rowOff>
    </xdr:from>
    <xdr:to>
      <xdr:col>3</xdr:col>
      <xdr:colOff>292032</xdr:colOff>
      <xdr:row>28</xdr:row>
      <xdr:rowOff>166022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3C3F759-D5C2-477A-A444-05E6C1F3E086}"/>
            </a:ext>
          </a:extLst>
        </xdr:cNvPr>
        <xdr:cNvSpPr/>
      </xdr:nvSpPr>
      <xdr:spPr>
        <a:xfrm>
          <a:off x="2472" y="4977014"/>
          <a:ext cx="2118360" cy="340128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September</a:t>
          </a:r>
        </a:p>
      </xdr:txBody>
    </xdr:sp>
    <xdr:clientData/>
  </xdr:twoCellAnchor>
  <xdr:twoCellAnchor>
    <xdr:from>
      <xdr:col>0</xdr:col>
      <xdr:colOff>11775</xdr:colOff>
      <xdr:row>29</xdr:row>
      <xdr:rowOff>157776</xdr:rowOff>
    </xdr:from>
    <xdr:to>
      <xdr:col>3</xdr:col>
      <xdr:colOff>301335</xdr:colOff>
      <xdr:row>31</xdr:row>
      <xdr:rowOff>122678</xdr:rowOff>
    </xdr:to>
    <xdr:sp macro="" textlink="">
      <xdr:nvSpPr>
        <xdr:cNvPr id="6" name="Rectangle: Rounded Corner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9B92DA8-2D35-4C72-83F9-769AE9A03A59}"/>
            </a:ext>
          </a:extLst>
        </xdr:cNvPr>
        <xdr:cNvSpPr/>
      </xdr:nvSpPr>
      <xdr:spPr>
        <a:xfrm>
          <a:off x="11775" y="5491776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October</a:t>
          </a:r>
        </a:p>
      </xdr:txBody>
    </xdr:sp>
    <xdr:clientData/>
  </xdr:twoCellAnchor>
  <xdr:twoCellAnchor>
    <xdr:from>
      <xdr:col>0</xdr:col>
      <xdr:colOff>5541</xdr:colOff>
      <xdr:row>32</xdr:row>
      <xdr:rowOff>118684</xdr:rowOff>
    </xdr:from>
    <xdr:to>
      <xdr:col>3</xdr:col>
      <xdr:colOff>295101</xdr:colOff>
      <xdr:row>34</xdr:row>
      <xdr:rowOff>83586</xdr:rowOff>
    </xdr:to>
    <xdr:sp macro="" textlink="">
      <xdr:nvSpPr>
        <xdr:cNvPr id="7" name="Rectangle: Rounded Corner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841C39D-9924-4570-9201-31150D04CC51}"/>
            </a:ext>
          </a:extLst>
        </xdr:cNvPr>
        <xdr:cNvSpPr/>
      </xdr:nvSpPr>
      <xdr:spPr>
        <a:xfrm>
          <a:off x="5541" y="6001324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November</a:t>
          </a:r>
        </a:p>
      </xdr:txBody>
    </xdr:sp>
    <xdr:clientData/>
  </xdr:twoCellAnchor>
  <xdr:twoCellAnchor>
    <xdr:from>
      <xdr:col>0</xdr:col>
      <xdr:colOff>0</xdr:colOff>
      <xdr:row>35</xdr:row>
      <xdr:rowOff>54038</xdr:rowOff>
    </xdr:from>
    <xdr:to>
      <xdr:col>3</xdr:col>
      <xdr:colOff>289560</xdr:colOff>
      <xdr:row>37</xdr:row>
      <xdr:rowOff>18940</xdr:rowOff>
    </xdr:to>
    <xdr:sp macro="" textlink="">
      <xdr:nvSpPr>
        <xdr:cNvPr id="8" name="Rectangle: Rounded Corner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EDA085B-EC01-4B2F-A6AB-92D98509F0D6}"/>
            </a:ext>
          </a:extLst>
        </xdr:cNvPr>
        <xdr:cNvSpPr/>
      </xdr:nvSpPr>
      <xdr:spPr>
        <a:xfrm>
          <a:off x="0" y="6485318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December</a:t>
          </a:r>
        </a:p>
      </xdr:txBody>
    </xdr:sp>
    <xdr:clientData/>
  </xdr:twoCellAnchor>
  <xdr:twoCellAnchor>
    <xdr:from>
      <xdr:col>0</xdr:col>
      <xdr:colOff>3959</xdr:colOff>
      <xdr:row>6</xdr:row>
      <xdr:rowOff>164411</xdr:rowOff>
    </xdr:from>
    <xdr:to>
      <xdr:col>3</xdr:col>
      <xdr:colOff>293519</xdr:colOff>
      <xdr:row>8</xdr:row>
      <xdr:rowOff>128982</xdr:rowOff>
    </xdr:to>
    <xdr:sp macro="" textlink="">
      <xdr:nvSpPr>
        <xdr:cNvPr id="9" name="Rectangle: Rounded Corner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617655E-6AA5-47F0-A5DB-4EB7941D0890}"/>
            </a:ext>
          </a:extLst>
        </xdr:cNvPr>
        <xdr:cNvSpPr/>
      </xdr:nvSpPr>
      <xdr:spPr>
        <a:xfrm>
          <a:off x="3959" y="1269311"/>
          <a:ext cx="2118360" cy="33795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February</a:t>
          </a:r>
        </a:p>
      </xdr:txBody>
    </xdr:sp>
    <xdr:clientData/>
  </xdr:twoCellAnchor>
  <xdr:twoCellAnchor>
    <xdr:from>
      <xdr:col>0</xdr:col>
      <xdr:colOff>2277</xdr:colOff>
      <xdr:row>9</xdr:row>
      <xdr:rowOff>130970</xdr:rowOff>
    </xdr:from>
    <xdr:to>
      <xdr:col>3</xdr:col>
      <xdr:colOff>291837</xdr:colOff>
      <xdr:row>11</xdr:row>
      <xdr:rowOff>103590</xdr:rowOff>
    </xdr:to>
    <xdr:sp macro="" textlink="">
      <xdr:nvSpPr>
        <xdr:cNvPr id="10" name="Rectangle: Rounded Corner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0A6489-9FAB-4940-9308-13558434EA00}"/>
            </a:ext>
          </a:extLst>
        </xdr:cNvPr>
        <xdr:cNvSpPr/>
      </xdr:nvSpPr>
      <xdr:spPr>
        <a:xfrm>
          <a:off x="2277" y="1792130"/>
          <a:ext cx="2118360" cy="33838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March</a:t>
          </a:r>
        </a:p>
      </xdr:txBody>
    </xdr:sp>
    <xdr:clientData/>
  </xdr:twoCellAnchor>
  <xdr:twoCellAnchor>
    <xdr:from>
      <xdr:col>0</xdr:col>
      <xdr:colOff>3564</xdr:colOff>
      <xdr:row>12</xdr:row>
      <xdr:rowOff>120276</xdr:rowOff>
    </xdr:from>
    <xdr:to>
      <xdr:col>3</xdr:col>
      <xdr:colOff>293124</xdr:colOff>
      <xdr:row>14</xdr:row>
      <xdr:rowOff>90125</xdr:rowOff>
    </xdr:to>
    <xdr:sp macro="" textlink="">
      <xdr:nvSpPr>
        <xdr:cNvPr id="11" name="Rectangle: Rounded Corner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2ED310C-DECD-4C7C-BB84-2F7389CE8692}"/>
            </a:ext>
          </a:extLst>
        </xdr:cNvPr>
        <xdr:cNvSpPr/>
      </xdr:nvSpPr>
      <xdr:spPr>
        <a:xfrm>
          <a:off x="3564" y="2330076"/>
          <a:ext cx="2118360" cy="33560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April</a:t>
          </a:r>
        </a:p>
      </xdr:txBody>
    </xdr:sp>
    <xdr:clientData/>
  </xdr:twoCellAnchor>
  <xdr:twoCellAnchor>
    <xdr:from>
      <xdr:col>0</xdr:col>
      <xdr:colOff>10094</xdr:colOff>
      <xdr:row>15</xdr:row>
      <xdr:rowOff>111196</xdr:rowOff>
    </xdr:from>
    <xdr:to>
      <xdr:col>3</xdr:col>
      <xdr:colOff>299654</xdr:colOff>
      <xdr:row>17</xdr:row>
      <xdr:rowOff>80715</xdr:rowOff>
    </xdr:to>
    <xdr:sp macro="" textlink="">
      <xdr:nvSpPr>
        <xdr:cNvPr id="12" name="Rectangle: Rounded Corner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6C0AE7-A70B-4A44-8563-3AAC346C0BBA}"/>
            </a:ext>
          </a:extLst>
        </xdr:cNvPr>
        <xdr:cNvSpPr/>
      </xdr:nvSpPr>
      <xdr:spPr>
        <a:xfrm>
          <a:off x="10094" y="2869636"/>
          <a:ext cx="2118360" cy="33527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May</a:t>
          </a:r>
        </a:p>
      </xdr:txBody>
    </xdr:sp>
    <xdr:clientData/>
  </xdr:twoCellAnchor>
  <xdr:twoCellAnchor>
    <xdr:from>
      <xdr:col>0</xdr:col>
      <xdr:colOff>3861</xdr:colOff>
      <xdr:row>18</xdr:row>
      <xdr:rowOff>90451</xdr:rowOff>
    </xdr:from>
    <xdr:to>
      <xdr:col>3</xdr:col>
      <xdr:colOff>293421</xdr:colOff>
      <xdr:row>20</xdr:row>
      <xdr:rowOff>59972</xdr:rowOff>
    </xdr:to>
    <xdr:sp macro="" textlink="">
      <xdr:nvSpPr>
        <xdr:cNvPr id="13" name="Rectangle: Rounded Corners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3AEAC39-31F1-4AB0-97E6-EC284AC04F8E}"/>
            </a:ext>
          </a:extLst>
        </xdr:cNvPr>
        <xdr:cNvSpPr/>
      </xdr:nvSpPr>
      <xdr:spPr>
        <a:xfrm>
          <a:off x="3861" y="3397531"/>
          <a:ext cx="2118360" cy="33528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June</a:t>
          </a:r>
        </a:p>
      </xdr:txBody>
    </xdr:sp>
    <xdr:clientData/>
  </xdr:twoCellAnchor>
  <xdr:twoCellAnchor>
    <xdr:from>
      <xdr:col>1</xdr:col>
      <xdr:colOff>164843</xdr:colOff>
      <xdr:row>21</xdr:row>
      <xdr:rowOff>58255</xdr:rowOff>
    </xdr:from>
    <xdr:to>
      <xdr:col>4</xdr:col>
      <xdr:colOff>454402</xdr:colOff>
      <xdr:row>23</xdr:row>
      <xdr:rowOff>30548</xdr:rowOff>
    </xdr:to>
    <xdr:sp macro="" textlink="">
      <xdr:nvSpPr>
        <xdr:cNvPr id="14" name="Rectangle: Rounded Corners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12709BB-E693-4C35-B62A-3752C5416163}"/>
            </a:ext>
          </a:extLst>
        </xdr:cNvPr>
        <xdr:cNvSpPr/>
      </xdr:nvSpPr>
      <xdr:spPr>
        <a:xfrm>
          <a:off x="776589" y="3911185"/>
          <a:ext cx="2124799" cy="337194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July</a:t>
          </a:r>
        </a:p>
      </xdr:txBody>
    </xdr:sp>
    <xdr:clientData/>
  </xdr:twoCellAnchor>
  <xdr:twoCellAnchor>
    <xdr:from>
      <xdr:col>0</xdr:col>
      <xdr:colOff>7123</xdr:colOff>
      <xdr:row>24</xdr:row>
      <xdr:rowOff>50002</xdr:rowOff>
    </xdr:from>
    <xdr:to>
      <xdr:col>3</xdr:col>
      <xdr:colOff>296683</xdr:colOff>
      <xdr:row>26</xdr:row>
      <xdr:rowOff>19524</xdr:rowOff>
    </xdr:to>
    <xdr:sp macro="" textlink="">
      <xdr:nvSpPr>
        <xdr:cNvPr id="15" name="Rectangle: Rounded Corners 1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9483CDCD-059B-462C-8920-990239FE3246}"/>
            </a:ext>
          </a:extLst>
        </xdr:cNvPr>
        <xdr:cNvSpPr/>
      </xdr:nvSpPr>
      <xdr:spPr>
        <a:xfrm>
          <a:off x="7123" y="4454362"/>
          <a:ext cx="2118360" cy="33528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4EE9F64-9EFB-4706-B36C-1B5E2AC386C5}"/>
            </a:ext>
          </a:extLst>
        </xdr:cNvPr>
        <xdr:cNvSpPr/>
      </xdr:nvSpPr>
      <xdr:spPr>
        <a:xfrm>
          <a:off x="18383839" y="10297"/>
          <a:ext cx="10767792" cy="546118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AB6613D0-488A-4592-9DA5-9BF3863912AA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18" name="TextBox 17">
          <a:extLst>
            <a:ext uri="{FF2B5EF4-FFF2-40B4-BE49-F238E27FC236}">
              <a16:creationId xmlns:a16="http://schemas.microsoft.com/office/drawing/2014/main" id="{49241A2D-5E7D-40D4-864E-E1475347786F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  <a:ea typeface="Calibri"/>
              <a:cs typeface="Calibri"/>
            </a:rPr>
            <a:pPr algn="ctr"/>
            <a:t>01-Jul-2025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E241F98-6CC4-4ED7-A27A-0186475B4CEF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20" name="TextBox 19">
          <a:extLst>
            <a:ext uri="{FF2B5EF4-FFF2-40B4-BE49-F238E27FC236}">
              <a16:creationId xmlns:a16="http://schemas.microsoft.com/office/drawing/2014/main" id="{7806CABE-475F-42B6-B91B-20B57973D490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31-Jul-25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12CF9F0A-3B58-4104-8716-CD3C19ED1E56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864536E4-FACA-48D0-A003-34BDF220AEAF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12</xdr:col>
      <xdr:colOff>0</xdr:colOff>
      <xdr:row>2</xdr:row>
      <xdr:rowOff>152400</xdr:rowOff>
    </xdr:to>
    <xdr:pic>
      <xdr:nvPicPr>
        <xdr:cNvPr id="23" name="Graphic 22" descr="Magnifying glass with solid fill">
          <a:extLst>
            <a:ext uri="{FF2B5EF4-FFF2-40B4-BE49-F238E27FC236}">
              <a16:creationId xmlns:a16="http://schemas.microsoft.com/office/drawing/2014/main" id="{0EF85070-D0F0-40A1-8EEF-5F78BCD9E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19</xdr:col>
      <xdr:colOff>236220</xdr:colOff>
      <xdr:row>0</xdr:row>
      <xdr:rowOff>114300</xdr:rowOff>
    </xdr:from>
    <xdr:to>
      <xdr:col>25</xdr:col>
      <xdr:colOff>7620</xdr:colOff>
      <xdr:row>2</xdr:row>
      <xdr:rowOff>68580</xdr:rowOff>
    </xdr:to>
    <xdr:sp macro="" textlink="$K$5">
      <xdr:nvSpPr>
        <xdr:cNvPr id="24" name="TextBox 23">
          <a:extLst>
            <a:ext uri="{FF2B5EF4-FFF2-40B4-BE49-F238E27FC236}">
              <a16:creationId xmlns:a16="http://schemas.microsoft.com/office/drawing/2014/main" id="{884D61D7-6947-4FE8-8EA4-C2894B21C405}"/>
            </a:ext>
          </a:extLst>
        </xdr:cNvPr>
        <xdr:cNvSpPr txBox="1"/>
      </xdr:nvSpPr>
      <xdr:spPr>
        <a:xfrm>
          <a:off x="10431780" y="114300"/>
          <a:ext cx="15697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July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25" name="TextBox 24">
          <a:extLst>
            <a:ext uri="{FF2B5EF4-FFF2-40B4-BE49-F238E27FC236}">
              <a16:creationId xmlns:a16="http://schemas.microsoft.com/office/drawing/2014/main" id="{E81A833D-D062-4E61-BA4A-D1CEB866362E}"/>
            </a:ext>
          </a:extLst>
        </xdr:cNvPr>
        <xdr:cNvSpPr txBox="1"/>
      </xdr:nvSpPr>
      <xdr:spPr>
        <a:xfrm>
          <a:off x="13065759" y="143564"/>
          <a:ext cx="517610" cy="30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83604</xdr:colOff>
      <xdr:row>0</xdr:row>
      <xdr:rowOff>165651</xdr:rowOff>
    </xdr:from>
    <xdr:to>
      <xdr:col>32</xdr:col>
      <xdr:colOff>217853</xdr:colOff>
      <xdr:row>2</xdr:row>
      <xdr:rowOff>51418</xdr:rowOff>
    </xdr:to>
    <xdr:sp macro="" textlink="$M$5">
      <xdr:nvSpPr>
        <xdr:cNvPr id="26" name="TextBox 25">
          <a:extLst>
            <a:ext uri="{FF2B5EF4-FFF2-40B4-BE49-F238E27FC236}">
              <a16:creationId xmlns:a16="http://schemas.microsoft.com/office/drawing/2014/main" id="{00462304-09AA-45B4-8333-7D2D55352419}"/>
            </a:ext>
          </a:extLst>
        </xdr:cNvPr>
        <xdr:cNvSpPr txBox="1"/>
      </xdr:nvSpPr>
      <xdr:spPr>
        <a:xfrm>
          <a:off x="13273824" y="165651"/>
          <a:ext cx="1101989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55218</xdr:colOff>
      <xdr:row>0</xdr:row>
      <xdr:rowOff>154609</xdr:rowOff>
    </xdr:from>
    <xdr:to>
      <xdr:col>36</xdr:col>
      <xdr:colOff>176695</xdr:colOff>
      <xdr:row>2</xdr:row>
      <xdr:rowOff>66261</xdr:rowOff>
    </xdr:to>
    <xdr:sp macro="" textlink="$M$5">
      <xdr:nvSpPr>
        <xdr:cNvPr id="27" name="TextBox 26">
          <a:extLst>
            <a:ext uri="{FF2B5EF4-FFF2-40B4-BE49-F238E27FC236}">
              <a16:creationId xmlns:a16="http://schemas.microsoft.com/office/drawing/2014/main" id="{D3474BA6-848F-4878-B10F-93B7308185C5}"/>
            </a:ext>
          </a:extLst>
        </xdr:cNvPr>
        <xdr:cNvSpPr txBox="1"/>
      </xdr:nvSpPr>
      <xdr:spPr>
        <a:xfrm>
          <a:off x="14578938" y="154609"/>
          <a:ext cx="936817" cy="277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E6B1F1DE-754C-4AEB-A8A1-348021E399F4}"/>
            </a:ext>
          </a:extLst>
        </xdr:cNvPr>
        <xdr:cNvSpPr txBox="1"/>
      </xdr:nvSpPr>
      <xdr:spPr>
        <a:xfrm>
          <a:off x="15605986" y="183321"/>
          <a:ext cx="1117008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C780BEB9-C368-4887-97EA-B7042B2FB2AB}"/>
            </a:ext>
          </a:extLst>
        </xdr:cNvPr>
        <xdr:cNvSpPr txBox="1"/>
      </xdr:nvSpPr>
      <xdr:spPr>
        <a:xfrm>
          <a:off x="14378829" y="182880"/>
          <a:ext cx="429813" cy="25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E21536C6-4EE9-43C0-BCC1-C93CF9F8BF55}"/>
            </a:ext>
          </a:extLst>
        </xdr:cNvPr>
        <xdr:cNvSpPr txBox="1"/>
      </xdr:nvSpPr>
      <xdr:spPr>
        <a:xfrm>
          <a:off x="15570973" y="165653"/>
          <a:ext cx="381110" cy="261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C0ABC340-E030-4005-9FC2-C2B79F38993C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E03099B-E466-4D49-B884-07B5AB524479}"/>
            </a:ext>
          </a:extLst>
        </xdr:cNvPr>
        <xdr:cNvSpPr/>
      </xdr:nvSpPr>
      <xdr:spPr>
        <a:xfrm>
          <a:off x="0" y="0"/>
          <a:ext cx="1836420" cy="69799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4221</xdr:colOff>
      <xdr:row>3</xdr:row>
      <xdr:rowOff>165316</xdr:rowOff>
    </xdr:from>
    <xdr:to>
      <xdr:col>3</xdr:col>
      <xdr:colOff>293781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42C247-DFB3-4D24-A3B0-1D70DC8CFCD7}"/>
            </a:ext>
          </a:extLst>
        </xdr:cNvPr>
        <xdr:cNvSpPr/>
      </xdr:nvSpPr>
      <xdr:spPr>
        <a:xfrm>
          <a:off x="4221" y="722877"/>
          <a:ext cx="2129511" cy="33938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Janaury</a:t>
          </a:r>
        </a:p>
      </xdr:txBody>
    </xdr:sp>
    <xdr:clientData/>
  </xdr:twoCellAnchor>
  <xdr:twoCellAnchor>
    <xdr:from>
      <xdr:col>0</xdr:col>
      <xdr:colOff>2472</xdr:colOff>
      <xdr:row>27</xdr:row>
      <xdr:rowOff>16394</xdr:rowOff>
    </xdr:from>
    <xdr:to>
      <xdr:col>3</xdr:col>
      <xdr:colOff>292032</xdr:colOff>
      <xdr:row>28</xdr:row>
      <xdr:rowOff>166022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DD5464B-2D79-46FB-980A-D88044C4D4B6}"/>
            </a:ext>
          </a:extLst>
        </xdr:cNvPr>
        <xdr:cNvSpPr/>
      </xdr:nvSpPr>
      <xdr:spPr>
        <a:xfrm>
          <a:off x="2472" y="4977014"/>
          <a:ext cx="2118360" cy="340128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September</a:t>
          </a:r>
        </a:p>
      </xdr:txBody>
    </xdr:sp>
    <xdr:clientData/>
  </xdr:twoCellAnchor>
  <xdr:twoCellAnchor>
    <xdr:from>
      <xdr:col>0</xdr:col>
      <xdr:colOff>11775</xdr:colOff>
      <xdr:row>29</xdr:row>
      <xdr:rowOff>157776</xdr:rowOff>
    </xdr:from>
    <xdr:to>
      <xdr:col>3</xdr:col>
      <xdr:colOff>301335</xdr:colOff>
      <xdr:row>31</xdr:row>
      <xdr:rowOff>122678</xdr:rowOff>
    </xdr:to>
    <xdr:sp macro="" textlink="">
      <xdr:nvSpPr>
        <xdr:cNvPr id="6" name="Rectangle: Rounded Corner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6504693-F5DA-4DA0-9079-4CD7EA1D43CB}"/>
            </a:ext>
          </a:extLst>
        </xdr:cNvPr>
        <xdr:cNvSpPr/>
      </xdr:nvSpPr>
      <xdr:spPr>
        <a:xfrm>
          <a:off x="11775" y="5491776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October</a:t>
          </a:r>
        </a:p>
      </xdr:txBody>
    </xdr:sp>
    <xdr:clientData/>
  </xdr:twoCellAnchor>
  <xdr:twoCellAnchor>
    <xdr:from>
      <xdr:col>0</xdr:col>
      <xdr:colOff>5541</xdr:colOff>
      <xdr:row>32</xdr:row>
      <xdr:rowOff>118684</xdr:rowOff>
    </xdr:from>
    <xdr:to>
      <xdr:col>3</xdr:col>
      <xdr:colOff>295101</xdr:colOff>
      <xdr:row>34</xdr:row>
      <xdr:rowOff>83586</xdr:rowOff>
    </xdr:to>
    <xdr:sp macro="" textlink="">
      <xdr:nvSpPr>
        <xdr:cNvPr id="7" name="Rectangle: Rounded Corner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079FDB5-98D9-4AD7-B76E-833C7904DABB}"/>
            </a:ext>
          </a:extLst>
        </xdr:cNvPr>
        <xdr:cNvSpPr/>
      </xdr:nvSpPr>
      <xdr:spPr>
        <a:xfrm>
          <a:off x="5541" y="6001324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November</a:t>
          </a:r>
        </a:p>
      </xdr:txBody>
    </xdr:sp>
    <xdr:clientData/>
  </xdr:twoCellAnchor>
  <xdr:twoCellAnchor>
    <xdr:from>
      <xdr:col>0</xdr:col>
      <xdr:colOff>0</xdr:colOff>
      <xdr:row>35</xdr:row>
      <xdr:rowOff>54038</xdr:rowOff>
    </xdr:from>
    <xdr:to>
      <xdr:col>3</xdr:col>
      <xdr:colOff>289560</xdr:colOff>
      <xdr:row>37</xdr:row>
      <xdr:rowOff>18940</xdr:rowOff>
    </xdr:to>
    <xdr:sp macro="" textlink="">
      <xdr:nvSpPr>
        <xdr:cNvPr id="8" name="Rectangle: Rounded Corner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41796D7-3C2E-4509-96A0-C0019F3EB8EE}"/>
            </a:ext>
          </a:extLst>
        </xdr:cNvPr>
        <xdr:cNvSpPr/>
      </xdr:nvSpPr>
      <xdr:spPr>
        <a:xfrm>
          <a:off x="0" y="6485318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December</a:t>
          </a:r>
        </a:p>
      </xdr:txBody>
    </xdr:sp>
    <xdr:clientData/>
  </xdr:twoCellAnchor>
  <xdr:twoCellAnchor>
    <xdr:from>
      <xdr:col>0</xdr:col>
      <xdr:colOff>3959</xdr:colOff>
      <xdr:row>6</xdr:row>
      <xdr:rowOff>164411</xdr:rowOff>
    </xdr:from>
    <xdr:to>
      <xdr:col>3</xdr:col>
      <xdr:colOff>293519</xdr:colOff>
      <xdr:row>8</xdr:row>
      <xdr:rowOff>128982</xdr:rowOff>
    </xdr:to>
    <xdr:sp macro="" textlink="">
      <xdr:nvSpPr>
        <xdr:cNvPr id="9" name="Rectangle: Rounded Corner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2B39A7A-E725-453B-BF07-EA04C0DCCD44}"/>
            </a:ext>
          </a:extLst>
        </xdr:cNvPr>
        <xdr:cNvSpPr/>
      </xdr:nvSpPr>
      <xdr:spPr>
        <a:xfrm>
          <a:off x="3959" y="1269311"/>
          <a:ext cx="2118360" cy="33795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February</a:t>
          </a:r>
        </a:p>
      </xdr:txBody>
    </xdr:sp>
    <xdr:clientData/>
  </xdr:twoCellAnchor>
  <xdr:twoCellAnchor>
    <xdr:from>
      <xdr:col>0</xdr:col>
      <xdr:colOff>2277</xdr:colOff>
      <xdr:row>9</xdr:row>
      <xdr:rowOff>130970</xdr:rowOff>
    </xdr:from>
    <xdr:to>
      <xdr:col>3</xdr:col>
      <xdr:colOff>291837</xdr:colOff>
      <xdr:row>11</xdr:row>
      <xdr:rowOff>103590</xdr:rowOff>
    </xdr:to>
    <xdr:sp macro="" textlink="">
      <xdr:nvSpPr>
        <xdr:cNvPr id="10" name="Rectangle: Rounded Corner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1E1F2CA-3727-4B55-A74B-2C428B29A351}"/>
            </a:ext>
          </a:extLst>
        </xdr:cNvPr>
        <xdr:cNvSpPr/>
      </xdr:nvSpPr>
      <xdr:spPr>
        <a:xfrm>
          <a:off x="2277" y="1792130"/>
          <a:ext cx="2118360" cy="33838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March</a:t>
          </a:r>
        </a:p>
      </xdr:txBody>
    </xdr:sp>
    <xdr:clientData/>
  </xdr:twoCellAnchor>
  <xdr:twoCellAnchor>
    <xdr:from>
      <xdr:col>0</xdr:col>
      <xdr:colOff>3564</xdr:colOff>
      <xdr:row>12</xdr:row>
      <xdr:rowOff>120276</xdr:rowOff>
    </xdr:from>
    <xdr:to>
      <xdr:col>3</xdr:col>
      <xdr:colOff>293124</xdr:colOff>
      <xdr:row>14</xdr:row>
      <xdr:rowOff>90125</xdr:rowOff>
    </xdr:to>
    <xdr:sp macro="" textlink="">
      <xdr:nvSpPr>
        <xdr:cNvPr id="11" name="Rectangle: Rounded Corner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F5A2C30A-7B7C-4C18-9613-8E097C3E1F62}"/>
            </a:ext>
          </a:extLst>
        </xdr:cNvPr>
        <xdr:cNvSpPr/>
      </xdr:nvSpPr>
      <xdr:spPr>
        <a:xfrm>
          <a:off x="3564" y="2330076"/>
          <a:ext cx="2118360" cy="33560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April</a:t>
          </a:r>
        </a:p>
      </xdr:txBody>
    </xdr:sp>
    <xdr:clientData/>
  </xdr:twoCellAnchor>
  <xdr:twoCellAnchor>
    <xdr:from>
      <xdr:col>0</xdr:col>
      <xdr:colOff>10094</xdr:colOff>
      <xdr:row>15</xdr:row>
      <xdr:rowOff>111196</xdr:rowOff>
    </xdr:from>
    <xdr:to>
      <xdr:col>3</xdr:col>
      <xdr:colOff>299654</xdr:colOff>
      <xdr:row>17</xdr:row>
      <xdr:rowOff>80715</xdr:rowOff>
    </xdr:to>
    <xdr:sp macro="" textlink="">
      <xdr:nvSpPr>
        <xdr:cNvPr id="12" name="Rectangle: Rounded Corner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D49ACF03-AF53-4CFC-9DE6-3E1E10F90A69}"/>
            </a:ext>
          </a:extLst>
        </xdr:cNvPr>
        <xdr:cNvSpPr/>
      </xdr:nvSpPr>
      <xdr:spPr>
        <a:xfrm>
          <a:off x="10094" y="2869636"/>
          <a:ext cx="2118360" cy="33527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May</a:t>
          </a:r>
        </a:p>
      </xdr:txBody>
    </xdr:sp>
    <xdr:clientData/>
  </xdr:twoCellAnchor>
  <xdr:twoCellAnchor>
    <xdr:from>
      <xdr:col>0</xdr:col>
      <xdr:colOff>3861</xdr:colOff>
      <xdr:row>18</xdr:row>
      <xdr:rowOff>90451</xdr:rowOff>
    </xdr:from>
    <xdr:to>
      <xdr:col>3</xdr:col>
      <xdr:colOff>293421</xdr:colOff>
      <xdr:row>20</xdr:row>
      <xdr:rowOff>59972</xdr:rowOff>
    </xdr:to>
    <xdr:sp macro="" textlink="">
      <xdr:nvSpPr>
        <xdr:cNvPr id="13" name="Rectangle: Rounded Corners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7705DA15-BE15-41F9-9299-3407792CD0C3}"/>
            </a:ext>
          </a:extLst>
        </xdr:cNvPr>
        <xdr:cNvSpPr/>
      </xdr:nvSpPr>
      <xdr:spPr>
        <a:xfrm>
          <a:off x="3861" y="3397531"/>
          <a:ext cx="2118360" cy="33528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June</a:t>
          </a:r>
        </a:p>
      </xdr:txBody>
    </xdr:sp>
    <xdr:clientData/>
  </xdr:twoCellAnchor>
  <xdr:twoCellAnchor>
    <xdr:from>
      <xdr:col>0</xdr:col>
      <xdr:colOff>3861</xdr:colOff>
      <xdr:row>21</xdr:row>
      <xdr:rowOff>58255</xdr:rowOff>
    </xdr:from>
    <xdr:to>
      <xdr:col>3</xdr:col>
      <xdr:colOff>293421</xdr:colOff>
      <xdr:row>23</xdr:row>
      <xdr:rowOff>30548</xdr:rowOff>
    </xdr:to>
    <xdr:sp macro="" textlink="">
      <xdr:nvSpPr>
        <xdr:cNvPr id="14" name="Rectangle: Rounded Corners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4FE774D-8436-4552-B16E-7421046D38F3}"/>
            </a:ext>
          </a:extLst>
        </xdr:cNvPr>
        <xdr:cNvSpPr/>
      </xdr:nvSpPr>
      <xdr:spPr>
        <a:xfrm>
          <a:off x="3861" y="3913975"/>
          <a:ext cx="2118360" cy="33805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July</a:t>
          </a:r>
        </a:p>
      </xdr:txBody>
    </xdr:sp>
    <xdr:clientData/>
  </xdr:twoCellAnchor>
  <xdr:twoCellAnchor>
    <xdr:from>
      <xdr:col>1</xdr:col>
      <xdr:colOff>165100</xdr:colOff>
      <xdr:row>24</xdr:row>
      <xdr:rowOff>50002</xdr:rowOff>
    </xdr:from>
    <xdr:to>
      <xdr:col>4</xdr:col>
      <xdr:colOff>454660</xdr:colOff>
      <xdr:row>26</xdr:row>
      <xdr:rowOff>19524</xdr:rowOff>
    </xdr:to>
    <xdr:sp macro="" textlink="">
      <xdr:nvSpPr>
        <xdr:cNvPr id="15" name="Rectangle: Rounded Corners 1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23CCC87-008F-41BD-BDD3-A54C33B6AE64}"/>
            </a:ext>
          </a:extLst>
        </xdr:cNvPr>
        <xdr:cNvSpPr/>
      </xdr:nvSpPr>
      <xdr:spPr>
        <a:xfrm>
          <a:off x="778417" y="4529075"/>
          <a:ext cx="2129511" cy="341229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F053E9CA-8FDC-4902-A047-DE807BE4C12B}"/>
            </a:ext>
          </a:extLst>
        </xdr:cNvPr>
        <xdr:cNvSpPr/>
      </xdr:nvSpPr>
      <xdr:spPr>
        <a:xfrm>
          <a:off x="18383839" y="10297"/>
          <a:ext cx="10767792" cy="546118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CE31574-C6E3-44D4-A174-4C5FDAAF5201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18" name="TextBox 17">
          <a:extLst>
            <a:ext uri="{FF2B5EF4-FFF2-40B4-BE49-F238E27FC236}">
              <a16:creationId xmlns:a16="http://schemas.microsoft.com/office/drawing/2014/main" id="{F51EC1F2-EA94-44D6-9861-A11DA21DE5C8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  <a:ea typeface="Calibri"/>
              <a:cs typeface="Calibri"/>
            </a:rPr>
            <a:pPr algn="ctr"/>
            <a:t>01-Aug-2025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74C4C222-E8C3-4170-9E9B-B19B0335DC03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20" name="TextBox 19">
          <a:extLst>
            <a:ext uri="{FF2B5EF4-FFF2-40B4-BE49-F238E27FC236}">
              <a16:creationId xmlns:a16="http://schemas.microsoft.com/office/drawing/2014/main" id="{A0955E3D-7157-41FC-8162-AEB1D685E83C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31-Aug-25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F2A7F9B9-B435-4122-A60A-4056C95554CB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3F9E0E2-039D-4AF3-B076-C6388BC4EB2A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11</xdr:col>
      <xdr:colOff>320040</xdr:colOff>
      <xdr:row>2</xdr:row>
      <xdr:rowOff>152400</xdr:rowOff>
    </xdr:to>
    <xdr:pic>
      <xdr:nvPicPr>
        <xdr:cNvPr id="23" name="Graphic 22" descr="Magnifying glass with solid fill">
          <a:extLst>
            <a:ext uri="{FF2B5EF4-FFF2-40B4-BE49-F238E27FC236}">
              <a16:creationId xmlns:a16="http://schemas.microsoft.com/office/drawing/2014/main" id="{3AD0E7CA-310C-4C2E-AB8D-F9C6B6F2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20</xdr:col>
      <xdr:colOff>102589</xdr:colOff>
      <xdr:row>0</xdr:row>
      <xdr:rowOff>105007</xdr:rowOff>
    </xdr:from>
    <xdr:to>
      <xdr:col>25</xdr:col>
      <xdr:colOff>178789</xdr:colOff>
      <xdr:row>2</xdr:row>
      <xdr:rowOff>59287</xdr:rowOff>
    </xdr:to>
    <xdr:sp macro="" textlink="$K$5">
      <xdr:nvSpPr>
        <xdr:cNvPr id="24" name="TextBox 23">
          <a:extLst>
            <a:ext uri="{FF2B5EF4-FFF2-40B4-BE49-F238E27FC236}">
              <a16:creationId xmlns:a16="http://schemas.microsoft.com/office/drawing/2014/main" id="{622CADE1-4BA2-43B0-BA0E-FD2E2F611EFD}"/>
            </a:ext>
          </a:extLst>
        </xdr:cNvPr>
        <xdr:cNvSpPr txBox="1"/>
      </xdr:nvSpPr>
      <xdr:spPr>
        <a:xfrm>
          <a:off x="10612613" y="105007"/>
          <a:ext cx="1572322" cy="325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August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25" name="TextBox 24">
          <a:extLst>
            <a:ext uri="{FF2B5EF4-FFF2-40B4-BE49-F238E27FC236}">
              <a16:creationId xmlns:a16="http://schemas.microsoft.com/office/drawing/2014/main" id="{51F11847-C917-4DCD-B3E3-4631F7BF2D24}"/>
            </a:ext>
          </a:extLst>
        </xdr:cNvPr>
        <xdr:cNvSpPr txBox="1"/>
      </xdr:nvSpPr>
      <xdr:spPr>
        <a:xfrm>
          <a:off x="13065759" y="143564"/>
          <a:ext cx="517610" cy="30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83604</xdr:colOff>
      <xdr:row>0</xdr:row>
      <xdr:rowOff>165651</xdr:rowOff>
    </xdr:from>
    <xdr:to>
      <xdr:col>32</xdr:col>
      <xdr:colOff>217853</xdr:colOff>
      <xdr:row>2</xdr:row>
      <xdr:rowOff>51418</xdr:rowOff>
    </xdr:to>
    <xdr:sp macro="" textlink="$M$5">
      <xdr:nvSpPr>
        <xdr:cNvPr id="26" name="TextBox 25">
          <a:extLst>
            <a:ext uri="{FF2B5EF4-FFF2-40B4-BE49-F238E27FC236}">
              <a16:creationId xmlns:a16="http://schemas.microsoft.com/office/drawing/2014/main" id="{05315FE9-377B-4F0A-9C41-2E3BBC601EE7}"/>
            </a:ext>
          </a:extLst>
        </xdr:cNvPr>
        <xdr:cNvSpPr txBox="1"/>
      </xdr:nvSpPr>
      <xdr:spPr>
        <a:xfrm>
          <a:off x="13273824" y="165651"/>
          <a:ext cx="1101989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55218</xdr:colOff>
      <xdr:row>0</xdr:row>
      <xdr:rowOff>154609</xdr:rowOff>
    </xdr:from>
    <xdr:to>
      <xdr:col>36</xdr:col>
      <xdr:colOff>176695</xdr:colOff>
      <xdr:row>2</xdr:row>
      <xdr:rowOff>66261</xdr:rowOff>
    </xdr:to>
    <xdr:sp macro="" textlink="$M$5">
      <xdr:nvSpPr>
        <xdr:cNvPr id="27" name="TextBox 26">
          <a:extLst>
            <a:ext uri="{FF2B5EF4-FFF2-40B4-BE49-F238E27FC236}">
              <a16:creationId xmlns:a16="http://schemas.microsoft.com/office/drawing/2014/main" id="{17E13B9F-1545-4B26-8C6F-C7F43031B14E}"/>
            </a:ext>
          </a:extLst>
        </xdr:cNvPr>
        <xdr:cNvSpPr txBox="1"/>
      </xdr:nvSpPr>
      <xdr:spPr>
        <a:xfrm>
          <a:off x="14578938" y="154609"/>
          <a:ext cx="936817" cy="277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5B8ECB0A-648B-4A71-AF9E-E97D3AD8FB20}"/>
            </a:ext>
          </a:extLst>
        </xdr:cNvPr>
        <xdr:cNvSpPr txBox="1"/>
      </xdr:nvSpPr>
      <xdr:spPr>
        <a:xfrm>
          <a:off x="15605986" y="183321"/>
          <a:ext cx="1117008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8891EA9C-8FA2-4E07-8477-F75A9FA0C0E7}"/>
            </a:ext>
          </a:extLst>
        </xdr:cNvPr>
        <xdr:cNvSpPr txBox="1"/>
      </xdr:nvSpPr>
      <xdr:spPr>
        <a:xfrm>
          <a:off x="14378829" y="182880"/>
          <a:ext cx="429813" cy="25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F540EC91-3933-4AB5-86CF-1B21C0C49356}"/>
            </a:ext>
          </a:extLst>
        </xdr:cNvPr>
        <xdr:cNvSpPr txBox="1"/>
      </xdr:nvSpPr>
      <xdr:spPr>
        <a:xfrm>
          <a:off x="15570973" y="165653"/>
          <a:ext cx="381110" cy="261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FA6677F-886B-47FC-9513-7D9E5B44CCCB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64A2A7-F464-4A5D-A36D-CDFF610E1B06}"/>
            </a:ext>
          </a:extLst>
        </xdr:cNvPr>
        <xdr:cNvSpPr/>
      </xdr:nvSpPr>
      <xdr:spPr>
        <a:xfrm>
          <a:off x="0" y="0"/>
          <a:ext cx="1836420" cy="69799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2178</xdr:colOff>
      <xdr:row>3</xdr:row>
      <xdr:rowOff>165316</xdr:rowOff>
    </xdr:from>
    <xdr:to>
      <xdr:col>3</xdr:col>
      <xdr:colOff>291738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0FDA90-3EAE-45FA-B992-B7608A6FED3A}"/>
            </a:ext>
          </a:extLst>
        </xdr:cNvPr>
        <xdr:cNvSpPr/>
      </xdr:nvSpPr>
      <xdr:spPr>
        <a:xfrm>
          <a:off x="2178" y="713956"/>
          <a:ext cx="2118360" cy="333434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Janaury</a:t>
          </a:r>
        </a:p>
      </xdr:txBody>
    </xdr:sp>
    <xdr:clientData/>
  </xdr:twoCellAnchor>
  <xdr:twoCellAnchor>
    <xdr:from>
      <xdr:col>1</xdr:col>
      <xdr:colOff>162492</xdr:colOff>
      <xdr:row>27</xdr:row>
      <xdr:rowOff>16394</xdr:rowOff>
    </xdr:from>
    <xdr:to>
      <xdr:col>4</xdr:col>
      <xdr:colOff>452052</xdr:colOff>
      <xdr:row>28</xdr:row>
      <xdr:rowOff>166022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D98A1B-1945-4D22-BBBB-2A5285C9D6A7}"/>
            </a:ext>
          </a:extLst>
        </xdr:cNvPr>
        <xdr:cNvSpPr/>
      </xdr:nvSpPr>
      <xdr:spPr>
        <a:xfrm>
          <a:off x="772092" y="4977014"/>
          <a:ext cx="2118360" cy="34012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September</a:t>
          </a:r>
        </a:p>
      </xdr:txBody>
    </xdr:sp>
    <xdr:clientData/>
  </xdr:twoCellAnchor>
  <xdr:twoCellAnchor>
    <xdr:from>
      <xdr:col>0</xdr:col>
      <xdr:colOff>11775</xdr:colOff>
      <xdr:row>29</xdr:row>
      <xdr:rowOff>157776</xdr:rowOff>
    </xdr:from>
    <xdr:to>
      <xdr:col>3</xdr:col>
      <xdr:colOff>301335</xdr:colOff>
      <xdr:row>31</xdr:row>
      <xdr:rowOff>122678</xdr:rowOff>
    </xdr:to>
    <xdr:sp macro="" textlink="">
      <xdr:nvSpPr>
        <xdr:cNvPr id="6" name="Rectangle: Rounded Corner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7B5A70D-D2C3-4E90-BA9A-C3A14FF14C71}"/>
            </a:ext>
          </a:extLst>
        </xdr:cNvPr>
        <xdr:cNvSpPr/>
      </xdr:nvSpPr>
      <xdr:spPr>
        <a:xfrm>
          <a:off x="11775" y="5491776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October</a:t>
          </a:r>
        </a:p>
      </xdr:txBody>
    </xdr:sp>
    <xdr:clientData/>
  </xdr:twoCellAnchor>
  <xdr:twoCellAnchor>
    <xdr:from>
      <xdr:col>0</xdr:col>
      <xdr:colOff>5541</xdr:colOff>
      <xdr:row>32</xdr:row>
      <xdr:rowOff>118684</xdr:rowOff>
    </xdr:from>
    <xdr:to>
      <xdr:col>3</xdr:col>
      <xdr:colOff>295101</xdr:colOff>
      <xdr:row>34</xdr:row>
      <xdr:rowOff>83586</xdr:rowOff>
    </xdr:to>
    <xdr:sp macro="" textlink="">
      <xdr:nvSpPr>
        <xdr:cNvPr id="7" name="Rectangle: Rounded Corner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786DAFF-FCFB-43CE-82C9-840E56B273AC}"/>
            </a:ext>
          </a:extLst>
        </xdr:cNvPr>
        <xdr:cNvSpPr/>
      </xdr:nvSpPr>
      <xdr:spPr>
        <a:xfrm>
          <a:off x="5541" y="6001324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November</a:t>
          </a:r>
        </a:p>
      </xdr:txBody>
    </xdr:sp>
    <xdr:clientData/>
  </xdr:twoCellAnchor>
  <xdr:twoCellAnchor>
    <xdr:from>
      <xdr:col>0</xdr:col>
      <xdr:colOff>0</xdr:colOff>
      <xdr:row>35</xdr:row>
      <xdr:rowOff>54038</xdr:rowOff>
    </xdr:from>
    <xdr:to>
      <xdr:col>3</xdr:col>
      <xdr:colOff>289560</xdr:colOff>
      <xdr:row>37</xdr:row>
      <xdr:rowOff>18940</xdr:rowOff>
    </xdr:to>
    <xdr:sp macro="" textlink="">
      <xdr:nvSpPr>
        <xdr:cNvPr id="8" name="Rectangle: Rounded Corner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F3B78BE-7307-49B3-AB7C-8AAF21D63377}"/>
            </a:ext>
          </a:extLst>
        </xdr:cNvPr>
        <xdr:cNvSpPr/>
      </xdr:nvSpPr>
      <xdr:spPr>
        <a:xfrm>
          <a:off x="0" y="6485318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December</a:t>
          </a:r>
        </a:p>
      </xdr:txBody>
    </xdr:sp>
    <xdr:clientData/>
  </xdr:twoCellAnchor>
  <xdr:twoCellAnchor>
    <xdr:from>
      <xdr:col>0</xdr:col>
      <xdr:colOff>3959</xdr:colOff>
      <xdr:row>6</xdr:row>
      <xdr:rowOff>164411</xdr:rowOff>
    </xdr:from>
    <xdr:to>
      <xdr:col>3</xdr:col>
      <xdr:colOff>293519</xdr:colOff>
      <xdr:row>8</xdr:row>
      <xdr:rowOff>128982</xdr:rowOff>
    </xdr:to>
    <xdr:sp macro="" textlink="">
      <xdr:nvSpPr>
        <xdr:cNvPr id="9" name="Rectangle: Rounded Corner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C19FD82B-CC7A-4EFB-9A51-B66DE5AE558A}"/>
            </a:ext>
          </a:extLst>
        </xdr:cNvPr>
        <xdr:cNvSpPr/>
      </xdr:nvSpPr>
      <xdr:spPr>
        <a:xfrm>
          <a:off x="3959" y="1269311"/>
          <a:ext cx="2118360" cy="33795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February</a:t>
          </a:r>
        </a:p>
      </xdr:txBody>
    </xdr:sp>
    <xdr:clientData/>
  </xdr:twoCellAnchor>
  <xdr:twoCellAnchor>
    <xdr:from>
      <xdr:col>0</xdr:col>
      <xdr:colOff>2277</xdr:colOff>
      <xdr:row>9</xdr:row>
      <xdr:rowOff>130970</xdr:rowOff>
    </xdr:from>
    <xdr:to>
      <xdr:col>3</xdr:col>
      <xdr:colOff>291837</xdr:colOff>
      <xdr:row>11</xdr:row>
      <xdr:rowOff>103590</xdr:rowOff>
    </xdr:to>
    <xdr:sp macro="" textlink="">
      <xdr:nvSpPr>
        <xdr:cNvPr id="10" name="Rectangle: Rounded Corner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490920-7E07-4229-BA39-154B475A28CD}"/>
            </a:ext>
          </a:extLst>
        </xdr:cNvPr>
        <xdr:cNvSpPr/>
      </xdr:nvSpPr>
      <xdr:spPr>
        <a:xfrm>
          <a:off x="2277" y="1792130"/>
          <a:ext cx="2118360" cy="33838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March</a:t>
          </a:r>
        </a:p>
      </xdr:txBody>
    </xdr:sp>
    <xdr:clientData/>
  </xdr:twoCellAnchor>
  <xdr:twoCellAnchor>
    <xdr:from>
      <xdr:col>0</xdr:col>
      <xdr:colOff>3564</xdr:colOff>
      <xdr:row>12</xdr:row>
      <xdr:rowOff>120276</xdr:rowOff>
    </xdr:from>
    <xdr:to>
      <xdr:col>3</xdr:col>
      <xdr:colOff>293124</xdr:colOff>
      <xdr:row>14</xdr:row>
      <xdr:rowOff>90125</xdr:rowOff>
    </xdr:to>
    <xdr:sp macro="" textlink="">
      <xdr:nvSpPr>
        <xdr:cNvPr id="11" name="Rectangle: Rounded Corner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961EF860-4E75-462A-8904-2784ACB3D44F}"/>
            </a:ext>
          </a:extLst>
        </xdr:cNvPr>
        <xdr:cNvSpPr/>
      </xdr:nvSpPr>
      <xdr:spPr>
        <a:xfrm>
          <a:off x="3564" y="2330076"/>
          <a:ext cx="2118360" cy="33560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April</a:t>
          </a:r>
        </a:p>
      </xdr:txBody>
    </xdr:sp>
    <xdr:clientData/>
  </xdr:twoCellAnchor>
  <xdr:twoCellAnchor>
    <xdr:from>
      <xdr:col>0</xdr:col>
      <xdr:colOff>10094</xdr:colOff>
      <xdr:row>15</xdr:row>
      <xdr:rowOff>111196</xdr:rowOff>
    </xdr:from>
    <xdr:to>
      <xdr:col>3</xdr:col>
      <xdr:colOff>299654</xdr:colOff>
      <xdr:row>17</xdr:row>
      <xdr:rowOff>80715</xdr:rowOff>
    </xdr:to>
    <xdr:sp macro="" textlink="">
      <xdr:nvSpPr>
        <xdr:cNvPr id="12" name="Rectangle: Rounded Corner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C3945853-15E0-4C21-8F13-1AFDB2E5A6B5}"/>
            </a:ext>
          </a:extLst>
        </xdr:cNvPr>
        <xdr:cNvSpPr/>
      </xdr:nvSpPr>
      <xdr:spPr>
        <a:xfrm>
          <a:off x="10094" y="2869636"/>
          <a:ext cx="2118360" cy="33527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May</a:t>
          </a:r>
        </a:p>
      </xdr:txBody>
    </xdr:sp>
    <xdr:clientData/>
  </xdr:twoCellAnchor>
  <xdr:twoCellAnchor>
    <xdr:from>
      <xdr:col>0</xdr:col>
      <xdr:colOff>3861</xdr:colOff>
      <xdr:row>18</xdr:row>
      <xdr:rowOff>90451</xdr:rowOff>
    </xdr:from>
    <xdr:to>
      <xdr:col>3</xdr:col>
      <xdr:colOff>293421</xdr:colOff>
      <xdr:row>20</xdr:row>
      <xdr:rowOff>59972</xdr:rowOff>
    </xdr:to>
    <xdr:sp macro="" textlink="">
      <xdr:nvSpPr>
        <xdr:cNvPr id="13" name="Rectangle: Rounded Corners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C806F0E-1CA4-460E-82AC-4DA5CDEE94C9}"/>
            </a:ext>
          </a:extLst>
        </xdr:cNvPr>
        <xdr:cNvSpPr/>
      </xdr:nvSpPr>
      <xdr:spPr>
        <a:xfrm>
          <a:off x="3861" y="3397531"/>
          <a:ext cx="2118360" cy="33528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June</a:t>
          </a:r>
        </a:p>
      </xdr:txBody>
    </xdr:sp>
    <xdr:clientData/>
  </xdr:twoCellAnchor>
  <xdr:twoCellAnchor>
    <xdr:from>
      <xdr:col>0</xdr:col>
      <xdr:colOff>3861</xdr:colOff>
      <xdr:row>21</xdr:row>
      <xdr:rowOff>58255</xdr:rowOff>
    </xdr:from>
    <xdr:to>
      <xdr:col>3</xdr:col>
      <xdr:colOff>293421</xdr:colOff>
      <xdr:row>23</xdr:row>
      <xdr:rowOff>30548</xdr:rowOff>
    </xdr:to>
    <xdr:sp macro="" textlink="">
      <xdr:nvSpPr>
        <xdr:cNvPr id="14" name="Rectangle: Rounded Corners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EFD7434-2AA3-4D2F-A9DB-148D69515AE7}"/>
            </a:ext>
          </a:extLst>
        </xdr:cNvPr>
        <xdr:cNvSpPr/>
      </xdr:nvSpPr>
      <xdr:spPr>
        <a:xfrm>
          <a:off x="3861" y="3913975"/>
          <a:ext cx="2118360" cy="33805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July</a:t>
          </a:r>
        </a:p>
      </xdr:txBody>
    </xdr:sp>
    <xdr:clientData/>
  </xdr:twoCellAnchor>
  <xdr:twoCellAnchor>
    <xdr:from>
      <xdr:col>0</xdr:col>
      <xdr:colOff>7123</xdr:colOff>
      <xdr:row>24</xdr:row>
      <xdr:rowOff>50002</xdr:rowOff>
    </xdr:from>
    <xdr:to>
      <xdr:col>3</xdr:col>
      <xdr:colOff>296683</xdr:colOff>
      <xdr:row>26</xdr:row>
      <xdr:rowOff>19524</xdr:rowOff>
    </xdr:to>
    <xdr:sp macro="" textlink="">
      <xdr:nvSpPr>
        <xdr:cNvPr id="15" name="Rectangle: Rounded Corners 1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6FE4C13-596A-4CA0-9D31-EE33BE9F2D11}"/>
            </a:ext>
          </a:extLst>
        </xdr:cNvPr>
        <xdr:cNvSpPr/>
      </xdr:nvSpPr>
      <xdr:spPr>
        <a:xfrm>
          <a:off x="7123" y="4454362"/>
          <a:ext cx="2118360" cy="33528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F782753-3366-4C3F-85BE-B5BF8CA1B1B4}"/>
            </a:ext>
          </a:extLst>
        </xdr:cNvPr>
        <xdr:cNvSpPr/>
      </xdr:nvSpPr>
      <xdr:spPr>
        <a:xfrm>
          <a:off x="18383839" y="10297"/>
          <a:ext cx="10767792" cy="546118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9AE786B-34C4-4DB1-9883-231E1232EBDC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18" name="TextBox 17">
          <a:extLst>
            <a:ext uri="{FF2B5EF4-FFF2-40B4-BE49-F238E27FC236}">
              <a16:creationId xmlns:a16="http://schemas.microsoft.com/office/drawing/2014/main" id="{247E20AC-1FAE-426E-8FE7-F6D5CAF6814E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  <a:ea typeface="Calibri"/>
              <a:cs typeface="Calibri"/>
            </a:rPr>
            <a:pPr algn="ctr"/>
            <a:t>01-Sep-2025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BA9FA7B2-5C66-4875-9F40-C04B64EE9969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20" name="TextBox 19">
          <a:extLst>
            <a:ext uri="{FF2B5EF4-FFF2-40B4-BE49-F238E27FC236}">
              <a16:creationId xmlns:a16="http://schemas.microsoft.com/office/drawing/2014/main" id="{D18314AB-C2D5-49DD-96C3-7C31C8E181C3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30-Sep-25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F2D36790-0FAE-4771-A48C-BC7AB511C021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4F923D04-B021-45DE-9EE6-6486442A0A3C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11</xdr:col>
      <xdr:colOff>320040</xdr:colOff>
      <xdr:row>2</xdr:row>
      <xdr:rowOff>152400</xdr:rowOff>
    </xdr:to>
    <xdr:pic>
      <xdr:nvPicPr>
        <xdr:cNvPr id="23" name="Graphic 22" descr="Magnifying glass with solid fill">
          <a:extLst>
            <a:ext uri="{FF2B5EF4-FFF2-40B4-BE49-F238E27FC236}">
              <a16:creationId xmlns:a16="http://schemas.microsoft.com/office/drawing/2014/main" id="{AE5423FE-D360-48F5-AA58-BF251F49B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21</xdr:col>
      <xdr:colOff>38100</xdr:colOff>
      <xdr:row>0</xdr:row>
      <xdr:rowOff>114300</xdr:rowOff>
    </xdr:from>
    <xdr:to>
      <xdr:col>26</xdr:col>
      <xdr:colOff>0</xdr:colOff>
      <xdr:row>2</xdr:row>
      <xdr:rowOff>68580</xdr:rowOff>
    </xdr:to>
    <xdr:sp macro="" textlink="$K$5">
      <xdr:nvSpPr>
        <xdr:cNvPr id="24" name="TextBox 23">
          <a:extLst>
            <a:ext uri="{FF2B5EF4-FFF2-40B4-BE49-F238E27FC236}">
              <a16:creationId xmlns:a16="http://schemas.microsoft.com/office/drawing/2014/main" id="{E5225703-A76C-4188-B1E4-FA4E59E701C6}"/>
            </a:ext>
          </a:extLst>
        </xdr:cNvPr>
        <xdr:cNvSpPr txBox="1"/>
      </xdr:nvSpPr>
      <xdr:spPr>
        <a:xfrm>
          <a:off x="10789920" y="114300"/>
          <a:ext cx="15697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September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25" name="TextBox 24">
          <a:extLst>
            <a:ext uri="{FF2B5EF4-FFF2-40B4-BE49-F238E27FC236}">
              <a16:creationId xmlns:a16="http://schemas.microsoft.com/office/drawing/2014/main" id="{4407598D-8C78-4F49-80CE-7B205848BEE8}"/>
            </a:ext>
          </a:extLst>
        </xdr:cNvPr>
        <xdr:cNvSpPr txBox="1"/>
      </xdr:nvSpPr>
      <xdr:spPr>
        <a:xfrm>
          <a:off x="13065759" y="143564"/>
          <a:ext cx="517610" cy="30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83604</xdr:colOff>
      <xdr:row>0</xdr:row>
      <xdr:rowOff>165651</xdr:rowOff>
    </xdr:from>
    <xdr:to>
      <xdr:col>32</xdr:col>
      <xdr:colOff>217853</xdr:colOff>
      <xdr:row>2</xdr:row>
      <xdr:rowOff>51418</xdr:rowOff>
    </xdr:to>
    <xdr:sp macro="" textlink="$M$5">
      <xdr:nvSpPr>
        <xdr:cNvPr id="26" name="TextBox 25">
          <a:extLst>
            <a:ext uri="{FF2B5EF4-FFF2-40B4-BE49-F238E27FC236}">
              <a16:creationId xmlns:a16="http://schemas.microsoft.com/office/drawing/2014/main" id="{776A84E4-6564-4AD5-9B31-D0564C7DCC50}"/>
            </a:ext>
          </a:extLst>
        </xdr:cNvPr>
        <xdr:cNvSpPr txBox="1"/>
      </xdr:nvSpPr>
      <xdr:spPr>
        <a:xfrm>
          <a:off x="13273824" y="165651"/>
          <a:ext cx="1101989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55218</xdr:colOff>
      <xdr:row>0</xdr:row>
      <xdr:rowOff>154609</xdr:rowOff>
    </xdr:from>
    <xdr:to>
      <xdr:col>36</xdr:col>
      <xdr:colOff>176695</xdr:colOff>
      <xdr:row>2</xdr:row>
      <xdr:rowOff>66261</xdr:rowOff>
    </xdr:to>
    <xdr:sp macro="" textlink="$M$5">
      <xdr:nvSpPr>
        <xdr:cNvPr id="27" name="TextBox 26">
          <a:extLst>
            <a:ext uri="{FF2B5EF4-FFF2-40B4-BE49-F238E27FC236}">
              <a16:creationId xmlns:a16="http://schemas.microsoft.com/office/drawing/2014/main" id="{DC645A8C-A29E-4520-A5C0-DAFB9E43E176}"/>
            </a:ext>
          </a:extLst>
        </xdr:cNvPr>
        <xdr:cNvSpPr txBox="1"/>
      </xdr:nvSpPr>
      <xdr:spPr>
        <a:xfrm>
          <a:off x="14578938" y="154609"/>
          <a:ext cx="936817" cy="277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8465B8D3-3F49-4A97-AED1-CEB615604D56}"/>
            </a:ext>
          </a:extLst>
        </xdr:cNvPr>
        <xdr:cNvSpPr txBox="1"/>
      </xdr:nvSpPr>
      <xdr:spPr>
        <a:xfrm>
          <a:off x="15605986" y="183321"/>
          <a:ext cx="1117008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F43042BA-F878-479A-8DA4-BA8558F737B4}"/>
            </a:ext>
          </a:extLst>
        </xdr:cNvPr>
        <xdr:cNvSpPr txBox="1"/>
      </xdr:nvSpPr>
      <xdr:spPr>
        <a:xfrm>
          <a:off x="14378829" y="182880"/>
          <a:ext cx="429813" cy="25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5592A8CA-0734-4E05-8A8F-37F512A99EE3}"/>
            </a:ext>
          </a:extLst>
        </xdr:cNvPr>
        <xdr:cNvSpPr txBox="1"/>
      </xdr:nvSpPr>
      <xdr:spPr>
        <a:xfrm>
          <a:off x="15570973" y="165653"/>
          <a:ext cx="381110" cy="261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B66E899-839A-4360-AA3C-BEBBD366016E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73673BB-FD0C-44DE-873B-B9B846DF5FF1}"/>
            </a:ext>
          </a:extLst>
        </xdr:cNvPr>
        <xdr:cNvSpPr/>
      </xdr:nvSpPr>
      <xdr:spPr>
        <a:xfrm>
          <a:off x="0" y="0"/>
          <a:ext cx="1836420" cy="69799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2178</xdr:colOff>
      <xdr:row>3</xdr:row>
      <xdr:rowOff>165316</xdr:rowOff>
    </xdr:from>
    <xdr:to>
      <xdr:col>3</xdr:col>
      <xdr:colOff>291738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94DA34-0DC3-47F2-9CFE-40492DADB748}"/>
            </a:ext>
          </a:extLst>
        </xdr:cNvPr>
        <xdr:cNvSpPr/>
      </xdr:nvSpPr>
      <xdr:spPr>
        <a:xfrm>
          <a:off x="2178" y="713956"/>
          <a:ext cx="2118360" cy="333434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Janaury</a:t>
          </a:r>
        </a:p>
      </xdr:txBody>
    </xdr:sp>
    <xdr:clientData/>
  </xdr:twoCellAnchor>
  <xdr:twoCellAnchor>
    <xdr:from>
      <xdr:col>0</xdr:col>
      <xdr:colOff>2472</xdr:colOff>
      <xdr:row>27</xdr:row>
      <xdr:rowOff>16394</xdr:rowOff>
    </xdr:from>
    <xdr:to>
      <xdr:col>3</xdr:col>
      <xdr:colOff>292032</xdr:colOff>
      <xdr:row>28</xdr:row>
      <xdr:rowOff>166022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9240668-2FFD-45D5-90AF-6CC05DD1B1AE}"/>
            </a:ext>
          </a:extLst>
        </xdr:cNvPr>
        <xdr:cNvSpPr/>
      </xdr:nvSpPr>
      <xdr:spPr>
        <a:xfrm>
          <a:off x="2472" y="4977014"/>
          <a:ext cx="2118360" cy="340128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September</a:t>
          </a:r>
        </a:p>
      </xdr:txBody>
    </xdr:sp>
    <xdr:clientData/>
  </xdr:twoCellAnchor>
  <xdr:twoCellAnchor>
    <xdr:from>
      <xdr:col>1</xdr:col>
      <xdr:colOff>164175</xdr:colOff>
      <xdr:row>29</xdr:row>
      <xdr:rowOff>157776</xdr:rowOff>
    </xdr:from>
    <xdr:to>
      <xdr:col>4</xdr:col>
      <xdr:colOff>453735</xdr:colOff>
      <xdr:row>31</xdr:row>
      <xdr:rowOff>122678</xdr:rowOff>
    </xdr:to>
    <xdr:sp macro="" textlink="">
      <xdr:nvSpPr>
        <xdr:cNvPr id="6" name="Rectangle: Rounded Corner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C582372-7408-4C71-8EAE-8A006C322197}"/>
            </a:ext>
          </a:extLst>
        </xdr:cNvPr>
        <xdr:cNvSpPr/>
      </xdr:nvSpPr>
      <xdr:spPr>
        <a:xfrm>
          <a:off x="773775" y="5491776"/>
          <a:ext cx="2118360" cy="330662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October</a:t>
          </a:r>
        </a:p>
      </xdr:txBody>
    </xdr:sp>
    <xdr:clientData/>
  </xdr:twoCellAnchor>
  <xdr:twoCellAnchor>
    <xdr:from>
      <xdr:col>0</xdr:col>
      <xdr:colOff>5541</xdr:colOff>
      <xdr:row>32</xdr:row>
      <xdr:rowOff>118684</xdr:rowOff>
    </xdr:from>
    <xdr:to>
      <xdr:col>3</xdr:col>
      <xdr:colOff>295101</xdr:colOff>
      <xdr:row>34</xdr:row>
      <xdr:rowOff>83586</xdr:rowOff>
    </xdr:to>
    <xdr:sp macro="" textlink="">
      <xdr:nvSpPr>
        <xdr:cNvPr id="7" name="Rectangle: Rounded Corner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7BC51E5-EE04-4EB5-9C71-0921582CD38D}"/>
            </a:ext>
          </a:extLst>
        </xdr:cNvPr>
        <xdr:cNvSpPr/>
      </xdr:nvSpPr>
      <xdr:spPr>
        <a:xfrm>
          <a:off x="5541" y="6001324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November</a:t>
          </a:r>
        </a:p>
      </xdr:txBody>
    </xdr:sp>
    <xdr:clientData/>
  </xdr:twoCellAnchor>
  <xdr:twoCellAnchor>
    <xdr:from>
      <xdr:col>0</xdr:col>
      <xdr:colOff>0</xdr:colOff>
      <xdr:row>35</xdr:row>
      <xdr:rowOff>54038</xdr:rowOff>
    </xdr:from>
    <xdr:to>
      <xdr:col>3</xdr:col>
      <xdr:colOff>289560</xdr:colOff>
      <xdr:row>37</xdr:row>
      <xdr:rowOff>18940</xdr:rowOff>
    </xdr:to>
    <xdr:sp macro="" textlink="">
      <xdr:nvSpPr>
        <xdr:cNvPr id="8" name="Rectangle: Rounded Corner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832F8CE-D63F-46CA-8CD7-EECA1D883958}"/>
            </a:ext>
          </a:extLst>
        </xdr:cNvPr>
        <xdr:cNvSpPr/>
      </xdr:nvSpPr>
      <xdr:spPr>
        <a:xfrm>
          <a:off x="0" y="6485318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December</a:t>
          </a:r>
        </a:p>
      </xdr:txBody>
    </xdr:sp>
    <xdr:clientData/>
  </xdr:twoCellAnchor>
  <xdr:twoCellAnchor>
    <xdr:from>
      <xdr:col>0</xdr:col>
      <xdr:colOff>3959</xdr:colOff>
      <xdr:row>6</xdr:row>
      <xdr:rowOff>164411</xdr:rowOff>
    </xdr:from>
    <xdr:to>
      <xdr:col>3</xdr:col>
      <xdr:colOff>293519</xdr:colOff>
      <xdr:row>8</xdr:row>
      <xdr:rowOff>128982</xdr:rowOff>
    </xdr:to>
    <xdr:sp macro="" textlink="">
      <xdr:nvSpPr>
        <xdr:cNvPr id="9" name="Rectangle: Rounded Corner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44241E5A-983F-4444-9420-CE5B07D703C1}"/>
            </a:ext>
          </a:extLst>
        </xdr:cNvPr>
        <xdr:cNvSpPr/>
      </xdr:nvSpPr>
      <xdr:spPr>
        <a:xfrm>
          <a:off x="3959" y="1269311"/>
          <a:ext cx="2118360" cy="33795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February</a:t>
          </a:r>
        </a:p>
      </xdr:txBody>
    </xdr:sp>
    <xdr:clientData/>
  </xdr:twoCellAnchor>
  <xdr:twoCellAnchor>
    <xdr:from>
      <xdr:col>0</xdr:col>
      <xdr:colOff>2277</xdr:colOff>
      <xdr:row>9</xdr:row>
      <xdr:rowOff>130970</xdr:rowOff>
    </xdr:from>
    <xdr:to>
      <xdr:col>3</xdr:col>
      <xdr:colOff>291837</xdr:colOff>
      <xdr:row>11</xdr:row>
      <xdr:rowOff>103590</xdr:rowOff>
    </xdr:to>
    <xdr:sp macro="" textlink="">
      <xdr:nvSpPr>
        <xdr:cNvPr id="10" name="Rectangle: Rounded Corner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13D7353-8075-4BD1-9C8B-B49A856176C8}"/>
            </a:ext>
          </a:extLst>
        </xdr:cNvPr>
        <xdr:cNvSpPr/>
      </xdr:nvSpPr>
      <xdr:spPr>
        <a:xfrm>
          <a:off x="2277" y="1792130"/>
          <a:ext cx="2118360" cy="33838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March</a:t>
          </a:r>
        </a:p>
      </xdr:txBody>
    </xdr:sp>
    <xdr:clientData/>
  </xdr:twoCellAnchor>
  <xdr:twoCellAnchor>
    <xdr:from>
      <xdr:col>0</xdr:col>
      <xdr:colOff>3564</xdr:colOff>
      <xdr:row>12</xdr:row>
      <xdr:rowOff>120276</xdr:rowOff>
    </xdr:from>
    <xdr:to>
      <xdr:col>3</xdr:col>
      <xdr:colOff>293124</xdr:colOff>
      <xdr:row>14</xdr:row>
      <xdr:rowOff>90125</xdr:rowOff>
    </xdr:to>
    <xdr:sp macro="" textlink="">
      <xdr:nvSpPr>
        <xdr:cNvPr id="11" name="Rectangle: Rounded Corner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CB449EA-5DC0-4895-9599-D58ABAD5FD31}"/>
            </a:ext>
          </a:extLst>
        </xdr:cNvPr>
        <xdr:cNvSpPr/>
      </xdr:nvSpPr>
      <xdr:spPr>
        <a:xfrm>
          <a:off x="3564" y="2330076"/>
          <a:ext cx="2118360" cy="33560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April</a:t>
          </a:r>
        </a:p>
      </xdr:txBody>
    </xdr:sp>
    <xdr:clientData/>
  </xdr:twoCellAnchor>
  <xdr:twoCellAnchor>
    <xdr:from>
      <xdr:col>0</xdr:col>
      <xdr:colOff>10094</xdr:colOff>
      <xdr:row>15</xdr:row>
      <xdr:rowOff>111196</xdr:rowOff>
    </xdr:from>
    <xdr:to>
      <xdr:col>3</xdr:col>
      <xdr:colOff>299654</xdr:colOff>
      <xdr:row>17</xdr:row>
      <xdr:rowOff>80715</xdr:rowOff>
    </xdr:to>
    <xdr:sp macro="" textlink="">
      <xdr:nvSpPr>
        <xdr:cNvPr id="12" name="Rectangle: Rounded Corner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51AD532-A771-48F7-9756-3EE95216F1B6}"/>
            </a:ext>
          </a:extLst>
        </xdr:cNvPr>
        <xdr:cNvSpPr/>
      </xdr:nvSpPr>
      <xdr:spPr>
        <a:xfrm>
          <a:off x="10094" y="2869636"/>
          <a:ext cx="2118360" cy="33527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May</a:t>
          </a:r>
        </a:p>
      </xdr:txBody>
    </xdr:sp>
    <xdr:clientData/>
  </xdr:twoCellAnchor>
  <xdr:twoCellAnchor>
    <xdr:from>
      <xdr:col>0</xdr:col>
      <xdr:colOff>3861</xdr:colOff>
      <xdr:row>18</xdr:row>
      <xdr:rowOff>90451</xdr:rowOff>
    </xdr:from>
    <xdr:to>
      <xdr:col>3</xdr:col>
      <xdr:colOff>293421</xdr:colOff>
      <xdr:row>20</xdr:row>
      <xdr:rowOff>59972</xdr:rowOff>
    </xdr:to>
    <xdr:sp macro="" textlink="">
      <xdr:nvSpPr>
        <xdr:cNvPr id="13" name="Rectangle: Rounded Corners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5FA48009-BE17-4267-B9A5-5A2FDBB6F14F}"/>
            </a:ext>
          </a:extLst>
        </xdr:cNvPr>
        <xdr:cNvSpPr/>
      </xdr:nvSpPr>
      <xdr:spPr>
        <a:xfrm>
          <a:off x="3861" y="3397531"/>
          <a:ext cx="2118360" cy="33528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June</a:t>
          </a:r>
        </a:p>
      </xdr:txBody>
    </xdr:sp>
    <xdr:clientData/>
  </xdr:twoCellAnchor>
  <xdr:twoCellAnchor>
    <xdr:from>
      <xdr:col>0</xdr:col>
      <xdr:colOff>3861</xdr:colOff>
      <xdr:row>21</xdr:row>
      <xdr:rowOff>58255</xdr:rowOff>
    </xdr:from>
    <xdr:to>
      <xdr:col>3</xdr:col>
      <xdr:colOff>293421</xdr:colOff>
      <xdr:row>23</xdr:row>
      <xdr:rowOff>30548</xdr:rowOff>
    </xdr:to>
    <xdr:sp macro="" textlink="">
      <xdr:nvSpPr>
        <xdr:cNvPr id="14" name="Rectangle: Rounded Corners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7606424-19D5-407D-A4B6-E08F43E45392}"/>
            </a:ext>
          </a:extLst>
        </xdr:cNvPr>
        <xdr:cNvSpPr/>
      </xdr:nvSpPr>
      <xdr:spPr>
        <a:xfrm>
          <a:off x="3861" y="3913975"/>
          <a:ext cx="2118360" cy="33805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July</a:t>
          </a:r>
        </a:p>
      </xdr:txBody>
    </xdr:sp>
    <xdr:clientData/>
  </xdr:twoCellAnchor>
  <xdr:twoCellAnchor>
    <xdr:from>
      <xdr:col>0</xdr:col>
      <xdr:colOff>7123</xdr:colOff>
      <xdr:row>24</xdr:row>
      <xdr:rowOff>50002</xdr:rowOff>
    </xdr:from>
    <xdr:to>
      <xdr:col>3</xdr:col>
      <xdr:colOff>296683</xdr:colOff>
      <xdr:row>26</xdr:row>
      <xdr:rowOff>19524</xdr:rowOff>
    </xdr:to>
    <xdr:sp macro="" textlink="">
      <xdr:nvSpPr>
        <xdr:cNvPr id="15" name="Rectangle: Rounded Corners 1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431A0AAA-0112-405A-81A4-F958566A91AF}"/>
            </a:ext>
          </a:extLst>
        </xdr:cNvPr>
        <xdr:cNvSpPr/>
      </xdr:nvSpPr>
      <xdr:spPr>
        <a:xfrm>
          <a:off x="7123" y="4454362"/>
          <a:ext cx="2118360" cy="33528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97F5EAC-5880-4CFE-8A2C-9C1923500F8C}"/>
            </a:ext>
          </a:extLst>
        </xdr:cNvPr>
        <xdr:cNvSpPr/>
      </xdr:nvSpPr>
      <xdr:spPr>
        <a:xfrm>
          <a:off x="18383839" y="10297"/>
          <a:ext cx="10767792" cy="546118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26B90CB-F4ED-44F5-B9C5-7FDEDAEB080E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18" name="TextBox 17">
          <a:extLst>
            <a:ext uri="{FF2B5EF4-FFF2-40B4-BE49-F238E27FC236}">
              <a16:creationId xmlns:a16="http://schemas.microsoft.com/office/drawing/2014/main" id="{BF2E30E0-01A7-471C-B1A0-919B63C61355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  <a:ea typeface="Calibri"/>
              <a:cs typeface="Calibri"/>
            </a:rPr>
            <a:pPr algn="ctr"/>
            <a:t>01-Oct-2025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D279A0D-1A0C-4017-9F7E-A214B9B92B35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20" name="TextBox 19">
          <a:extLst>
            <a:ext uri="{FF2B5EF4-FFF2-40B4-BE49-F238E27FC236}">
              <a16:creationId xmlns:a16="http://schemas.microsoft.com/office/drawing/2014/main" id="{EE0B5817-B6E2-439F-8942-75CEC26BF533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31-Oct-25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E03095D-7B8F-4426-B2EE-CDD38B847F5A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3E206A9-3D97-4736-800A-F5A528A55CD6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11</xdr:col>
      <xdr:colOff>320040</xdr:colOff>
      <xdr:row>2</xdr:row>
      <xdr:rowOff>152400</xdr:rowOff>
    </xdr:to>
    <xdr:pic>
      <xdr:nvPicPr>
        <xdr:cNvPr id="23" name="Graphic 22" descr="Magnifying glass with solid fill">
          <a:extLst>
            <a:ext uri="{FF2B5EF4-FFF2-40B4-BE49-F238E27FC236}">
              <a16:creationId xmlns:a16="http://schemas.microsoft.com/office/drawing/2014/main" id="{9677D69B-6A54-4B8B-B710-B75447A72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20</xdr:col>
      <xdr:colOff>167640</xdr:colOff>
      <xdr:row>0</xdr:row>
      <xdr:rowOff>114300</xdr:rowOff>
    </xdr:from>
    <xdr:to>
      <xdr:col>25</xdr:col>
      <xdr:colOff>243840</xdr:colOff>
      <xdr:row>2</xdr:row>
      <xdr:rowOff>68580</xdr:rowOff>
    </xdr:to>
    <xdr:sp macro="" textlink="$K$5">
      <xdr:nvSpPr>
        <xdr:cNvPr id="24" name="TextBox 23">
          <a:extLst>
            <a:ext uri="{FF2B5EF4-FFF2-40B4-BE49-F238E27FC236}">
              <a16:creationId xmlns:a16="http://schemas.microsoft.com/office/drawing/2014/main" id="{1309C343-D3E7-48F4-A162-D47178BCFAFB}"/>
            </a:ext>
          </a:extLst>
        </xdr:cNvPr>
        <xdr:cNvSpPr txBox="1"/>
      </xdr:nvSpPr>
      <xdr:spPr>
        <a:xfrm>
          <a:off x="10668000" y="114300"/>
          <a:ext cx="15697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October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25" name="TextBox 24">
          <a:extLst>
            <a:ext uri="{FF2B5EF4-FFF2-40B4-BE49-F238E27FC236}">
              <a16:creationId xmlns:a16="http://schemas.microsoft.com/office/drawing/2014/main" id="{7ACAA890-08E1-41CA-9A30-EA51E8F9EACB}"/>
            </a:ext>
          </a:extLst>
        </xdr:cNvPr>
        <xdr:cNvSpPr txBox="1"/>
      </xdr:nvSpPr>
      <xdr:spPr>
        <a:xfrm>
          <a:off x="13065759" y="143564"/>
          <a:ext cx="517610" cy="30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83604</xdr:colOff>
      <xdr:row>0</xdr:row>
      <xdr:rowOff>165651</xdr:rowOff>
    </xdr:from>
    <xdr:to>
      <xdr:col>32</xdr:col>
      <xdr:colOff>217853</xdr:colOff>
      <xdr:row>2</xdr:row>
      <xdr:rowOff>51418</xdr:rowOff>
    </xdr:to>
    <xdr:sp macro="" textlink="$M$5">
      <xdr:nvSpPr>
        <xdr:cNvPr id="26" name="TextBox 25">
          <a:extLst>
            <a:ext uri="{FF2B5EF4-FFF2-40B4-BE49-F238E27FC236}">
              <a16:creationId xmlns:a16="http://schemas.microsoft.com/office/drawing/2014/main" id="{7052C5F4-78D0-45ED-9FAD-A62AB6F54387}"/>
            </a:ext>
          </a:extLst>
        </xdr:cNvPr>
        <xdr:cNvSpPr txBox="1"/>
      </xdr:nvSpPr>
      <xdr:spPr>
        <a:xfrm>
          <a:off x="13273824" y="165651"/>
          <a:ext cx="1101989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55218</xdr:colOff>
      <xdr:row>0</xdr:row>
      <xdr:rowOff>154609</xdr:rowOff>
    </xdr:from>
    <xdr:to>
      <xdr:col>36</xdr:col>
      <xdr:colOff>176695</xdr:colOff>
      <xdr:row>2</xdr:row>
      <xdr:rowOff>66261</xdr:rowOff>
    </xdr:to>
    <xdr:sp macro="" textlink="$M$5">
      <xdr:nvSpPr>
        <xdr:cNvPr id="27" name="TextBox 26">
          <a:extLst>
            <a:ext uri="{FF2B5EF4-FFF2-40B4-BE49-F238E27FC236}">
              <a16:creationId xmlns:a16="http://schemas.microsoft.com/office/drawing/2014/main" id="{2129E89E-9888-4817-AC0E-B3B87AE8FA95}"/>
            </a:ext>
          </a:extLst>
        </xdr:cNvPr>
        <xdr:cNvSpPr txBox="1"/>
      </xdr:nvSpPr>
      <xdr:spPr>
        <a:xfrm>
          <a:off x="14578938" y="154609"/>
          <a:ext cx="936817" cy="277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7B2C643F-09D9-403C-8161-C7A584284474}"/>
            </a:ext>
          </a:extLst>
        </xdr:cNvPr>
        <xdr:cNvSpPr txBox="1"/>
      </xdr:nvSpPr>
      <xdr:spPr>
        <a:xfrm>
          <a:off x="15605986" y="183321"/>
          <a:ext cx="1117008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5BEB4234-2FFB-48E8-A0FD-D26563DEDF1F}"/>
            </a:ext>
          </a:extLst>
        </xdr:cNvPr>
        <xdr:cNvSpPr txBox="1"/>
      </xdr:nvSpPr>
      <xdr:spPr>
        <a:xfrm>
          <a:off x="14378829" y="182880"/>
          <a:ext cx="429813" cy="25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7C5F283A-E9C3-405B-A963-5B93636B677D}"/>
            </a:ext>
          </a:extLst>
        </xdr:cNvPr>
        <xdr:cNvSpPr txBox="1"/>
      </xdr:nvSpPr>
      <xdr:spPr>
        <a:xfrm>
          <a:off x="15570973" y="165653"/>
          <a:ext cx="381110" cy="261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FE465D9-ABAD-43FF-A51C-355829D18CA3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BE7625A-F9FA-49CC-90F0-50B902E0467F}"/>
            </a:ext>
          </a:extLst>
        </xdr:cNvPr>
        <xdr:cNvSpPr/>
      </xdr:nvSpPr>
      <xdr:spPr>
        <a:xfrm>
          <a:off x="0" y="0"/>
          <a:ext cx="1836420" cy="69799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9796</xdr:colOff>
      <xdr:row>3</xdr:row>
      <xdr:rowOff>165316</xdr:rowOff>
    </xdr:from>
    <xdr:to>
      <xdr:col>3</xdr:col>
      <xdr:colOff>299356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99A45C1-B7F8-4FD1-947C-2A218BCEA3C9}"/>
            </a:ext>
          </a:extLst>
        </xdr:cNvPr>
        <xdr:cNvSpPr/>
      </xdr:nvSpPr>
      <xdr:spPr>
        <a:xfrm>
          <a:off x="9796" y="720487"/>
          <a:ext cx="2118360" cy="33778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Janaury</a:t>
          </a:r>
        </a:p>
      </xdr:txBody>
    </xdr:sp>
    <xdr:clientData/>
  </xdr:twoCellAnchor>
  <xdr:twoCellAnchor>
    <xdr:from>
      <xdr:col>0</xdr:col>
      <xdr:colOff>2472</xdr:colOff>
      <xdr:row>27</xdr:row>
      <xdr:rowOff>16394</xdr:rowOff>
    </xdr:from>
    <xdr:to>
      <xdr:col>3</xdr:col>
      <xdr:colOff>292032</xdr:colOff>
      <xdr:row>28</xdr:row>
      <xdr:rowOff>166022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CA67987-4233-4542-B642-A4CA30D8CD19}"/>
            </a:ext>
          </a:extLst>
        </xdr:cNvPr>
        <xdr:cNvSpPr/>
      </xdr:nvSpPr>
      <xdr:spPr>
        <a:xfrm>
          <a:off x="2472" y="4977014"/>
          <a:ext cx="2118360" cy="340128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September</a:t>
          </a:r>
        </a:p>
      </xdr:txBody>
    </xdr:sp>
    <xdr:clientData/>
  </xdr:twoCellAnchor>
  <xdr:twoCellAnchor>
    <xdr:from>
      <xdr:col>0</xdr:col>
      <xdr:colOff>11775</xdr:colOff>
      <xdr:row>29</xdr:row>
      <xdr:rowOff>157776</xdr:rowOff>
    </xdr:from>
    <xdr:to>
      <xdr:col>3</xdr:col>
      <xdr:colOff>301335</xdr:colOff>
      <xdr:row>31</xdr:row>
      <xdr:rowOff>122678</xdr:rowOff>
    </xdr:to>
    <xdr:sp macro="" textlink="">
      <xdr:nvSpPr>
        <xdr:cNvPr id="6" name="Rectangle: Rounded Corner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BA9E0C6-DCCE-433B-BA36-21B6D8D8E53E}"/>
            </a:ext>
          </a:extLst>
        </xdr:cNvPr>
        <xdr:cNvSpPr/>
      </xdr:nvSpPr>
      <xdr:spPr>
        <a:xfrm>
          <a:off x="11775" y="5491776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October</a:t>
          </a:r>
        </a:p>
      </xdr:txBody>
    </xdr:sp>
    <xdr:clientData/>
  </xdr:twoCellAnchor>
  <xdr:twoCellAnchor>
    <xdr:from>
      <xdr:col>1</xdr:col>
      <xdr:colOff>168827</xdr:colOff>
      <xdr:row>32</xdr:row>
      <xdr:rowOff>118684</xdr:rowOff>
    </xdr:from>
    <xdr:to>
      <xdr:col>4</xdr:col>
      <xdr:colOff>458387</xdr:colOff>
      <xdr:row>34</xdr:row>
      <xdr:rowOff>83586</xdr:rowOff>
    </xdr:to>
    <xdr:sp macro="" textlink="">
      <xdr:nvSpPr>
        <xdr:cNvPr id="7" name="Rectangle: Rounded Corner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EC88B831-F8FF-4921-BF5C-89DD6350987F}"/>
            </a:ext>
          </a:extLst>
        </xdr:cNvPr>
        <xdr:cNvSpPr/>
      </xdr:nvSpPr>
      <xdr:spPr>
        <a:xfrm>
          <a:off x="778427" y="6084055"/>
          <a:ext cx="2118360" cy="33501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November</a:t>
          </a:r>
        </a:p>
      </xdr:txBody>
    </xdr:sp>
    <xdr:clientData/>
  </xdr:twoCellAnchor>
  <xdr:twoCellAnchor>
    <xdr:from>
      <xdr:col>0</xdr:col>
      <xdr:colOff>0</xdr:colOff>
      <xdr:row>35</xdr:row>
      <xdr:rowOff>54038</xdr:rowOff>
    </xdr:from>
    <xdr:to>
      <xdr:col>3</xdr:col>
      <xdr:colOff>289560</xdr:colOff>
      <xdr:row>37</xdr:row>
      <xdr:rowOff>18940</xdr:rowOff>
    </xdr:to>
    <xdr:sp macro="" textlink="">
      <xdr:nvSpPr>
        <xdr:cNvPr id="8" name="Rectangle: Rounded Corner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509C8CE-363E-4C4E-B2F8-5F8162578131}"/>
            </a:ext>
          </a:extLst>
        </xdr:cNvPr>
        <xdr:cNvSpPr/>
      </xdr:nvSpPr>
      <xdr:spPr>
        <a:xfrm>
          <a:off x="0" y="6485318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December</a:t>
          </a:r>
        </a:p>
      </xdr:txBody>
    </xdr:sp>
    <xdr:clientData/>
  </xdr:twoCellAnchor>
  <xdr:twoCellAnchor>
    <xdr:from>
      <xdr:col>0</xdr:col>
      <xdr:colOff>3959</xdr:colOff>
      <xdr:row>6</xdr:row>
      <xdr:rowOff>164411</xdr:rowOff>
    </xdr:from>
    <xdr:to>
      <xdr:col>3</xdr:col>
      <xdr:colOff>293519</xdr:colOff>
      <xdr:row>8</xdr:row>
      <xdr:rowOff>128982</xdr:rowOff>
    </xdr:to>
    <xdr:sp macro="" textlink="">
      <xdr:nvSpPr>
        <xdr:cNvPr id="9" name="Rectangle: Rounded Corner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CF11092-8966-434D-8D3A-0B2531490657}"/>
            </a:ext>
          </a:extLst>
        </xdr:cNvPr>
        <xdr:cNvSpPr/>
      </xdr:nvSpPr>
      <xdr:spPr>
        <a:xfrm>
          <a:off x="3959" y="1269311"/>
          <a:ext cx="2118360" cy="33795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February</a:t>
          </a:r>
        </a:p>
      </xdr:txBody>
    </xdr:sp>
    <xdr:clientData/>
  </xdr:twoCellAnchor>
  <xdr:twoCellAnchor>
    <xdr:from>
      <xdr:col>0</xdr:col>
      <xdr:colOff>2277</xdr:colOff>
      <xdr:row>9</xdr:row>
      <xdr:rowOff>130970</xdr:rowOff>
    </xdr:from>
    <xdr:to>
      <xdr:col>3</xdr:col>
      <xdr:colOff>291837</xdr:colOff>
      <xdr:row>11</xdr:row>
      <xdr:rowOff>103590</xdr:rowOff>
    </xdr:to>
    <xdr:sp macro="" textlink="">
      <xdr:nvSpPr>
        <xdr:cNvPr id="10" name="Rectangle: Rounded Corner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75F53DB-D957-460C-9FD8-E073710EFD50}"/>
            </a:ext>
          </a:extLst>
        </xdr:cNvPr>
        <xdr:cNvSpPr/>
      </xdr:nvSpPr>
      <xdr:spPr>
        <a:xfrm>
          <a:off x="2277" y="1792130"/>
          <a:ext cx="2118360" cy="33838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March</a:t>
          </a:r>
        </a:p>
      </xdr:txBody>
    </xdr:sp>
    <xdr:clientData/>
  </xdr:twoCellAnchor>
  <xdr:twoCellAnchor>
    <xdr:from>
      <xdr:col>0</xdr:col>
      <xdr:colOff>3564</xdr:colOff>
      <xdr:row>12</xdr:row>
      <xdr:rowOff>120276</xdr:rowOff>
    </xdr:from>
    <xdr:to>
      <xdr:col>3</xdr:col>
      <xdr:colOff>293124</xdr:colOff>
      <xdr:row>14</xdr:row>
      <xdr:rowOff>90125</xdr:rowOff>
    </xdr:to>
    <xdr:sp macro="" textlink="">
      <xdr:nvSpPr>
        <xdr:cNvPr id="11" name="Rectangle: Rounded Corner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83E411E-1782-46C7-BB9D-6FF8DFB499BB}"/>
            </a:ext>
          </a:extLst>
        </xdr:cNvPr>
        <xdr:cNvSpPr/>
      </xdr:nvSpPr>
      <xdr:spPr>
        <a:xfrm>
          <a:off x="3564" y="2330076"/>
          <a:ext cx="2118360" cy="33560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April</a:t>
          </a:r>
        </a:p>
      </xdr:txBody>
    </xdr:sp>
    <xdr:clientData/>
  </xdr:twoCellAnchor>
  <xdr:twoCellAnchor>
    <xdr:from>
      <xdr:col>0</xdr:col>
      <xdr:colOff>10094</xdr:colOff>
      <xdr:row>15</xdr:row>
      <xdr:rowOff>111196</xdr:rowOff>
    </xdr:from>
    <xdr:to>
      <xdr:col>3</xdr:col>
      <xdr:colOff>299654</xdr:colOff>
      <xdr:row>17</xdr:row>
      <xdr:rowOff>80715</xdr:rowOff>
    </xdr:to>
    <xdr:sp macro="" textlink="">
      <xdr:nvSpPr>
        <xdr:cNvPr id="12" name="Rectangle: Rounded Corner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458DDCE-D754-4543-B630-F7E87859D43B}"/>
            </a:ext>
          </a:extLst>
        </xdr:cNvPr>
        <xdr:cNvSpPr/>
      </xdr:nvSpPr>
      <xdr:spPr>
        <a:xfrm>
          <a:off x="10094" y="2869636"/>
          <a:ext cx="2118360" cy="33527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May</a:t>
          </a:r>
        </a:p>
      </xdr:txBody>
    </xdr:sp>
    <xdr:clientData/>
  </xdr:twoCellAnchor>
  <xdr:twoCellAnchor>
    <xdr:from>
      <xdr:col>0</xdr:col>
      <xdr:colOff>3861</xdr:colOff>
      <xdr:row>18</xdr:row>
      <xdr:rowOff>90451</xdr:rowOff>
    </xdr:from>
    <xdr:to>
      <xdr:col>3</xdr:col>
      <xdr:colOff>293421</xdr:colOff>
      <xdr:row>20</xdr:row>
      <xdr:rowOff>59972</xdr:rowOff>
    </xdr:to>
    <xdr:sp macro="" textlink="">
      <xdr:nvSpPr>
        <xdr:cNvPr id="13" name="Rectangle: Rounded Corners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4B22442-4F5D-4B96-A1F0-04162D10D887}"/>
            </a:ext>
          </a:extLst>
        </xdr:cNvPr>
        <xdr:cNvSpPr/>
      </xdr:nvSpPr>
      <xdr:spPr>
        <a:xfrm>
          <a:off x="3861" y="3397531"/>
          <a:ext cx="2118360" cy="33528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June</a:t>
          </a:r>
        </a:p>
      </xdr:txBody>
    </xdr:sp>
    <xdr:clientData/>
  </xdr:twoCellAnchor>
  <xdr:twoCellAnchor>
    <xdr:from>
      <xdr:col>0</xdr:col>
      <xdr:colOff>3861</xdr:colOff>
      <xdr:row>21</xdr:row>
      <xdr:rowOff>58255</xdr:rowOff>
    </xdr:from>
    <xdr:to>
      <xdr:col>3</xdr:col>
      <xdr:colOff>293421</xdr:colOff>
      <xdr:row>23</xdr:row>
      <xdr:rowOff>30548</xdr:rowOff>
    </xdr:to>
    <xdr:sp macro="" textlink="">
      <xdr:nvSpPr>
        <xdr:cNvPr id="14" name="Rectangle: Rounded Corners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E9F0EFCC-7613-406E-AE58-240D0B9924F0}"/>
            </a:ext>
          </a:extLst>
        </xdr:cNvPr>
        <xdr:cNvSpPr/>
      </xdr:nvSpPr>
      <xdr:spPr>
        <a:xfrm>
          <a:off x="3861" y="3913975"/>
          <a:ext cx="2118360" cy="33805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July</a:t>
          </a:r>
        </a:p>
      </xdr:txBody>
    </xdr:sp>
    <xdr:clientData/>
  </xdr:twoCellAnchor>
  <xdr:twoCellAnchor>
    <xdr:from>
      <xdr:col>0</xdr:col>
      <xdr:colOff>7123</xdr:colOff>
      <xdr:row>24</xdr:row>
      <xdr:rowOff>50002</xdr:rowOff>
    </xdr:from>
    <xdr:to>
      <xdr:col>3</xdr:col>
      <xdr:colOff>296683</xdr:colOff>
      <xdr:row>26</xdr:row>
      <xdr:rowOff>19524</xdr:rowOff>
    </xdr:to>
    <xdr:sp macro="" textlink="">
      <xdr:nvSpPr>
        <xdr:cNvPr id="15" name="Rectangle: Rounded Corners 1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72AA583D-9211-4E07-94A0-F806773AD1F2}"/>
            </a:ext>
          </a:extLst>
        </xdr:cNvPr>
        <xdr:cNvSpPr/>
      </xdr:nvSpPr>
      <xdr:spPr>
        <a:xfrm>
          <a:off x="7123" y="4454362"/>
          <a:ext cx="2118360" cy="33528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A39B73D-C5F7-46D4-9614-13CC1FCBC49B}"/>
            </a:ext>
          </a:extLst>
        </xdr:cNvPr>
        <xdr:cNvSpPr/>
      </xdr:nvSpPr>
      <xdr:spPr>
        <a:xfrm>
          <a:off x="18383839" y="10297"/>
          <a:ext cx="10767792" cy="546118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D15CE98-B500-481B-8CAB-6261D463D896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18" name="TextBox 17">
          <a:extLst>
            <a:ext uri="{FF2B5EF4-FFF2-40B4-BE49-F238E27FC236}">
              <a16:creationId xmlns:a16="http://schemas.microsoft.com/office/drawing/2014/main" id="{E57F26D8-B970-468C-9B31-BCD30CDF5C4A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  <a:ea typeface="Calibri"/>
              <a:cs typeface="Calibri"/>
            </a:rPr>
            <a:pPr algn="ctr"/>
            <a:t>01-Nov-2025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114D1C85-E57F-4E4E-9F9B-828E615008A0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20" name="TextBox 19">
          <a:extLst>
            <a:ext uri="{FF2B5EF4-FFF2-40B4-BE49-F238E27FC236}">
              <a16:creationId xmlns:a16="http://schemas.microsoft.com/office/drawing/2014/main" id="{52ED695A-B47A-4B07-B6D2-D15856B73741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30-Nov-25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9897711-DC01-4FC5-B285-7B66053CEE2A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1DC0788F-9154-4F67-A8E8-644C23D71420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11</xdr:col>
      <xdr:colOff>320040</xdr:colOff>
      <xdr:row>2</xdr:row>
      <xdr:rowOff>152400</xdr:rowOff>
    </xdr:to>
    <xdr:pic>
      <xdr:nvPicPr>
        <xdr:cNvPr id="23" name="Graphic 22" descr="Magnifying glass with solid fill">
          <a:extLst>
            <a:ext uri="{FF2B5EF4-FFF2-40B4-BE49-F238E27FC236}">
              <a16:creationId xmlns:a16="http://schemas.microsoft.com/office/drawing/2014/main" id="{6D349C90-7530-4F11-9919-D0DC8BDD4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20</xdr:col>
      <xdr:colOff>243840</xdr:colOff>
      <xdr:row>0</xdr:row>
      <xdr:rowOff>114300</xdr:rowOff>
    </xdr:from>
    <xdr:to>
      <xdr:col>25</xdr:col>
      <xdr:colOff>320040</xdr:colOff>
      <xdr:row>2</xdr:row>
      <xdr:rowOff>68580</xdr:rowOff>
    </xdr:to>
    <xdr:sp macro="" textlink="$K$5">
      <xdr:nvSpPr>
        <xdr:cNvPr id="24" name="TextBox 23">
          <a:extLst>
            <a:ext uri="{FF2B5EF4-FFF2-40B4-BE49-F238E27FC236}">
              <a16:creationId xmlns:a16="http://schemas.microsoft.com/office/drawing/2014/main" id="{BCB23FA7-C0CA-40D7-B787-614C35AC6F30}"/>
            </a:ext>
          </a:extLst>
        </xdr:cNvPr>
        <xdr:cNvSpPr txBox="1"/>
      </xdr:nvSpPr>
      <xdr:spPr>
        <a:xfrm>
          <a:off x="10744200" y="114300"/>
          <a:ext cx="15697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November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25" name="TextBox 24">
          <a:extLst>
            <a:ext uri="{FF2B5EF4-FFF2-40B4-BE49-F238E27FC236}">
              <a16:creationId xmlns:a16="http://schemas.microsoft.com/office/drawing/2014/main" id="{D4D81D1D-E228-43EE-877F-40D691458432}"/>
            </a:ext>
          </a:extLst>
        </xdr:cNvPr>
        <xdr:cNvSpPr txBox="1"/>
      </xdr:nvSpPr>
      <xdr:spPr>
        <a:xfrm>
          <a:off x="13065759" y="143564"/>
          <a:ext cx="517610" cy="30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83604</xdr:colOff>
      <xdr:row>0</xdr:row>
      <xdr:rowOff>165651</xdr:rowOff>
    </xdr:from>
    <xdr:to>
      <xdr:col>32</xdr:col>
      <xdr:colOff>217853</xdr:colOff>
      <xdr:row>2</xdr:row>
      <xdr:rowOff>51418</xdr:rowOff>
    </xdr:to>
    <xdr:sp macro="" textlink="$M$5">
      <xdr:nvSpPr>
        <xdr:cNvPr id="26" name="TextBox 25">
          <a:extLst>
            <a:ext uri="{FF2B5EF4-FFF2-40B4-BE49-F238E27FC236}">
              <a16:creationId xmlns:a16="http://schemas.microsoft.com/office/drawing/2014/main" id="{C139D39E-F270-448F-B806-933EECBAE349}"/>
            </a:ext>
          </a:extLst>
        </xdr:cNvPr>
        <xdr:cNvSpPr txBox="1"/>
      </xdr:nvSpPr>
      <xdr:spPr>
        <a:xfrm>
          <a:off x="13273824" y="165651"/>
          <a:ext cx="1101989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55218</xdr:colOff>
      <xdr:row>0</xdr:row>
      <xdr:rowOff>154609</xdr:rowOff>
    </xdr:from>
    <xdr:to>
      <xdr:col>36</xdr:col>
      <xdr:colOff>176695</xdr:colOff>
      <xdr:row>2</xdr:row>
      <xdr:rowOff>66261</xdr:rowOff>
    </xdr:to>
    <xdr:sp macro="" textlink="$M$5">
      <xdr:nvSpPr>
        <xdr:cNvPr id="27" name="TextBox 26">
          <a:extLst>
            <a:ext uri="{FF2B5EF4-FFF2-40B4-BE49-F238E27FC236}">
              <a16:creationId xmlns:a16="http://schemas.microsoft.com/office/drawing/2014/main" id="{D6CF0A0D-2D12-4843-AC35-4F70F3F6C4F0}"/>
            </a:ext>
          </a:extLst>
        </xdr:cNvPr>
        <xdr:cNvSpPr txBox="1"/>
      </xdr:nvSpPr>
      <xdr:spPr>
        <a:xfrm>
          <a:off x="14578938" y="154609"/>
          <a:ext cx="936817" cy="277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D49C1F57-E051-425F-9281-A3FB550BC02D}"/>
            </a:ext>
          </a:extLst>
        </xdr:cNvPr>
        <xdr:cNvSpPr txBox="1"/>
      </xdr:nvSpPr>
      <xdr:spPr>
        <a:xfrm>
          <a:off x="15605986" y="183321"/>
          <a:ext cx="1117008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6B607FAE-FF9B-4AF5-BB6B-640B5C531A96}"/>
            </a:ext>
          </a:extLst>
        </xdr:cNvPr>
        <xdr:cNvSpPr txBox="1"/>
      </xdr:nvSpPr>
      <xdr:spPr>
        <a:xfrm>
          <a:off x="14378829" y="182880"/>
          <a:ext cx="429813" cy="25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5D381EE4-AE8D-4DC7-9E22-9146E4AC58F2}"/>
            </a:ext>
          </a:extLst>
        </xdr:cNvPr>
        <xdr:cNvSpPr txBox="1"/>
      </xdr:nvSpPr>
      <xdr:spPr>
        <a:xfrm>
          <a:off x="15570973" y="165653"/>
          <a:ext cx="381110" cy="261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10886</xdr:colOff>
      <xdr:row>0</xdr:row>
      <xdr:rowOff>0</xdr:rowOff>
    </xdr:from>
    <xdr:to>
      <xdr:col>43</xdr:col>
      <xdr:colOff>22860</xdr:colOff>
      <xdr:row>3</xdr:row>
      <xdr:rowOff>6145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E3276A23-2471-444C-A87E-BCAC815FDB71}"/>
            </a:ext>
          </a:extLst>
        </xdr:cNvPr>
        <xdr:cNvSpPr/>
      </xdr:nvSpPr>
      <xdr:spPr>
        <a:xfrm>
          <a:off x="1839686" y="0"/>
          <a:ext cx="15975874" cy="55478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3</xdr:col>
      <xdr:colOff>7620</xdr:colOff>
      <xdr:row>38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50D7EEB-3B92-4BBD-9403-6956364A5E5C}"/>
            </a:ext>
          </a:extLst>
        </xdr:cNvPr>
        <xdr:cNvSpPr/>
      </xdr:nvSpPr>
      <xdr:spPr>
        <a:xfrm>
          <a:off x="0" y="0"/>
          <a:ext cx="1836420" cy="69799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2178</xdr:colOff>
      <xdr:row>3</xdr:row>
      <xdr:rowOff>165316</xdr:rowOff>
    </xdr:from>
    <xdr:to>
      <xdr:col>3</xdr:col>
      <xdr:colOff>291738</xdr:colOff>
      <xdr:row>5</xdr:row>
      <xdr:rowOff>132990</xdr:rowOff>
    </xdr:to>
    <xdr:sp macro="" textlink="">
      <xdr:nvSpPr>
        <xdr:cNvPr id="4" name="Rectangle: Rounded Corner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7E4343D-ADDD-4B22-AAC1-AEFADA40393B}"/>
            </a:ext>
          </a:extLst>
        </xdr:cNvPr>
        <xdr:cNvSpPr/>
      </xdr:nvSpPr>
      <xdr:spPr>
        <a:xfrm>
          <a:off x="2178" y="713956"/>
          <a:ext cx="2118360" cy="333434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Janaury</a:t>
          </a:r>
        </a:p>
      </xdr:txBody>
    </xdr:sp>
    <xdr:clientData/>
  </xdr:twoCellAnchor>
  <xdr:twoCellAnchor>
    <xdr:from>
      <xdr:col>0</xdr:col>
      <xdr:colOff>2472</xdr:colOff>
      <xdr:row>27</xdr:row>
      <xdr:rowOff>16394</xdr:rowOff>
    </xdr:from>
    <xdr:to>
      <xdr:col>3</xdr:col>
      <xdr:colOff>292032</xdr:colOff>
      <xdr:row>28</xdr:row>
      <xdr:rowOff>166022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8B2E644-5CA0-4127-8637-E1BED59618ED}"/>
            </a:ext>
          </a:extLst>
        </xdr:cNvPr>
        <xdr:cNvSpPr/>
      </xdr:nvSpPr>
      <xdr:spPr>
        <a:xfrm>
          <a:off x="2472" y="4977014"/>
          <a:ext cx="2118360" cy="340128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September</a:t>
          </a:r>
        </a:p>
      </xdr:txBody>
    </xdr:sp>
    <xdr:clientData/>
  </xdr:twoCellAnchor>
  <xdr:twoCellAnchor>
    <xdr:from>
      <xdr:col>0</xdr:col>
      <xdr:colOff>11775</xdr:colOff>
      <xdr:row>29</xdr:row>
      <xdr:rowOff>157776</xdr:rowOff>
    </xdr:from>
    <xdr:to>
      <xdr:col>3</xdr:col>
      <xdr:colOff>301335</xdr:colOff>
      <xdr:row>31</xdr:row>
      <xdr:rowOff>122678</xdr:rowOff>
    </xdr:to>
    <xdr:sp macro="" textlink="">
      <xdr:nvSpPr>
        <xdr:cNvPr id="6" name="Rectangle: Rounded Corner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9854A8F-E2BA-487C-AD9D-4AE28C739090}"/>
            </a:ext>
          </a:extLst>
        </xdr:cNvPr>
        <xdr:cNvSpPr/>
      </xdr:nvSpPr>
      <xdr:spPr>
        <a:xfrm>
          <a:off x="11775" y="5491776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October</a:t>
          </a:r>
        </a:p>
      </xdr:txBody>
    </xdr:sp>
    <xdr:clientData/>
  </xdr:twoCellAnchor>
  <xdr:twoCellAnchor>
    <xdr:from>
      <xdr:col>0</xdr:col>
      <xdr:colOff>5541</xdr:colOff>
      <xdr:row>32</xdr:row>
      <xdr:rowOff>118684</xdr:rowOff>
    </xdr:from>
    <xdr:to>
      <xdr:col>3</xdr:col>
      <xdr:colOff>295101</xdr:colOff>
      <xdr:row>34</xdr:row>
      <xdr:rowOff>83586</xdr:rowOff>
    </xdr:to>
    <xdr:sp macro="" textlink="">
      <xdr:nvSpPr>
        <xdr:cNvPr id="7" name="Rectangle: Rounded Corners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838E172-7DCF-40CF-91FF-8E3E21C68901}"/>
            </a:ext>
          </a:extLst>
        </xdr:cNvPr>
        <xdr:cNvSpPr/>
      </xdr:nvSpPr>
      <xdr:spPr>
        <a:xfrm>
          <a:off x="5541" y="6001324"/>
          <a:ext cx="2118360" cy="33066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November</a:t>
          </a:r>
        </a:p>
      </xdr:txBody>
    </xdr:sp>
    <xdr:clientData/>
  </xdr:twoCellAnchor>
  <xdr:twoCellAnchor>
    <xdr:from>
      <xdr:col>1</xdr:col>
      <xdr:colOff>160020</xdr:colOff>
      <xdr:row>35</xdr:row>
      <xdr:rowOff>54038</xdr:rowOff>
    </xdr:from>
    <xdr:to>
      <xdr:col>4</xdr:col>
      <xdr:colOff>449580</xdr:colOff>
      <xdr:row>37</xdr:row>
      <xdr:rowOff>18940</xdr:rowOff>
    </xdr:to>
    <xdr:sp macro="" textlink="">
      <xdr:nvSpPr>
        <xdr:cNvPr id="8" name="Rectangle: Rounded Corners 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6F1ECBE-B35D-461D-820D-8072E1FAD436}"/>
            </a:ext>
          </a:extLst>
        </xdr:cNvPr>
        <xdr:cNvSpPr/>
      </xdr:nvSpPr>
      <xdr:spPr>
        <a:xfrm>
          <a:off x="769620" y="6485318"/>
          <a:ext cx="2118360" cy="330662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tx1">
                  <a:lumMod val="85000"/>
                  <a:lumOff val="1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December</a:t>
          </a:r>
        </a:p>
      </xdr:txBody>
    </xdr:sp>
    <xdr:clientData/>
  </xdr:twoCellAnchor>
  <xdr:twoCellAnchor>
    <xdr:from>
      <xdr:col>0</xdr:col>
      <xdr:colOff>3959</xdr:colOff>
      <xdr:row>6</xdr:row>
      <xdr:rowOff>164411</xdr:rowOff>
    </xdr:from>
    <xdr:to>
      <xdr:col>3</xdr:col>
      <xdr:colOff>293519</xdr:colOff>
      <xdr:row>8</xdr:row>
      <xdr:rowOff>128982</xdr:rowOff>
    </xdr:to>
    <xdr:sp macro="" textlink="">
      <xdr:nvSpPr>
        <xdr:cNvPr id="9" name="Rectangle: Rounded Corners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546DD3D-86D4-4836-9B24-50B8BFE6F7EC}"/>
            </a:ext>
          </a:extLst>
        </xdr:cNvPr>
        <xdr:cNvSpPr/>
      </xdr:nvSpPr>
      <xdr:spPr>
        <a:xfrm>
          <a:off x="3959" y="1269311"/>
          <a:ext cx="2118360" cy="33795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  <a:cs typeface="+mn-cs"/>
            </a:rPr>
            <a:t>February</a:t>
          </a:r>
        </a:p>
      </xdr:txBody>
    </xdr:sp>
    <xdr:clientData/>
  </xdr:twoCellAnchor>
  <xdr:twoCellAnchor>
    <xdr:from>
      <xdr:col>0</xdr:col>
      <xdr:colOff>2277</xdr:colOff>
      <xdr:row>9</xdr:row>
      <xdr:rowOff>130970</xdr:rowOff>
    </xdr:from>
    <xdr:to>
      <xdr:col>3</xdr:col>
      <xdr:colOff>291837</xdr:colOff>
      <xdr:row>11</xdr:row>
      <xdr:rowOff>103590</xdr:rowOff>
    </xdr:to>
    <xdr:sp macro="" textlink="">
      <xdr:nvSpPr>
        <xdr:cNvPr id="10" name="Rectangle: Rounded Corners 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D24B562-B144-49F8-88C4-17F287A3EAB7}"/>
            </a:ext>
          </a:extLst>
        </xdr:cNvPr>
        <xdr:cNvSpPr/>
      </xdr:nvSpPr>
      <xdr:spPr>
        <a:xfrm>
          <a:off x="2277" y="1792130"/>
          <a:ext cx="2118360" cy="338380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March</a:t>
          </a:r>
        </a:p>
      </xdr:txBody>
    </xdr:sp>
    <xdr:clientData/>
  </xdr:twoCellAnchor>
  <xdr:twoCellAnchor>
    <xdr:from>
      <xdr:col>0</xdr:col>
      <xdr:colOff>3564</xdr:colOff>
      <xdr:row>12</xdr:row>
      <xdr:rowOff>120276</xdr:rowOff>
    </xdr:from>
    <xdr:to>
      <xdr:col>3</xdr:col>
      <xdr:colOff>293124</xdr:colOff>
      <xdr:row>14</xdr:row>
      <xdr:rowOff>90125</xdr:rowOff>
    </xdr:to>
    <xdr:sp macro="" textlink="">
      <xdr:nvSpPr>
        <xdr:cNvPr id="11" name="Rectangle: Rounded Corners 10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3C7E56E-E860-4A60-A556-A9791B263976}"/>
            </a:ext>
          </a:extLst>
        </xdr:cNvPr>
        <xdr:cNvSpPr/>
      </xdr:nvSpPr>
      <xdr:spPr>
        <a:xfrm>
          <a:off x="3564" y="2330076"/>
          <a:ext cx="2118360" cy="33560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April</a:t>
          </a:r>
        </a:p>
      </xdr:txBody>
    </xdr:sp>
    <xdr:clientData/>
  </xdr:twoCellAnchor>
  <xdr:twoCellAnchor>
    <xdr:from>
      <xdr:col>0</xdr:col>
      <xdr:colOff>10094</xdr:colOff>
      <xdr:row>15</xdr:row>
      <xdr:rowOff>111196</xdr:rowOff>
    </xdr:from>
    <xdr:to>
      <xdr:col>3</xdr:col>
      <xdr:colOff>299654</xdr:colOff>
      <xdr:row>17</xdr:row>
      <xdr:rowOff>80715</xdr:rowOff>
    </xdr:to>
    <xdr:sp macro="" textlink="">
      <xdr:nvSpPr>
        <xdr:cNvPr id="12" name="Rectangle: Rounded Corners 1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EB63C6A-767D-4912-9470-A60B299B584A}"/>
            </a:ext>
          </a:extLst>
        </xdr:cNvPr>
        <xdr:cNvSpPr/>
      </xdr:nvSpPr>
      <xdr:spPr>
        <a:xfrm>
          <a:off x="10094" y="2869636"/>
          <a:ext cx="2118360" cy="335279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May</a:t>
          </a:r>
        </a:p>
      </xdr:txBody>
    </xdr:sp>
    <xdr:clientData/>
  </xdr:twoCellAnchor>
  <xdr:twoCellAnchor>
    <xdr:from>
      <xdr:col>0</xdr:col>
      <xdr:colOff>3861</xdr:colOff>
      <xdr:row>18</xdr:row>
      <xdr:rowOff>90451</xdr:rowOff>
    </xdr:from>
    <xdr:to>
      <xdr:col>3</xdr:col>
      <xdr:colOff>293421</xdr:colOff>
      <xdr:row>20</xdr:row>
      <xdr:rowOff>59972</xdr:rowOff>
    </xdr:to>
    <xdr:sp macro="" textlink="">
      <xdr:nvSpPr>
        <xdr:cNvPr id="13" name="Rectangle: Rounded Corners 12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951F952-EA47-4C6B-A6B6-AED774810050}"/>
            </a:ext>
          </a:extLst>
        </xdr:cNvPr>
        <xdr:cNvSpPr/>
      </xdr:nvSpPr>
      <xdr:spPr>
        <a:xfrm>
          <a:off x="3861" y="3397531"/>
          <a:ext cx="2118360" cy="335281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June</a:t>
          </a:r>
        </a:p>
      </xdr:txBody>
    </xdr:sp>
    <xdr:clientData/>
  </xdr:twoCellAnchor>
  <xdr:twoCellAnchor>
    <xdr:from>
      <xdr:col>0</xdr:col>
      <xdr:colOff>3861</xdr:colOff>
      <xdr:row>21</xdr:row>
      <xdr:rowOff>58255</xdr:rowOff>
    </xdr:from>
    <xdr:to>
      <xdr:col>3</xdr:col>
      <xdr:colOff>293421</xdr:colOff>
      <xdr:row>23</xdr:row>
      <xdr:rowOff>30548</xdr:rowOff>
    </xdr:to>
    <xdr:sp macro="" textlink="">
      <xdr:nvSpPr>
        <xdr:cNvPr id="14" name="Rectangle: Rounded Corners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6CDBE71C-7D8A-4050-9708-2711E01D724A}"/>
            </a:ext>
          </a:extLst>
        </xdr:cNvPr>
        <xdr:cNvSpPr/>
      </xdr:nvSpPr>
      <xdr:spPr>
        <a:xfrm>
          <a:off x="3861" y="3913975"/>
          <a:ext cx="2118360" cy="338053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July</a:t>
          </a:r>
        </a:p>
      </xdr:txBody>
    </xdr:sp>
    <xdr:clientData/>
  </xdr:twoCellAnchor>
  <xdr:twoCellAnchor>
    <xdr:from>
      <xdr:col>0</xdr:col>
      <xdr:colOff>7123</xdr:colOff>
      <xdr:row>24</xdr:row>
      <xdr:rowOff>50002</xdr:rowOff>
    </xdr:from>
    <xdr:to>
      <xdr:col>3</xdr:col>
      <xdr:colOff>296683</xdr:colOff>
      <xdr:row>26</xdr:row>
      <xdr:rowOff>19524</xdr:rowOff>
    </xdr:to>
    <xdr:sp macro="" textlink="">
      <xdr:nvSpPr>
        <xdr:cNvPr id="15" name="Rectangle: Rounded Corners 1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AB20A46C-D0DC-4482-AA9C-4545661EAE3A}"/>
            </a:ext>
          </a:extLst>
        </xdr:cNvPr>
        <xdr:cNvSpPr/>
      </xdr:nvSpPr>
      <xdr:spPr>
        <a:xfrm>
          <a:off x="7123" y="4454362"/>
          <a:ext cx="2118360" cy="335282"/>
        </a:xfrm>
        <a:prstGeom prst="roundRect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800" b="1">
              <a:ln>
                <a:noFill/>
              </a:ln>
              <a:solidFill>
                <a:schemeClr val="bg1">
                  <a:lumMod val="85000"/>
                </a:schemeClr>
              </a:solidFill>
              <a:latin typeface="Bookman Old Style" panose="02050604050505020204" pitchFamily="18" charset="0"/>
              <a:ea typeface="Cambria Math" panose="02040503050406030204" pitchFamily="18" charset="0"/>
            </a:rPr>
            <a:t>August</a:t>
          </a:r>
        </a:p>
      </xdr:txBody>
    </xdr:sp>
    <xdr:clientData/>
  </xdr:twoCellAnchor>
  <xdr:twoCellAnchor>
    <xdr:from>
      <xdr:col>43</xdr:col>
      <xdr:colOff>591139</xdr:colOff>
      <xdr:row>0</xdr:row>
      <xdr:rowOff>10297</xdr:rowOff>
    </xdr:from>
    <xdr:to>
      <xdr:col>58</xdr:col>
      <xdr:colOff>1018591</xdr:colOff>
      <xdr:row>3</xdr:row>
      <xdr:rowOff>7775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2F3A0156-602B-429D-AD23-A02A69075D7E}"/>
            </a:ext>
          </a:extLst>
        </xdr:cNvPr>
        <xdr:cNvSpPr/>
      </xdr:nvSpPr>
      <xdr:spPr>
        <a:xfrm>
          <a:off x="18383839" y="10297"/>
          <a:ext cx="10767792" cy="546118"/>
        </a:xfrm>
        <a:prstGeom prst="rect">
          <a:avLst/>
        </a:prstGeom>
        <a:solidFill>
          <a:srgbClr val="DFE34F"/>
        </a:solidFill>
        <a:ln w="381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800" b="1">
              <a:solidFill>
                <a:schemeClr val="tx1"/>
              </a:solidFill>
              <a:latin typeface="Arial Black" panose="020B0A04020102020204" pitchFamily="34" charset="0"/>
            </a:rPr>
            <a:t>Monthly Report</a:t>
          </a:r>
        </a:p>
      </xdr:txBody>
    </xdr:sp>
    <xdr:clientData/>
  </xdr:twoCellAnchor>
  <xdr:twoCellAnchor>
    <xdr:from>
      <xdr:col>3</xdr:col>
      <xdr:colOff>7621</xdr:colOff>
      <xdr:row>1</xdr:row>
      <xdr:rowOff>52234</xdr:rowOff>
    </xdr:from>
    <xdr:to>
      <xdr:col>4</xdr:col>
      <xdr:colOff>216556</xdr:colOff>
      <xdr:row>2</xdr:row>
      <xdr:rowOff>77756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3B9C22F-D9C0-462B-BC41-5DD33D2A36E8}"/>
            </a:ext>
          </a:extLst>
        </xdr:cNvPr>
        <xdr:cNvSpPr txBox="1"/>
      </xdr:nvSpPr>
      <xdr:spPr>
        <a:xfrm>
          <a:off x="1836421" y="235114"/>
          <a:ext cx="818535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From</a:t>
          </a:r>
        </a:p>
      </xdr:txBody>
    </xdr:sp>
    <xdr:clientData/>
  </xdr:twoCellAnchor>
  <xdr:twoCellAnchor>
    <xdr:from>
      <xdr:col>4</xdr:col>
      <xdr:colOff>218402</xdr:colOff>
      <xdr:row>1</xdr:row>
      <xdr:rowOff>54073</xdr:rowOff>
    </xdr:from>
    <xdr:to>
      <xdr:col>6</xdr:col>
      <xdr:colOff>105942</xdr:colOff>
      <xdr:row>2</xdr:row>
      <xdr:rowOff>79595</xdr:rowOff>
    </xdr:to>
    <xdr:sp macro="" textlink="$I$5">
      <xdr:nvSpPr>
        <xdr:cNvPr id="18" name="TextBox 17">
          <a:extLst>
            <a:ext uri="{FF2B5EF4-FFF2-40B4-BE49-F238E27FC236}">
              <a16:creationId xmlns:a16="http://schemas.microsoft.com/office/drawing/2014/main" id="{CE038A02-DC9E-4160-A7A4-8B66B83EF4DC}"/>
            </a:ext>
          </a:extLst>
        </xdr:cNvPr>
        <xdr:cNvSpPr txBox="1"/>
      </xdr:nvSpPr>
      <xdr:spPr>
        <a:xfrm>
          <a:off x="2656802" y="236953"/>
          <a:ext cx="1106740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B3EC9DE-6959-4CB7-A1BB-75C90C491D69}" type="TxLink">
            <a:rPr lang="en-US" sz="1100" b="1" i="0" u="none" strike="noStrike">
              <a:solidFill>
                <a:srgbClr val="000000"/>
              </a:solidFill>
              <a:latin typeface="Aptos Narrow"/>
              <a:ea typeface="Calibri"/>
              <a:cs typeface="Calibri"/>
            </a:rPr>
            <a:pPr algn="ctr"/>
            <a:t>01-Dec-2025</a:t>
          </a:fld>
          <a:endParaRPr lang="en-IN" sz="1200" b="1"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267561</xdr:colOff>
      <xdr:row>1</xdr:row>
      <xdr:rowOff>51004</xdr:rowOff>
    </xdr:from>
    <xdr:to>
      <xdr:col>7</xdr:col>
      <xdr:colOff>474899</xdr:colOff>
      <xdr:row>2</xdr:row>
      <xdr:rowOff>76526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D97BF21B-881E-4985-B384-DD1B8E39B970}"/>
            </a:ext>
          </a:extLst>
        </xdr:cNvPr>
        <xdr:cNvSpPr txBox="1"/>
      </xdr:nvSpPr>
      <xdr:spPr>
        <a:xfrm>
          <a:off x="3925161" y="233884"/>
          <a:ext cx="816938" cy="208402"/>
        </a:xfrm>
        <a:prstGeom prst="rect">
          <a:avLst/>
        </a:prstGeom>
        <a:solidFill>
          <a:srgbClr val="DFE34F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 b="1">
              <a:latin typeface="Arial Narrow" panose="020B0606020202030204" pitchFamily="34" charset="0"/>
            </a:rPr>
            <a:t>To</a:t>
          </a:r>
        </a:p>
      </xdr:txBody>
    </xdr:sp>
    <xdr:clientData/>
  </xdr:twoCellAnchor>
  <xdr:twoCellAnchor>
    <xdr:from>
      <xdr:col>7</xdr:col>
      <xdr:colOff>476745</xdr:colOff>
      <xdr:row>1</xdr:row>
      <xdr:rowOff>52843</xdr:rowOff>
    </xdr:from>
    <xdr:to>
      <xdr:col>9</xdr:col>
      <xdr:colOff>180298</xdr:colOff>
      <xdr:row>2</xdr:row>
      <xdr:rowOff>78365</xdr:rowOff>
    </xdr:to>
    <xdr:sp macro="" textlink="$M$5">
      <xdr:nvSpPr>
        <xdr:cNvPr id="20" name="TextBox 19">
          <a:extLst>
            <a:ext uri="{FF2B5EF4-FFF2-40B4-BE49-F238E27FC236}">
              <a16:creationId xmlns:a16="http://schemas.microsoft.com/office/drawing/2014/main" id="{A7E9030E-7C51-48CC-A68E-A4F0568CCA08}"/>
            </a:ext>
          </a:extLst>
        </xdr:cNvPr>
        <xdr:cNvSpPr txBox="1"/>
      </xdr:nvSpPr>
      <xdr:spPr>
        <a:xfrm>
          <a:off x="4743945" y="235723"/>
          <a:ext cx="1105633" cy="20840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E06D4DE-4A62-4C05-9B0D-DC97CE209342}" type="TxLink">
            <a:rPr lang="en-US" sz="11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31-Dec-25</a:t>
          </a:fld>
          <a:endParaRPr lang="en-IN" sz="11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525780</xdr:colOff>
      <xdr:row>0</xdr:row>
      <xdr:rowOff>76200</xdr:rowOff>
    </xdr:from>
    <xdr:to>
      <xdr:col>25</xdr:col>
      <xdr:colOff>297180</xdr:colOff>
      <xdr:row>2</xdr:row>
      <xdr:rowOff>106680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72C6F228-390D-4685-B1FB-C506027B4C76}"/>
            </a:ext>
          </a:extLst>
        </xdr:cNvPr>
        <xdr:cNvSpPr/>
      </xdr:nvSpPr>
      <xdr:spPr>
        <a:xfrm>
          <a:off x="7216140" y="76200"/>
          <a:ext cx="5074920" cy="39624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518160</xdr:colOff>
      <xdr:row>0</xdr:row>
      <xdr:rowOff>91440</xdr:rowOff>
    </xdr:from>
    <xdr:to>
      <xdr:col>23</xdr:col>
      <xdr:colOff>114300</xdr:colOff>
      <xdr:row>2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39271258-F49F-4EBC-B76E-488CACD56B75}"/>
            </a:ext>
          </a:extLst>
        </xdr:cNvPr>
        <xdr:cNvSpPr txBox="1"/>
      </xdr:nvSpPr>
      <xdr:spPr>
        <a:xfrm>
          <a:off x="7208520" y="91440"/>
          <a:ext cx="42367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lvl="0" algn="ctr"/>
          <a:r>
            <a:rPr lang="en-IN" sz="1800" b="1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Dashboard</a:t>
          </a:r>
          <a:r>
            <a:rPr lang="en-IN" sz="1800" b="1" baseline="0">
              <a:solidFill>
                <a:schemeClr val="tx1"/>
              </a:solidFill>
              <a:latin typeface="Arial Rounded MT Bold" panose="020F0704030504030204" pitchFamily="34" charset="0"/>
              <a:cs typeface="Arial" panose="020B0604020202020204" pitchFamily="34" charset="0"/>
            </a:rPr>
            <a:t> For The Month of </a:t>
          </a:r>
          <a:endParaRPr lang="en-IN" sz="1800" b="1">
            <a:solidFill>
              <a:schemeClr val="tx1"/>
            </a:solidFill>
            <a:latin typeface="Arial Rounded MT Bold" panose="020F070403050403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10</xdr:col>
      <xdr:colOff>487680</xdr:colOff>
      <xdr:row>0</xdr:row>
      <xdr:rowOff>68580</xdr:rowOff>
    </xdr:from>
    <xdr:to>
      <xdr:col>11</xdr:col>
      <xdr:colOff>320040</xdr:colOff>
      <xdr:row>2</xdr:row>
      <xdr:rowOff>152400</xdr:rowOff>
    </xdr:to>
    <xdr:pic>
      <xdr:nvPicPr>
        <xdr:cNvPr id="23" name="Graphic 22" descr="Magnifying glass with solid fill">
          <a:extLst>
            <a:ext uri="{FF2B5EF4-FFF2-40B4-BE49-F238E27FC236}">
              <a16:creationId xmlns:a16="http://schemas.microsoft.com/office/drawing/2014/main" id="{71A83121-0656-495E-9919-865B96C7F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 rot="5400000">
          <a:off x="7178040" y="68580"/>
          <a:ext cx="449580" cy="449580"/>
        </a:xfrm>
        <a:prstGeom prst="rect">
          <a:avLst/>
        </a:prstGeom>
      </xdr:spPr>
    </xdr:pic>
    <xdr:clientData/>
  </xdr:twoCellAnchor>
  <xdr:twoCellAnchor>
    <xdr:from>
      <xdr:col>20</xdr:col>
      <xdr:colOff>236220</xdr:colOff>
      <xdr:row>0</xdr:row>
      <xdr:rowOff>114300</xdr:rowOff>
    </xdr:from>
    <xdr:to>
      <xdr:col>25</xdr:col>
      <xdr:colOff>312420</xdr:colOff>
      <xdr:row>2</xdr:row>
      <xdr:rowOff>68580</xdr:rowOff>
    </xdr:to>
    <xdr:sp macro="" textlink="$K$5">
      <xdr:nvSpPr>
        <xdr:cNvPr id="24" name="TextBox 23">
          <a:extLst>
            <a:ext uri="{FF2B5EF4-FFF2-40B4-BE49-F238E27FC236}">
              <a16:creationId xmlns:a16="http://schemas.microsoft.com/office/drawing/2014/main" id="{C32CA05B-490C-4E46-AF0C-8F402383CFC7}"/>
            </a:ext>
          </a:extLst>
        </xdr:cNvPr>
        <xdr:cNvSpPr txBox="1"/>
      </xdr:nvSpPr>
      <xdr:spPr>
        <a:xfrm>
          <a:off x="10736580" y="114300"/>
          <a:ext cx="156972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320B405-E2DF-4C8F-B1E4-DBF0C1896FE1}" type="TxLink">
            <a:rPr lang="en-US" sz="1800" b="1" i="0" u="none" strike="noStrike">
              <a:solidFill>
                <a:schemeClr val="accent2">
                  <a:lumMod val="75000"/>
                </a:schemeClr>
              </a:solidFill>
              <a:latin typeface="Arial Rounded MT Bold" panose="020F0704030504030204" pitchFamily="34" charset="0"/>
              <a:ea typeface="Calibri"/>
              <a:cs typeface="Calibri"/>
            </a:rPr>
            <a:pPr algn="ctr"/>
            <a:t>December</a:t>
          </a:fld>
          <a:endParaRPr lang="en-IN" sz="1800" b="1">
            <a:solidFill>
              <a:schemeClr val="accent2">
                <a:lumMod val="7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28</xdr:col>
      <xdr:colOff>149859</xdr:colOff>
      <xdr:row>0</xdr:row>
      <xdr:rowOff>143564</xdr:rowOff>
    </xdr:from>
    <xdr:to>
      <xdr:col>30</xdr:col>
      <xdr:colOff>88349</xdr:colOff>
      <xdr:row>2</xdr:row>
      <xdr:rowOff>84549</xdr:rowOff>
    </xdr:to>
    <xdr:sp macro="" textlink="$M$5">
      <xdr:nvSpPr>
        <xdr:cNvPr id="25" name="TextBox 24">
          <a:extLst>
            <a:ext uri="{FF2B5EF4-FFF2-40B4-BE49-F238E27FC236}">
              <a16:creationId xmlns:a16="http://schemas.microsoft.com/office/drawing/2014/main" id="{E1E9DA78-89B8-45A5-B7FE-3A3F09A0AB85}"/>
            </a:ext>
          </a:extLst>
        </xdr:cNvPr>
        <xdr:cNvSpPr txBox="1"/>
      </xdr:nvSpPr>
      <xdr:spPr>
        <a:xfrm>
          <a:off x="13065759" y="143564"/>
          <a:ext cx="517610" cy="30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t>🟢</a:t>
          </a:r>
        </a:p>
      </xdr:txBody>
    </xdr:sp>
    <xdr:clientData/>
  </xdr:twoCellAnchor>
  <xdr:twoCellAnchor>
    <xdr:from>
      <xdr:col>29</xdr:col>
      <xdr:colOff>83604</xdr:colOff>
      <xdr:row>0</xdr:row>
      <xdr:rowOff>165651</xdr:rowOff>
    </xdr:from>
    <xdr:to>
      <xdr:col>32</xdr:col>
      <xdr:colOff>217853</xdr:colOff>
      <xdr:row>2</xdr:row>
      <xdr:rowOff>51418</xdr:rowOff>
    </xdr:to>
    <xdr:sp macro="" textlink="$M$5">
      <xdr:nvSpPr>
        <xdr:cNvPr id="26" name="TextBox 25">
          <a:extLst>
            <a:ext uri="{FF2B5EF4-FFF2-40B4-BE49-F238E27FC236}">
              <a16:creationId xmlns:a16="http://schemas.microsoft.com/office/drawing/2014/main" id="{2A5B37F4-F687-4FD5-9C31-F7F408ABB474}"/>
            </a:ext>
          </a:extLst>
        </xdr:cNvPr>
        <xdr:cNvSpPr txBox="1"/>
      </xdr:nvSpPr>
      <xdr:spPr>
        <a:xfrm>
          <a:off x="13273824" y="165651"/>
          <a:ext cx="1101989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Present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33</xdr:col>
      <xdr:colOff>55218</xdr:colOff>
      <xdr:row>0</xdr:row>
      <xdr:rowOff>154609</xdr:rowOff>
    </xdr:from>
    <xdr:to>
      <xdr:col>36</xdr:col>
      <xdr:colOff>176695</xdr:colOff>
      <xdr:row>2</xdr:row>
      <xdr:rowOff>66261</xdr:rowOff>
    </xdr:to>
    <xdr:sp macro="" textlink="$M$5">
      <xdr:nvSpPr>
        <xdr:cNvPr id="27" name="TextBox 26">
          <a:extLst>
            <a:ext uri="{FF2B5EF4-FFF2-40B4-BE49-F238E27FC236}">
              <a16:creationId xmlns:a16="http://schemas.microsoft.com/office/drawing/2014/main" id="{36F1F65F-F66B-4345-BFB3-5F0699CA64C8}"/>
            </a:ext>
          </a:extLst>
        </xdr:cNvPr>
        <xdr:cNvSpPr txBox="1"/>
      </xdr:nvSpPr>
      <xdr:spPr>
        <a:xfrm>
          <a:off x="14578938" y="154609"/>
          <a:ext cx="936817" cy="2774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Absent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36</xdr:col>
      <xdr:colOff>266926</xdr:colOff>
      <xdr:row>0</xdr:row>
      <xdr:rowOff>183321</xdr:rowOff>
    </xdr:from>
    <xdr:to>
      <xdr:col>40</xdr:col>
      <xdr:colOff>80914</xdr:colOff>
      <xdr:row>2</xdr:row>
      <xdr:rowOff>69088</xdr:rowOff>
    </xdr:to>
    <xdr:sp macro="" textlink="$M$5">
      <xdr:nvSpPr>
        <xdr:cNvPr id="28" name="TextBox 27">
          <a:extLst>
            <a:ext uri="{FF2B5EF4-FFF2-40B4-BE49-F238E27FC236}">
              <a16:creationId xmlns:a16="http://schemas.microsoft.com/office/drawing/2014/main" id="{12AD6E28-CE25-4D89-9DB0-3FCDEE4C184F}"/>
            </a:ext>
          </a:extLst>
        </xdr:cNvPr>
        <xdr:cNvSpPr txBox="1"/>
      </xdr:nvSpPr>
      <xdr:spPr>
        <a:xfrm>
          <a:off x="15605986" y="183321"/>
          <a:ext cx="1117008" cy="2515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Leave</a:t>
          </a:r>
          <a:endParaRPr lang="en-IN" sz="1600" b="1" i="0" u="none" strike="noStrike">
            <a:solidFill>
              <a:schemeClr val="bg1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32</xdr:col>
      <xdr:colOff>220869</xdr:colOff>
      <xdr:row>1</xdr:row>
      <xdr:rowOff>0</xdr:rowOff>
    </xdr:from>
    <xdr:to>
      <xdr:col>33</xdr:col>
      <xdr:colOff>284922</xdr:colOff>
      <xdr:row>2</xdr:row>
      <xdr:rowOff>75097</xdr:rowOff>
    </xdr:to>
    <xdr:sp macro="" textlink="$M$5">
      <xdr:nvSpPr>
        <xdr:cNvPr id="29" name="TextBox 28">
          <a:extLst>
            <a:ext uri="{FF2B5EF4-FFF2-40B4-BE49-F238E27FC236}">
              <a16:creationId xmlns:a16="http://schemas.microsoft.com/office/drawing/2014/main" id="{41940DFA-2759-4F49-AD3A-1B018944A1A7}"/>
            </a:ext>
          </a:extLst>
        </xdr:cNvPr>
        <xdr:cNvSpPr txBox="1"/>
      </xdr:nvSpPr>
      <xdr:spPr>
        <a:xfrm>
          <a:off x="14378829" y="182880"/>
          <a:ext cx="429813" cy="2579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🔴</a:t>
          </a:r>
        </a:p>
      </xdr:txBody>
    </xdr:sp>
    <xdr:clientData/>
  </xdr:twoCellAnchor>
  <xdr:twoCellAnchor>
    <xdr:from>
      <xdr:col>36</xdr:col>
      <xdr:colOff>231913</xdr:colOff>
      <xdr:row>0</xdr:row>
      <xdr:rowOff>165653</xdr:rowOff>
    </xdr:from>
    <xdr:to>
      <xdr:col>37</xdr:col>
      <xdr:colOff>315843</xdr:colOff>
      <xdr:row>2</xdr:row>
      <xdr:rowOff>61846</xdr:rowOff>
    </xdr:to>
    <xdr:sp macro="" textlink="$M$5">
      <xdr:nvSpPr>
        <xdr:cNvPr id="30" name="TextBox 29">
          <a:extLst>
            <a:ext uri="{FF2B5EF4-FFF2-40B4-BE49-F238E27FC236}">
              <a16:creationId xmlns:a16="http://schemas.microsoft.com/office/drawing/2014/main" id="{71A0867E-9003-4983-B26A-99A2AEE6261E}"/>
            </a:ext>
          </a:extLst>
        </xdr:cNvPr>
        <xdr:cNvSpPr txBox="1"/>
      </xdr:nvSpPr>
      <xdr:spPr>
        <a:xfrm>
          <a:off x="15570973" y="165653"/>
          <a:ext cx="381110" cy="2619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IN" sz="1200" b="1" i="0" u="none" strike="noStrike">
              <a:solidFill>
                <a:schemeClr val="bg1"/>
              </a:solidFill>
              <a:latin typeface="Aptos Narrow"/>
              <a:ea typeface="+mn-ea"/>
              <a:cs typeface="+mn-cs"/>
            </a:rPr>
            <a:t>🟡</a:t>
          </a: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962AE6-AADF-4749-AA09-6BCA28BFA101}" name="Janreport" displayName="Janreport" ref="AS7:BG27" totalsRowShown="0" headerRowDxfId="263" headerRowBorderDxfId="262" tableBorderDxfId="261">
  <autoFilter ref="AS7:BG27" xr:uid="{FA962AE6-AADF-4749-AA09-6BCA28BFA10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A6C68DC7-22F0-4335-9FD2-626A72650707}" name="S.NO" dataDxfId="260"/>
    <tableColumn id="2" xr3:uid="{C4BFBACA-5C96-4ADB-8797-8734F064570D}" name="Employee ID" dataDxfId="259"/>
    <tableColumn id="15" xr3:uid="{0EA55679-16DB-40C8-AE81-093B498B1709}" name="Months" dataDxfId="258">
      <calculatedColumnFormula>$K$5</calculatedColumnFormula>
    </tableColumn>
    <tableColumn id="3" xr3:uid="{F5599A22-3579-42C7-8767-C11FAF4F0064}" name="Employee Name" dataDxfId="257"/>
    <tableColumn id="4" xr3:uid="{51568D7B-AE46-48A4-BAAB-65C409A3FA17}" name="Present" dataDxfId="256">
      <calculatedColumnFormula>COUNTIF($L9:$AP9,"P")</calculatedColumnFormula>
    </tableColumn>
    <tableColumn id="5" xr3:uid="{7FB4F6D7-8049-42FC-B0D3-A8B4E0167793}" name="Absent" dataDxfId="255">
      <calculatedColumnFormula>COUNTIF($L9:$AP9,"A")</calculatedColumnFormula>
    </tableColumn>
    <tableColumn id="6" xr3:uid="{547B9F33-9C8C-4A17-A104-A8A1CE66BD44}" name="Leave" dataDxfId="254">
      <calculatedColumnFormula>COUNTIF($L9:$AP9,"L")</calculatedColumnFormula>
    </tableColumn>
    <tableColumn id="7" xr3:uid="{DA1D1CEB-CBBD-46EB-8F7B-CC1853A50074}" name="WeekOff" dataDxfId="253">
      <calculatedColumnFormula>$K$9</calculatedColumnFormula>
    </tableColumn>
    <tableColumn id="8" xr3:uid="{40547CE9-2BDA-45D9-B954-8F4E42564A06}" name="Days" dataDxfId="252">
      <calculatedColumnFormula>$J$5</calculatedColumnFormula>
    </tableColumn>
    <tableColumn id="9" xr3:uid="{04962A64-573B-4B53-9D8F-5C76293E4E58}" name="Paid Days" dataDxfId="251">
      <calculatedColumnFormula>Janreport[[#This Row],[Days]]-Janreport[[#This Row],[Absent]]</calculatedColumnFormula>
    </tableColumn>
    <tableColumn id="10" xr3:uid="{3E406F43-27F7-42B8-80AF-31D7BB4790A1}" name="Salary" dataDxfId="250"/>
    <tableColumn id="11" xr3:uid="{908EB5E2-BFF2-49A5-A283-ED95210B26E3}" name="Per Day Salary" dataDxfId="249">
      <calculatedColumnFormula>Janreport[[#This Row],[Salary]]/Janreport[[#This Row],[Days]]</calculatedColumnFormula>
    </tableColumn>
    <tableColumn id="12" xr3:uid="{C9F59AB3-8EFE-4C67-8631-33A4099239A1}" name="Deduction" dataDxfId="248">
      <calculatedColumnFormula>Janreport[[#This Row],[Per Day Salary]]*Janreport[[#This Row],[Absent]]</calculatedColumnFormula>
    </tableColumn>
    <tableColumn id="13" xr3:uid="{2DE1BF01-82B2-45A2-B917-3334E5CA33EA}" name="Total Salary" dataDxfId="247">
      <calculatedColumnFormula>Janreport[[#This Row],[Salary]]-Janreport[[#This Row],[Deduction]]</calculatedColumnFormula>
    </tableColumn>
    <tableColumn id="14" xr3:uid="{E3681908-8607-4183-B961-A1D521C4BA6C}" name="Sparkline" dataDxfId="246"/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4DA0920-D7A8-4DFB-B102-DC4AA62F2052}" name="Febreport" displayName="Febreport" ref="AS7:BG27" totalsRowShown="0" headerRowDxfId="245" headerRowBorderDxfId="244" tableBorderDxfId="243">
  <autoFilter ref="AS7:BG27" xr:uid="{94DA0920-D7A8-4DFB-B102-DC4AA62F2052}"/>
  <tableColumns count="15">
    <tableColumn id="1" xr3:uid="{898C1C0A-BEEA-419D-8EA3-2E35F6B21261}" name="S.NO" dataDxfId="242"/>
    <tableColumn id="2" xr3:uid="{B7732423-5328-461B-88EF-7A771CBEA960}" name="Employee ID" dataDxfId="241"/>
    <tableColumn id="15" xr3:uid="{D5D19B8C-9872-40BF-B14A-0066563F3D2D}" name="Months" dataDxfId="240">
      <calculatedColumnFormula>$K$5</calculatedColumnFormula>
    </tableColumn>
    <tableColumn id="3" xr3:uid="{A638224A-180D-4466-AC26-257FCF6B33D7}" name="Employee Name" dataDxfId="239"/>
    <tableColumn id="4" xr3:uid="{E62E4B11-5EAD-47B0-814D-49DB10AB22E6}" name="Present" dataDxfId="238">
      <calculatedColumnFormula>COUNTIF($L9:$AP9,"P")</calculatedColumnFormula>
    </tableColumn>
    <tableColumn id="5" xr3:uid="{33CBA331-3C30-46C4-846B-850173CDEF54}" name="Absent" dataDxfId="237">
      <calculatedColumnFormula>COUNTIF($L9:$AP9,"A")</calculatedColumnFormula>
    </tableColumn>
    <tableColumn id="6" xr3:uid="{6F848BD3-DC3A-47B9-A05A-FC592B822B69}" name="Leave" dataDxfId="236">
      <calculatedColumnFormula>COUNTIF($L9:$AP9,"L")</calculatedColumnFormula>
    </tableColumn>
    <tableColumn id="7" xr3:uid="{53A14892-6BD7-4862-A897-B3FD872B9359}" name="WeekOff" dataDxfId="235">
      <calculatedColumnFormula>$K$9</calculatedColumnFormula>
    </tableColumn>
    <tableColumn id="8" xr3:uid="{F06F2617-0A3A-4625-B242-74EB7B0D6E9C}" name="Days" dataDxfId="234">
      <calculatedColumnFormula>$J$5</calculatedColumnFormula>
    </tableColumn>
    <tableColumn id="9" xr3:uid="{3BBF3406-F685-477B-B32F-DB1F9B3E623C}" name="Paid Days" dataDxfId="233">
      <calculatedColumnFormula>Febreport[[#This Row],[Days]]-Febreport[[#This Row],[Absent]]</calculatedColumnFormula>
    </tableColumn>
    <tableColumn id="10" xr3:uid="{F716DE47-7E89-47EA-B467-2B95FC46F968}" name="Salary" dataDxfId="232"/>
    <tableColumn id="11" xr3:uid="{3B618E5A-D94E-4E2D-82F3-E7E1C5FB9E48}" name="Per Day Salary" dataDxfId="231">
      <calculatedColumnFormula>Febreport[[#This Row],[Salary]]/Febreport[[#This Row],[Days]]</calculatedColumnFormula>
    </tableColumn>
    <tableColumn id="12" xr3:uid="{5ADE7CA1-8133-4F3B-AA81-B424CD2AD73B}" name="Deduction" dataDxfId="230">
      <calculatedColumnFormula>Febreport[[#This Row],[Per Day Salary]]*Febreport[[#This Row],[Absent]]</calculatedColumnFormula>
    </tableColumn>
    <tableColumn id="13" xr3:uid="{D8E329C0-DD30-4D90-903D-B8F1EE330F03}" name="Total Salary" dataDxfId="229">
      <calculatedColumnFormula>Febreport[[#This Row],[Salary]]-Febreport[[#This Row],[Deduction]]</calculatedColumnFormula>
    </tableColumn>
    <tableColumn id="14" xr3:uid="{665FA929-6C8D-4E50-834B-4AC24E5C14B7}" name="Sparkline" dataDxfId="228"/>
  </tableColumns>
  <tableStyleInfo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3F3C68-E0B6-45F0-9398-8149490562E5}" name="Marreport" displayName="Marreport" ref="AS7:BG27" totalsRowShown="0" headerRowDxfId="227" headerRowBorderDxfId="226" tableBorderDxfId="225">
  <autoFilter ref="AS7:BG27" xr:uid="{DF3F3C68-E0B6-45F0-9398-8149490562E5}"/>
  <tableColumns count="15">
    <tableColumn id="1" xr3:uid="{C1850224-BE21-4DF3-BB32-49A0C9E7F660}" name="S.NO" dataDxfId="224"/>
    <tableColumn id="2" xr3:uid="{15F806A1-57D8-4277-8A90-06183F67D576}" name="Employee ID" dataDxfId="223"/>
    <tableColumn id="15" xr3:uid="{FA8D2C6C-D7C9-4D2B-8D22-69C10E6C33A2}" name="Months" dataDxfId="222">
      <calculatedColumnFormula>$K$5</calculatedColumnFormula>
    </tableColumn>
    <tableColumn id="3" xr3:uid="{C6EB2CEB-CBEA-491A-B850-3F50D001D40B}" name="Employee Name" dataDxfId="221"/>
    <tableColumn id="4" xr3:uid="{6D42D572-96AA-47AB-8418-58A2BCB125FB}" name="Present" dataDxfId="220">
      <calculatedColumnFormula>COUNTIF($L9:$AP9,"P")</calculatedColumnFormula>
    </tableColumn>
    <tableColumn id="5" xr3:uid="{042E8989-799B-48C7-AFEA-35648683B9DC}" name="Absent" dataDxfId="219">
      <calculatedColumnFormula>COUNTIF($L9:$AP9,"A")</calculatedColumnFormula>
    </tableColumn>
    <tableColumn id="6" xr3:uid="{254A6ED8-D162-4513-A587-BEB1A2E12E17}" name="Leave" dataDxfId="218">
      <calculatedColumnFormula>COUNTIF($L9:$AP9,"L")</calculatedColumnFormula>
    </tableColumn>
    <tableColumn id="7" xr3:uid="{32890E36-5EC2-4978-9AC6-1CE871AD7924}" name="WeekOff" dataDxfId="217">
      <calculatedColumnFormula>$K$9</calculatedColumnFormula>
    </tableColumn>
    <tableColumn id="8" xr3:uid="{F1726355-B0EA-46D4-B0D2-D2575C541600}" name="Days" dataDxfId="216">
      <calculatedColumnFormula>$J$5</calculatedColumnFormula>
    </tableColumn>
    <tableColumn id="9" xr3:uid="{DFB2775E-4F06-49C5-B5F5-829F74B137D1}" name="Paid Days" dataDxfId="215">
      <calculatedColumnFormula>Marreport[[#This Row],[Days]]-Marreport[[#This Row],[Absent]]</calculatedColumnFormula>
    </tableColumn>
    <tableColumn id="10" xr3:uid="{C82837F2-64FC-469A-B48B-D11EF7F1F48E}" name="Salary" dataDxfId="214"/>
    <tableColumn id="11" xr3:uid="{C1BBDE02-DC96-4A67-AEC5-491A57839479}" name="Per Day Salary" dataDxfId="213">
      <calculatedColumnFormula>Marreport[[#This Row],[Salary]]/Marreport[[#This Row],[Days]]</calculatedColumnFormula>
    </tableColumn>
    <tableColumn id="12" xr3:uid="{6C0F6164-3A8E-4AB9-8E36-4CF1EB45477D}" name="Deduction" dataDxfId="212">
      <calculatedColumnFormula>Marreport[[#This Row],[Per Day Salary]]*Marreport[[#This Row],[Absent]]</calculatedColumnFormula>
    </tableColumn>
    <tableColumn id="13" xr3:uid="{07538732-61F0-4018-A0A3-8F287BC81DF7}" name="Total Salary" dataDxfId="211">
      <calculatedColumnFormula>Marreport[[#This Row],[Salary]]-Marreport[[#This Row],[Deduction]]</calculatedColumnFormula>
    </tableColumn>
    <tableColumn id="14" xr3:uid="{E60C4EDC-FE93-4DD8-8A8D-F3182E47F3B8}" name="Sparkline" dataDxfId="210"/>
  </tableColumns>
  <tableStyleInfo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C54043D-3B4D-49FB-92EA-F845893C0EF8}" name="Apreport" displayName="Apreport" ref="AS7:BG27" totalsRowShown="0" headerRowDxfId="209" headerRowBorderDxfId="208" tableBorderDxfId="207">
  <autoFilter ref="AS7:BG27" xr:uid="{6C54043D-3B4D-49FB-92EA-F845893C0EF8}"/>
  <tableColumns count="15">
    <tableColumn id="1" xr3:uid="{48D2C7A2-FC57-4A78-83BF-3F865BF3E353}" name="S.NO" dataDxfId="206"/>
    <tableColumn id="2" xr3:uid="{8C067124-7008-4176-B876-59D7843483BD}" name="Employee ID" dataDxfId="205"/>
    <tableColumn id="15" xr3:uid="{415F5215-F400-498C-9B74-0427D8E4B6CA}" name="Months" dataDxfId="204">
      <calculatedColumnFormula>$K$5</calculatedColumnFormula>
    </tableColumn>
    <tableColumn id="3" xr3:uid="{6A3EBB06-BD0E-4C2F-A2F8-ECFF8F9B9B3A}" name="Employee Name" dataDxfId="203"/>
    <tableColumn id="4" xr3:uid="{14C964AA-59EA-4AE9-A04F-F29101EFC05E}" name="Present" dataDxfId="202">
      <calculatedColumnFormula>COUNTIF($L9:$AP9,"P")</calculatedColumnFormula>
    </tableColumn>
    <tableColumn id="5" xr3:uid="{22491367-D303-41BA-A2A9-EA237DEC92DB}" name="Absent" dataDxfId="201">
      <calculatedColumnFormula>COUNTIF($L9:$AP9,"A")</calculatedColumnFormula>
    </tableColumn>
    <tableColumn id="6" xr3:uid="{229C627B-7424-4B1A-BCAB-3EA99353CFEF}" name="Leave" dataDxfId="200">
      <calculatedColumnFormula>COUNTIF($L9:$AP9,"L")</calculatedColumnFormula>
    </tableColumn>
    <tableColumn id="7" xr3:uid="{7D018AC8-B7DA-4845-A69C-8554E762CE77}" name="WeekOff" dataDxfId="199">
      <calculatedColumnFormula>$K$9</calculatedColumnFormula>
    </tableColumn>
    <tableColumn id="8" xr3:uid="{06029FCE-BB0D-4BFB-A08C-EC06E7DA30E4}" name="Days" dataDxfId="198">
      <calculatedColumnFormula>$J$5</calculatedColumnFormula>
    </tableColumn>
    <tableColumn id="9" xr3:uid="{AD4E23C3-E692-454E-8DFB-60EC4AFFB243}" name="Paid Days" dataDxfId="197">
      <calculatedColumnFormula>Apreport[[#This Row],[Days]]-Apreport[[#This Row],[Absent]]</calculatedColumnFormula>
    </tableColumn>
    <tableColumn id="10" xr3:uid="{F39F810B-B5BB-44CF-8B20-03D7FCE15277}" name="Salary" dataDxfId="196"/>
    <tableColumn id="11" xr3:uid="{C727EFBB-609C-4FE7-B5D9-169307D37172}" name="Per Day Salary" dataDxfId="195">
      <calculatedColumnFormula>Apreport[[#This Row],[Salary]]/Apreport[[#This Row],[Days]]</calculatedColumnFormula>
    </tableColumn>
    <tableColumn id="12" xr3:uid="{60EF09C1-89AC-4372-A911-47D1A65693B4}" name="Deduction" dataDxfId="194">
      <calculatedColumnFormula>Apreport[[#This Row],[Per Day Salary]]*Apreport[[#This Row],[Absent]]</calculatedColumnFormula>
    </tableColumn>
    <tableColumn id="13" xr3:uid="{D19AEA9D-1A3F-4F62-9406-B55DFD628B53}" name="Total Salary" dataDxfId="193">
      <calculatedColumnFormula>Apreport[[#This Row],[Salary]]-Apreport[[#This Row],[Deduction]]</calculatedColumnFormula>
    </tableColumn>
    <tableColumn id="14" xr3:uid="{F84D15C6-2FC6-4856-8B79-E55CABAA2B36}" name="Sparkline" dataDxfId="192"/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DEE9E4-4FDF-4D5F-9EBD-236DD5CC0AB9}" name="Mayreport" displayName="Mayreport" ref="AS7:BG27" totalsRowShown="0" headerRowDxfId="191" headerRowBorderDxfId="190" tableBorderDxfId="189">
  <autoFilter ref="AS7:BG27" xr:uid="{C9DEE9E4-4FDF-4D5F-9EBD-236DD5CC0AB9}"/>
  <tableColumns count="15">
    <tableColumn id="1" xr3:uid="{3A573AB4-0905-4260-8CF3-1EA043FFC3BF}" name="S.NO" dataDxfId="188"/>
    <tableColumn id="2" xr3:uid="{68A6F95F-5D69-4217-A64F-593EE33C8A37}" name="Employee ID" dataDxfId="187"/>
    <tableColumn id="15" xr3:uid="{181342C3-0417-4F69-94A1-71D0ED23BEF1}" name="Months" dataDxfId="186">
      <calculatedColumnFormula>$K$5</calculatedColumnFormula>
    </tableColumn>
    <tableColumn id="3" xr3:uid="{6FFB3A46-C95C-4185-9148-567A9BAD505A}" name="Employee Name" dataDxfId="185"/>
    <tableColumn id="4" xr3:uid="{13BE1E15-1BCD-4499-9160-AB8572486556}" name="Present" dataDxfId="184">
      <calculatedColumnFormula>COUNTIF($L9:$AP9,"P")</calculatedColumnFormula>
    </tableColumn>
    <tableColumn id="5" xr3:uid="{0E00E473-F944-4E42-89F4-70B674EB6E3A}" name="Absent" dataDxfId="183">
      <calculatedColumnFormula>COUNTIF($L9:$AP9,"A")</calculatedColumnFormula>
    </tableColumn>
    <tableColumn id="6" xr3:uid="{01AF946A-8492-42A6-84E7-753B033009D3}" name="Leave" dataDxfId="182">
      <calculatedColumnFormula>COUNTIF($L9:$AP9,"L")</calculatedColumnFormula>
    </tableColumn>
    <tableColumn id="7" xr3:uid="{91A971D0-6743-4A25-9811-F274D128E38E}" name="WeekOff" dataDxfId="181">
      <calculatedColumnFormula>$K$9</calculatedColumnFormula>
    </tableColumn>
    <tableColumn id="8" xr3:uid="{D6E5FA6F-F8BE-4423-B867-7D58EC4F58A7}" name="Days" dataDxfId="180">
      <calculatedColumnFormula>$J$5</calculatedColumnFormula>
    </tableColumn>
    <tableColumn id="9" xr3:uid="{D110954B-E871-4E95-ADB6-8BB5F96D3286}" name="Paid Days" dataDxfId="179">
      <calculatedColumnFormula>Mayreport[[#This Row],[Days]]-Mayreport[[#This Row],[Absent]]</calculatedColumnFormula>
    </tableColumn>
    <tableColumn id="10" xr3:uid="{B6D53927-2089-46D7-B436-43269836056E}" name="Salary" dataDxfId="178"/>
    <tableColumn id="11" xr3:uid="{37BA41DB-0274-4DF6-B687-8ABF01A72E7B}" name="Per Day Salary" dataDxfId="177">
      <calculatedColumnFormula>Mayreport[[#This Row],[Salary]]/Mayreport[[#This Row],[Days]]</calculatedColumnFormula>
    </tableColumn>
    <tableColumn id="12" xr3:uid="{4DBC242E-8B01-49C8-85EF-BD2C1D1432FE}" name="Deduction" dataDxfId="176">
      <calculatedColumnFormula>Mayreport[[#This Row],[Per Day Salary]]*Mayreport[[#This Row],[Absent]]</calculatedColumnFormula>
    </tableColumn>
    <tableColumn id="13" xr3:uid="{6AEA70B8-42B8-4D0B-B9F8-8357043494DB}" name="Total Salary" dataDxfId="175">
      <calculatedColumnFormula>Mayreport[[#This Row],[Salary]]-Mayreport[[#This Row],[Deduction]]</calculatedColumnFormula>
    </tableColumn>
    <tableColumn id="14" xr3:uid="{FD82FE14-97F3-4DD5-9F84-3E3F2FD8858F}" name="Sparkline" dataDxfId="174"/>
  </tableColumns>
  <tableStyleInfo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29ABC85-2BBB-492C-A718-ACEE2A419FDC}" name="Junreport" displayName="Junreport" ref="AS7:BG27" totalsRowShown="0" headerRowDxfId="173" headerRowBorderDxfId="172" tableBorderDxfId="171">
  <autoFilter ref="AS7:BG27" xr:uid="{A29ABC85-2BBB-492C-A718-ACEE2A419FDC}"/>
  <tableColumns count="15">
    <tableColumn id="1" xr3:uid="{860D55D9-E8CA-4667-8635-50B3D5165AA9}" name="S.NO" dataDxfId="170"/>
    <tableColumn id="2" xr3:uid="{92E360AF-017E-4403-B719-FA4A3884164D}" name="Employee ID" dataDxfId="169"/>
    <tableColumn id="15" xr3:uid="{34D67B7B-66A1-427F-A8BE-C77DFDE115FD}" name="Months" dataDxfId="168">
      <calculatedColumnFormula>$K$5</calculatedColumnFormula>
    </tableColumn>
    <tableColumn id="3" xr3:uid="{2BEC6C5D-2E1D-4BC2-9160-831646C7B683}" name="Employee Name" dataDxfId="167"/>
    <tableColumn id="4" xr3:uid="{F062135A-FE39-48DB-BAFA-03FC856E90EC}" name="Present" dataDxfId="166">
      <calculatedColumnFormula>COUNTIF($L9:$AP9,"P")</calculatedColumnFormula>
    </tableColumn>
    <tableColumn id="5" xr3:uid="{7110C177-D905-4438-804F-6A9EF8BCAA59}" name="Absent" dataDxfId="165">
      <calculatedColumnFormula>COUNTIF($L9:$AP9,"A")</calculatedColumnFormula>
    </tableColumn>
    <tableColumn id="6" xr3:uid="{E0BA1C8F-012A-4C08-B5E9-73F8F6ADC73F}" name="Leave" dataDxfId="164">
      <calculatedColumnFormula>COUNTIF($L9:$AP9,"L")</calculatedColumnFormula>
    </tableColumn>
    <tableColumn id="7" xr3:uid="{3248600D-9C5D-4209-A616-A743DE8F9989}" name="WeekOff" dataDxfId="163">
      <calculatedColumnFormula>$K$9</calculatedColumnFormula>
    </tableColumn>
    <tableColumn id="8" xr3:uid="{4F11B8EA-EBA7-4AF6-848A-AF38B1090B1D}" name="Days" dataDxfId="162">
      <calculatedColumnFormula>$J$5</calculatedColumnFormula>
    </tableColumn>
    <tableColumn id="9" xr3:uid="{71714CD3-E4C8-46DC-AF66-ABCCE0EC10DB}" name="Paid Days" dataDxfId="161">
      <calculatedColumnFormula>Junreport[[#This Row],[Days]]-Junreport[[#This Row],[Absent]]</calculatedColumnFormula>
    </tableColumn>
    <tableColumn id="10" xr3:uid="{B2F79657-55D6-4B30-8E37-97BC402965BC}" name="Salary" dataDxfId="160"/>
    <tableColumn id="11" xr3:uid="{1A2A2C50-9330-4CE8-AE64-3DF5B8D7018B}" name="Per Day Salary" dataDxfId="159">
      <calculatedColumnFormula>Junreport[[#This Row],[Salary]]/Junreport[[#This Row],[Days]]</calculatedColumnFormula>
    </tableColumn>
    <tableColumn id="12" xr3:uid="{98C159B5-8E3E-4330-9138-3C0B65409253}" name="Deduction" dataDxfId="158">
      <calculatedColumnFormula>Junreport[[#This Row],[Per Day Salary]]*Junreport[[#This Row],[Absent]]</calculatedColumnFormula>
    </tableColumn>
    <tableColumn id="13" xr3:uid="{EAFF68C1-86A5-45D5-AB03-7543626797A0}" name="Total Salary" dataDxfId="157">
      <calculatedColumnFormula>Junreport[[#This Row],[Salary]]-Junreport[[#This Row],[Deduction]]</calculatedColumnFormula>
    </tableColumn>
    <tableColumn id="14" xr3:uid="{4BB9F865-0AB1-4D03-9370-3D199A41C4E4}" name="Sparkline" dataDxfId="156"/>
  </tableColumns>
  <tableStyleInfo showFirstColumn="0" showLastColumn="0" showRowStripes="0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724E603-FFE8-4830-9918-708AAECBD400}" name="Julreport" displayName="Julreport" ref="AS7:BG27" totalsRowShown="0" headerRowDxfId="155" headerRowBorderDxfId="154" tableBorderDxfId="153">
  <autoFilter ref="AS7:BG27" xr:uid="{A724E603-FFE8-4830-9918-708AAECBD400}"/>
  <tableColumns count="15">
    <tableColumn id="1" xr3:uid="{BE686F9A-367C-41C3-AD17-60132E26A324}" name="S.NO" dataDxfId="152"/>
    <tableColumn id="2" xr3:uid="{7DF4921B-9CF0-4F2A-BF5C-FA8C54BB0B75}" name="Employee ID" dataDxfId="151"/>
    <tableColumn id="15" xr3:uid="{3E6F9E7C-13A4-4B99-8D7F-22FB4430F469}" name="Months" dataDxfId="150">
      <calculatedColumnFormula>$K$5</calculatedColumnFormula>
    </tableColumn>
    <tableColumn id="3" xr3:uid="{9B798F30-1A84-46B0-94D1-506703CF5BB0}" name="Employee Name" dataDxfId="149"/>
    <tableColumn id="4" xr3:uid="{477EE48E-26FA-44EB-9F68-3E524332E3AB}" name="Present" dataDxfId="148">
      <calculatedColumnFormula>COUNTIF($L9:$AP9,"P")</calculatedColumnFormula>
    </tableColumn>
    <tableColumn id="5" xr3:uid="{4EED8A33-B6A4-4F80-AD60-D8E472B2254B}" name="Absent" dataDxfId="147">
      <calculatedColumnFormula>COUNTIF($L9:$AP9,"A")</calculatedColumnFormula>
    </tableColumn>
    <tableColumn id="6" xr3:uid="{58DD2F4F-CFAE-4698-A598-61CACD3A666D}" name="Leave" dataDxfId="146">
      <calculatedColumnFormula>COUNTIF($L9:$AP9,"L")</calculatedColumnFormula>
    </tableColumn>
    <tableColumn id="7" xr3:uid="{E2C45C2E-D4D0-4024-B1C7-B593775B90FF}" name="WeekOff" dataDxfId="145">
      <calculatedColumnFormula>$K$9</calculatedColumnFormula>
    </tableColumn>
    <tableColumn id="8" xr3:uid="{214CECBA-245F-4BD5-9F02-E00E5FE20F19}" name="Days" dataDxfId="144">
      <calculatedColumnFormula>$J$5</calculatedColumnFormula>
    </tableColumn>
    <tableColumn id="9" xr3:uid="{8055D01C-D0DA-4BA8-A0E8-95F4B342E1E5}" name="Paid Days" dataDxfId="143">
      <calculatedColumnFormula>Julreport[[#This Row],[Days]]-Julreport[[#This Row],[Absent]]</calculatedColumnFormula>
    </tableColumn>
    <tableColumn id="10" xr3:uid="{8B893FA0-31B6-4952-B64B-E0A38EE7DDE5}" name="Salary" dataDxfId="142"/>
    <tableColumn id="11" xr3:uid="{E67D1B46-CE5C-485F-8545-D29FD7EB2E82}" name="Per Day Salary" dataDxfId="141">
      <calculatedColumnFormula>Julreport[[#This Row],[Salary]]/Julreport[[#This Row],[Days]]</calculatedColumnFormula>
    </tableColumn>
    <tableColumn id="12" xr3:uid="{939EBE1E-0C32-42D9-BBE8-1307BAE9FA39}" name="Deduction" dataDxfId="140">
      <calculatedColumnFormula>Julreport[[#This Row],[Per Day Salary]]*Julreport[[#This Row],[Absent]]</calculatedColumnFormula>
    </tableColumn>
    <tableColumn id="13" xr3:uid="{6C3AAB0D-9359-4BB4-A25E-98BAE468B7D9}" name="Total Salary" dataDxfId="139">
      <calculatedColumnFormula>Julreport[[#This Row],[Salary]]-Julreport[[#This Row],[Deduction]]</calculatedColumnFormula>
    </tableColumn>
    <tableColumn id="14" xr3:uid="{211A32A8-BD50-453A-9FED-671A1BA715A8}" name="Sparkline" dataDxfId="138"/>
  </tableColumns>
  <tableStyleInfo showFirstColumn="0" showLastColumn="0" showRowStripes="0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DFD43FA-BE5E-4C67-83FA-C7E65A4DF456}" name="Augreport" displayName="Augreport" ref="AS7:BG27" totalsRowShown="0" headerRowDxfId="137" headerRowBorderDxfId="136" tableBorderDxfId="135">
  <autoFilter ref="AS7:BG27" xr:uid="{3DFD43FA-BE5E-4C67-83FA-C7E65A4DF456}"/>
  <tableColumns count="15">
    <tableColumn id="1" xr3:uid="{E5065341-D12E-4EDD-A214-C5108D40011A}" name="S.NO" dataDxfId="134"/>
    <tableColumn id="2" xr3:uid="{9DD523BC-C501-4201-B0ED-EF22AD680603}" name="Employee ID" dataDxfId="133"/>
    <tableColumn id="15" xr3:uid="{638BACED-A8C0-453F-9DB6-D797508BEE71}" name="Months" dataDxfId="132">
      <calculatedColumnFormula>$K$5</calculatedColumnFormula>
    </tableColumn>
    <tableColumn id="3" xr3:uid="{50DADB63-2CE0-4689-844D-8BCB409840ED}" name="Employee Name" dataDxfId="131"/>
    <tableColumn id="4" xr3:uid="{20014A18-E106-4A8E-AE67-5207429A17E5}" name="Present" dataDxfId="130">
      <calculatedColumnFormula>COUNTIF($L9:$AP9,"P")</calculatedColumnFormula>
    </tableColumn>
    <tableColumn id="5" xr3:uid="{4CE14D0A-F8AC-42BA-BDDF-8C3054F9BF87}" name="Absent" dataDxfId="129">
      <calculatedColumnFormula>COUNTIF($L9:$AP9,"A")</calculatedColumnFormula>
    </tableColumn>
    <tableColumn id="6" xr3:uid="{00CC9E99-A383-467A-A1D7-5E0DED766C12}" name="Leave" dataDxfId="128">
      <calculatedColumnFormula>COUNTIF($L9:$AP9,"L")</calculatedColumnFormula>
    </tableColumn>
    <tableColumn id="7" xr3:uid="{C67A9360-975A-4417-AEC0-56D894ADFEBD}" name="WeekOff" dataDxfId="127">
      <calculatedColumnFormula>$K$9</calculatedColumnFormula>
    </tableColumn>
    <tableColumn id="8" xr3:uid="{F5163993-4BE8-4A5F-A1E3-8A8FD3270497}" name="Days" dataDxfId="126">
      <calculatedColumnFormula>$J$5</calculatedColumnFormula>
    </tableColumn>
    <tableColumn id="9" xr3:uid="{AF41A037-99BF-4678-A824-A9E696462DA7}" name="Paid Days" dataDxfId="125">
      <calculatedColumnFormula>Augreport[[#This Row],[Days]]-Augreport[[#This Row],[Absent]]</calculatedColumnFormula>
    </tableColumn>
    <tableColumn id="10" xr3:uid="{E21C81A8-D4AF-494A-BA3F-AEF04610AA16}" name="Salary" dataDxfId="124"/>
    <tableColumn id="11" xr3:uid="{7C625CD1-3CA7-419A-8CCF-538F913126EE}" name="Per Day Salary" dataDxfId="123">
      <calculatedColumnFormula>Augreport[[#This Row],[Salary]]/Augreport[[#This Row],[Days]]</calculatedColumnFormula>
    </tableColumn>
    <tableColumn id="12" xr3:uid="{FBD6E7BF-EF25-401C-8039-37C124F29755}" name="Deduction" dataDxfId="122">
      <calculatedColumnFormula>Augreport[[#This Row],[Per Day Salary]]*Augreport[[#This Row],[Absent]]</calculatedColumnFormula>
    </tableColumn>
    <tableColumn id="13" xr3:uid="{9939A8D6-3000-4B5C-8251-05A07802253B}" name="Total Salary" dataDxfId="121">
      <calculatedColumnFormula>Augreport[[#This Row],[Salary]]-Augreport[[#This Row],[Deduction]]</calculatedColumnFormula>
    </tableColumn>
    <tableColumn id="14" xr3:uid="{196DFC8B-9228-48F6-8A8B-4A2D7C063F37}" name="Sparkline" dataDxfId="120"/>
  </tableColumns>
  <tableStyleInfo showFirstColumn="0" showLastColumn="0" showRowStripes="0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FB5479E-8C72-4E14-AE9E-5B99295CF59D}" name="Septreport" displayName="Septreport" ref="AS7:BG27" totalsRowShown="0" headerRowDxfId="119" headerRowBorderDxfId="118" tableBorderDxfId="117">
  <autoFilter ref="AS7:BG27" xr:uid="{5FB5479E-8C72-4E14-AE9E-5B99295CF59D}"/>
  <tableColumns count="15">
    <tableColumn id="1" xr3:uid="{9A1D1951-D036-48AB-B5D4-7D552EE2062B}" name="S.NO" dataDxfId="116"/>
    <tableColumn id="2" xr3:uid="{18A4B96D-AE40-47D1-924B-A5E34B736339}" name="Employee ID" dataDxfId="115"/>
    <tableColumn id="15" xr3:uid="{E2FDABC2-248C-40D4-A4E4-AE28F37E45EF}" name="Months" dataDxfId="114">
      <calculatedColumnFormula>$K$5</calculatedColumnFormula>
    </tableColumn>
    <tableColumn id="3" xr3:uid="{C9C50572-ACC3-4C81-B5BF-DF99BD1842BB}" name="Employee Name" dataDxfId="113"/>
    <tableColumn id="4" xr3:uid="{825E07B1-C017-4A96-B07A-88440DAB8DC0}" name="Present" dataDxfId="112">
      <calculatedColumnFormula>COUNTIF($L9:$AP9,"P")</calculatedColumnFormula>
    </tableColumn>
    <tableColumn id="5" xr3:uid="{4C007018-B4D3-4115-A405-A5F279A89193}" name="Absent" dataDxfId="111">
      <calculatedColumnFormula>COUNTIF($L9:$AP9,"A")</calculatedColumnFormula>
    </tableColumn>
    <tableColumn id="6" xr3:uid="{96DB85F2-E38A-49C4-8B21-EBDF1BDD1F20}" name="Leave" dataDxfId="110">
      <calculatedColumnFormula>COUNTIF($L9:$AP9,"L")</calculatedColumnFormula>
    </tableColumn>
    <tableColumn id="7" xr3:uid="{91EC72BB-7A17-400D-AEDB-E87E31FA83B3}" name="WeekOff" dataDxfId="109">
      <calculatedColumnFormula>$K$9</calculatedColumnFormula>
    </tableColumn>
    <tableColumn id="8" xr3:uid="{B9357B3E-F228-453D-BE6C-A25B41F10874}" name="Days" dataDxfId="108">
      <calculatedColumnFormula>$J$5</calculatedColumnFormula>
    </tableColumn>
    <tableColumn id="9" xr3:uid="{7405CC5E-2644-4EBF-B8E9-D08BEA086989}" name="Paid Days" dataDxfId="107">
      <calculatedColumnFormula>Septreport[[#This Row],[Days]]-Septreport[[#This Row],[Absent]]</calculatedColumnFormula>
    </tableColumn>
    <tableColumn id="10" xr3:uid="{F8464008-D41A-4ED1-A667-B009BED1007E}" name="Salary" dataDxfId="106"/>
    <tableColumn id="11" xr3:uid="{8E8408F8-DD81-44EA-BF1F-82A45FD49EFB}" name="Per Day Salary" dataDxfId="105">
      <calculatedColumnFormula>Septreport[[#This Row],[Salary]]/Septreport[[#This Row],[Days]]</calculatedColumnFormula>
    </tableColumn>
    <tableColumn id="12" xr3:uid="{7ABA4D1D-4D2D-4CB9-A9CA-A47CC7A8BFD0}" name="Deduction" dataDxfId="104">
      <calculatedColumnFormula>Septreport[[#This Row],[Per Day Salary]]*Septreport[[#This Row],[Absent]]</calculatedColumnFormula>
    </tableColumn>
    <tableColumn id="13" xr3:uid="{C12B01A2-D8C3-42B5-B9A8-E3E63307128A}" name="Total Salary" dataDxfId="103">
      <calculatedColumnFormula>Septreport[[#This Row],[Salary]]-Septreport[[#This Row],[Deduction]]</calculatedColumnFormula>
    </tableColumn>
    <tableColumn id="14" xr3:uid="{B31B052F-9134-4296-85D8-C27832A9C516}" name="Sparkline" dataDxfId="102"/>
  </tableColumns>
  <tableStyleInfo showFirstColumn="0" showLastColumn="0" showRowStripes="0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0BF6756-F3D5-4EEE-84BA-7B17C68E5A25}" name="Octreport" displayName="Octreport" ref="AS7:BG27" totalsRowShown="0" headerRowDxfId="101" headerRowBorderDxfId="100" tableBorderDxfId="99">
  <autoFilter ref="AS7:BG27" xr:uid="{A0BF6756-F3D5-4EEE-84BA-7B17C68E5A25}"/>
  <tableColumns count="15">
    <tableColumn id="1" xr3:uid="{5389C33F-BD8E-4D4C-ABCC-2071B9B5FD56}" name="S.NO" dataDxfId="98"/>
    <tableColumn id="2" xr3:uid="{75ACA2CD-C1FF-43F2-B9C9-CC67BE8797D3}" name="Employee ID" dataDxfId="97"/>
    <tableColumn id="15" xr3:uid="{1CFC70E9-65DE-4B23-99BA-F1D33ED6B56C}" name="Months" dataDxfId="96">
      <calculatedColumnFormula>$K$5</calculatedColumnFormula>
    </tableColumn>
    <tableColumn id="3" xr3:uid="{48683020-4222-4308-B9BD-7B7263EAB5D4}" name="Employee Name" dataDxfId="95"/>
    <tableColumn id="4" xr3:uid="{CFA716AA-86A5-4691-87DD-FEAB570324FE}" name="Present" dataDxfId="94">
      <calculatedColumnFormula>COUNTIF($L9:$AP9,"P")</calculatedColumnFormula>
    </tableColumn>
    <tableColumn id="5" xr3:uid="{94ABCCBA-3CA6-4D7E-A7F7-5E42135D15F8}" name="Absent" dataDxfId="93">
      <calculatedColumnFormula>COUNTIF($L9:$AP9,"A")</calculatedColumnFormula>
    </tableColumn>
    <tableColumn id="6" xr3:uid="{7E90288B-A0CD-4BFA-970F-1DD1D51F1A37}" name="Leave" dataDxfId="92">
      <calculatedColumnFormula>COUNTIF($L9:$AP9,"L")</calculatedColumnFormula>
    </tableColumn>
    <tableColumn id="7" xr3:uid="{633A7116-BA6D-4144-94AD-F8B135B162D8}" name="WeekOff" dataDxfId="91">
      <calculatedColumnFormula>$K$9</calculatedColumnFormula>
    </tableColumn>
    <tableColumn id="8" xr3:uid="{31EC30E8-569B-412F-BEF0-3354A6496C6D}" name="Days" dataDxfId="90">
      <calculatedColumnFormula>$J$5</calculatedColumnFormula>
    </tableColumn>
    <tableColumn id="9" xr3:uid="{C68D7447-305D-459E-A927-A26947309522}" name="Paid Days" dataDxfId="89">
      <calculatedColumnFormula>Octreport[[#This Row],[Days]]-Octreport[[#This Row],[Absent]]</calculatedColumnFormula>
    </tableColumn>
    <tableColumn id="10" xr3:uid="{0A16A874-95D3-48A9-AD08-1DD5B950112E}" name="Salary" dataDxfId="88"/>
    <tableColumn id="11" xr3:uid="{10C289B2-60A6-404D-BF29-3109A39B3B22}" name="Per Day Salary" dataDxfId="87">
      <calculatedColumnFormula>Octreport[[#This Row],[Salary]]/Octreport[[#This Row],[Days]]</calculatedColumnFormula>
    </tableColumn>
    <tableColumn id="12" xr3:uid="{68EFD344-E831-4189-A3FE-815CCF1E02FF}" name="Deduction" dataDxfId="86">
      <calculatedColumnFormula>Octreport[[#This Row],[Per Day Salary]]*Octreport[[#This Row],[Absent]]</calculatedColumnFormula>
    </tableColumn>
    <tableColumn id="13" xr3:uid="{CBECFBBB-99F2-42B0-BC67-36ED18645EE2}" name="Total Salary" dataDxfId="85">
      <calculatedColumnFormula>Octreport[[#This Row],[Salary]]-Octreport[[#This Row],[Deduction]]</calculatedColumnFormula>
    </tableColumn>
    <tableColumn id="14" xr3:uid="{4509C5F6-D3C0-4467-8214-2EE7082B25DE}" name="Sparkline" dataDxfId="84"/>
  </tableColumns>
  <tableStyleInfo showFirstColumn="0" showLastColumn="0" showRowStripes="0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B9D0B40-0874-4D57-AB99-E9983772E807}" name="Novreport" displayName="Novreport" ref="AS7:BG27" totalsRowShown="0" headerRowDxfId="83" headerRowBorderDxfId="82" tableBorderDxfId="81">
  <autoFilter ref="AS7:BG27" xr:uid="{9B9D0B40-0874-4D57-AB99-E9983772E807}"/>
  <tableColumns count="15">
    <tableColumn id="1" xr3:uid="{85F8E795-9288-4482-B873-52EE7252BD9C}" name="S.NO" dataDxfId="80"/>
    <tableColumn id="2" xr3:uid="{D59F8799-0BDF-4584-8DD3-527D5F249C71}" name="Employee ID" dataDxfId="79"/>
    <tableColumn id="15" xr3:uid="{9B05A72D-F0DB-4731-A2EA-28157F42E82A}" name="Months" dataDxfId="78">
      <calculatedColumnFormula>$K$5</calculatedColumnFormula>
    </tableColumn>
    <tableColumn id="3" xr3:uid="{6ADFF37A-30E6-418E-B7E8-890BCAD80F54}" name="Employee Name" dataDxfId="77"/>
    <tableColumn id="4" xr3:uid="{F5486F2A-0223-4F83-9854-08D497550FE8}" name="Present" dataDxfId="76">
      <calculatedColumnFormula>COUNTIF($L9:$AP9,"P")</calculatedColumnFormula>
    </tableColumn>
    <tableColumn id="5" xr3:uid="{4A7260D4-C0B3-4711-98EE-A1E337560B6D}" name="Absent" dataDxfId="75">
      <calculatedColumnFormula>COUNTIF($L9:$AP9,"A")</calculatedColumnFormula>
    </tableColumn>
    <tableColumn id="6" xr3:uid="{92939D16-88A6-43A3-8F8A-9B740A18565D}" name="Leave" dataDxfId="74">
      <calculatedColumnFormula>COUNTIF($L9:$AP9,"L")</calculatedColumnFormula>
    </tableColumn>
    <tableColumn id="7" xr3:uid="{61C4850D-C879-46C7-AED4-E0DD3EAF172C}" name="WeekOff" dataDxfId="73">
      <calculatedColumnFormula>$K$9</calculatedColumnFormula>
    </tableColumn>
    <tableColumn id="8" xr3:uid="{6278449D-5E7B-436F-9DDF-3319EEBE1AC6}" name="Days" dataDxfId="72">
      <calculatedColumnFormula>$J$5</calculatedColumnFormula>
    </tableColumn>
    <tableColumn id="9" xr3:uid="{48ED0127-6689-45DF-AF9B-BF90F257CBE8}" name="Paid Days" dataDxfId="71">
      <calculatedColumnFormula>Novreport[[#This Row],[Days]]-Novreport[[#This Row],[Absent]]</calculatedColumnFormula>
    </tableColumn>
    <tableColumn id="10" xr3:uid="{BE073EE0-1959-4273-B8F9-DCAEFF465086}" name="Salary" dataDxfId="70"/>
    <tableColumn id="11" xr3:uid="{64EAA53F-96C5-493A-8E7F-1E8AA46E3EBA}" name="Per Day Salary" dataDxfId="69">
      <calculatedColumnFormula>Novreport[[#This Row],[Salary]]/Novreport[[#This Row],[Days]]</calculatedColumnFormula>
    </tableColumn>
    <tableColumn id="12" xr3:uid="{2B9CF3F6-F64D-415D-9721-774DB8FD7071}" name="Deduction" dataDxfId="68">
      <calculatedColumnFormula>Novreport[[#This Row],[Per Day Salary]]*Novreport[[#This Row],[Absent]]</calculatedColumnFormula>
    </tableColumn>
    <tableColumn id="13" xr3:uid="{3AC6DA8C-9DD0-4262-9F48-339BDCD569E8}" name="Total Salary" dataDxfId="67">
      <calculatedColumnFormula>Novreport[[#This Row],[Salary]]-Novreport[[#This Row],[Deduction]]</calculatedColumnFormula>
    </tableColumn>
    <tableColumn id="14" xr3:uid="{A8874112-BEC1-47E9-ADB8-B9BB8B974F58}" name="Sparkline" dataDxfId="66"/>
  </tableColumns>
  <tableStyleInfo showFirstColumn="0" showLastColumn="0" showRowStripes="0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6D6FFED-9979-47CB-BF12-50E74DFED9DE}" name="Decreport" displayName="Decreport" ref="AS7:BG27" totalsRowShown="0" headerRowDxfId="65" headerRowBorderDxfId="64" tableBorderDxfId="63">
  <autoFilter ref="AS7:BG27" xr:uid="{86D6FFED-9979-47CB-BF12-50E74DFED9DE}"/>
  <tableColumns count="15">
    <tableColumn id="1" xr3:uid="{3E2C0EA7-15A2-494C-81E5-89412366C39F}" name="S.NO" dataDxfId="62"/>
    <tableColumn id="2" xr3:uid="{18225E18-0A49-4361-86DB-EABBA65F9CA4}" name="Employee ID" dataDxfId="61"/>
    <tableColumn id="15" xr3:uid="{13525D49-A622-4323-AF2D-FFFC935FA5C7}" name="Months" dataDxfId="60">
      <calculatedColumnFormula>$K$5</calculatedColumnFormula>
    </tableColumn>
    <tableColumn id="3" xr3:uid="{3DB35EC4-EC57-4F1B-940F-A791C507174D}" name="Employee Name" dataDxfId="59"/>
    <tableColumn id="4" xr3:uid="{A0A00BDF-C0A4-4E37-BB1B-2DFC4C0B3B59}" name="Present" dataDxfId="58">
      <calculatedColumnFormula>COUNTIF($L9:$AP9,"P")</calculatedColumnFormula>
    </tableColumn>
    <tableColumn id="5" xr3:uid="{4469EB63-8328-4891-B75A-7F499E71C174}" name="Absent" dataDxfId="57">
      <calculatedColumnFormula>COUNTIF($L9:$AP9,"A")</calculatedColumnFormula>
    </tableColumn>
    <tableColumn id="6" xr3:uid="{F532046F-605F-4C06-814D-64FDFF856652}" name="Leave" dataDxfId="56">
      <calculatedColumnFormula>COUNTIF($L9:$AP9,"L")</calculatedColumnFormula>
    </tableColumn>
    <tableColumn id="7" xr3:uid="{920D8221-F9D1-4595-9475-AAD2815015B8}" name="WeekOff" dataDxfId="55">
      <calculatedColumnFormula>$K$9</calculatedColumnFormula>
    </tableColumn>
    <tableColumn id="8" xr3:uid="{12A87174-1A05-44CB-9B0D-9A96C7A62725}" name="Days" dataDxfId="54">
      <calculatedColumnFormula>$J$5</calculatedColumnFormula>
    </tableColumn>
    <tableColumn id="9" xr3:uid="{F73AE0D0-86EE-488F-9E5B-2E7CC8717305}" name="Paid Days" dataDxfId="53">
      <calculatedColumnFormula>Decreport[[#This Row],[Days]]-Decreport[[#This Row],[Absent]]</calculatedColumnFormula>
    </tableColumn>
    <tableColumn id="10" xr3:uid="{A25FD3BF-8CA3-45E9-90E1-2650FD989FC3}" name="Salary" dataDxfId="52"/>
    <tableColumn id="11" xr3:uid="{F3CEB74A-64DC-4E70-AFF6-4D22505A1720}" name="Per Day Salary" dataDxfId="51">
      <calculatedColumnFormula>Decreport[[#This Row],[Salary]]/Decreport[[#This Row],[Days]]</calculatedColumnFormula>
    </tableColumn>
    <tableColumn id="12" xr3:uid="{02732D35-F601-4951-B191-D35D79F8A74B}" name="Deduction" dataDxfId="50">
      <calculatedColumnFormula>Decreport[[#This Row],[Per Day Salary]]*Decreport[[#This Row],[Absent]]</calculatedColumnFormula>
    </tableColumn>
    <tableColumn id="13" xr3:uid="{A4AB2B10-5EAA-47C0-A13E-B12581392F57}" name="Total Salary" dataDxfId="49">
      <calculatedColumnFormula>Decreport[[#This Row],[Salary]]-Decreport[[#This Row],[Deduction]]</calculatedColumnFormula>
    </tableColumn>
    <tableColumn id="14" xr3:uid="{9E0B5330-9A1B-4F44-BC96-800DFB2EFBAB}" name="Sparkline" dataDxfId="48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BBDE0-AC76-4040-804B-3874F6EA3FA9}">
  <dimension ref="A1:C21"/>
  <sheetViews>
    <sheetView tabSelected="1" workbookViewId="0">
      <selection activeCell="B2" sqref="B2:B21"/>
    </sheetView>
  </sheetViews>
  <sheetFormatPr defaultRowHeight="14.4" x14ac:dyDescent="0.3"/>
  <cols>
    <col min="1" max="1" width="7.5546875" customWidth="1"/>
    <col min="2" max="2" width="15.33203125" customWidth="1"/>
    <col min="3" max="3" width="11" bestFit="1" customWidth="1"/>
  </cols>
  <sheetData>
    <row r="1" spans="1:3" ht="16.2" customHeight="1" x14ac:dyDescent="0.3">
      <c r="A1" s="1" t="s">
        <v>0</v>
      </c>
      <c r="B1" s="1" t="s">
        <v>2</v>
      </c>
      <c r="C1" s="1" t="s">
        <v>1</v>
      </c>
    </row>
    <row r="2" spans="1:3" x14ac:dyDescent="0.3">
      <c r="A2">
        <v>1</v>
      </c>
      <c r="B2" s="1" t="s">
        <v>3</v>
      </c>
      <c r="C2">
        <v>1001</v>
      </c>
    </row>
    <row r="3" spans="1:3" x14ac:dyDescent="0.3">
      <c r="A3">
        <v>2</v>
      </c>
      <c r="B3" s="1" t="s">
        <v>4</v>
      </c>
      <c r="C3">
        <v>1002</v>
      </c>
    </row>
    <row r="4" spans="1:3" x14ac:dyDescent="0.3">
      <c r="A4">
        <v>3</v>
      </c>
      <c r="B4" s="1" t="s">
        <v>5</v>
      </c>
      <c r="C4">
        <v>1003</v>
      </c>
    </row>
    <row r="5" spans="1:3" x14ac:dyDescent="0.3">
      <c r="A5">
        <v>4</v>
      </c>
      <c r="B5" s="1" t="s">
        <v>6</v>
      </c>
      <c r="C5">
        <v>1004</v>
      </c>
    </row>
    <row r="6" spans="1:3" x14ac:dyDescent="0.3">
      <c r="A6">
        <v>5</v>
      </c>
      <c r="B6" s="1" t="s">
        <v>7</v>
      </c>
      <c r="C6">
        <v>1005</v>
      </c>
    </row>
    <row r="7" spans="1:3" x14ac:dyDescent="0.3">
      <c r="A7">
        <v>6</v>
      </c>
      <c r="B7" s="1" t="s">
        <v>8</v>
      </c>
      <c r="C7">
        <v>1006</v>
      </c>
    </row>
    <row r="8" spans="1:3" x14ac:dyDescent="0.3">
      <c r="A8">
        <v>7</v>
      </c>
      <c r="B8" s="1" t="s">
        <v>9</v>
      </c>
      <c r="C8">
        <v>1007</v>
      </c>
    </row>
    <row r="9" spans="1:3" x14ac:dyDescent="0.3">
      <c r="A9">
        <v>8</v>
      </c>
      <c r="B9" s="1" t="s">
        <v>10</v>
      </c>
      <c r="C9">
        <v>1008</v>
      </c>
    </row>
    <row r="10" spans="1:3" x14ac:dyDescent="0.3">
      <c r="A10">
        <v>9</v>
      </c>
      <c r="B10" s="1" t="s">
        <v>11</v>
      </c>
      <c r="C10">
        <v>1009</v>
      </c>
    </row>
    <row r="11" spans="1:3" x14ac:dyDescent="0.3">
      <c r="A11">
        <v>10</v>
      </c>
      <c r="B11" s="1" t="s">
        <v>12</v>
      </c>
      <c r="C11">
        <v>1010</v>
      </c>
    </row>
    <row r="12" spans="1:3" x14ac:dyDescent="0.3">
      <c r="A12">
        <v>11</v>
      </c>
      <c r="B12" s="1" t="s">
        <v>13</v>
      </c>
      <c r="C12">
        <v>1011</v>
      </c>
    </row>
    <row r="13" spans="1:3" x14ac:dyDescent="0.3">
      <c r="A13">
        <v>12</v>
      </c>
      <c r="B13" s="1" t="s">
        <v>14</v>
      </c>
      <c r="C13">
        <v>1012</v>
      </c>
    </row>
    <row r="14" spans="1:3" x14ac:dyDescent="0.3">
      <c r="A14">
        <v>13</v>
      </c>
      <c r="B14" s="1" t="s">
        <v>15</v>
      </c>
      <c r="C14">
        <v>1013</v>
      </c>
    </row>
    <row r="15" spans="1:3" x14ac:dyDescent="0.3">
      <c r="A15">
        <v>14</v>
      </c>
      <c r="B15" s="1" t="s">
        <v>16</v>
      </c>
      <c r="C15">
        <v>1014</v>
      </c>
    </row>
    <row r="16" spans="1:3" x14ac:dyDescent="0.3">
      <c r="A16">
        <v>15</v>
      </c>
      <c r="B16" s="1" t="s">
        <v>17</v>
      </c>
      <c r="C16">
        <v>1015</v>
      </c>
    </row>
    <row r="17" spans="1:3" x14ac:dyDescent="0.3">
      <c r="A17">
        <v>16</v>
      </c>
      <c r="B17" s="1" t="s">
        <v>18</v>
      </c>
      <c r="C17">
        <v>1016</v>
      </c>
    </row>
    <row r="18" spans="1:3" x14ac:dyDescent="0.3">
      <c r="A18">
        <v>17</v>
      </c>
      <c r="B18" s="1" t="s">
        <v>19</v>
      </c>
      <c r="C18">
        <v>1017</v>
      </c>
    </row>
    <row r="19" spans="1:3" x14ac:dyDescent="0.3">
      <c r="A19">
        <v>18</v>
      </c>
      <c r="B19" s="1" t="s">
        <v>20</v>
      </c>
      <c r="C19">
        <v>1018</v>
      </c>
    </row>
    <row r="20" spans="1:3" x14ac:dyDescent="0.3">
      <c r="A20">
        <v>19</v>
      </c>
      <c r="B20" s="1" t="s">
        <v>21</v>
      </c>
      <c r="C20">
        <v>1019</v>
      </c>
    </row>
    <row r="21" spans="1:3" x14ac:dyDescent="0.3">
      <c r="A21">
        <v>20</v>
      </c>
      <c r="B21" s="1" t="s">
        <v>22</v>
      </c>
      <c r="C21">
        <v>1020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B496-EF3D-4DF3-B39B-E7C0613BDA9F}">
  <dimension ref="A1:CZ2009"/>
  <sheetViews>
    <sheetView zoomScale="68" zoomScaleNormal="69" workbookViewId="0">
      <selection activeCell="AU14" sqref="AU14"/>
    </sheetView>
  </sheetViews>
  <sheetFormatPr defaultRowHeight="14.4" x14ac:dyDescent="0.3"/>
  <cols>
    <col min="8" max="8" width="9" bestFit="1" customWidth="1"/>
    <col min="9" max="9" width="12.88671875" customWidth="1"/>
    <col min="10" max="10" width="14.88671875" customWidth="1"/>
    <col min="11" max="11" width="9" bestFit="1" customWidth="1"/>
    <col min="12" max="12" width="5.33203125" bestFit="1" customWidth="1"/>
    <col min="13" max="13" width="9.6640625" bestFit="1" customWidth="1"/>
    <col min="14" max="14" width="3.6640625" bestFit="1" customWidth="1"/>
    <col min="15" max="15" width="4" bestFit="1" customWidth="1"/>
    <col min="16" max="16" width="4.44140625" bestFit="1" customWidth="1"/>
    <col min="17" max="17" width="5.33203125" bestFit="1" customWidth="1"/>
    <col min="18" max="18" width="4.33203125" bestFit="1" customWidth="1"/>
    <col min="19" max="19" width="5.33203125" bestFit="1" customWidth="1"/>
    <col min="20" max="20" width="4.44140625" customWidth="1"/>
    <col min="21" max="21" width="3.6640625" bestFit="1" customWidth="1"/>
    <col min="22" max="22" width="4" bestFit="1" customWidth="1"/>
    <col min="23" max="23" width="4.44140625" bestFit="1" customWidth="1"/>
    <col min="24" max="24" width="5.33203125" bestFit="1" customWidth="1"/>
    <col min="25" max="25" width="4.33203125" bestFit="1" customWidth="1"/>
    <col min="26" max="26" width="5.33203125" bestFit="1" customWidth="1"/>
    <col min="27" max="27" width="4.44140625" bestFit="1" customWidth="1"/>
    <col min="28" max="28" width="3.6640625" bestFit="1" customWidth="1"/>
    <col min="29" max="29" width="4" bestFit="1" customWidth="1"/>
    <col min="30" max="30" width="4.44140625" bestFit="1" customWidth="1"/>
    <col min="31" max="31" width="5.33203125" bestFit="1" customWidth="1"/>
    <col min="32" max="32" width="4.33203125" bestFit="1" customWidth="1"/>
    <col min="33" max="33" width="5.33203125" bestFit="1" customWidth="1"/>
    <col min="34" max="34" width="4.44140625" bestFit="1" customWidth="1"/>
    <col min="35" max="35" width="3.5546875" bestFit="1" customWidth="1"/>
    <col min="36" max="36" width="3.88671875" bestFit="1" customWidth="1"/>
    <col min="37" max="37" width="4.33203125" bestFit="1" customWidth="1"/>
    <col min="38" max="38" width="5.21875" bestFit="1" customWidth="1"/>
    <col min="39" max="39" width="4.21875" bestFit="1" customWidth="1"/>
    <col min="40" max="40" width="5.21875" bestFit="1" customWidth="1"/>
    <col min="41" max="41" width="4.33203125" bestFit="1" customWidth="1"/>
    <col min="42" max="42" width="3.5546875" bestFit="1" customWidth="1"/>
    <col min="45" max="45" width="7.21875" customWidth="1"/>
    <col min="46" max="47" width="13.33203125" customWidth="1"/>
    <col min="48" max="48" width="16.44140625" customWidth="1"/>
    <col min="49" max="49" width="7.44140625" style="1" bestFit="1" customWidth="1"/>
    <col min="50" max="50" width="6.88671875" style="1" bestFit="1" customWidth="1"/>
    <col min="51" max="51" width="5.88671875" style="1" bestFit="1" customWidth="1"/>
    <col min="52" max="52" width="8.21875" style="1" bestFit="1" customWidth="1"/>
    <col min="53" max="53" width="5.109375" style="1" bestFit="1" customWidth="1"/>
    <col min="54" max="54" width="9.33203125" style="1" bestFit="1" customWidth="1"/>
    <col min="55" max="55" width="11.5546875" bestFit="1" customWidth="1"/>
    <col min="56" max="56" width="13" bestFit="1" customWidth="1"/>
    <col min="57" max="57" width="11.6640625" customWidth="1"/>
    <col min="58" max="58" width="12.44140625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45658</v>
      </c>
      <c r="J5" s="40">
        <f>DATEDIF($I$5,$M$5,"D")+1</f>
        <v>31</v>
      </c>
      <c r="K5" s="41" t="str">
        <f>TEXT(I5,"MMMM")</f>
        <v>January</v>
      </c>
      <c r="L5" s="38" t="s">
        <v>27</v>
      </c>
      <c r="M5" s="42">
        <f>EOMONTH(I5,0)</f>
        <v>45688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Wed</v>
      </c>
      <c r="M7" s="13" t="str">
        <f t="shared" ref="M7:AP7" si="0">TEXT(M8,"DDD")</f>
        <v>Thu</v>
      </c>
      <c r="N7" s="13" t="str">
        <f t="shared" si="0"/>
        <v>Fri</v>
      </c>
      <c r="O7" s="13" t="str">
        <f t="shared" si="0"/>
        <v>Sat</v>
      </c>
      <c r="P7" s="13" t="str">
        <f t="shared" si="0"/>
        <v>Sun</v>
      </c>
      <c r="Q7" s="13" t="str">
        <f t="shared" si="0"/>
        <v>Mon</v>
      </c>
      <c r="R7" s="13" t="str">
        <f t="shared" si="0"/>
        <v>Tue</v>
      </c>
      <c r="S7" s="13" t="str">
        <f t="shared" si="0"/>
        <v>Wed</v>
      </c>
      <c r="T7" s="13" t="str">
        <f t="shared" si="0"/>
        <v>Thu</v>
      </c>
      <c r="U7" s="13" t="str">
        <f t="shared" si="0"/>
        <v>Fri</v>
      </c>
      <c r="V7" s="13" t="str">
        <f t="shared" si="0"/>
        <v>Sat</v>
      </c>
      <c r="W7" s="13" t="str">
        <f t="shared" si="0"/>
        <v>Sun</v>
      </c>
      <c r="X7" s="13" t="str">
        <f t="shared" si="0"/>
        <v>Mon</v>
      </c>
      <c r="Y7" s="13" t="str">
        <f t="shared" si="0"/>
        <v>Tue</v>
      </c>
      <c r="Z7" s="13" t="str">
        <f t="shared" si="0"/>
        <v>Wed</v>
      </c>
      <c r="AA7" s="13" t="str">
        <f t="shared" si="0"/>
        <v>Thu</v>
      </c>
      <c r="AB7" s="13" t="str">
        <f t="shared" si="0"/>
        <v>Fri</v>
      </c>
      <c r="AC7" s="13" t="str">
        <f t="shared" si="0"/>
        <v>Sat</v>
      </c>
      <c r="AD7" s="13" t="str">
        <f t="shared" si="0"/>
        <v>Sun</v>
      </c>
      <c r="AE7" s="13" t="str">
        <f t="shared" si="0"/>
        <v>Mon</v>
      </c>
      <c r="AF7" s="13" t="str">
        <f t="shared" si="0"/>
        <v>Tue</v>
      </c>
      <c r="AG7" s="13" t="str">
        <f t="shared" si="0"/>
        <v>Wed</v>
      </c>
      <c r="AH7" s="13" t="str">
        <f t="shared" si="0"/>
        <v>Thu</v>
      </c>
      <c r="AI7" s="13" t="str">
        <f t="shared" si="0"/>
        <v>Fri</v>
      </c>
      <c r="AJ7" s="13" t="str">
        <f t="shared" si="0"/>
        <v>Sat</v>
      </c>
      <c r="AK7" s="13" t="str">
        <f t="shared" si="0"/>
        <v>Sun</v>
      </c>
      <c r="AL7" s="13" t="str">
        <f t="shared" si="0"/>
        <v>Mon</v>
      </c>
      <c r="AM7" s="13" t="str">
        <f t="shared" si="0"/>
        <v>Tue</v>
      </c>
      <c r="AN7" s="13" t="str">
        <f t="shared" si="0"/>
        <v>Wed</v>
      </c>
      <c r="AO7" s="13" t="str">
        <f t="shared" si="0"/>
        <v>Thu</v>
      </c>
      <c r="AP7" s="14" t="str">
        <f t="shared" si="0"/>
        <v>Fri</v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45658</v>
      </c>
      <c r="M8" s="37">
        <f>IF(L8&lt;$M$5,L8+1,"")</f>
        <v>45659</v>
      </c>
      <c r="N8" s="37">
        <f t="shared" ref="N8:AQ8" si="1">IF(M8&lt;$M$5,M8+1,"")</f>
        <v>45660</v>
      </c>
      <c r="O8" s="37">
        <f t="shared" si="1"/>
        <v>45661</v>
      </c>
      <c r="P8" s="37">
        <f t="shared" si="1"/>
        <v>45662</v>
      </c>
      <c r="Q8" s="37">
        <f t="shared" si="1"/>
        <v>45663</v>
      </c>
      <c r="R8" s="37">
        <f t="shared" si="1"/>
        <v>45664</v>
      </c>
      <c r="S8" s="37">
        <f t="shared" si="1"/>
        <v>45665</v>
      </c>
      <c r="T8" s="37">
        <f t="shared" si="1"/>
        <v>45666</v>
      </c>
      <c r="U8" s="37">
        <f t="shared" si="1"/>
        <v>45667</v>
      </c>
      <c r="V8" s="37">
        <f t="shared" si="1"/>
        <v>45668</v>
      </c>
      <c r="W8" s="37">
        <f t="shared" si="1"/>
        <v>45669</v>
      </c>
      <c r="X8" s="37">
        <f t="shared" si="1"/>
        <v>45670</v>
      </c>
      <c r="Y8" s="37">
        <f t="shared" si="1"/>
        <v>45671</v>
      </c>
      <c r="Z8" s="37">
        <f t="shared" si="1"/>
        <v>45672</v>
      </c>
      <c r="AA8" s="37">
        <f t="shared" si="1"/>
        <v>45673</v>
      </c>
      <c r="AB8" s="37">
        <f t="shared" si="1"/>
        <v>45674</v>
      </c>
      <c r="AC8" s="37">
        <f t="shared" si="1"/>
        <v>45675</v>
      </c>
      <c r="AD8" s="37">
        <f t="shared" si="1"/>
        <v>45676</v>
      </c>
      <c r="AE8" s="37">
        <f t="shared" si="1"/>
        <v>45677</v>
      </c>
      <c r="AF8" s="37">
        <f t="shared" si="1"/>
        <v>45678</v>
      </c>
      <c r="AG8" s="37">
        <f t="shared" si="1"/>
        <v>45679</v>
      </c>
      <c r="AH8" s="37">
        <f t="shared" si="1"/>
        <v>45680</v>
      </c>
      <c r="AI8" s="37">
        <f t="shared" si="1"/>
        <v>45681</v>
      </c>
      <c r="AJ8" s="37">
        <f t="shared" si="1"/>
        <v>45682</v>
      </c>
      <c r="AK8" s="37">
        <f t="shared" si="1"/>
        <v>45683</v>
      </c>
      <c r="AL8" s="37">
        <f t="shared" si="1"/>
        <v>45684</v>
      </c>
      <c r="AM8" s="37">
        <f t="shared" si="1"/>
        <v>45685</v>
      </c>
      <c r="AN8" s="37">
        <f t="shared" si="1"/>
        <v>45686</v>
      </c>
      <c r="AO8" s="37">
        <f t="shared" si="1"/>
        <v>45687</v>
      </c>
      <c r="AP8" s="21">
        <f t="shared" si="1"/>
        <v>45688</v>
      </c>
      <c r="AQ8" s="34" t="str">
        <f t="shared" si="1"/>
        <v/>
      </c>
      <c r="AR8" s="35"/>
      <c r="AS8" s="4">
        <v>1</v>
      </c>
      <c r="AT8" s="4">
        <v>1001</v>
      </c>
      <c r="AU8" s="4" t="str">
        <f t="shared" ref="AU8:AU27" si="2">$K$5</f>
        <v>January</v>
      </c>
      <c r="AV8" s="4" t="s">
        <v>3</v>
      </c>
      <c r="AW8" s="15">
        <f t="shared" ref="AW8:AW27" si="3">COUNTIF($L9:$AP9,"P")</f>
        <v>23</v>
      </c>
      <c r="AX8" s="1">
        <f t="shared" ref="AX8:AX27" si="4">COUNTIF($L9:$AP9,"A")</f>
        <v>1</v>
      </c>
      <c r="AY8" s="1">
        <f t="shared" ref="AY8:AY27" si="5">COUNTIF($L9:$AP9,"L")</f>
        <v>3</v>
      </c>
      <c r="AZ8" s="1">
        <f t="shared" ref="AZ8:AZ27" si="6">$K$9</f>
        <v>4</v>
      </c>
      <c r="BA8" s="25">
        <f t="shared" ref="BA8:BA27" si="7">$J$5</f>
        <v>31</v>
      </c>
      <c r="BB8" s="25">
        <f>Janreport[[#This Row],[Days]]-Janreport[[#This Row],[Absent]]</f>
        <v>30</v>
      </c>
      <c r="BC8" s="26">
        <v>10000</v>
      </c>
      <c r="BD8" s="26">
        <f>Janreport[[#This Row],[Salary]]/Janreport[[#This Row],[Days]]</f>
        <v>322.58064516129031</v>
      </c>
      <c r="BE8" s="26">
        <f>Janreport[[#This Row],[Per Day Salary]]*Janreport[[#This Row],[Absent]]</f>
        <v>322.58064516129031</v>
      </c>
      <c r="BF8" s="26">
        <f>Janreport[[#This Row],[Salary]]-Janreport[[#This Row],[Deduction]]</f>
        <v>9677.4193548387102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>COUNTIF($L$7:$AP$7,"Sun")</f>
        <v>4</v>
      </c>
      <c r="L9" s="1" t="s">
        <v>39</v>
      </c>
      <c r="M9" s="1" t="s">
        <v>39</v>
      </c>
      <c r="N9" s="1" t="s">
        <v>39</v>
      </c>
      <c r="O9" s="1" t="s">
        <v>39</v>
      </c>
      <c r="P9" s="1" t="str">
        <f t="shared" ref="P9:AK17" si="8">IF(P$7 = "Sun","WO","")</f>
        <v>WO</v>
      </c>
      <c r="Q9" s="1" t="s">
        <v>39</v>
      </c>
      <c r="R9" s="1" t="s">
        <v>39</v>
      </c>
      <c r="S9" s="1" t="s">
        <v>39</v>
      </c>
      <c r="T9" s="1" t="s">
        <v>40</v>
      </c>
      <c r="U9" s="1" t="s">
        <v>39</v>
      </c>
      <c r="V9" s="1" t="s">
        <v>39</v>
      </c>
      <c r="W9" s="1" t="str">
        <f t="shared" si="8"/>
        <v>WO</v>
      </c>
      <c r="X9" s="1" t="s">
        <v>39</v>
      </c>
      <c r="Y9" s="1" t="s">
        <v>39</v>
      </c>
      <c r="Z9" s="1" t="s">
        <v>39</v>
      </c>
      <c r="AA9" s="1" t="s">
        <v>39</v>
      </c>
      <c r="AB9" s="1" t="s">
        <v>39</v>
      </c>
      <c r="AC9" s="1" t="s">
        <v>39</v>
      </c>
      <c r="AD9" s="1" t="str">
        <f t="shared" si="8"/>
        <v>WO</v>
      </c>
      <c r="AE9" s="1" t="s">
        <v>39</v>
      </c>
      <c r="AF9" s="1" t="s">
        <v>39</v>
      </c>
      <c r="AG9" s="1" t="s">
        <v>40</v>
      </c>
      <c r="AH9" s="1" t="s">
        <v>39</v>
      </c>
      <c r="AI9" s="1" t="s">
        <v>39</v>
      </c>
      <c r="AJ9" s="1" t="s">
        <v>39</v>
      </c>
      <c r="AK9" s="1" t="str">
        <f t="shared" si="8"/>
        <v>WO</v>
      </c>
      <c r="AL9" s="1" t="s">
        <v>39</v>
      </c>
      <c r="AM9" s="1" t="s">
        <v>41</v>
      </c>
      <c r="AN9" s="1" t="s">
        <v>39</v>
      </c>
      <c r="AO9" s="1" t="s">
        <v>40</v>
      </c>
      <c r="AP9" s="16" t="s">
        <v>39</v>
      </c>
      <c r="AQ9" s="33"/>
      <c r="AR9" s="35"/>
      <c r="AS9" s="4">
        <v>2</v>
      </c>
      <c r="AT9" s="4">
        <v>1002</v>
      </c>
      <c r="AU9" s="4" t="str">
        <f t="shared" si="2"/>
        <v>January</v>
      </c>
      <c r="AV9" s="4" t="s">
        <v>4</v>
      </c>
      <c r="AW9" s="15">
        <f t="shared" si="3"/>
        <v>24</v>
      </c>
      <c r="AX9" s="1">
        <f t="shared" si="4"/>
        <v>0</v>
      </c>
      <c r="AY9" s="1">
        <f t="shared" si="5"/>
        <v>3</v>
      </c>
      <c r="AZ9" s="1">
        <f t="shared" si="6"/>
        <v>4</v>
      </c>
      <c r="BA9" s="25">
        <f t="shared" si="7"/>
        <v>31</v>
      </c>
      <c r="BB9" s="25">
        <f>Janreport[[#This Row],[Days]]-Janreport[[#This Row],[Absent]]</f>
        <v>31</v>
      </c>
      <c r="BC9" s="26">
        <v>20000</v>
      </c>
      <c r="BD9" s="26">
        <f>Janreport[[#This Row],[Salary]]/Janreport[[#This Row],[Days]]</f>
        <v>645.16129032258061</v>
      </c>
      <c r="BE9" s="26">
        <f>Janreport[[#This Row],[Per Day Salary]]*Janreport[[#This Row],[Absent]]</f>
        <v>0</v>
      </c>
      <c r="BF9" s="26">
        <f>Janreport[[#This Row],[Salary]]-Janreport[[#This Row],[Deduction]]</f>
        <v>20000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ref="K10:K28" si="9">COUNTIF($L$7:$AP$7,"Sun")</f>
        <v>4</v>
      </c>
      <c r="L10" s="1" t="s">
        <v>39</v>
      </c>
      <c r="M10" s="1" t="s">
        <v>39</v>
      </c>
      <c r="N10" s="1" t="s">
        <v>39</v>
      </c>
      <c r="O10" s="1" t="s">
        <v>39</v>
      </c>
      <c r="P10" s="1" t="str">
        <f t="shared" si="8"/>
        <v>WO</v>
      </c>
      <c r="Q10" s="1" t="s">
        <v>39</v>
      </c>
      <c r="R10" s="1" t="s">
        <v>39</v>
      </c>
      <c r="S10" s="1" t="s">
        <v>39</v>
      </c>
      <c r="T10" s="1" t="s">
        <v>40</v>
      </c>
      <c r="U10" s="1" t="s">
        <v>39</v>
      </c>
      <c r="V10" s="1" t="s">
        <v>39</v>
      </c>
      <c r="W10" s="1" t="str">
        <f t="shared" si="8"/>
        <v>WO</v>
      </c>
      <c r="X10" s="1" t="s">
        <v>39</v>
      </c>
      <c r="Y10" s="1" t="s">
        <v>39</v>
      </c>
      <c r="Z10" s="1" t="s">
        <v>39</v>
      </c>
      <c r="AA10" s="1" t="s">
        <v>39</v>
      </c>
      <c r="AB10" s="1" t="s">
        <v>39</v>
      </c>
      <c r="AC10" s="1" t="s">
        <v>39</v>
      </c>
      <c r="AD10" s="1" t="str">
        <f t="shared" si="8"/>
        <v>WO</v>
      </c>
      <c r="AE10" s="1" t="s">
        <v>39</v>
      </c>
      <c r="AF10" s="1" t="s">
        <v>39</v>
      </c>
      <c r="AG10" s="1" t="s">
        <v>40</v>
      </c>
      <c r="AH10" s="1" t="s">
        <v>39</v>
      </c>
      <c r="AI10" s="1" t="s">
        <v>39</v>
      </c>
      <c r="AJ10" s="1" t="s">
        <v>39</v>
      </c>
      <c r="AK10" s="1" t="str">
        <f t="shared" si="8"/>
        <v>WO</v>
      </c>
      <c r="AL10" s="1" t="s">
        <v>39</v>
      </c>
      <c r="AM10" s="1" t="s">
        <v>39</v>
      </c>
      <c r="AN10" s="1" t="s">
        <v>39</v>
      </c>
      <c r="AO10" s="1" t="s">
        <v>40</v>
      </c>
      <c r="AP10" s="16" t="s">
        <v>39</v>
      </c>
      <c r="AQ10" s="33"/>
      <c r="AR10" s="35"/>
      <c r="AS10" s="4">
        <v>3</v>
      </c>
      <c r="AT10" s="4">
        <v>1003</v>
      </c>
      <c r="AU10" s="4" t="str">
        <f t="shared" si="2"/>
        <v>January</v>
      </c>
      <c r="AV10" s="4" t="s">
        <v>5</v>
      </c>
      <c r="AW10" s="15">
        <f t="shared" si="3"/>
        <v>23</v>
      </c>
      <c r="AX10" s="1">
        <f t="shared" si="4"/>
        <v>1</v>
      </c>
      <c r="AY10" s="1">
        <f t="shared" si="5"/>
        <v>3</v>
      </c>
      <c r="AZ10" s="1">
        <f t="shared" si="6"/>
        <v>4</v>
      </c>
      <c r="BA10" s="25">
        <f t="shared" si="7"/>
        <v>31</v>
      </c>
      <c r="BB10" s="25">
        <f>Janreport[[#This Row],[Days]]-Janreport[[#This Row],[Absent]]</f>
        <v>30</v>
      </c>
      <c r="BC10" s="26">
        <v>25000</v>
      </c>
      <c r="BD10" s="26">
        <f>Janreport[[#This Row],[Salary]]/Janreport[[#This Row],[Days]]</f>
        <v>806.45161290322585</v>
      </c>
      <c r="BE10" s="26">
        <f>Janreport[[#This Row],[Per Day Salary]]*Janreport[[#This Row],[Absent]]</f>
        <v>806.45161290322585</v>
      </c>
      <c r="BF10" s="26">
        <f>Janreport[[#This Row],[Salary]]-Janreport[[#This Row],[Deduction]]</f>
        <v>24193.548387096773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9"/>
        <v>4</v>
      </c>
      <c r="L11" s="1" t="s">
        <v>39</v>
      </c>
      <c r="M11" s="1" t="s">
        <v>39</v>
      </c>
      <c r="N11" s="1" t="s">
        <v>39</v>
      </c>
      <c r="O11" s="1" t="s">
        <v>39</v>
      </c>
      <c r="P11" s="1" t="str">
        <f t="shared" si="8"/>
        <v>WO</v>
      </c>
      <c r="Q11" s="1" t="s">
        <v>39</v>
      </c>
      <c r="R11" s="1" t="s">
        <v>39</v>
      </c>
      <c r="S11" s="1" t="s">
        <v>39</v>
      </c>
      <c r="T11" s="1" t="s">
        <v>40</v>
      </c>
      <c r="U11" s="1" t="s">
        <v>39</v>
      </c>
      <c r="V11" s="1" t="s">
        <v>39</v>
      </c>
      <c r="W11" s="1" t="str">
        <f t="shared" si="8"/>
        <v>WO</v>
      </c>
      <c r="X11" s="1" t="s">
        <v>39</v>
      </c>
      <c r="Y11" s="1" t="s">
        <v>39</v>
      </c>
      <c r="Z11" s="1" t="s">
        <v>41</v>
      </c>
      <c r="AA11" s="1" t="s">
        <v>39</v>
      </c>
      <c r="AB11" s="1" t="s">
        <v>39</v>
      </c>
      <c r="AC11" s="1" t="s">
        <v>39</v>
      </c>
      <c r="AD11" s="1" t="str">
        <f t="shared" si="8"/>
        <v>WO</v>
      </c>
      <c r="AE11" s="1" t="s">
        <v>39</v>
      </c>
      <c r="AF11" s="1" t="s">
        <v>39</v>
      </c>
      <c r="AG11" s="1" t="s">
        <v>40</v>
      </c>
      <c r="AH11" s="1" t="s">
        <v>39</v>
      </c>
      <c r="AI11" s="1" t="s">
        <v>39</v>
      </c>
      <c r="AJ11" s="1" t="s">
        <v>39</v>
      </c>
      <c r="AK11" s="1" t="str">
        <f t="shared" si="8"/>
        <v>WO</v>
      </c>
      <c r="AL11" s="1" t="s">
        <v>39</v>
      </c>
      <c r="AM11" s="1" t="s">
        <v>39</v>
      </c>
      <c r="AN11" s="1" t="s">
        <v>39</v>
      </c>
      <c r="AO11" s="1" t="s">
        <v>40</v>
      </c>
      <c r="AP11" s="16" t="s">
        <v>39</v>
      </c>
      <c r="AQ11" s="33"/>
      <c r="AR11" s="35"/>
      <c r="AS11" s="4">
        <v>4</v>
      </c>
      <c r="AT11" s="4">
        <v>1004</v>
      </c>
      <c r="AU11" s="4" t="str">
        <f t="shared" si="2"/>
        <v>January</v>
      </c>
      <c r="AV11" s="4" t="s">
        <v>6</v>
      </c>
      <c r="AW11" s="15">
        <f t="shared" si="3"/>
        <v>22</v>
      </c>
      <c r="AX11" s="1">
        <f t="shared" si="4"/>
        <v>2</v>
      </c>
      <c r="AY11" s="1">
        <f t="shared" si="5"/>
        <v>3</v>
      </c>
      <c r="AZ11" s="1">
        <f t="shared" si="6"/>
        <v>4</v>
      </c>
      <c r="BA11" s="25">
        <f t="shared" si="7"/>
        <v>31</v>
      </c>
      <c r="BB11" s="25">
        <f>Janreport[[#This Row],[Days]]-Janreport[[#This Row],[Absent]]</f>
        <v>29</v>
      </c>
      <c r="BC11" s="26">
        <v>30000</v>
      </c>
      <c r="BD11" s="26">
        <f>Janreport[[#This Row],[Salary]]/Janreport[[#This Row],[Days]]</f>
        <v>967.74193548387098</v>
      </c>
      <c r="BE11" s="26">
        <f>Janreport[[#This Row],[Per Day Salary]]*Janreport[[#This Row],[Absent]]</f>
        <v>1935.483870967742</v>
      </c>
      <c r="BF11" s="26">
        <f>Janreport[[#This Row],[Salary]]-Janreport[[#This Row],[Deduction]]</f>
        <v>28064.516129032258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9"/>
        <v>4</v>
      </c>
      <c r="L12" s="1" t="s">
        <v>41</v>
      </c>
      <c r="M12" s="1" t="s">
        <v>39</v>
      </c>
      <c r="N12" s="1" t="s">
        <v>39</v>
      </c>
      <c r="O12" s="1" t="s">
        <v>39</v>
      </c>
      <c r="P12" s="1" t="str">
        <f t="shared" si="8"/>
        <v>WO</v>
      </c>
      <c r="Q12" s="1" t="s">
        <v>39</v>
      </c>
      <c r="R12" s="1" t="s">
        <v>39</v>
      </c>
      <c r="S12" s="1" t="s">
        <v>39</v>
      </c>
      <c r="T12" s="1" t="s">
        <v>40</v>
      </c>
      <c r="U12" s="1" t="s">
        <v>39</v>
      </c>
      <c r="V12" s="1" t="s">
        <v>39</v>
      </c>
      <c r="W12" s="1" t="str">
        <f t="shared" si="8"/>
        <v>WO</v>
      </c>
      <c r="X12" s="1" t="s">
        <v>39</v>
      </c>
      <c r="Y12" s="1" t="s">
        <v>39</v>
      </c>
      <c r="Z12" s="1" t="s">
        <v>39</v>
      </c>
      <c r="AA12" s="1" t="s">
        <v>39</v>
      </c>
      <c r="AB12" s="1" t="s">
        <v>39</v>
      </c>
      <c r="AC12" s="1" t="s">
        <v>39</v>
      </c>
      <c r="AD12" s="1" t="str">
        <f t="shared" si="8"/>
        <v>WO</v>
      </c>
      <c r="AE12" s="1" t="s">
        <v>39</v>
      </c>
      <c r="AF12" s="1" t="s">
        <v>39</v>
      </c>
      <c r="AG12" s="1" t="s">
        <v>40</v>
      </c>
      <c r="AH12" s="1" t="s">
        <v>39</v>
      </c>
      <c r="AI12" s="1" t="s">
        <v>41</v>
      </c>
      <c r="AJ12" s="1" t="s">
        <v>39</v>
      </c>
      <c r="AK12" s="1" t="str">
        <f t="shared" si="8"/>
        <v>WO</v>
      </c>
      <c r="AL12" s="1" t="s">
        <v>39</v>
      </c>
      <c r="AM12" s="1" t="s">
        <v>39</v>
      </c>
      <c r="AN12" s="1" t="s">
        <v>39</v>
      </c>
      <c r="AO12" s="1" t="s">
        <v>40</v>
      </c>
      <c r="AP12" s="16" t="s">
        <v>39</v>
      </c>
      <c r="AQ12" s="33"/>
      <c r="AR12" s="35"/>
      <c r="AS12" s="4">
        <v>5</v>
      </c>
      <c r="AT12" s="4">
        <v>1005</v>
      </c>
      <c r="AU12" s="4" t="str">
        <f t="shared" si="2"/>
        <v>January</v>
      </c>
      <c r="AV12" s="4" t="s">
        <v>7</v>
      </c>
      <c r="AW12" s="15">
        <f t="shared" si="3"/>
        <v>24</v>
      </c>
      <c r="AX12" s="1">
        <f t="shared" si="4"/>
        <v>0</v>
      </c>
      <c r="AY12" s="1">
        <f t="shared" si="5"/>
        <v>3</v>
      </c>
      <c r="AZ12" s="1">
        <f t="shared" si="6"/>
        <v>4</v>
      </c>
      <c r="BA12" s="25">
        <f t="shared" si="7"/>
        <v>31</v>
      </c>
      <c r="BB12" s="25">
        <f>Janreport[[#This Row],[Days]]-Janreport[[#This Row],[Absent]]</f>
        <v>31</v>
      </c>
      <c r="BC12" s="26">
        <v>45000</v>
      </c>
      <c r="BD12" s="26">
        <f>Janreport[[#This Row],[Salary]]/Janreport[[#This Row],[Days]]</f>
        <v>1451.6129032258063</v>
      </c>
      <c r="BE12" s="26">
        <f>Janreport[[#This Row],[Per Day Salary]]*Janreport[[#This Row],[Absent]]</f>
        <v>0</v>
      </c>
      <c r="BF12" s="26">
        <f>Janreport[[#This Row],[Salary]]-Janreport[[#This Row],[Deduction]]</f>
        <v>45000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9"/>
        <v>4</v>
      </c>
      <c r="L13" s="1" t="s">
        <v>39</v>
      </c>
      <c r="M13" s="1" t="s">
        <v>39</v>
      </c>
      <c r="N13" s="1" t="s">
        <v>39</v>
      </c>
      <c r="O13" s="1" t="s">
        <v>39</v>
      </c>
      <c r="P13" s="1" t="str">
        <f t="shared" si="8"/>
        <v>WO</v>
      </c>
      <c r="Q13" s="1" t="s">
        <v>39</v>
      </c>
      <c r="R13" s="1" t="s">
        <v>39</v>
      </c>
      <c r="S13" s="1" t="s">
        <v>39</v>
      </c>
      <c r="T13" s="1" t="s">
        <v>40</v>
      </c>
      <c r="U13" s="1" t="s">
        <v>39</v>
      </c>
      <c r="V13" s="1" t="s">
        <v>39</v>
      </c>
      <c r="W13" s="1" t="str">
        <f t="shared" si="8"/>
        <v>WO</v>
      </c>
      <c r="X13" s="1" t="s">
        <v>39</v>
      </c>
      <c r="Y13" s="1" t="s">
        <v>39</v>
      </c>
      <c r="Z13" s="1" t="s">
        <v>39</v>
      </c>
      <c r="AA13" s="1" t="s">
        <v>39</v>
      </c>
      <c r="AB13" s="1" t="s">
        <v>39</v>
      </c>
      <c r="AC13" s="1" t="s">
        <v>39</v>
      </c>
      <c r="AD13" s="1" t="str">
        <f t="shared" si="8"/>
        <v>WO</v>
      </c>
      <c r="AE13" s="1" t="s">
        <v>39</v>
      </c>
      <c r="AF13" s="1" t="s">
        <v>39</v>
      </c>
      <c r="AG13" s="1" t="s">
        <v>40</v>
      </c>
      <c r="AH13" s="1" t="s">
        <v>39</v>
      </c>
      <c r="AI13" s="1" t="s">
        <v>39</v>
      </c>
      <c r="AJ13" s="1" t="s">
        <v>39</v>
      </c>
      <c r="AK13" s="1" t="str">
        <f t="shared" si="8"/>
        <v>WO</v>
      </c>
      <c r="AL13" s="1" t="s">
        <v>39</v>
      </c>
      <c r="AM13" s="1" t="s">
        <v>39</v>
      </c>
      <c r="AN13" s="1" t="s">
        <v>39</v>
      </c>
      <c r="AO13" s="1" t="s">
        <v>40</v>
      </c>
      <c r="AP13" s="16" t="s">
        <v>39</v>
      </c>
      <c r="AQ13" s="33"/>
      <c r="AR13" s="35"/>
      <c r="AS13" s="4">
        <v>6</v>
      </c>
      <c r="AT13" s="4">
        <v>1006</v>
      </c>
      <c r="AU13" s="4" t="str">
        <f t="shared" si="2"/>
        <v>January</v>
      </c>
      <c r="AV13" s="4" t="s">
        <v>8</v>
      </c>
      <c r="AW13" s="15">
        <f t="shared" si="3"/>
        <v>24</v>
      </c>
      <c r="AX13" s="1">
        <f t="shared" si="4"/>
        <v>0</v>
      </c>
      <c r="AY13" s="1">
        <f t="shared" si="5"/>
        <v>3</v>
      </c>
      <c r="AZ13" s="1">
        <f t="shared" si="6"/>
        <v>4</v>
      </c>
      <c r="BA13" s="25">
        <f t="shared" si="7"/>
        <v>31</v>
      </c>
      <c r="BB13" s="25">
        <f>Janreport[[#This Row],[Days]]-Janreport[[#This Row],[Absent]]</f>
        <v>31</v>
      </c>
      <c r="BC13" s="26">
        <v>15000</v>
      </c>
      <c r="BD13" s="26">
        <f>Janreport[[#This Row],[Salary]]/Janreport[[#This Row],[Days]]</f>
        <v>483.87096774193549</v>
      </c>
      <c r="BE13" s="26">
        <f>Janreport[[#This Row],[Per Day Salary]]*Janreport[[#This Row],[Absent]]</f>
        <v>0</v>
      </c>
      <c r="BF13" s="26">
        <f>Janreport[[#This Row],[Salary]]-Janreport[[#This Row],[Deduction]]</f>
        <v>15000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9"/>
        <v>4</v>
      </c>
      <c r="L14" s="1" t="s">
        <v>39</v>
      </c>
      <c r="M14" s="1" t="s">
        <v>39</v>
      </c>
      <c r="N14" s="1" t="s">
        <v>39</v>
      </c>
      <c r="O14" s="1" t="s">
        <v>39</v>
      </c>
      <c r="P14" s="1" t="str">
        <f t="shared" si="8"/>
        <v>WO</v>
      </c>
      <c r="Q14" s="1" t="s">
        <v>39</v>
      </c>
      <c r="R14" s="1" t="s">
        <v>39</v>
      </c>
      <c r="S14" s="1" t="s">
        <v>39</v>
      </c>
      <c r="T14" s="1" t="s">
        <v>40</v>
      </c>
      <c r="U14" s="1" t="s">
        <v>39</v>
      </c>
      <c r="V14" s="1" t="s">
        <v>39</v>
      </c>
      <c r="W14" s="1" t="str">
        <f t="shared" si="8"/>
        <v>WO</v>
      </c>
      <c r="X14" s="1" t="s">
        <v>39</v>
      </c>
      <c r="Y14" s="1" t="s">
        <v>39</v>
      </c>
      <c r="Z14" s="1" t="s">
        <v>39</v>
      </c>
      <c r="AA14" s="1" t="s">
        <v>39</v>
      </c>
      <c r="AB14" s="1" t="s">
        <v>39</v>
      </c>
      <c r="AC14" s="1" t="s">
        <v>39</v>
      </c>
      <c r="AD14" s="1" t="str">
        <f t="shared" si="8"/>
        <v>WO</v>
      </c>
      <c r="AE14" s="1" t="s">
        <v>39</v>
      </c>
      <c r="AF14" s="1" t="s">
        <v>39</v>
      </c>
      <c r="AG14" s="1" t="s">
        <v>40</v>
      </c>
      <c r="AH14" s="1" t="s">
        <v>39</v>
      </c>
      <c r="AI14" s="1" t="s">
        <v>39</v>
      </c>
      <c r="AJ14" s="1" t="s">
        <v>39</v>
      </c>
      <c r="AK14" s="1" t="str">
        <f t="shared" si="8"/>
        <v>WO</v>
      </c>
      <c r="AL14" s="1" t="s">
        <v>39</v>
      </c>
      <c r="AM14" s="1" t="s">
        <v>39</v>
      </c>
      <c r="AN14" s="1" t="s">
        <v>39</v>
      </c>
      <c r="AO14" s="1" t="s">
        <v>40</v>
      </c>
      <c r="AP14" s="16" t="s">
        <v>39</v>
      </c>
      <c r="AQ14" s="33"/>
      <c r="AR14" s="35"/>
      <c r="AS14" s="4">
        <v>7</v>
      </c>
      <c r="AT14" s="4">
        <v>1007</v>
      </c>
      <c r="AU14" s="4" t="str">
        <f t="shared" si="2"/>
        <v>January</v>
      </c>
      <c r="AV14" s="4" t="s">
        <v>9</v>
      </c>
      <c r="AW14" s="15">
        <f t="shared" si="3"/>
        <v>24</v>
      </c>
      <c r="AX14" s="1">
        <f t="shared" si="4"/>
        <v>0</v>
      </c>
      <c r="AY14" s="1">
        <f t="shared" si="5"/>
        <v>3</v>
      </c>
      <c r="AZ14" s="1">
        <f t="shared" si="6"/>
        <v>4</v>
      </c>
      <c r="BA14" s="25">
        <f t="shared" si="7"/>
        <v>31</v>
      </c>
      <c r="BB14" s="25">
        <f>Janreport[[#This Row],[Days]]-Janreport[[#This Row],[Absent]]</f>
        <v>31</v>
      </c>
      <c r="BC14" s="26">
        <v>62000</v>
      </c>
      <c r="BD14" s="26">
        <f>Janreport[[#This Row],[Salary]]/Janreport[[#This Row],[Days]]</f>
        <v>2000</v>
      </c>
      <c r="BE14" s="26">
        <f>Janreport[[#This Row],[Per Day Salary]]*Janreport[[#This Row],[Absent]]</f>
        <v>0</v>
      </c>
      <c r="BF14" s="26">
        <f>Janreport[[#This Row],[Salary]]-Janreport[[#This Row],[Deduction]]</f>
        <v>62000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9"/>
        <v>4</v>
      </c>
      <c r="L15" s="1" t="s">
        <v>39</v>
      </c>
      <c r="M15" s="1" t="s">
        <v>39</v>
      </c>
      <c r="N15" s="1" t="s">
        <v>39</v>
      </c>
      <c r="O15" s="1" t="s">
        <v>39</v>
      </c>
      <c r="P15" s="1" t="str">
        <f t="shared" si="8"/>
        <v>WO</v>
      </c>
      <c r="Q15" s="1" t="s">
        <v>39</v>
      </c>
      <c r="R15" s="1" t="s">
        <v>39</v>
      </c>
      <c r="S15" s="1" t="s">
        <v>39</v>
      </c>
      <c r="T15" s="1" t="s">
        <v>40</v>
      </c>
      <c r="U15" s="1" t="s">
        <v>39</v>
      </c>
      <c r="V15" s="1" t="s">
        <v>39</v>
      </c>
      <c r="W15" s="1" t="str">
        <f t="shared" si="8"/>
        <v>WO</v>
      </c>
      <c r="X15" s="1" t="s">
        <v>39</v>
      </c>
      <c r="Y15" s="1" t="s">
        <v>39</v>
      </c>
      <c r="Z15" s="1" t="s">
        <v>39</v>
      </c>
      <c r="AA15" s="1" t="s">
        <v>39</v>
      </c>
      <c r="AB15" s="1" t="s">
        <v>39</v>
      </c>
      <c r="AC15" s="1" t="s">
        <v>39</v>
      </c>
      <c r="AD15" s="1" t="str">
        <f t="shared" si="8"/>
        <v>WO</v>
      </c>
      <c r="AE15" s="1" t="s">
        <v>39</v>
      </c>
      <c r="AF15" s="1" t="s">
        <v>39</v>
      </c>
      <c r="AG15" s="1" t="s">
        <v>40</v>
      </c>
      <c r="AH15" s="1" t="s">
        <v>39</v>
      </c>
      <c r="AI15" s="1" t="s">
        <v>39</v>
      </c>
      <c r="AJ15" s="1" t="s">
        <v>39</v>
      </c>
      <c r="AK15" s="1" t="str">
        <f t="shared" si="8"/>
        <v>WO</v>
      </c>
      <c r="AL15" s="1" t="s">
        <v>39</v>
      </c>
      <c r="AM15" s="1" t="s">
        <v>39</v>
      </c>
      <c r="AN15" s="1" t="s">
        <v>39</v>
      </c>
      <c r="AO15" s="1" t="s">
        <v>40</v>
      </c>
      <c r="AP15" s="16" t="s">
        <v>39</v>
      </c>
      <c r="AQ15" s="33"/>
      <c r="AR15" s="35"/>
      <c r="AS15" s="4">
        <v>8</v>
      </c>
      <c r="AT15" s="4">
        <v>1008</v>
      </c>
      <c r="AU15" s="4" t="str">
        <f t="shared" si="2"/>
        <v>January</v>
      </c>
      <c r="AV15" s="4" t="s">
        <v>10</v>
      </c>
      <c r="AW15" s="15">
        <f t="shared" si="3"/>
        <v>23</v>
      </c>
      <c r="AX15" s="1">
        <f t="shared" si="4"/>
        <v>1</v>
      </c>
      <c r="AY15" s="1">
        <f t="shared" si="5"/>
        <v>3</v>
      </c>
      <c r="AZ15" s="1">
        <f t="shared" si="6"/>
        <v>4</v>
      </c>
      <c r="BA15" s="25">
        <f t="shared" si="7"/>
        <v>31</v>
      </c>
      <c r="BB15" s="25">
        <f>Janreport[[#This Row],[Days]]-Janreport[[#This Row],[Absent]]</f>
        <v>30</v>
      </c>
      <c r="BC15" s="26">
        <v>50000</v>
      </c>
      <c r="BD15" s="26">
        <f>Janreport[[#This Row],[Salary]]/Janreport[[#This Row],[Days]]</f>
        <v>1612.9032258064517</v>
      </c>
      <c r="BE15" s="26">
        <f>Janreport[[#This Row],[Per Day Salary]]*Janreport[[#This Row],[Absent]]</f>
        <v>1612.9032258064517</v>
      </c>
      <c r="BF15" s="26">
        <f>Janreport[[#This Row],[Salary]]-Janreport[[#This Row],[Deduction]]</f>
        <v>48387.096774193546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9"/>
        <v>4</v>
      </c>
      <c r="L16" s="1" t="s">
        <v>39</v>
      </c>
      <c r="M16" s="1" t="s">
        <v>41</v>
      </c>
      <c r="N16" s="1" t="s">
        <v>39</v>
      </c>
      <c r="O16" s="1" t="s">
        <v>39</v>
      </c>
      <c r="P16" s="1" t="str">
        <f t="shared" si="8"/>
        <v>WO</v>
      </c>
      <c r="Q16" s="1" t="s">
        <v>39</v>
      </c>
      <c r="R16" s="1" t="s">
        <v>39</v>
      </c>
      <c r="S16" s="1" t="s">
        <v>39</v>
      </c>
      <c r="T16" s="1" t="s">
        <v>40</v>
      </c>
      <c r="U16" s="1" t="s">
        <v>39</v>
      </c>
      <c r="V16" s="1" t="s">
        <v>39</v>
      </c>
      <c r="W16" s="1" t="str">
        <f t="shared" si="8"/>
        <v>WO</v>
      </c>
      <c r="X16" s="1" t="s">
        <v>39</v>
      </c>
      <c r="Y16" s="1" t="s">
        <v>39</v>
      </c>
      <c r="Z16" s="1" t="s">
        <v>39</v>
      </c>
      <c r="AA16" s="1" t="s">
        <v>39</v>
      </c>
      <c r="AB16" s="1" t="s">
        <v>39</v>
      </c>
      <c r="AC16" s="1" t="s">
        <v>39</v>
      </c>
      <c r="AD16" s="1" t="str">
        <f t="shared" si="8"/>
        <v>WO</v>
      </c>
      <c r="AE16" s="1" t="s">
        <v>39</v>
      </c>
      <c r="AF16" s="1" t="s">
        <v>39</v>
      </c>
      <c r="AG16" s="1" t="s">
        <v>40</v>
      </c>
      <c r="AH16" s="1" t="s">
        <v>39</v>
      </c>
      <c r="AI16" s="1" t="s">
        <v>39</v>
      </c>
      <c r="AJ16" s="1" t="s">
        <v>39</v>
      </c>
      <c r="AK16" s="1" t="str">
        <f t="shared" si="8"/>
        <v>WO</v>
      </c>
      <c r="AL16" s="1" t="s">
        <v>39</v>
      </c>
      <c r="AM16" s="1" t="s">
        <v>39</v>
      </c>
      <c r="AN16" s="1" t="s">
        <v>39</v>
      </c>
      <c r="AO16" s="1" t="s">
        <v>40</v>
      </c>
      <c r="AP16" s="16" t="s">
        <v>39</v>
      </c>
      <c r="AQ16" s="33"/>
      <c r="AR16" s="35"/>
      <c r="AS16" s="4">
        <v>9</v>
      </c>
      <c r="AT16" s="4">
        <v>1009</v>
      </c>
      <c r="AU16" s="4" t="str">
        <f t="shared" si="2"/>
        <v>January</v>
      </c>
      <c r="AV16" s="4" t="s">
        <v>11</v>
      </c>
      <c r="AW16" s="15">
        <f t="shared" si="3"/>
        <v>23</v>
      </c>
      <c r="AX16" s="1">
        <f t="shared" si="4"/>
        <v>1</v>
      </c>
      <c r="AY16" s="1">
        <f t="shared" si="5"/>
        <v>3</v>
      </c>
      <c r="AZ16" s="1">
        <f t="shared" si="6"/>
        <v>4</v>
      </c>
      <c r="BA16" s="25">
        <f t="shared" si="7"/>
        <v>31</v>
      </c>
      <c r="BB16" s="25">
        <f>Janreport[[#This Row],[Days]]-Janreport[[#This Row],[Absent]]</f>
        <v>30</v>
      </c>
      <c r="BC16" s="26">
        <v>25000</v>
      </c>
      <c r="BD16" s="26">
        <f>Janreport[[#This Row],[Salary]]/Janreport[[#This Row],[Days]]</f>
        <v>806.45161290322585</v>
      </c>
      <c r="BE16" s="26">
        <f>Janreport[[#This Row],[Per Day Salary]]*Janreport[[#This Row],[Absent]]</f>
        <v>806.45161290322585</v>
      </c>
      <c r="BF16" s="26">
        <f>Janreport[[#This Row],[Salary]]-Janreport[[#This Row],[Deduction]]</f>
        <v>24193.548387096773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9"/>
        <v>4</v>
      </c>
      <c r="L17" s="1" t="s">
        <v>39</v>
      </c>
      <c r="M17" s="1" t="s">
        <v>39</v>
      </c>
      <c r="N17" s="1" t="s">
        <v>39</v>
      </c>
      <c r="O17" s="1" t="s">
        <v>39</v>
      </c>
      <c r="P17" s="1" t="str">
        <f t="shared" si="8"/>
        <v>WO</v>
      </c>
      <c r="Q17" s="1" t="s">
        <v>39</v>
      </c>
      <c r="R17" s="1" t="s">
        <v>39</v>
      </c>
      <c r="S17" s="1" t="s">
        <v>41</v>
      </c>
      <c r="T17" s="1" t="s">
        <v>40</v>
      </c>
      <c r="U17" s="1" t="s">
        <v>39</v>
      </c>
      <c r="V17" s="1" t="s">
        <v>39</v>
      </c>
      <c r="W17" s="1" t="str">
        <f t="shared" si="8"/>
        <v>WO</v>
      </c>
      <c r="X17" s="1" t="s">
        <v>39</v>
      </c>
      <c r="Y17" s="1" t="s">
        <v>39</v>
      </c>
      <c r="Z17" s="1" t="s">
        <v>39</v>
      </c>
      <c r="AA17" s="1" t="s">
        <v>39</v>
      </c>
      <c r="AB17" s="1" t="s">
        <v>39</v>
      </c>
      <c r="AC17" s="1" t="s">
        <v>39</v>
      </c>
      <c r="AD17" s="1" t="str">
        <f t="shared" ref="AD17:AK28" si="10">IF(AD$7 = "Sun","WO","")</f>
        <v>WO</v>
      </c>
      <c r="AE17" s="1" t="s">
        <v>39</v>
      </c>
      <c r="AF17" s="1" t="s">
        <v>39</v>
      </c>
      <c r="AG17" s="1" t="s">
        <v>40</v>
      </c>
      <c r="AH17" s="1" t="s">
        <v>39</v>
      </c>
      <c r="AI17" s="1" t="s">
        <v>39</v>
      </c>
      <c r="AJ17" s="1" t="s">
        <v>39</v>
      </c>
      <c r="AK17" s="1" t="str">
        <f t="shared" si="10"/>
        <v>WO</v>
      </c>
      <c r="AL17" s="1" t="s">
        <v>39</v>
      </c>
      <c r="AM17" s="1" t="s">
        <v>39</v>
      </c>
      <c r="AN17" s="1" t="s">
        <v>39</v>
      </c>
      <c r="AO17" s="1" t="s">
        <v>40</v>
      </c>
      <c r="AP17" s="16" t="s">
        <v>39</v>
      </c>
      <c r="AQ17" s="33"/>
      <c r="AR17" s="35"/>
      <c r="AS17" s="4">
        <v>10</v>
      </c>
      <c r="AT17" s="4">
        <v>1010</v>
      </c>
      <c r="AU17" s="4" t="str">
        <f t="shared" si="2"/>
        <v>January</v>
      </c>
      <c r="AV17" s="4" t="s">
        <v>12</v>
      </c>
      <c r="AW17" s="15">
        <f t="shared" si="3"/>
        <v>24</v>
      </c>
      <c r="AX17" s="1">
        <f t="shared" si="4"/>
        <v>0</v>
      </c>
      <c r="AY17" s="1">
        <f t="shared" si="5"/>
        <v>3</v>
      </c>
      <c r="AZ17" s="1">
        <f t="shared" si="6"/>
        <v>4</v>
      </c>
      <c r="BA17" s="25">
        <f t="shared" si="7"/>
        <v>31</v>
      </c>
      <c r="BB17" s="25">
        <f>Janreport[[#This Row],[Days]]-Janreport[[#This Row],[Absent]]</f>
        <v>31</v>
      </c>
      <c r="BC17" s="26">
        <v>45000</v>
      </c>
      <c r="BD17" s="26">
        <f>Janreport[[#This Row],[Salary]]/Janreport[[#This Row],[Days]]</f>
        <v>1451.6129032258063</v>
      </c>
      <c r="BE17" s="26">
        <f>Janreport[[#This Row],[Per Day Salary]]*Janreport[[#This Row],[Absent]]</f>
        <v>0</v>
      </c>
      <c r="BF17" s="26">
        <f>Janreport[[#This Row],[Salary]]-Janreport[[#This Row],[Deduction]]</f>
        <v>45000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9"/>
        <v>4</v>
      </c>
      <c r="L18" s="1" t="s">
        <v>39</v>
      </c>
      <c r="M18" s="1" t="s">
        <v>39</v>
      </c>
      <c r="N18" s="1" t="s">
        <v>39</v>
      </c>
      <c r="O18" s="1" t="s">
        <v>39</v>
      </c>
      <c r="P18" s="1" t="str">
        <f t="shared" ref="P18:W28" si="11">IF(P$7 = "Sun","WO","")</f>
        <v>WO</v>
      </c>
      <c r="Q18" s="1" t="s">
        <v>39</v>
      </c>
      <c r="R18" s="1" t="s">
        <v>39</v>
      </c>
      <c r="S18" s="1" t="s">
        <v>39</v>
      </c>
      <c r="T18" s="1" t="s">
        <v>40</v>
      </c>
      <c r="U18" s="1" t="s">
        <v>39</v>
      </c>
      <c r="V18" s="1" t="s">
        <v>39</v>
      </c>
      <c r="W18" s="1" t="str">
        <f t="shared" si="11"/>
        <v>WO</v>
      </c>
      <c r="X18" s="1" t="s">
        <v>39</v>
      </c>
      <c r="Y18" s="1" t="s">
        <v>39</v>
      </c>
      <c r="Z18" s="1" t="s">
        <v>39</v>
      </c>
      <c r="AA18" s="1" t="s">
        <v>39</v>
      </c>
      <c r="AB18" s="1" t="s">
        <v>39</v>
      </c>
      <c r="AC18" s="1" t="s">
        <v>39</v>
      </c>
      <c r="AD18" s="1" t="str">
        <f t="shared" si="10"/>
        <v>WO</v>
      </c>
      <c r="AE18" s="1" t="s">
        <v>39</v>
      </c>
      <c r="AF18" s="1" t="s">
        <v>39</v>
      </c>
      <c r="AG18" s="1" t="s">
        <v>40</v>
      </c>
      <c r="AH18" s="1" t="s">
        <v>39</v>
      </c>
      <c r="AI18" s="1" t="s">
        <v>39</v>
      </c>
      <c r="AJ18" s="1" t="s">
        <v>39</v>
      </c>
      <c r="AK18" s="1" t="str">
        <f t="shared" si="10"/>
        <v>WO</v>
      </c>
      <c r="AL18" s="1" t="s">
        <v>39</v>
      </c>
      <c r="AM18" s="1" t="s">
        <v>39</v>
      </c>
      <c r="AN18" s="1" t="s">
        <v>39</v>
      </c>
      <c r="AO18" s="1" t="s">
        <v>40</v>
      </c>
      <c r="AP18" s="16" t="s">
        <v>39</v>
      </c>
      <c r="AQ18" s="33"/>
      <c r="AR18" s="35"/>
      <c r="AS18" s="4">
        <v>11</v>
      </c>
      <c r="AT18" s="4">
        <v>1011</v>
      </c>
      <c r="AU18" s="4" t="str">
        <f t="shared" si="2"/>
        <v>January</v>
      </c>
      <c r="AV18" s="4" t="s">
        <v>13</v>
      </c>
      <c r="AW18" s="15">
        <f t="shared" si="3"/>
        <v>23</v>
      </c>
      <c r="AX18" s="1">
        <f t="shared" si="4"/>
        <v>1</v>
      </c>
      <c r="AY18" s="1">
        <f t="shared" si="5"/>
        <v>3</v>
      </c>
      <c r="AZ18" s="1">
        <f t="shared" si="6"/>
        <v>4</v>
      </c>
      <c r="BA18" s="25">
        <f t="shared" si="7"/>
        <v>31</v>
      </c>
      <c r="BB18" s="25">
        <f>Janreport[[#This Row],[Days]]-Janreport[[#This Row],[Absent]]</f>
        <v>30</v>
      </c>
      <c r="BC18" s="26">
        <v>48000</v>
      </c>
      <c r="BD18" s="26">
        <f>Janreport[[#This Row],[Salary]]/Janreport[[#This Row],[Days]]</f>
        <v>1548.3870967741937</v>
      </c>
      <c r="BE18" s="26">
        <f>Janreport[[#This Row],[Per Day Salary]]*Janreport[[#This Row],[Absent]]</f>
        <v>1548.3870967741937</v>
      </c>
      <c r="BF18" s="26">
        <f>Janreport[[#This Row],[Salary]]-Janreport[[#This Row],[Deduction]]</f>
        <v>46451.612903225803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9"/>
        <v>4</v>
      </c>
      <c r="L19" s="1" t="s">
        <v>39</v>
      </c>
      <c r="M19" s="1" t="s">
        <v>39</v>
      </c>
      <c r="N19" s="1" t="s">
        <v>39</v>
      </c>
      <c r="O19" s="1" t="s">
        <v>39</v>
      </c>
      <c r="P19" s="1" t="str">
        <f t="shared" si="11"/>
        <v>WO</v>
      </c>
      <c r="Q19" s="1" t="s">
        <v>39</v>
      </c>
      <c r="R19" s="1" t="s">
        <v>39</v>
      </c>
      <c r="S19" s="1" t="s">
        <v>39</v>
      </c>
      <c r="T19" s="1" t="s">
        <v>40</v>
      </c>
      <c r="U19" s="1" t="s">
        <v>39</v>
      </c>
      <c r="V19" s="1" t="s">
        <v>39</v>
      </c>
      <c r="W19" s="1" t="str">
        <f t="shared" si="11"/>
        <v>WO</v>
      </c>
      <c r="X19" s="1" t="s">
        <v>39</v>
      </c>
      <c r="Y19" s="1" t="s">
        <v>41</v>
      </c>
      <c r="Z19" s="1" t="s">
        <v>39</v>
      </c>
      <c r="AA19" s="1" t="s">
        <v>39</v>
      </c>
      <c r="AB19" s="1" t="s">
        <v>39</v>
      </c>
      <c r="AC19" s="1" t="s">
        <v>39</v>
      </c>
      <c r="AD19" s="1" t="str">
        <f t="shared" si="10"/>
        <v>WO</v>
      </c>
      <c r="AE19" s="1" t="s">
        <v>39</v>
      </c>
      <c r="AF19" s="1" t="s">
        <v>39</v>
      </c>
      <c r="AG19" s="1" t="s">
        <v>40</v>
      </c>
      <c r="AH19" s="1" t="s">
        <v>39</v>
      </c>
      <c r="AI19" s="1" t="s">
        <v>39</v>
      </c>
      <c r="AJ19" s="1" t="s">
        <v>39</v>
      </c>
      <c r="AK19" s="1" t="str">
        <f t="shared" si="10"/>
        <v>WO</v>
      </c>
      <c r="AL19" s="1" t="s">
        <v>39</v>
      </c>
      <c r="AM19" s="1" t="s">
        <v>39</v>
      </c>
      <c r="AN19" s="1" t="s">
        <v>39</v>
      </c>
      <c r="AO19" s="1" t="s">
        <v>40</v>
      </c>
      <c r="AP19" s="16" t="s">
        <v>39</v>
      </c>
      <c r="AQ19" s="33"/>
      <c r="AR19" s="35"/>
      <c r="AS19" s="4">
        <v>12</v>
      </c>
      <c r="AT19" s="4">
        <v>1012</v>
      </c>
      <c r="AU19" s="4" t="str">
        <f t="shared" si="2"/>
        <v>January</v>
      </c>
      <c r="AV19" s="4" t="s">
        <v>14</v>
      </c>
      <c r="AW19" s="15">
        <f t="shared" si="3"/>
        <v>24</v>
      </c>
      <c r="AX19" s="1">
        <f t="shared" si="4"/>
        <v>0</v>
      </c>
      <c r="AY19" s="1">
        <f t="shared" si="5"/>
        <v>3</v>
      </c>
      <c r="AZ19" s="1">
        <f t="shared" si="6"/>
        <v>4</v>
      </c>
      <c r="BA19" s="25">
        <f t="shared" si="7"/>
        <v>31</v>
      </c>
      <c r="BB19" s="25">
        <f>Janreport[[#This Row],[Days]]-Janreport[[#This Row],[Absent]]</f>
        <v>31</v>
      </c>
      <c r="BC19" s="26">
        <v>52000</v>
      </c>
      <c r="BD19" s="26">
        <f>Janreport[[#This Row],[Salary]]/Janreport[[#This Row],[Days]]</f>
        <v>1677.4193548387098</v>
      </c>
      <c r="BE19" s="26">
        <f>Janreport[[#This Row],[Per Day Salary]]*Janreport[[#This Row],[Absent]]</f>
        <v>0</v>
      </c>
      <c r="BF19" s="26">
        <f>Janreport[[#This Row],[Salary]]-Janreport[[#This Row],[Deduction]]</f>
        <v>52000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9"/>
        <v>4</v>
      </c>
      <c r="L20" s="1" t="s">
        <v>39</v>
      </c>
      <c r="M20" s="1" t="s">
        <v>39</v>
      </c>
      <c r="N20" s="1" t="s">
        <v>39</v>
      </c>
      <c r="O20" s="1" t="s">
        <v>39</v>
      </c>
      <c r="P20" s="1" t="str">
        <f t="shared" si="11"/>
        <v>WO</v>
      </c>
      <c r="Q20" s="1" t="s">
        <v>39</v>
      </c>
      <c r="R20" s="1" t="s">
        <v>39</v>
      </c>
      <c r="S20" s="1" t="s">
        <v>39</v>
      </c>
      <c r="T20" s="1" t="s">
        <v>40</v>
      </c>
      <c r="U20" s="1" t="s">
        <v>39</v>
      </c>
      <c r="V20" s="1" t="s">
        <v>39</v>
      </c>
      <c r="W20" s="1" t="str">
        <f t="shared" si="11"/>
        <v>WO</v>
      </c>
      <c r="X20" s="1" t="s">
        <v>39</v>
      </c>
      <c r="Y20" s="1" t="s">
        <v>39</v>
      </c>
      <c r="Z20" s="1" t="s">
        <v>39</v>
      </c>
      <c r="AA20" s="1" t="s">
        <v>39</v>
      </c>
      <c r="AB20" s="1" t="s">
        <v>39</v>
      </c>
      <c r="AC20" s="1" t="s">
        <v>39</v>
      </c>
      <c r="AD20" s="1" t="str">
        <f t="shared" si="10"/>
        <v>WO</v>
      </c>
      <c r="AE20" s="1" t="s">
        <v>39</v>
      </c>
      <c r="AF20" s="1" t="s">
        <v>39</v>
      </c>
      <c r="AG20" s="1" t="s">
        <v>40</v>
      </c>
      <c r="AH20" s="1" t="s">
        <v>39</v>
      </c>
      <c r="AI20" s="1" t="s">
        <v>39</v>
      </c>
      <c r="AJ20" s="1" t="s">
        <v>39</v>
      </c>
      <c r="AK20" s="1" t="str">
        <f t="shared" si="10"/>
        <v>WO</v>
      </c>
      <c r="AL20" s="1" t="s">
        <v>39</v>
      </c>
      <c r="AM20" s="1" t="s">
        <v>39</v>
      </c>
      <c r="AN20" s="1" t="s">
        <v>39</v>
      </c>
      <c r="AO20" s="1" t="s">
        <v>40</v>
      </c>
      <c r="AP20" s="16" t="s">
        <v>39</v>
      </c>
      <c r="AQ20" s="33"/>
      <c r="AR20" s="35"/>
      <c r="AS20" s="4">
        <v>13</v>
      </c>
      <c r="AT20" s="4">
        <v>1013</v>
      </c>
      <c r="AU20" s="4" t="str">
        <f t="shared" si="2"/>
        <v>January</v>
      </c>
      <c r="AV20" s="4" t="s">
        <v>15</v>
      </c>
      <c r="AW20" s="15">
        <f t="shared" si="3"/>
        <v>23</v>
      </c>
      <c r="AX20" s="1">
        <f t="shared" si="4"/>
        <v>1</v>
      </c>
      <c r="AY20" s="1">
        <f t="shared" si="5"/>
        <v>3</v>
      </c>
      <c r="AZ20" s="1">
        <f t="shared" si="6"/>
        <v>4</v>
      </c>
      <c r="BA20" s="25">
        <f t="shared" si="7"/>
        <v>31</v>
      </c>
      <c r="BB20" s="25">
        <f>Janreport[[#This Row],[Days]]-Janreport[[#This Row],[Absent]]</f>
        <v>30</v>
      </c>
      <c r="BC20" s="26">
        <v>42000</v>
      </c>
      <c r="BD20" s="26">
        <f>Janreport[[#This Row],[Salary]]/Janreport[[#This Row],[Days]]</f>
        <v>1354.8387096774193</v>
      </c>
      <c r="BE20" s="26">
        <f>Janreport[[#This Row],[Per Day Salary]]*Janreport[[#This Row],[Absent]]</f>
        <v>1354.8387096774193</v>
      </c>
      <c r="BF20" s="26">
        <f>Janreport[[#This Row],[Salary]]-Janreport[[#This Row],[Deduction]]</f>
        <v>40645.161290322583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9"/>
        <v>4</v>
      </c>
      <c r="L21" s="1" t="s">
        <v>39</v>
      </c>
      <c r="M21" s="1" t="s">
        <v>39</v>
      </c>
      <c r="N21" s="1" t="s">
        <v>39</v>
      </c>
      <c r="O21" s="1" t="s">
        <v>39</v>
      </c>
      <c r="P21" s="1" t="str">
        <f t="shared" si="11"/>
        <v>WO</v>
      </c>
      <c r="Q21" s="1" t="s">
        <v>41</v>
      </c>
      <c r="R21" s="1" t="s">
        <v>39</v>
      </c>
      <c r="S21" s="1" t="s">
        <v>39</v>
      </c>
      <c r="T21" s="1" t="s">
        <v>40</v>
      </c>
      <c r="U21" s="1" t="s">
        <v>39</v>
      </c>
      <c r="V21" s="1" t="s">
        <v>39</v>
      </c>
      <c r="W21" s="1" t="str">
        <f t="shared" si="11"/>
        <v>WO</v>
      </c>
      <c r="X21" s="1" t="s">
        <v>39</v>
      </c>
      <c r="Y21" s="1" t="s">
        <v>39</v>
      </c>
      <c r="Z21" s="1" t="s">
        <v>39</v>
      </c>
      <c r="AA21" s="1" t="s">
        <v>39</v>
      </c>
      <c r="AB21" s="1" t="s">
        <v>39</v>
      </c>
      <c r="AC21" s="1" t="s">
        <v>39</v>
      </c>
      <c r="AD21" s="1" t="str">
        <f t="shared" si="10"/>
        <v>WO</v>
      </c>
      <c r="AE21" s="1" t="s">
        <v>39</v>
      </c>
      <c r="AF21" s="1" t="s">
        <v>39</v>
      </c>
      <c r="AG21" s="1" t="s">
        <v>40</v>
      </c>
      <c r="AH21" s="1" t="s">
        <v>39</v>
      </c>
      <c r="AI21" s="1" t="s">
        <v>39</v>
      </c>
      <c r="AJ21" s="1" t="s">
        <v>39</v>
      </c>
      <c r="AK21" s="1" t="str">
        <f t="shared" si="10"/>
        <v>WO</v>
      </c>
      <c r="AL21" s="1" t="s">
        <v>39</v>
      </c>
      <c r="AM21" s="1" t="s">
        <v>39</v>
      </c>
      <c r="AN21" s="1" t="s">
        <v>39</v>
      </c>
      <c r="AO21" s="1" t="s">
        <v>40</v>
      </c>
      <c r="AP21" s="16" t="s">
        <v>39</v>
      </c>
      <c r="AQ21" s="33"/>
      <c r="AR21" s="35"/>
      <c r="AS21" s="4">
        <v>14</v>
      </c>
      <c r="AT21" s="4">
        <v>1014</v>
      </c>
      <c r="AU21" s="4" t="str">
        <f t="shared" si="2"/>
        <v>January</v>
      </c>
      <c r="AV21" s="4" t="s">
        <v>16</v>
      </c>
      <c r="AW21" s="15">
        <f t="shared" si="3"/>
        <v>24</v>
      </c>
      <c r="AX21" s="1">
        <f t="shared" si="4"/>
        <v>0</v>
      </c>
      <c r="AY21" s="1">
        <f t="shared" si="5"/>
        <v>3</v>
      </c>
      <c r="AZ21" s="1">
        <f t="shared" si="6"/>
        <v>4</v>
      </c>
      <c r="BA21" s="25">
        <f t="shared" si="7"/>
        <v>31</v>
      </c>
      <c r="BB21" s="25">
        <f>Janreport[[#This Row],[Days]]-Janreport[[#This Row],[Absent]]</f>
        <v>31</v>
      </c>
      <c r="BC21" s="26">
        <v>15000</v>
      </c>
      <c r="BD21" s="26">
        <f>Janreport[[#This Row],[Salary]]/Janreport[[#This Row],[Days]]</f>
        <v>483.87096774193549</v>
      </c>
      <c r="BE21" s="26">
        <f>Janreport[[#This Row],[Per Day Salary]]*Janreport[[#This Row],[Absent]]</f>
        <v>0</v>
      </c>
      <c r="BF21" s="26">
        <f>Janreport[[#This Row],[Salary]]-Janreport[[#This Row],[Deduction]]</f>
        <v>15000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9"/>
        <v>4</v>
      </c>
      <c r="L22" s="1" t="s">
        <v>39</v>
      </c>
      <c r="M22" s="1" t="s">
        <v>39</v>
      </c>
      <c r="N22" s="1" t="s">
        <v>39</v>
      </c>
      <c r="O22" s="1" t="s">
        <v>39</v>
      </c>
      <c r="P22" s="1" t="str">
        <f t="shared" si="11"/>
        <v>WO</v>
      </c>
      <c r="Q22" s="1" t="s">
        <v>39</v>
      </c>
      <c r="R22" s="1" t="s">
        <v>39</v>
      </c>
      <c r="S22" s="1" t="s">
        <v>39</v>
      </c>
      <c r="T22" s="1" t="s">
        <v>40</v>
      </c>
      <c r="U22" s="1" t="s">
        <v>39</v>
      </c>
      <c r="V22" s="1" t="s">
        <v>39</v>
      </c>
      <c r="W22" s="1" t="str">
        <f t="shared" si="11"/>
        <v>WO</v>
      </c>
      <c r="X22" s="1" t="s">
        <v>39</v>
      </c>
      <c r="Y22" s="1" t="s">
        <v>39</v>
      </c>
      <c r="Z22" s="1" t="s">
        <v>39</v>
      </c>
      <c r="AA22" s="1" t="s">
        <v>39</v>
      </c>
      <c r="AB22" s="1" t="s">
        <v>39</v>
      </c>
      <c r="AC22" s="1" t="s">
        <v>39</v>
      </c>
      <c r="AD22" s="1" t="str">
        <f t="shared" si="10"/>
        <v>WO</v>
      </c>
      <c r="AE22" s="1" t="s">
        <v>39</v>
      </c>
      <c r="AF22" s="1" t="s">
        <v>39</v>
      </c>
      <c r="AG22" s="1" t="s">
        <v>40</v>
      </c>
      <c r="AH22" s="1" t="s">
        <v>39</v>
      </c>
      <c r="AI22" s="1" t="s">
        <v>39</v>
      </c>
      <c r="AJ22" s="1" t="s">
        <v>39</v>
      </c>
      <c r="AK22" s="1" t="str">
        <f t="shared" si="10"/>
        <v>WO</v>
      </c>
      <c r="AL22" s="1" t="s">
        <v>39</v>
      </c>
      <c r="AM22" s="1" t="s">
        <v>39</v>
      </c>
      <c r="AN22" s="1" t="s">
        <v>39</v>
      </c>
      <c r="AO22" s="1" t="s">
        <v>40</v>
      </c>
      <c r="AP22" s="16" t="s">
        <v>39</v>
      </c>
      <c r="AQ22" s="33"/>
      <c r="AR22" s="35"/>
      <c r="AS22" s="4">
        <v>15</v>
      </c>
      <c r="AT22" s="4">
        <v>1015</v>
      </c>
      <c r="AU22" s="4" t="str">
        <f t="shared" si="2"/>
        <v>January</v>
      </c>
      <c r="AV22" s="4" t="s">
        <v>17</v>
      </c>
      <c r="AW22" s="15">
        <f t="shared" si="3"/>
        <v>23</v>
      </c>
      <c r="AX22" s="1">
        <f t="shared" si="4"/>
        <v>1</v>
      </c>
      <c r="AY22" s="1">
        <f t="shared" si="5"/>
        <v>3</v>
      </c>
      <c r="AZ22" s="1">
        <f t="shared" si="6"/>
        <v>4</v>
      </c>
      <c r="BA22" s="25">
        <f t="shared" si="7"/>
        <v>31</v>
      </c>
      <c r="BB22" s="25">
        <f>Janreport[[#This Row],[Days]]-Janreport[[#This Row],[Absent]]</f>
        <v>30</v>
      </c>
      <c r="BC22" s="26">
        <v>46000</v>
      </c>
      <c r="BD22" s="26">
        <f>Janreport[[#This Row],[Salary]]/Janreport[[#This Row],[Days]]</f>
        <v>1483.8709677419354</v>
      </c>
      <c r="BE22" s="26">
        <f>Janreport[[#This Row],[Per Day Salary]]*Janreport[[#This Row],[Absent]]</f>
        <v>1483.8709677419354</v>
      </c>
      <c r="BF22" s="26">
        <f>Janreport[[#This Row],[Salary]]-Janreport[[#This Row],[Deduction]]</f>
        <v>44516.129032258068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9"/>
        <v>4</v>
      </c>
      <c r="L23" s="1" t="s">
        <v>39</v>
      </c>
      <c r="M23" s="1" t="s">
        <v>41</v>
      </c>
      <c r="N23" s="1" t="s">
        <v>39</v>
      </c>
      <c r="O23" s="1" t="s">
        <v>39</v>
      </c>
      <c r="P23" s="1" t="str">
        <f t="shared" si="11"/>
        <v>WO</v>
      </c>
      <c r="Q23" s="1" t="s">
        <v>39</v>
      </c>
      <c r="R23" s="1" t="s">
        <v>39</v>
      </c>
      <c r="S23" s="1" t="s">
        <v>39</v>
      </c>
      <c r="T23" s="1" t="s">
        <v>40</v>
      </c>
      <c r="U23" s="1" t="s">
        <v>39</v>
      </c>
      <c r="V23" s="1" t="s">
        <v>39</v>
      </c>
      <c r="W23" s="1" t="str">
        <f t="shared" si="11"/>
        <v>WO</v>
      </c>
      <c r="X23" s="1" t="s">
        <v>39</v>
      </c>
      <c r="Y23" s="1" t="s">
        <v>39</v>
      </c>
      <c r="Z23" s="1" t="s">
        <v>39</v>
      </c>
      <c r="AA23" s="1" t="s">
        <v>39</v>
      </c>
      <c r="AB23" s="1" t="s">
        <v>39</v>
      </c>
      <c r="AC23" s="1" t="s">
        <v>39</v>
      </c>
      <c r="AD23" s="1" t="str">
        <f t="shared" si="10"/>
        <v>WO</v>
      </c>
      <c r="AE23" s="1" t="s">
        <v>39</v>
      </c>
      <c r="AF23" s="1" t="s">
        <v>39</v>
      </c>
      <c r="AG23" s="1" t="s">
        <v>40</v>
      </c>
      <c r="AH23" s="1" t="s">
        <v>39</v>
      </c>
      <c r="AI23" s="1" t="s">
        <v>39</v>
      </c>
      <c r="AJ23" s="1" t="s">
        <v>39</v>
      </c>
      <c r="AK23" s="1" t="str">
        <f t="shared" si="10"/>
        <v>WO</v>
      </c>
      <c r="AL23" s="1" t="s">
        <v>39</v>
      </c>
      <c r="AM23" s="1" t="s">
        <v>39</v>
      </c>
      <c r="AN23" s="1" t="s">
        <v>39</v>
      </c>
      <c r="AO23" s="1" t="s">
        <v>40</v>
      </c>
      <c r="AP23" s="16" t="s">
        <v>39</v>
      </c>
      <c r="AQ23" s="33"/>
      <c r="AR23" s="35"/>
      <c r="AS23" s="4">
        <v>16</v>
      </c>
      <c r="AT23" s="4">
        <v>1016</v>
      </c>
      <c r="AU23" s="4" t="str">
        <f t="shared" si="2"/>
        <v>January</v>
      </c>
      <c r="AV23" s="4" t="s">
        <v>18</v>
      </c>
      <c r="AW23" s="15">
        <f t="shared" si="3"/>
        <v>24</v>
      </c>
      <c r="AX23" s="1">
        <f t="shared" si="4"/>
        <v>0</v>
      </c>
      <c r="AY23" s="1">
        <f t="shared" si="5"/>
        <v>3</v>
      </c>
      <c r="AZ23" s="1">
        <f t="shared" si="6"/>
        <v>4</v>
      </c>
      <c r="BA23" s="25">
        <f t="shared" si="7"/>
        <v>31</v>
      </c>
      <c r="BB23" s="25">
        <f>Janreport[[#This Row],[Days]]-Janreport[[#This Row],[Absent]]</f>
        <v>31</v>
      </c>
      <c r="BC23" s="26">
        <v>52000</v>
      </c>
      <c r="BD23" s="26">
        <f>Janreport[[#This Row],[Salary]]/Janreport[[#This Row],[Days]]</f>
        <v>1677.4193548387098</v>
      </c>
      <c r="BE23" s="26">
        <f>Janreport[[#This Row],[Per Day Salary]]*Janreport[[#This Row],[Absent]]</f>
        <v>0</v>
      </c>
      <c r="BF23" s="26">
        <f>Janreport[[#This Row],[Salary]]-Janreport[[#This Row],[Deduction]]</f>
        <v>52000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9"/>
        <v>4</v>
      </c>
      <c r="L24" s="1" t="s">
        <v>39</v>
      </c>
      <c r="M24" s="1" t="s">
        <v>39</v>
      </c>
      <c r="N24" s="1" t="s">
        <v>39</v>
      </c>
      <c r="O24" s="1" t="s">
        <v>39</v>
      </c>
      <c r="P24" s="1" t="str">
        <f t="shared" si="11"/>
        <v>WO</v>
      </c>
      <c r="Q24" s="1" t="s">
        <v>39</v>
      </c>
      <c r="R24" s="1" t="s">
        <v>39</v>
      </c>
      <c r="S24" s="1" t="s">
        <v>39</v>
      </c>
      <c r="T24" s="1" t="s">
        <v>40</v>
      </c>
      <c r="U24" s="1" t="s">
        <v>39</v>
      </c>
      <c r="V24" s="1" t="s">
        <v>39</v>
      </c>
      <c r="W24" s="1" t="str">
        <f t="shared" si="11"/>
        <v>WO</v>
      </c>
      <c r="X24" s="1" t="s">
        <v>39</v>
      </c>
      <c r="Y24" s="1" t="s">
        <v>39</v>
      </c>
      <c r="Z24" s="1" t="s">
        <v>39</v>
      </c>
      <c r="AA24" s="1" t="s">
        <v>39</v>
      </c>
      <c r="AB24" s="1" t="s">
        <v>39</v>
      </c>
      <c r="AC24" s="1" t="s">
        <v>39</v>
      </c>
      <c r="AD24" s="1" t="str">
        <f t="shared" si="10"/>
        <v>WO</v>
      </c>
      <c r="AE24" s="1" t="s">
        <v>39</v>
      </c>
      <c r="AF24" s="1" t="s">
        <v>39</v>
      </c>
      <c r="AG24" s="1" t="s">
        <v>40</v>
      </c>
      <c r="AH24" s="1" t="s">
        <v>39</v>
      </c>
      <c r="AI24" s="1" t="s">
        <v>39</v>
      </c>
      <c r="AJ24" s="1" t="s">
        <v>39</v>
      </c>
      <c r="AK24" s="1" t="str">
        <f t="shared" si="10"/>
        <v>WO</v>
      </c>
      <c r="AL24" s="1" t="s">
        <v>39</v>
      </c>
      <c r="AM24" s="1" t="s">
        <v>39</v>
      </c>
      <c r="AN24" s="1" t="s">
        <v>39</v>
      </c>
      <c r="AO24" s="1" t="s">
        <v>40</v>
      </c>
      <c r="AP24" s="16" t="s">
        <v>39</v>
      </c>
      <c r="AQ24" s="33"/>
      <c r="AR24" s="35"/>
      <c r="AS24" s="4">
        <v>17</v>
      </c>
      <c r="AT24" s="4">
        <v>1017</v>
      </c>
      <c r="AU24" s="4" t="str">
        <f t="shared" si="2"/>
        <v>January</v>
      </c>
      <c r="AV24" s="4" t="s">
        <v>19</v>
      </c>
      <c r="AW24" s="15">
        <f t="shared" si="3"/>
        <v>24</v>
      </c>
      <c r="AX24" s="1">
        <f t="shared" si="4"/>
        <v>0</v>
      </c>
      <c r="AY24" s="1">
        <f t="shared" si="5"/>
        <v>3</v>
      </c>
      <c r="AZ24" s="1">
        <f t="shared" si="6"/>
        <v>4</v>
      </c>
      <c r="BA24" s="25">
        <f t="shared" si="7"/>
        <v>31</v>
      </c>
      <c r="BB24" s="25">
        <f>Janreport[[#This Row],[Days]]-Janreport[[#This Row],[Absent]]</f>
        <v>31</v>
      </c>
      <c r="BC24" s="26">
        <v>42000</v>
      </c>
      <c r="BD24" s="26">
        <f>Janreport[[#This Row],[Salary]]/Janreport[[#This Row],[Days]]</f>
        <v>1354.8387096774193</v>
      </c>
      <c r="BE24" s="26">
        <f>Janreport[[#This Row],[Per Day Salary]]*Janreport[[#This Row],[Absent]]</f>
        <v>0</v>
      </c>
      <c r="BF24" s="26">
        <f>Janreport[[#This Row],[Salary]]-Janreport[[#This Row],[Deduction]]</f>
        <v>42000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9"/>
        <v>4</v>
      </c>
      <c r="L25" s="1" t="s">
        <v>39</v>
      </c>
      <c r="M25" s="1" t="s">
        <v>39</v>
      </c>
      <c r="N25" s="1" t="s">
        <v>39</v>
      </c>
      <c r="O25" s="1" t="s">
        <v>39</v>
      </c>
      <c r="P25" s="1" t="str">
        <f t="shared" si="11"/>
        <v>WO</v>
      </c>
      <c r="Q25" s="1" t="s">
        <v>39</v>
      </c>
      <c r="R25" s="1" t="s">
        <v>39</v>
      </c>
      <c r="S25" s="1" t="s">
        <v>39</v>
      </c>
      <c r="T25" s="1" t="s">
        <v>40</v>
      </c>
      <c r="U25" s="1" t="s">
        <v>39</v>
      </c>
      <c r="V25" s="1" t="s">
        <v>39</v>
      </c>
      <c r="W25" s="1" t="str">
        <f t="shared" si="11"/>
        <v>WO</v>
      </c>
      <c r="X25" s="1" t="s">
        <v>39</v>
      </c>
      <c r="Y25" s="1" t="s">
        <v>39</v>
      </c>
      <c r="Z25" s="1" t="s">
        <v>39</v>
      </c>
      <c r="AA25" s="1" t="s">
        <v>39</v>
      </c>
      <c r="AB25" s="1" t="s">
        <v>39</v>
      </c>
      <c r="AC25" s="1" t="s">
        <v>39</v>
      </c>
      <c r="AD25" s="1" t="str">
        <f t="shared" si="10"/>
        <v>WO</v>
      </c>
      <c r="AE25" s="1" t="s">
        <v>39</v>
      </c>
      <c r="AF25" s="1" t="s">
        <v>39</v>
      </c>
      <c r="AG25" s="1" t="s">
        <v>40</v>
      </c>
      <c r="AH25" s="1" t="s">
        <v>39</v>
      </c>
      <c r="AI25" s="1" t="s">
        <v>39</v>
      </c>
      <c r="AJ25" s="1" t="s">
        <v>39</v>
      </c>
      <c r="AK25" s="1" t="str">
        <f t="shared" si="10"/>
        <v>WO</v>
      </c>
      <c r="AL25" s="1" t="s">
        <v>39</v>
      </c>
      <c r="AM25" s="1" t="s">
        <v>39</v>
      </c>
      <c r="AN25" s="1" t="s">
        <v>39</v>
      </c>
      <c r="AO25" s="1" t="s">
        <v>40</v>
      </c>
      <c r="AP25" s="16" t="s">
        <v>39</v>
      </c>
      <c r="AQ25" s="33"/>
      <c r="AR25" s="35"/>
      <c r="AS25" s="4">
        <v>18</v>
      </c>
      <c r="AT25" s="4">
        <v>1018</v>
      </c>
      <c r="AU25" s="4" t="str">
        <f t="shared" si="2"/>
        <v>January</v>
      </c>
      <c r="AV25" s="4" t="s">
        <v>20</v>
      </c>
      <c r="AW25" s="15">
        <f t="shared" si="3"/>
        <v>24</v>
      </c>
      <c r="AX25" s="1">
        <f t="shared" si="4"/>
        <v>0</v>
      </c>
      <c r="AY25" s="1">
        <f t="shared" si="5"/>
        <v>3</v>
      </c>
      <c r="AZ25" s="1">
        <f t="shared" si="6"/>
        <v>4</v>
      </c>
      <c r="BA25" s="25">
        <f t="shared" si="7"/>
        <v>31</v>
      </c>
      <c r="BB25" s="25">
        <f>Janreport[[#This Row],[Days]]-Janreport[[#This Row],[Absent]]</f>
        <v>31</v>
      </c>
      <c r="BC25" s="26">
        <v>62000</v>
      </c>
      <c r="BD25" s="26">
        <f>Janreport[[#This Row],[Salary]]/Janreport[[#This Row],[Days]]</f>
        <v>2000</v>
      </c>
      <c r="BE25" s="26">
        <f>Janreport[[#This Row],[Per Day Salary]]*Janreport[[#This Row],[Absent]]</f>
        <v>0</v>
      </c>
      <c r="BF25" s="26">
        <f>Janreport[[#This Row],[Salary]]-Janreport[[#This Row],[Deduction]]</f>
        <v>62000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9"/>
        <v>4</v>
      </c>
      <c r="L26" s="1" t="s">
        <v>39</v>
      </c>
      <c r="M26" s="1" t="s">
        <v>39</v>
      </c>
      <c r="N26" s="1" t="s">
        <v>39</v>
      </c>
      <c r="O26" s="1" t="s">
        <v>39</v>
      </c>
      <c r="P26" s="1" t="str">
        <f t="shared" si="11"/>
        <v>WO</v>
      </c>
      <c r="Q26" s="1" t="s">
        <v>39</v>
      </c>
      <c r="R26" s="1" t="s">
        <v>39</v>
      </c>
      <c r="S26" s="1" t="s">
        <v>39</v>
      </c>
      <c r="T26" s="1" t="s">
        <v>40</v>
      </c>
      <c r="U26" s="1" t="s">
        <v>39</v>
      </c>
      <c r="V26" s="1" t="s">
        <v>39</v>
      </c>
      <c r="W26" s="1" t="str">
        <f t="shared" si="11"/>
        <v>WO</v>
      </c>
      <c r="X26" s="1" t="s">
        <v>39</v>
      </c>
      <c r="Y26" s="1" t="s">
        <v>39</v>
      </c>
      <c r="Z26" s="1" t="s">
        <v>39</v>
      </c>
      <c r="AA26" s="1" t="s">
        <v>39</v>
      </c>
      <c r="AB26" s="1" t="s">
        <v>39</v>
      </c>
      <c r="AC26" s="1" t="s">
        <v>39</v>
      </c>
      <c r="AD26" s="1" t="str">
        <f t="shared" si="10"/>
        <v>WO</v>
      </c>
      <c r="AE26" s="1" t="s">
        <v>39</v>
      </c>
      <c r="AF26" s="1" t="s">
        <v>39</v>
      </c>
      <c r="AG26" s="1" t="s">
        <v>40</v>
      </c>
      <c r="AH26" s="1" t="s">
        <v>39</v>
      </c>
      <c r="AI26" s="1" t="s">
        <v>39</v>
      </c>
      <c r="AJ26" s="1" t="s">
        <v>39</v>
      </c>
      <c r="AK26" s="1" t="str">
        <f t="shared" si="10"/>
        <v>WO</v>
      </c>
      <c r="AL26" s="1" t="s">
        <v>39</v>
      </c>
      <c r="AM26" s="1" t="s">
        <v>39</v>
      </c>
      <c r="AN26" s="1" t="s">
        <v>39</v>
      </c>
      <c r="AO26" s="1" t="s">
        <v>40</v>
      </c>
      <c r="AP26" s="16" t="s">
        <v>39</v>
      </c>
      <c r="AQ26" s="33"/>
      <c r="AR26" s="35"/>
      <c r="AS26" s="4">
        <v>19</v>
      </c>
      <c r="AT26" s="4">
        <v>1019</v>
      </c>
      <c r="AU26" s="4" t="str">
        <f t="shared" si="2"/>
        <v>January</v>
      </c>
      <c r="AV26" s="4" t="s">
        <v>21</v>
      </c>
      <c r="AW26" s="15">
        <f t="shared" si="3"/>
        <v>23</v>
      </c>
      <c r="AX26" s="1">
        <f t="shared" si="4"/>
        <v>1</v>
      </c>
      <c r="AY26" s="1">
        <f t="shared" si="5"/>
        <v>3</v>
      </c>
      <c r="AZ26" s="1">
        <f t="shared" si="6"/>
        <v>4</v>
      </c>
      <c r="BA26" s="25">
        <f t="shared" si="7"/>
        <v>31</v>
      </c>
      <c r="BB26" s="25">
        <f>Janreport[[#This Row],[Days]]-Janreport[[#This Row],[Absent]]</f>
        <v>30</v>
      </c>
      <c r="BC26" s="26">
        <v>41000</v>
      </c>
      <c r="BD26" s="26">
        <f>Janreport[[#This Row],[Salary]]/Janreport[[#This Row],[Days]]</f>
        <v>1322.5806451612902</v>
      </c>
      <c r="BE26" s="26">
        <f>Janreport[[#This Row],[Per Day Salary]]*Janreport[[#This Row],[Absent]]</f>
        <v>1322.5806451612902</v>
      </c>
      <c r="BF26" s="26">
        <f>Janreport[[#This Row],[Salary]]-Janreport[[#This Row],[Deduction]]</f>
        <v>39677.419354838712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9"/>
        <v>4</v>
      </c>
      <c r="L27" s="1" t="s">
        <v>39</v>
      </c>
      <c r="M27" s="1" t="s">
        <v>39</v>
      </c>
      <c r="N27" s="1" t="s">
        <v>39</v>
      </c>
      <c r="O27" s="1" t="s">
        <v>39</v>
      </c>
      <c r="P27" s="1" t="str">
        <f t="shared" si="11"/>
        <v>WO</v>
      </c>
      <c r="Q27" s="1" t="s">
        <v>39</v>
      </c>
      <c r="R27" s="1" t="s">
        <v>39</v>
      </c>
      <c r="S27" s="1" t="s">
        <v>39</v>
      </c>
      <c r="T27" s="1" t="s">
        <v>40</v>
      </c>
      <c r="U27" s="1" t="s">
        <v>39</v>
      </c>
      <c r="V27" s="1" t="s">
        <v>39</v>
      </c>
      <c r="W27" s="1" t="str">
        <f t="shared" si="11"/>
        <v>WO</v>
      </c>
      <c r="X27" s="1" t="s">
        <v>39</v>
      </c>
      <c r="Y27" s="1" t="s">
        <v>39</v>
      </c>
      <c r="Z27" s="1" t="s">
        <v>39</v>
      </c>
      <c r="AA27" s="1" t="s">
        <v>39</v>
      </c>
      <c r="AB27" s="1" t="s">
        <v>39</v>
      </c>
      <c r="AC27" s="1" t="s">
        <v>39</v>
      </c>
      <c r="AD27" s="1" t="str">
        <f t="shared" si="10"/>
        <v>WO</v>
      </c>
      <c r="AE27" s="1" t="s">
        <v>41</v>
      </c>
      <c r="AF27" s="1" t="s">
        <v>39</v>
      </c>
      <c r="AG27" s="1" t="s">
        <v>40</v>
      </c>
      <c r="AH27" s="1" t="s">
        <v>39</v>
      </c>
      <c r="AI27" s="1" t="s">
        <v>39</v>
      </c>
      <c r="AJ27" s="1" t="s">
        <v>39</v>
      </c>
      <c r="AK27" s="1" t="str">
        <f t="shared" si="10"/>
        <v>WO</v>
      </c>
      <c r="AL27" s="1" t="s">
        <v>39</v>
      </c>
      <c r="AM27" s="1" t="s">
        <v>39</v>
      </c>
      <c r="AN27" s="1" t="s">
        <v>39</v>
      </c>
      <c r="AO27" s="1" t="s">
        <v>40</v>
      </c>
      <c r="AP27" s="16" t="s">
        <v>39</v>
      </c>
      <c r="AQ27" s="33"/>
      <c r="AR27" s="35"/>
      <c r="AS27" s="7">
        <v>20</v>
      </c>
      <c r="AT27" s="7">
        <v>1020</v>
      </c>
      <c r="AU27" s="7" t="str">
        <f t="shared" si="2"/>
        <v>January</v>
      </c>
      <c r="AV27" s="7" t="s">
        <v>22</v>
      </c>
      <c r="AW27" s="17">
        <f t="shared" si="3"/>
        <v>23</v>
      </c>
      <c r="AX27" s="18">
        <f t="shared" si="4"/>
        <v>1</v>
      </c>
      <c r="AY27" s="18">
        <f t="shared" si="5"/>
        <v>3</v>
      </c>
      <c r="AZ27" s="18">
        <f t="shared" si="6"/>
        <v>4</v>
      </c>
      <c r="BA27" s="28">
        <f t="shared" si="7"/>
        <v>31</v>
      </c>
      <c r="BB27" s="28">
        <f>Janreport[[#This Row],[Days]]-Janreport[[#This Row],[Absent]]</f>
        <v>30</v>
      </c>
      <c r="BC27" s="29">
        <v>30000</v>
      </c>
      <c r="BD27" s="29">
        <f>Janreport[[#This Row],[Salary]]/Janreport[[#This Row],[Days]]</f>
        <v>967.74193548387098</v>
      </c>
      <c r="BE27" s="29">
        <f>Janreport[[#This Row],[Per Day Salary]]*Janreport[[#This Row],[Absent]]</f>
        <v>967.74193548387098</v>
      </c>
      <c r="BF27" s="29">
        <f>Janreport[[#This Row],[Salary]]-Janreport[[#This Row],[Deduction]]</f>
        <v>29032.258064516129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9"/>
        <v>4</v>
      </c>
      <c r="L28" s="18" t="s">
        <v>39</v>
      </c>
      <c r="M28" s="18" t="s">
        <v>39</v>
      </c>
      <c r="N28" s="18" t="s">
        <v>39</v>
      </c>
      <c r="O28" s="18" t="s">
        <v>39</v>
      </c>
      <c r="P28" s="18" t="str">
        <f t="shared" si="11"/>
        <v>WO</v>
      </c>
      <c r="Q28" s="18" t="s">
        <v>39</v>
      </c>
      <c r="R28" s="18" t="s">
        <v>39</v>
      </c>
      <c r="S28" s="18" t="s">
        <v>39</v>
      </c>
      <c r="T28" s="18" t="s">
        <v>40</v>
      </c>
      <c r="U28" s="18" t="s">
        <v>39</v>
      </c>
      <c r="V28" s="18" t="s">
        <v>39</v>
      </c>
      <c r="W28" s="18" t="str">
        <f t="shared" si="11"/>
        <v>WO</v>
      </c>
      <c r="X28" s="18" t="s">
        <v>39</v>
      </c>
      <c r="Y28" s="18" t="s">
        <v>39</v>
      </c>
      <c r="Z28" s="18" t="s">
        <v>39</v>
      </c>
      <c r="AA28" s="18" t="s">
        <v>39</v>
      </c>
      <c r="AB28" s="18" t="s">
        <v>39</v>
      </c>
      <c r="AC28" s="18" t="s">
        <v>39</v>
      </c>
      <c r="AD28" s="18" t="str">
        <f t="shared" si="10"/>
        <v>WO</v>
      </c>
      <c r="AE28" s="18" t="s">
        <v>39</v>
      </c>
      <c r="AF28" s="18" t="s">
        <v>39</v>
      </c>
      <c r="AG28" s="18" t="s">
        <v>40</v>
      </c>
      <c r="AH28" s="18" t="s">
        <v>39</v>
      </c>
      <c r="AI28" s="18" t="s">
        <v>39</v>
      </c>
      <c r="AJ28" s="18" t="s">
        <v>39</v>
      </c>
      <c r="AK28" s="18" t="str">
        <f t="shared" si="10"/>
        <v>WO</v>
      </c>
      <c r="AL28" s="18" t="s">
        <v>39</v>
      </c>
      <c r="AM28" s="18" t="s">
        <v>39</v>
      </c>
      <c r="AN28" s="18" t="s">
        <v>39</v>
      </c>
      <c r="AO28" s="18" t="s">
        <v>40</v>
      </c>
      <c r="AP28" s="19" t="s">
        <v>41</v>
      </c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47" priority="1" operator="containsText" text="L">
      <formula>NOT(ISERROR(SEARCH("L",L9)))</formula>
    </cfRule>
    <cfRule type="containsText" dxfId="46" priority="2" operator="containsText" text="A">
      <formula>NOT(ISERROR(SEARCH("A",L9)))</formula>
    </cfRule>
    <cfRule type="containsText" dxfId="45" priority="3" operator="containsText" text="P">
      <formula>NOT(ISERROR(SEARCH("P",L9)))</formula>
    </cfRule>
    <cfRule type="containsText" dxfId="44" priority="4" operator="containsText" text="WO">
      <formula>NOT(ISERROR(SEARCH("WO",L9)))</formula>
    </cfRule>
  </conditionalFormatting>
  <dataValidations count="1">
    <dataValidation type="list" allowBlank="1" showInputMessage="1" showErrorMessage="1" sqref="L9:O28 AE9:AJ28 X9:AC28 Q9:V28 AL9:AP28" xr:uid="{6FC38D96-19B4-4A93-9FD8-1B2A4EC46C11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DACC633-F539-4582-912A-CE91D17560D6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D9D187CF-0ABA-4B5B-BFA9-8C8B513E90D8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Jan!AW8:AZ8</xm:f>
              <xm:sqref>BG8</xm:sqref>
            </x14:sparkline>
            <x14:sparkline>
              <xm:f>Jan!AW9:AZ9</xm:f>
              <xm:sqref>BG9</xm:sqref>
            </x14:sparkline>
            <x14:sparkline>
              <xm:f>Jan!AW10:AZ10</xm:f>
              <xm:sqref>BG10</xm:sqref>
            </x14:sparkline>
            <x14:sparkline>
              <xm:f>Jan!AW11:AZ11</xm:f>
              <xm:sqref>BG11</xm:sqref>
            </x14:sparkline>
            <x14:sparkline>
              <xm:f>Jan!AW12:AZ12</xm:f>
              <xm:sqref>BG12</xm:sqref>
            </x14:sparkline>
            <x14:sparkline>
              <xm:f>Jan!AW13:AZ13</xm:f>
              <xm:sqref>BG13</xm:sqref>
            </x14:sparkline>
            <x14:sparkline>
              <xm:f>Jan!AW14:AZ14</xm:f>
              <xm:sqref>BG14</xm:sqref>
            </x14:sparkline>
            <x14:sparkline>
              <xm:f>Jan!AW15:AZ15</xm:f>
              <xm:sqref>BG15</xm:sqref>
            </x14:sparkline>
            <x14:sparkline>
              <xm:f>Jan!AW16:AZ16</xm:f>
              <xm:sqref>BG16</xm:sqref>
            </x14:sparkline>
            <x14:sparkline>
              <xm:f>Jan!AW17:AZ17</xm:f>
              <xm:sqref>BG17</xm:sqref>
            </x14:sparkline>
            <x14:sparkline>
              <xm:f>Jan!AW18:AZ18</xm:f>
              <xm:sqref>BG18</xm:sqref>
            </x14:sparkline>
            <x14:sparkline>
              <xm:f>Jan!AW19:AZ19</xm:f>
              <xm:sqref>BG19</xm:sqref>
            </x14:sparkline>
            <x14:sparkline>
              <xm:f>Jan!AW20:AZ20</xm:f>
              <xm:sqref>BG20</xm:sqref>
            </x14:sparkline>
            <x14:sparkline>
              <xm:f>Jan!AW21:AZ21</xm:f>
              <xm:sqref>BG21</xm:sqref>
            </x14:sparkline>
            <x14:sparkline>
              <xm:f>Jan!AW22:AZ22</xm:f>
              <xm:sqref>BG22</xm:sqref>
            </x14:sparkline>
            <x14:sparkline>
              <xm:f>Jan!AW23:AZ23</xm:f>
              <xm:sqref>BG23</xm:sqref>
            </x14:sparkline>
            <x14:sparkline>
              <xm:f>Jan!AW24:AZ24</xm:f>
              <xm:sqref>BG24</xm:sqref>
            </x14:sparkline>
            <x14:sparkline>
              <xm:f>Jan!AW25:AZ25</xm:f>
              <xm:sqref>BG25</xm:sqref>
            </x14:sparkline>
            <x14:sparkline>
              <xm:f>Jan!AW26:AZ26</xm:f>
              <xm:sqref>BG26</xm:sqref>
            </x14:sparkline>
            <x14:sparkline>
              <xm:f>Jan!AW27:AZ27</xm:f>
              <xm:sqref>BG27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DBD1-7720-45EA-B492-17AADB383B06}">
  <dimension ref="A1:CZ2009"/>
  <sheetViews>
    <sheetView zoomScale="61" zoomScaleNormal="61" workbookViewId="0">
      <selection activeCell="AU12" sqref="AU12"/>
    </sheetView>
  </sheetViews>
  <sheetFormatPr defaultRowHeight="14.4" x14ac:dyDescent="0.3"/>
  <cols>
    <col min="8" max="8" width="9" bestFit="1" customWidth="1"/>
    <col min="9" max="9" width="11.44140625" bestFit="1" customWidth="1"/>
    <col min="10" max="10" width="14.88671875" customWidth="1"/>
    <col min="11" max="11" width="9" bestFit="1" customWidth="1"/>
    <col min="12" max="12" width="5.33203125" bestFit="1" customWidth="1"/>
    <col min="13" max="13" width="9.6640625" bestFit="1" customWidth="1"/>
    <col min="14" max="14" width="5" bestFit="1" customWidth="1"/>
    <col min="15" max="15" width="4.109375" bestFit="1" customWidth="1"/>
    <col min="16" max="16" width="4.88671875" bestFit="1" customWidth="1"/>
    <col min="17" max="17" width="4.21875" bestFit="1" customWidth="1"/>
    <col min="18" max="18" width="3" bestFit="1" customWidth="1"/>
    <col min="19" max="19" width="3.6640625" bestFit="1" customWidth="1"/>
    <col min="20" max="20" width="4.44140625" bestFit="1" customWidth="1"/>
    <col min="21" max="21" width="5" bestFit="1" customWidth="1"/>
    <col min="22" max="22" width="4.109375" bestFit="1" customWidth="1"/>
    <col min="23" max="23" width="4.88671875" bestFit="1" customWidth="1"/>
    <col min="24" max="24" width="4.21875" bestFit="1" customWidth="1"/>
    <col min="25" max="25" width="3" bestFit="1" customWidth="1"/>
    <col min="26" max="26" width="3.6640625" bestFit="1" customWidth="1"/>
    <col min="27" max="27" width="4.21875" bestFit="1" customWidth="1"/>
    <col min="28" max="28" width="5" bestFit="1" customWidth="1"/>
    <col min="29" max="29" width="4.109375" bestFit="1" customWidth="1"/>
    <col min="30" max="30" width="4.88671875" bestFit="1" customWidth="1"/>
    <col min="31" max="31" width="4.21875" bestFit="1" customWidth="1"/>
    <col min="32" max="32" width="3" bestFit="1" customWidth="1"/>
    <col min="33" max="33" width="3.6640625" bestFit="1" customWidth="1"/>
    <col min="34" max="34" width="4.21875" bestFit="1" customWidth="1"/>
    <col min="35" max="35" width="5" bestFit="1" customWidth="1"/>
    <col min="36" max="36" width="4.109375" bestFit="1" customWidth="1"/>
    <col min="37" max="37" width="4.88671875" bestFit="1" customWidth="1"/>
    <col min="38" max="38" width="4.21875" bestFit="1" customWidth="1"/>
    <col min="39" max="39" width="3" bestFit="1" customWidth="1"/>
    <col min="40" max="40" width="5.21875" bestFit="1" customWidth="1"/>
    <col min="41" max="41" width="4.33203125" bestFit="1" customWidth="1"/>
    <col min="42" max="42" width="3.5546875" bestFit="1" customWidth="1"/>
    <col min="45" max="45" width="7.21875" customWidth="1"/>
    <col min="46" max="47" width="13.33203125" customWidth="1"/>
    <col min="48" max="48" width="16.44140625" customWidth="1"/>
    <col min="49" max="49" width="7.44140625" style="1" bestFit="1" customWidth="1"/>
    <col min="50" max="50" width="6.88671875" style="1" bestFit="1" customWidth="1"/>
    <col min="51" max="51" width="5.88671875" style="1" bestFit="1" customWidth="1"/>
    <col min="52" max="52" width="8.21875" style="1" bestFit="1" customWidth="1"/>
    <col min="53" max="53" width="5.109375" style="1" bestFit="1" customWidth="1"/>
    <col min="54" max="54" width="9.33203125" style="1" bestFit="1" customWidth="1"/>
    <col min="55" max="55" width="11.5546875" bestFit="1" customWidth="1"/>
    <col min="56" max="56" width="13" bestFit="1" customWidth="1"/>
    <col min="57" max="57" width="11.6640625" customWidth="1"/>
    <col min="58" max="58" width="12.44140625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45689</v>
      </c>
      <c r="J5" s="40">
        <f>DATEDIF($I$5,$M$5,"D")+1</f>
        <v>28</v>
      </c>
      <c r="K5" s="41" t="str">
        <f>TEXT(I5,"MMMM")</f>
        <v>February</v>
      </c>
      <c r="L5" s="38" t="s">
        <v>27</v>
      </c>
      <c r="M5" s="42">
        <f>EOMONTH(I5,0)</f>
        <v>45716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Sat</v>
      </c>
      <c r="M7" s="13" t="str">
        <f t="shared" ref="M7:AP7" si="0">TEXT(M8,"DDD")</f>
        <v>Sun</v>
      </c>
      <c r="N7" s="13" t="str">
        <f t="shared" si="0"/>
        <v>Mon</v>
      </c>
      <c r="O7" s="13" t="str">
        <f t="shared" si="0"/>
        <v>Tue</v>
      </c>
      <c r="P7" s="13" t="str">
        <f t="shared" si="0"/>
        <v>Wed</v>
      </c>
      <c r="Q7" s="13" t="str">
        <f t="shared" si="0"/>
        <v>Thu</v>
      </c>
      <c r="R7" s="13" t="str">
        <f t="shared" si="0"/>
        <v>Fri</v>
      </c>
      <c r="S7" s="13" t="str">
        <f t="shared" si="0"/>
        <v>Sat</v>
      </c>
      <c r="T7" s="13" t="str">
        <f t="shared" si="0"/>
        <v>Sun</v>
      </c>
      <c r="U7" s="13" t="str">
        <f t="shared" si="0"/>
        <v>Mon</v>
      </c>
      <c r="V7" s="13" t="str">
        <f t="shared" si="0"/>
        <v>Tue</v>
      </c>
      <c r="W7" s="13" t="str">
        <f t="shared" si="0"/>
        <v>Wed</v>
      </c>
      <c r="X7" s="13" t="str">
        <f t="shared" si="0"/>
        <v>Thu</v>
      </c>
      <c r="Y7" s="13" t="str">
        <f t="shared" si="0"/>
        <v>Fri</v>
      </c>
      <c r="Z7" s="13" t="str">
        <f t="shared" si="0"/>
        <v>Sat</v>
      </c>
      <c r="AA7" s="13" t="str">
        <f t="shared" si="0"/>
        <v>Sun</v>
      </c>
      <c r="AB7" s="13" t="str">
        <f t="shared" si="0"/>
        <v>Mon</v>
      </c>
      <c r="AC7" s="13" t="str">
        <f t="shared" si="0"/>
        <v>Tue</v>
      </c>
      <c r="AD7" s="13" t="str">
        <f t="shared" si="0"/>
        <v>Wed</v>
      </c>
      <c r="AE7" s="13" t="str">
        <f t="shared" si="0"/>
        <v>Thu</v>
      </c>
      <c r="AF7" s="13" t="str">
        <f t="shared" si="0"/>
        <v>Fri</v>
      </c>
      <c r="AG7" s="13" t="str">
        <f t="shared" si="0"/>
        <v>Sat</v>
      </c>
      <c r="AH7" s="13" t="str">
        <f t="shared" si="0"/>
        <v>Sun</v>
      </c>
      <c r="AI7" s="13" t="str">
        <f t="shared" si="0"/>
        <v>Mon</v>
      </c>
      <c r="AJ7" s="13" t="str">
        <f t="shared" si="0"/>
        <v>Tue</v>
      </c>
      <c r="AK7" s="13" t="str">
        <f t="shared" si="0"/>
        <v>Wed</v>
      </c>
      <c r="AL7" s="13" t="str">
        <f t="shared" si="0"/>
        <v>Thu</v>
      </c>
      <c r="AM7" s="13" t="str">
        <f t="shared" si="0"/>
        <v>Fri</v>
      </c>
      <c r="AN7" s="13" t="str">
        <f t="shared" si="0"/>
        <v/>
      </c>
      <c r="AO7" s="13" t="str">
        <f t="shared" si="0"/>
        <v/>
      </c>
      <c r="AP7" s="14" t="str">
        <f t="shared" si="0"/>
        <v/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45689</v>
      </c>
      <c r="M8" s="37">
        <f>IF(L8&lt;$M$5,L8+1,"")</f>
        <v>45690</v>
      </c>
      <c r="N8" s="37">
        <f t="shared" ref="N8:AQ8" si="1">IF(M8&lt;$M$5,M8+1,"")</f>
        <v>45691</v>
      </c>
      <c r="O8" s="37">
        <f t="shared" si="1"/>
        <v>45692</v>
      </c>
      <c r="P8" s="37">
        <f t="shared" si="1"/>
        <v>45693</v>
      </c>
      <c r="Q8" s="37">
        <f t="shared" si="1"/>
        <v>45694</v>
      </c>
      <c r="R8" s="37">
        <f t="shared" si="1"/>
        <v>45695</v>
      </c>
      <c r="S8" s="37">
        <f t="shared" si="1"/>
        <v>45696</v>
      </c>
      <c r="T8" s="37">
        <f t="shared" si="1"/>
        <v>45697</v>
      </c>
      <c r="U8" s="37">
        <f t="shared" si="1"/>
        <v>45698</v>
      </c>
      <c r="V8" s="37">
        <f t="shared" si="1"/>
        <v>45699</v>
      </c>
      <c r="W8" s="37">
        <f t="shared" si="1"/>
        <v>45700</v>
      </c>
      <c r="X8" s="37">
        <f t="shared" si="1"/>
        <v>45701</v>
      </c>
      <c r="Y8" s="37">
        <f t="shared" si="1"/>
        <v>45702</v>
      </c>
      <c r="Z8" s="37">
        <f t="shared" si="1"/>
        <v>45703</v>
      </c>
      <c r="AA8" s="37">
        <f t="shared" si="1"/>
        <v>45704</v>
      </c>
      <c r="AB8" s="37">
        <f t="shared" si="1"/>
        <v>45705</v>
      </c>
      <c r="AC8" s="37">
        <f t="shared" si="1"/>
        <v>45706</v>
      </c>
      <c r="AD8" s="37">
        <f t="shared" si="1"/>
        <v>45707</v>
      </c>
      <c r="AE8" s="37">
        <f t="shared" si="1"/>
        <v>45708</v>
      </c>
      <c r="AF8" s="37">
        <f t="shared" si="1"/>
        <v>45709</v>
      </c>
      <c r="AG8" s="37">
        <f t="shared" si="1"/>
        <v>45710</v>
      </c>
      <c r="AH8" s="37">
        <f t="shared" si="1"/>
        <v>45711</v>
      </c>
      <c r="AI8" s="37">
        <f t="shared" si="1"/>
        <v>45712</v>
      </c>
      <c r="AJ8" s="37">
        <f t="shared" si="1"/>
        <v>45713</v>
      </c>
      <c r="AK8" s="37">
        <f t="shared" si="1"/>
        <v>45714</v>
      </c>
      <c r="AL8" s="37">
        <f t="shared" si="1"/>
        <v>45715</v>
      </c>
      <c r="AM8" s="37">
        <f t="shared" si="1"/>
        <v>45716</v>
      </c>
      <c r="AN8" s="37" t="str">
        <f t="shared" si="1"/>
        <v/>
      </c>
      <c r="AO8" s="37" t="str">
        <f t="shared" si="1"/>
        <v/>
      </c>
      <c r="AP8" s="21" t="str">
        <f t="shared" si="1"/>
        <v/>
      </c>
      <c r="AQ8" s="34" t="str">
        <f t="shared" si="1"/>
        <v/>
      </c>
      <c r="AR8" s="35"/>
      <c r="AS8" s="4">
        <v>1</v>
      </c>
      <c r="AT8" s="4">
        <v>1001</v>
      </c>
      <c r="AU8" s="4" t="str">
        <f t="shared" ref="AU8:AU27" si="2">$K$5</f>
        <v>February</v>
      </c>
      <c r="AV8" s="4" t="s">
        <v>3</v>
      </c>
      <c r="AW8" s="15">
        <f t="shared" ref="AW8:AW27" si="3">COUNTIF($L9:$AP9,"P")</f>
        <v>20</v>
      </c>
      <c r="AX8" s="1">
        <f t="shared" ref="AX8:AX27" si="4">COUNTIF($L9:$AP9,"A")</f>
        <v>1</v>
      </c>
      <c r="AY8" s="1">
        <f t="shared" ref="AY8:AY27" si="5">COUNTIF($L9:$AP9,"L")</f>
        <v>3</v>
      </c>
      <c r="AZ8" s="1">
        <f t="shared" ref="AZ8:AZ27" si="6">$K$9</f>
        <v>4</v>
      </c>
      <c r="BA8" s="25">
        <f t="shared" ref="BA8:BA27" si="7">$J$5</f>
        <v>28</v>
      </c>
      <c r="BB8" s="25">
        <f>Febreport[[#This Row],[Days]]-Febreport[[#This Row],[Absent]]</f>
        <v>27</v>
      </c>
      <c r="BC8" s="26">
        <v>10000</v>
      </c>
      <c r="BD8" s="26">
        <f>Febreport[[#This Row],[Salary]]/Febreport[[#This Row],[Days]]</f>
        <v>357.14285714285717</v>
      </c>
      <c r="BE8" s="26">
        <f>Febreport[[#This Row],[Per Day Salary]]*Febreport[[#This Row],[Absent]]</f>
        <v>357.14285714285717</v>
      </c>
      <c r="BF8" s="26">
        <f>Febreport[[#This Row],[Salary]]-Febreport[[#This Row],[Deduction]]</f>
        <v>9642.8571428571431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>COUNTIF($L$7:$AP$7,"Sun")</f>
        <v>4</v>
      </c>
      <c r="L9" s="1" t="s">
        <v>39</v>
      </c>
      <c r="M9" s="1" t="str">
        <f t="shared" ref="M9:AH17" si="8">IF(M$7 = "Sun","WO","")</f>
        <v>WO</v>
      </c>
      <c r="N9" s="1" t="s">
        <v>39</v>
      </c>
      <c r="O9" s="1" t="s">
        <v>39</v>
      </c>
      <c r="P9" s="1" t="s">
        <v>39</v>
      </c>
      <c r="Q9" s="1" t="s">
        <v>39</v>
      </c>
      <c r="R9" s="1" t="s">
        <v>39</v>
      </c>
      <c r="S9" s="1" t="s">
        <v>39</v>
      </c>
      <c r="T9" s="1" t="str">
        <f t="shared" si="8"/>
        <v>WO</v>
      </c>
      <c r="U9" s="1" t="s">
        <v>39</v>
      </c>
      <c r="V9" s="1" t="s">
        <v>39</v>
      </c>
      <c r="W9" s="1" t="s">
        <v>39</v>
      </c>
      <c r="X9" s="1" t="s">
        <v>39</v>
      </c>
      <c r="Y9" s="1" t="s">
        <v>40</v>
      </c>
      <c r="Z9" s="1" t="s">
        <v>39</v>
      </c>
      <c r="AA9" s="1" t="str">
        <f t="shared" si="8"/>
        <v>WO</v>
      </c>
      <c r="AB9" s="1" t="s">
        <v>39</v>
      </c>
      <c r="AC9" s="1" t="s">
        <v>40</v>
      </c>
      <c r="AD9" s="1" t="s">
        <v>39</v>
      </c>
      <c r="AE9" s="1" t="s">
        <v>39</v>
      </c>
      <c r="AF9" s="1" t="s">
        <v>39</v>
      </c>
      <c r="AG9" s="1" t="s">
        <v>41</v>
      </c>
      <c r="AH9" s="1" t="str">
        <f t="shared" si="8"/>
        <v>WO</v>
      </c>
      <c r="AI9" s="1" t="s">
        <v>39</v>
      </c>
      <c r="AJ9" s="1" t="s">
        <v>39</v>
      </c>
      <c r="AK9" s="1" t="s">
        <v>40</v>
      </c>
      <c r="AL9" s="1" t="s">
        <v>39</v>
      </c>
      <c r="AM9" s="1" t="s">
        <v>39</v>
      </c>
      <c r="AN9" s="1"/>
      <c r="AO9" s="1"/>
      <c r="AP9" s="16"/>
      <c r="AQ9" s="33"/>
      <c r="AR9" s="35"/>
      <c r="AS9" s="4">
        <v>2</v>
      </c>
      <c r="AT9" s="4">
        <v>1002</v>
      </c>
      <c r="AU9" s="4" t="str">
        <f t="shared" si="2"/>
        <v>February</v>
      </c>
      <c r="AV9" s="4" t="s">
        <v>4</v>
      </c>
      <c r="AW9" s="15">
        <f t="shared" si="3"/>
        <v>20</v>
      </c>
      <c r="AX9" s="1">
        <f t="shared" si="4"/>
        <v>1</v>
      </c>
      <c r="AY9" s="1">
        <f t="shared" si="5"/>
        <v>3</v>
      </c>
      <c r="AZ9" s="1">
        <f t="shared" si="6"/>
        <v>4</v>
      </c>
      <c r="BA9" s="25">
        <f t="shared" si="7"/>
        <v>28</v>
      </c>
      <c r="BB9" s="25">
        <f>Febreport[[#This Row],[Days]]-Febreport[[#This Row],[Absent]]</f>
        <v>27</v>
      </c>
      <c r="BC9" s="26">
        <v>20000</v>
      </c>
      <c r="BD9" s="26">
        <f>Febreport[[#This Row],[Salary]]/Febreport[[#This Row],[Days]]</f>
        <v>714.28571428571433</v>
      </c>
      <c r="BE9" s="26">
        <f>Febreport[[#This Row],[Per Day Salary]]*Febreport[[#This Row],[Absent]]</f>
        <v>714.28571428571433</v>
      </c>
      <c r="BF9" s="26">
        <f>Febreport[[#This Row],[Salary]]-Febreport[[#This Row],[Deduction]]</f>
        <v>19285.714285714286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ref="K10:K28" si="9">COUNTIF($L$7:$AP$7,"Sun")</f>
        <v>4</v>
      </c>
      <c r="L10" s="1" t="s">
        <v>39</v>
      </c>
      <c r="M10" s="1" t="str">
        <f t="shared" si="8"/>
        <v>WO</v>
      </c>
      <c r="N10" s="1" t="s">
        <v>39</v>
      </c>
      <c r="O10" s="1" t="s">
        <v>39</v>
      </c>
      <c r="P10" s="1" t="s">
        <v>39</v>
      </c>
      <c r="Q10" s="1" t="s">
        <v>39</v>
      </c>
      <c r="R10" s="1" t="s">
        <v>39</v>
      </c>
      <c r="S10" s="1" t="s">
        <v>39</v>
      </c>
      <c r="T10" s="1" t="str">
        <f t="shared" si="8"/>
        <v>WO</v>
      </c>
      <c r="U10" s="1" t="s">
        <v>39</v>
      </c>
      <c r="V10" s="1" t="s">
        <v>39</v>
      </c>
      <c r="W10" s="1" t="s">
        <v>41</v>
      </c>
      <c r="X10" s="1" t="s">
        <v>39</v>
      </c>
      <c r="Y10" s="1" t="s">
        <v>40</v>
      </c>
      <c r="Z10" s="1" t="s">
        <v>39</v>
      </c>
      <c r="AA10" s="1" t="str">
        <f t="shared" si="8"/>
        <v>WO</v>
      </c>
      <c r="AB10" s="1" t="s">
        <v>39</v>
      </c>
      <c r="AC10" s="1" t="s">
        <v>40</v>
      </c>
      <c r="AD10" s="1" t="s">
        <v>39</v>
      </c>
      <c r="AE10" s="1" t="s">
        <v>39</v>
      </c>
      <c r="AF10" s="1" t="s">
        <v>39</v>
      </c>
      <c r="AG10" s="1" t="s">
        <v>39</v>
      </c>
      <c r="AH10" s="1" t="str">
        <f t="shared" si="8"/>
        <v>WO</v>
      </c>
      <c r="AI10" s="1" t="s">
        <v>39</v>
      </c>
      <c r="AJ10" s="1" t="s">
        <v>39</v>
      </c>
      <c r="AK10" s="1" t="s">
        <v>40</v>
      </c>
      <c r="AL10" s="1" t="s">
        <v>39</v>
      </c>
      <c r="AM10" s="1" t="s">
        <v>39</v>
      </c>
      <c r="AN10" s="1"/>
      <c r="AO10" s="1"/>
      <c r="AP10" s="16"/>
      <c r="AQ10" s="33"/>
      <c r="AR10" s="35"/>
      <c r="AS10" s="4">
        <v>3</v>
      </c>
      <c r="AT10" s="4">
        <v>1003</v>
      </c>
      <c r="AU10" s="4" t="str">
        <f t="shared" si="2"/>
        <v>February</v>
      </c>
      <c r="AV10" s="4" t="s">
        <v>5</v>
      </c>
      <c r="AW10" s="15">
        <f t="shared" si="3"/>
        <v>20</v>
      </c>
      <c r="AX10" s="1">
        <f t="shared" si="4"/>
        <v>1</v>
      </c>
      <c r="AY10" s="1">
        <f t="shared" si="5"/>
        <v>3</v>
      </c>
      <c r="AZ10" s="1">
        <f t="shared" si="6"/>
        <v>4</v>
      </c>
      <c r="BA10" s="25">
        <f t="shared" si="7"/>
        <v>28</v>
      </c>
      <c r="BB10" s="25">
        <f>Febreport[[#This Row],[Days]]-Febreport[[#This Row],[Absent]]</f>
        <v>27</v>
      </c>
      <c r="BC10" s="26">
        <v>25000</v>
      </c>
      <c r="BD10" s="26">
        <f>Febreport[[#This Row],[Salary]]/Febreport[[#This Row],[Days]]</f>
        <v>892.85714285714289</v>
      </c>
      <c r="BE10" s="26">
        <f>Febreport[[#This Row],[Per Day Salary]]*Febreport[[#This Row],[Absent]]</f>
        <v>892.85714285714289</v>
      </c>
      <c r="BF10" s="26">
        <f>Febreport[[#This Row],[Salary]]-Febreport[[#This Row],[Deduction]]</f>
        <v>24107.142857142859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9"/>
        <v>4</v>
      </c>
      <c r="L11" s="1" t="s">
        <v>39</v>
      </c>
      <c r="M11" s="1" t="str">
        <f t="shared" si="8"/>
        <v>WO</v>
      </c>
      <c r="N11" s="1" t="s">
        <v>39</v>
      </c>
      <c r="O11" s="1" t="s">
        <v>39</v>
      </c>
      <c r="P11" s="1" t="s">
        <v>39</v>
      </c>
      <c r="Q11" s="1" t="s">
        <v>39</v>
      </c>
      <c r="R11" s="1" t="s">
        <v>39</v>
      </c>
      <c r="S11" s="1" t="s">
        <v>39</v>
      </c>
      <c r="T11" s="1" t="str">
        <f t="shared" si="8"/>
        <v>WO</v>
      </c>
      <c r="U11" s="1" t="s">
        <v>39</v>
      </c>
      <c r="V11" s="1" t="s">
        <v>39</v>
      </c>
      <c r="W11" s="1" t="s">
        <v>39</v>
      </c>
      <c r="X11" s="1" t="s">
        <v>39</v>
      </c>
      <c r="Y11" s="1" t="s">
        <v>40</v>
      </c>
      <c r="Z11" s="1" t="s">
        <v>39</v>
      </c>
      <c r="AA11" s="1" t="str">
        <f t="shared" si="8"/>
        <v>WO</v>
      </c>
      <c r="AB11" s="1" t="s">
        <v>39</v>
      </c>
      <c r="AC11" s="1" t="s">
        <v>40</v>
      </c>
      <c r="AD11" s="1" t="s">
        <v>39</v>
      </c>
      <c r="AE11" s="1" t="s">
        <v>39</v>
      </c>
      <c r="AF11" s="1" t="s">
        <v>39</v>
      </c>
      <c r="AG11" s="1" t="s">
        <v>39</v>
      </c>
      <c r="AH11" s="1" t="str">
        <f t="shared" si="8"/>
        <v>WO</v>
      </c>
      <c r="AI11" s="1" t="s">
        <v>39</v>
      </c>
      <c r="AJ11" s="1" t="s">
        <v>39</v>
      </c>
      <c r="AK11" s="1" t="s">
        <v>40</v>
      </c>
      <c r="AL11" s="1" t="s">
        <v>41</v>
      </c>
      <c r="AM11" s="1" t="s">
        <v>39</v>
      </c>
      <c r="AN11" s="1"/>
      <c r="AO11" s="1"/>
      <c r="AP11" s="16"/>
      <c r="AQ11" s="33"/>
      <c r="AR11" s="35"/>
      <c r="AS11" s="4">
        <v>4</v>
      </c>
      <c r="AT11" s="4">
        <v>1004</v>
      </c>
      <c r="AU11" s="4" t="str">
        <f t="shared" si="2"/>
        <v>February</v>
      </c>
      <c r="AV11" s="4" t="s">
        <v>6</v>
      </c>
      <c r="AW11" s="15">
        <f t="shared" si="3"/>
        <v>20</v>
      </c>
      <c r="AX11" s="1">
        <f t="shared" si="4"/>
        <v>1</v>
      </c>
      <c r="AY11" s="1">
        <f t="shared" si="5"/>
        <v>3</v>
      </c>
      <c r="AZ11" s="1">
        <f t="shared" si="6"/>
        <v>4</v>
      </c>
      <c r="BA11" s="25">
        <f t="shared" si="7"/>
        <v>28</v>
      </c>
      <c r="BB11" s="25">
        <f>Febreport[[#This Row],[Days]]-Febreport[[#This Row],[Absent]]</f>
        <v>27</v>
      </c>
      <c r="BC11" s="26">
        <v>30000</v>
      </c>
      <c r="BD11" s="26">
        <f>Febreport[[#This Row],[Salary]]/Febreport[[#This Row],[Days]]</f>
        <v>1071.4285714285713</v>
      </c>
      <c r="BE11" s="26">
        <f>Febreport[[#This Row],[Per Day Salary]]*Febreport[[#This Row],[Absent]]</f>
        <v>1071.4285714285713</v>
      </c>
      <c r="BF11" s="26">
        <f>Febreport[[#This Row],[Salary]]-Febreport[[#This Row],[Deduction]]</f>
        <v>28928.571428571428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9"/>
        <v>4</v>
      </c>
      <c r="L12" s="1" t="s">
        <v>39</v>
      </c>
      <c r="M12" s="1" t="str">
        <f t="shared" si="8"/>
        <v>WO</v>
      </c>
      <c r="N12" s="1" t="s">
        <v>39</v>
      </c>
      <c r="O12" s="1" t="s">
        <v>39</v>
      </c>
      <c r="P12" s="1" t="s">
        <v>39</v>
      </c>
      <c r="Q12" s="1" t="s">
        <v>39</v>
      </c>
      <c r="R12" s="1" t="s">
        <v>39</v>
      </c>
      <c r="S12" s="1" t="s">
        <v>39</v>
      </c>
      <c r="T12" s="1" t="str">
        <f t="shared" si="8"/>
        <v>WO</v>
      </c>
      <c r="U12" s="1" t="s">
        <v>39</v>
      </c>
      <c r="V12" s="1" t="s">
        <v>39</v>
      </c>
      <c r="W12" s="1" t="s">
        <v>39</v>
      </c>
      <c r="X12" s="1" t="s">
        <v>39</v>
      </c>
      <c r="Y12" s="1" t="s">
        <v>40</v>
      </c>
      <c r="Z12" s="1" t="s">
        <v>39</v>
      </c>
      <c r="AA12" s="1" t="str">
        <f t="shared" si="8"/>
        <v>WO</v>
      </c>
      <c r="AB12" s="1" t="s">
        <v>39</v>
      </c>
      <c r="AC12" s="1" t="s">
        <v>40</v>
      </c>
      <c r="AD12" s="1" t="s">
        <v>39</v>
      </c>
      <c r="AE12" s="1" t="s">
        <v>39</v>
      </c>
      <c r="AF12" s="1" t="s">
        <v>39</v>
      </c>
      <c r="AG12" s="1" t="s">
        <v>39</v>
      </c>
      <c r="AH12" s="1" t="str">
        <f t="shared" si="8"/>
        <v>WO</v>
      </c>
      <c r="AI12" s="1" t="s">
        <v>41</v>
      </c>
      <c r="AJ12" s="1" t="s">
        <v>39</v>
      </c>
      <c r="AK12" s="1" t="s">
        <v>40</v>
      </c>
      <c r="AL12" s="1" t="s">
        <v>39</v>
      </c>
      <c r="AM12" s="1" t="s">
        <v>39</v>
      </c>
      <c r="AN12" s="1"/>
      <c r="AO12" s="1"/>
      <c r="AP12" s="16"/>
      <c r="AQ12" s="33"/>
      <c r="AR12" s="35"/>
      <c r="AS12" s="4">
        <v>5</v>
      </c>
      <c r="AT12" s="4">
        <v>1005</v>
      </c>
      <c r="AU12" s="4" t="str">
        <f t="shared" si="2"/>
        <v>February</v>
      </c>
      <c r="AV12" s="4" t="s">
        <v>7</v>
      </c>
      <c r="AW12" s="15">
        <f t="shared" si="3"/>
        <v>20</v>
      </c>
      <c r="AX12" s="1">
        <f t="shared" si="4"/>
        <v>1</v>
      </c>
      <c r="AY12" s="1">
        <f t="shared" si="5"/>
        <v>3</v>
      </c>
      <c r="AZ12" s="1">
        <f t="shared" si="6"/>
        <v>4</v>
      </c>
      <c r="BA12" s="25">
        <f t="shared" si="7"/>
        <v>28</v>
      </c>
      <c r="BB12" s="25">
        <f>Febreport[[#This Row],[Days]]-Febreport[[#This Row],[Absent]]</f>
        <v>27</v>
      </c>
      <c r="BC12" s="26">
        <v>45000</v>
      </c>
      <c r="BD12" s="26">
        <f>Febreport[[#This Row],[Salary]]/Febreport[[#This Row],[Days]]</f>
        <v>1607.1428571428571</v>
      </c>
      <c r="BE12" s="26">
        <f>Febreport[[#This Row],[Per Day Salary]]*Febreport[[#This Row],[Absent]]</f>
        <v>1607.1428571428571</v>
      </c>
      <c r="BF12" s="26">
        <f>Febreport[[#This Row],[Salary]]-Febreport[[#This Row],[Deduction]]</f>
        <v>43392.857142857145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9"/>
        <v>4</v>
      </c>
      <c r="L13" s="1" t="s">
        <v>39</v>
      </c>
      <c r="M13" s="1" t="str">
        <f t="shared" si="8"/>
        <v>WO</v>
      </c>
      <c r="N13" s="1" t="s">
        <v>39</v>
      </c>
      <c r="O13" s="1" t="s">
        <v>39</v>
      </c>
      <c r="P13" s="1" t="s">
        <v>41</v>
      </c>
      <c r="Q13" s="1" t="s">
        <v>39</v>
      </c>
      <c r="R13" s="1" t="s">
        <v>39</v>
      </c>
      <c r="S13" s="1" t="s">
        <v>39</v>
      </c>
      <c r="T13" s="1" t="str">
        <f t="shared" si="8"/>
        <v>WO</v>
      </c>
      <c r="U13" s="1" t="s">
        <v>39</v>
      </c>
      <c r="V13" s="1" t="s">
        <v>39</v>
      </c>
      <c r="W13" s="1" t="s">
        <v>39</v>
      </c>
      <c r="X13" s="1" t="s">
        <v>39</v>
      </c>
      <c r="Y13" s="1" t="s">
        <v>40</v>
      </c>
      <c r="Z13" s="1" t="s">
        <v>39</v>
      </c>
      <c r="AA13" s="1" t="str">
        <f t="shared" si="8"/>
        <v>WO</v>
      </c>
      <c r="AB13" s="1" t="s">
        <v>39</v>
      </c>
      <c r="AC13" s="1" t="s">
        <v>40</v>
      </c>
      <c r="AD13" s="1" t="s">
        <v>39</v>
      </c>
      <c r="AE13" s="1" t="s">
        <v>39</v>
      </c>
      <c r="AF13" s="1" t="s">
        <v>39</v>
      </c>
      <c r="AG13" s="1" t="s">
        <v>39</v>
      </c>
      <c r="AH13" s="1" t="str">
        <f t="shared" si="8"/>
        <v>WO</v>
      </c>
      <c r="AI13" s="1" t="s">
        <v>39</v>
      </c>
      <c r="AJ13" s="1" t="s">
        <v>39</v>
      </c>
      <c r="AK13" s="1" t="s">
        <v>40</v>
      </c>
      <c r="AL13" s="1" t="s">
        <v>39</v>
      </c>
      <c r="AM13" s="1" t="s">
        <v>39</v>
      </c>
      <c r="AN13" s="1"/>
      <c r="AO13" s="1"/>
      <c r="AP13" s="16"/>
      <c r="AQ13" s="33"/>
      <c r="AR13" s="35"/>
      <c r="AS13" s="4">
        <v>6</v>
      </c>
      <c r="AT13" s="4">
        <v>1006</v>
      </c>
      <c r="AU13" s="4" t="str">
        <f t="shared" si="2"/>
        <v>February</v>
      </c>
      <c r="AV13" s="4" t="s">
        <v>8</v>
      </c>
      <c r="AW13" s="15">
        <f t="shared" si="3"/>
        <v>21</v>
      </c>
      <c r="AX13" s="1">
        <f t="shared" si="4"/>
        <v>0</v>
      </c>
      <c r="AY13" s="1">
        <f t="shared" si="5"/>
        <v>3</v>
      </c>
      <c r="AZ13" s="1">
        <f t="shared" si="6"/>
        <v>4</v>
      </c>
      <c r="BA13" s="25">
        <f t="shared" si="7"/>
        <v>28</v>
      </c>
      <c r="BB13" s="25">
        <f>Febreport[[#This Row],[Days]]-Febreport[[#This Row],[Absent]]</f>
        <v>28</v>
      </c>
      <c r="BC13" s="26">
        <v>15000</v>
      </c>
      <c r="BD13" s="26">
        <f>Febreport[[#This Row],[Salary]]/Febreport[[#This Row],[Days]]</f>
        <v>535.71428571428567</v>
      </c>
      <c r="BE13" s="26">
        <f>Febreport[[#This Row],[Per Day Salary]]*Febreport[[#This Row],[Absent]]</f>
        <v>0</v>
      </c>
      <c r="BF13" s="26">
        <f>Febreport[[#This Row],[Salary]]-Febreport[[#This Row],[Deduction]]</f>
        <v>15000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9"/>
        <v>4</v>
      </c>
      <c r="L14" s="1" t="s">
        <v>39</v>
      </c>
      <c r="M14" s="1" t="str">
        <f t="shared" si="8"/>
        <v>WO</v>
      </c>
      <c r="N14" s="1" t="s">
        <v>39</v>
      </c>
      <c r="O14" s="1" t="s">
        <v>39</v>
      </c>
      <c r="P14" s="1" t="s">
        <v>39</v>
      </c>
      <c r="Q14" s="1" t="s">
        <v>39</v>
      </c>
      <c r="R14" s="1" t="s">
        <v>39</v>
      </c>
      <c r="S14" s="1" t="s">
        <v>39</v>
      </c>
      <c r="T14" s="1" t="str">
        <f t="shared" si="8"/>
        <v>WO</v>
      </c>
      <c r="U14" s="1" t="s">
        <v>39</v>
      </c>
      <c r="V14" s="1" t="s">
        <v>39</v>
      </c>
      <c r="W14" s="1" t="s">
        <v>39</v>
      </c>
      <c r="X14" s="1" t="s">
        <v>39</v>
      </c>
      <c r="Y14" s="1" t="s">
        <v>40</v>
      </c>
      <c r="Z14" s="1" t="s">
        <v>39</v>
      </c>
      <c r="AA14" s="1" t="str">
        <f t="shared" si="8"/>
        <v>WO</v>
      </c>
      <c r="AB14" s="1" t="s">
        <v>39</v>
      </c>
      <c r="AC14" s="1" t="s">
        <v>40</v>
      </c>
      <c r="AD14" s="1" t="s">
        <v>39</v>
      </c>
      <c r="AE14" s="1" t="s">
        <v>39</v>
      </c>
      <c r="AF14" s="1" t="s">
        <v>39</v>
      </c>
      <c r="AG14" s="1" t="s">
        <v>39</v>
      </c>
      <c r="AH14" s="1" t="str">
        <f t="shared" si="8"/>
        <v>WO</v>
      </c>
      <c r="AI14" s="1" t="s">
        <v>39</v>
      </c>
      <c r="AJ14" s="1" t="s">
        <v>39</v>
      </c>
      <c r="AK14" s="1" t="s">
        <v>40</v>
      </c>
      <c r="AL14" s="1" t="s">
        <v>39</v>
      </c>
      <c r="AM14" s="1" t="s">
        <v>39</v>
      </c>
      <c r="AN14" s="1"/>
      <c r="AO14" s="1"/>
      <c r="AP14" s="16"/>
      <c r="AQ14" s="33"/>
      <c r="AR14" s="35"/>
      <c r="AS14" s="4">
        <v>7</v>
      </c>
      <c r="AT14" s="4">
        <v>1007</v>
      </c>
      <c r="AU14" s="4" t="str">
        <f t="shared" si="2"/>
        <v>February</v>
      </c>
      <c r="AV14" s="4" t="s">
        <v>9</v>
      </c>
      <c r="AW14" s="15">
        <f t="shared" si="3"/>
        <v>19</v>
      </c>
      <c r="AX14" s="1">
        <f t="shared" si="4"/>
        <v>2</v>
      </c>
      <c r="AY14" s="1">
        <f t="shared" si="5"/>
        <v>3</v>
      </c>
      <c r="AZ14" s="1">
        <f t="shared" si="6"/>
        <v>4</v>
      </c>
      <c r="BA14" s="25">
        <f t="shared" si="7"/>
        <v>28</v>
      </c>
      <c r="BB14" s="25">
        <f>Febreport[[#This Row],[Days]]-Febreport[[#This Row],[Absent]]</f>
        <v>26</v>
      </c>
      <c r="BC14" s="26">
        <v>62000</v>
      </c>
      <c r="BD14" s="26">
        <f>Febreport[[#This Row],[Salary]]/Febreport[[#This Row],[Days]]</f>
        <v>2214.2857142857142</v>
      </c>
      <c r="BE14" s="26">
        <f>Febreport[[#This Row],[Per Day Salary]]*Febreport[[#This Row],[Absent]]</f>
        <v>4428.5714285714284</v>
      </c>
      <c r="BF14" s="26">
        <f>Febreport[[#This Row],[Salary]]-Febreport[[#This Row],[Deduction]]</f>
        <v>57571.428571428572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9"/>
        <v>4</v>
      </c>
      <c r="L15" s="1" t="s">
        <v>39</v>
      </c>
      <c r="M15" s="1" t="str">
        <f t="shared" si="8"/>
        <v>WO</v>
      </c>
      <c r="N15" s="1" t="s">
        <v>41</v>
      </c>
      <c r="O15" s="1" t="s">
        <v>39</v>
      </c>
      <c r="P15" s="1" t="s">
        <v>39</v>
      </c>
      <c r="Q15" s="1" t="s">
        <v>39</v>
      </c>
      <c r="R15" s="1" t="s">
        <v>39</v>
      </c>
      <c r="S15" s="1" t="s">
        <v>39</v>
      </c>
      <c r="T15" s="1" t="str">
        <f t="shared" si="8"/>
        <v>WO</v>
      </c>
      <c r="U15" s="1" t="s">
        <v>41</v>
      </c>
      <c r="V15" s="1" t="s">
        <v>39</v>
      </c>
      <c r="W15" s="1" t="s">
        <v>39</v>
      </c>
      <c r="X15" s="1" t="s">
        <v>39</v>
      </c>
      <c r="Y15" s="1" t="s">
        <v>40</v>
      </c>
      <c r="Z15" s="1" t="s">
        <v>39</v>
      </c>
      <c r="AA15" s="1" t="str">
        <f t="shared" si="8"/>
        <v>WO</v>
      </c>
      <c r="AB15" s="1" t="s">
        <v>39</v>
      </c>
      <c r="AC15" s="1" t="s">
        <v>40</v>
      </c>
      <c r="AD15" s="1" t="s">
        <v>39</v>
      </c>
      <c r="AE15" s="1" t="s">
        <v>39</v>
      </c>
      <c r="AF15" s="1" t="s">
        <v>39</v>
      </c>
      <c r="AG15" s="1" t="s">
        <v>39</v>
      </c>
      <c r="AH15" s="1" t="str">
        <f t="shared" si="8"/>
        <v>WO</v>
      </c>
      <c r="AI15" s="1" t="s">
        <v>39</v>
      </c>
      <c r="AJ15" s="1" t="s">
        <v>39</v>
      </c>
      <c r="AK15" s="1" t="s">
        <v>40</v>
      </c>
      <c r="AL15" s="1" t="s">
        <v>39</v>
      </c>
      <c r="AM15" s="1" t="s">
        <v>39</v>
      </c>
      <c r="AN15" s="1"/>
      <c r="AO15" s="1"/>
      <c r="AP15" s="16"/>
      <c r="AQ15" s="33"/>
      <c r="AR15" s="35"/>
      <c r="AS15" s="4">
        <v>8</v>
      </c>
      <c r="AT15" s="4">
        <v>1008</v>
      </c>
      <c r="AU15" s="4" t="str">
        <f t="shared" si="2"/>
        <v>February</v>
      </c>
      <c r="AV15" s="4" t="s">
        <v>10</v>
      </c>
      <c r="AW15" s="15">
        <f t="shared" si="3"/>
        <v>21</v>
      </c>
      <c r="AX15" s="1">
        <f t="shared" si="4"/>
        <v>0</v>
      </c>
      <c r="AY15" s="1">
        <f t="shared" si="5"/>
        <v>3</v>
      </c>
      <c r="AZ15" s="1">
        <f t="shared" si="6"/>
        <v>4</v>
      </c>
      <c r="BA15" s="25">
        <f t="shared" si="7"/>
        <v>28</v>
      </c>
      <c r="BB15" s="25">
        <f>Febreport[[#This Row],[Days]]-Febreport[[#This Row],[Absent]]</f>
        <v>28</v>
      </c>
      <c r="BC15" s="26">
        <v>50000</v>
      </c>
      <c r="BD15" s="26">
        <f>Febreport[[#This Row],[Salary]]/Febreport[[#This Row],[Days]]</f>
        <v>1785.7142857142858</v>
      </c>
      <c r="BE15" s="26">
        <f>Febreport[[#This Row],[Per Day Salary]]*Febreport[[#This Row],[Absent]]</f>
        <v>0</v>
      </c>
      <c r="BF15" s="26">
        <f>Febreport[[#This Row],[Salary]]-Febreport[[#This Row],[Deduction]]</f>
        <v>50000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9"/>
        <v>4</v>
      </c>
      <c r="L16" s="1" t="s">
        <v>39</v>
      </c>
      <c r="M16" s="1" t="str">
        <f t="shared" si="8"/>
        <v>WO</v>
      </c>
      <c r="N16" s="1" t="s">
        <v>39</v>
      </c>
      <c r="O16" s="1" t="s">
        <v>39</v>
      </c>
      <c r="P16" s="1" t="s">
        <v>39</v>
      </c>
      <c r="Q16" s="1" t="s">
        <v>39</v>
      </c>
      <c r="R16" s="1" t="s">
        <v>39</v>
      </c>
      <c r="S16" s="1" t="s">
        <v>39</v>
      </c>
      <c r="T16" s="1" t="str">
        <f t="shared" si="8"/>
        <v>WO</v>
      </c>
      <c r="U16" s="1" t="s">
        <v>39</v>
      </c>
      <c r="V16" s="1" t="s">
        <v>39</v>
      </c>
      <c r="W16" s="1" t="s">
        <v>39</v>
      </c>
      <c r="X16" s="1" t="s">
        <v>39</v>
      </c>
      <c r="Y16" s="1" t="s">
        <v>40</v>
      </c>
      <c r="Z16" s="1" t="s">
        <v>39</v>
      </c>
      <c r="AA16" s="1" t="str">
        <f t="shared" si="8"/>
        <v>WO</v>
      </c>
      <c r="AB16" s="1" t="s">
        <v>39</v>
      </c>
      <c r="AC16" s="1" t="s">
        <v>40</v>
      </c>
      <c r="AD16" s="1" t="s">
        <v>39</v>
      </c>
      <c r="AE16" s="1" t="s">
        <v>39</v>
      </c>
      <c r="AF16" s="1" t="s">
        <v>39</v>
      </c>
      <c r="AG16" s="1" t="s">
        <v>39</v>
      </c>
      <c r="AH16" s="1" t="str">
        <f t="shared" si="8"/>
        <v>WO</v>
      </c>
      <c r="AI16" s="1" t="s">
        <v>39</v>
      </c>
      <c r="AJ16" s="1" t="s">
        <v>39</v>
      </c>
      <c r="AK16" s="1" t="s">
        <v>40</v>
      </c>
      <c r="AL16" s="1" t="s">
        <v>39</v>
      </c>
      <c r="AM16" s="1" t="s">
        <v>39</v>
      </c>
      <c r="AN16" s="1"/>
      <c r="AO16" s="1"/>
      <c r="AP16" s="16"/>
      <c r="AQ16" s="33"/>
      <c r="AR16" s="35"/>
      <c r="AS16" s="4">
        <v>9</v>
      </c>
      <c r="AT16" s="4">
        <v>1009</v>
      </c>
      <c r="AU16" s="4" t="str">
        <f t="shared" si="2"/>
        <v>February</v>
      </c>
      <c r="AV16" s="4" t="s">
        <v>11</v>
      </c>
      <c r="AW16" s="15">
        <f t="shared" si="3"/>
        <v>20</v>
      </c>
      <c r="AX16" s="1">
        <f t="shared" si="4"/>
        <v>1</v>
      </c>
      <c r="AY16" s="1">
        <f t="shared" si="5"/>
        <v>3</v>
      </c>
      <c r="AZ16" s="1">
        <f t="shared" si="6"/>
        <v>4</v>
      </c>
      <c r="BA16" s="25">
        <f t="shared" si="7"/>
        <v>28</v>
      </c>
      <c r="BB16" s="25">
        <f>Febreport[[#This Row],[Days]]-Febreport[[#This Row],[Absent]]</f>
        <v>27</v>
      </c>
      <c r="BC16" s="26">
        <v>25000</v>
      </c>
      <c r="BD16" s="26">
        <f>Febreport[[#This Row],[Salary]]/Febreport[[#This Row],[Days]]</f>
        <v>892.85714285714289</v>
      </c>
      <c r="BE16" s="26">
        <f>Febreport[[#This Row],[Per Day Salary]]*Febreport[[#This Row],[Absent]]</f>
        <v>892.85714285714289</v>
      </c>
      <c r="BF16" s="26">
        <f>Febreport[[#This Row],[Salary]]-Febreport[[#This Row],[Deduction]]</f>
        <v>24107.142857142859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9"/>
        <v>4</v>
      </c>
      <c r="L17" s="1" t="s">
        <v>39</v>
      </c>
      <c r="M17" s="1" t="str">
        <f t="shared" si="8"/>
        <v>WO</v>
      </c>
      <c r="N17" s="1" t="s">
        <v>39</v>
      </c>
      <c r="O17" s="1" t="s">
        <v>39</v>
      </c>
      <c r="P17" s="1" t="s">
        <v>39</v>
      </c>
      <c r="Q17" s="1" t="s">
        <v>39</v>
      </c>
      <c r="R17" s="1" t="s">
        <v>39</v>
      </c>
      <c r="S17" s="1" t="s">
        <v>39</v>
      </c>
      <c r="T17" s="1" t="str">
        <f t="shared" si="8"/>
        <v>WO</v>
      </c>
      <c r="U17" s="1" t="s">
        <v>39</v>
      </c>
      <c r="V17" s="1" t="s">
        <v>39</v>
      </c>
      <c r="W17" s="1" t="s">
        <v>39</v>
      </c>
      <c r="X17" s="1" t="s">
        <v>39</v>
      </c>
      <c r="Y17" s="1" t="s">
        <v>40</v>
      </c>
      <c r="Z17" s="1" t="s">
        <v>41</v>
      </c>
      <c r="AA17" s="1" t="str">
        <f t="shared" si="8"/>
        <v>WO</v>
      </c>
      <c r="AB17" s="1" t="s">
        <v>39</v>
      </c>
      <c r="AC17" s="1" t="s">
        <v>40</v>
      </c>
      <c r="AD17" s="1" t="s">
        <v>39</v>
      </c>
      <c r="AE17" s="1" t="s">
        <v>39</v>
      </c>
      <c r="AF17" s="1" t="s">
        <v>39</v>
      </c>
      <c r="AG17" s="1" t="s">
        <v>39</v>
      </c>
      <c r="AH17" s="1" t="str">
        <f t="shared" ref="AH17" si="10">IF(AH$7 = "Sun","WO","")</f>
        <v>WO</v>
      </c>
      <c r="AI17" s="1" t="s">
        <v>39</v>
      </c>
      <c r="AJ17" s="1" t="s">
        <v>39</v>
      </c>
      <c r="AK17" s="1" t="s">
        <v>40</v>
      </c>
      <c r="AL17" s="1" t="s">
        <v>39</v>
      </c>
      <c r="AM17" s="1" t="s">
        <v>39</v>
      </c>
      <c r="AN17" s="1"/>
      <c r="AO17" s="1"/>
      <c r="AP17" s="16"/>
      <c r="AQ17" s="33"/>
      <c r="AR17" s="35"/>
      <c r="AS17" s="4">
        <v>10</v>
      </c>
      <c r="AT17" s="4">
        <v>1010</v>
      </c>
      <c r="AU17" s="4" t="str">
        <f t="shared" si="2"/>
        <v>February</v>
      </c>
      <c r="AV17" s="4" t="s">
        <v>12</v>
      </c>
      <c r="AW17" s="15">
        <f t="shared" si="3"/>
        <v>20</v>
      </c>
      <c r="AX17" s="1">
        <f t="shared" si="4"/>
        <v>1</v>
      </c>
      <c r="AY17" s="1">
        <f t="shared" si="5"/>
        <v>3</v>
      </c>
      <c r="AZ17" s="1">
        <f t="shared" si="6"/>
        <v>4</v>
      </c>
      <c r="BA17" s="25">
        <f t="shared" si="7"/>
        <v>28</v>
      </c>
      <c r="BB17" s="25">
        <f>Febreport[[#This Row],[Days]]-Febreport[[#This Row],[Absent]]</f>
        <v>27</v>
      </c>
      <c r="BC17" s="26">
        <v>45000</v>
      </c>
      <c r="BD17" s="26">
        <f>Febreport[[#This Row],[Salary]]/Febreport[[#This Row],[Days]]</f>
        <v>1607.1428571428571</v>
      </c>
      <c r="BE17" s="26">
        <f>Febreport[[#This Row],[Per Day Salary]]*Febreport[[#This Row],[Absent]]</f>
        <v>1607.1428571428571</v>
      </c>
      <c r="BF17" s="26">
        <f>Febreport[[#This Row],[Salary]]-Febreport[[#This Row],[Deduction]]</f>
        <v>43392.857142857145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9"/>
        <v>4</v>
      </c>
      <c r="L18" s="1" t="s">
        <v>39</v>
      </c>
      <c r="M18" s="1" t="str">
        <f t="shared" ref="M18:AA28" si="11">IF(M$7 = "Sun","WO","")</f>
        <v>WO</v>
      </c>
      <c r="N18" s="1" t="s">
        <v>39</v>
      </c>
      <c r="O18" s="1" t="s">
        <v>39</v>
      </c>
      <c r="P18" s="1" t="s">
        <v>39</v>
      </c>
      <c r="Q18" s="1" t="s">
        <v>39</v>
      </c>
      <c r="R18" s="1" t="s">
        <v>41</v>
      </c>
      <c r="S18" s="1" t="s">
        <v>39</v>
      </c>
      <c r="T18" s="1" t="str">
        <f t="shared" si="11"/>
        <v>WO</v>
      </c>
      <c r="U18" s="1" t="s">
        <v>39</v>
      </c>
      <c r="V18" s="1" t="s">
        <v>39</v>
      </c>
      <c r="W18" s="1" t="s">
        <v>39</v>
      </c>
      <c r="X18" s="1" t="s">
        <v>39</v>
      </c>
      <c r="Y18" s="1" t="s">
        <v>40</v>
      </c>
      <c r="Z18" s="1" t="s">
        <v>39</v>
      </c>
      <c r="AA18" s="1" t="str">
        <f t="shared" si="11"/>
        <v>WO</v>
      </c>
      <c r="AB18" s="1" t="s">
        <v>39</v>
      </c>
      <c r="AC18" s="1" t="s">
        <v>40</v>
      </c>
      <c r="AD18" s="1" t="s">
        <v>39</v>
      </c>
      <c r="AE18" s="1" t="s">
        <v>39</v>
      </c>
      <c r="AF18" s="1" t="s">
        <v>39</v>
      </c>
      <c r="AG18" s="1" t="s">
        <v>39</v>
      </c>
      <c r="AH18" s="1" t="str">
        <f t="shared" ref="AH18:AH28" si="12">IF(AH$7 = "Sun","WO","")</f>
        <v>WO</v>
      </c>
      <c r="AI18" s="1" t="s">
        <v>39</v>
      </c>
      <c r="AJ18" s="1" t="s">
        <v>39</v>
      </c>
      <c r="AK18" s="1" t="s">
        <v>40</v>
      </c>
      <c r="AL18" s="1" t="s">
        <v>39</v>
      </c>
      <c r="AM18" s="1" t="s">
        <v>39</v>
      </c>
      <c r="AN18" s="1"/>
      <c r="AO18" s="1"/>
      <c r="AP18" s="16"/>
      <c r="AQ18" s="33"/>
      <c r="AR18" s="35"/>
      <c r="AS18" s="4">
        <v>11</v>
      </c>
      <c r="AT18" s="4">
        <v>1011</v>
      </c>
      <c r="AU18" s="4" t="str">
        <f t="shared" si="2"/>
        <v>February</v>
      </c>
      <c r="AV18" s="4" t="s">
        <v>13</v>
      </c>
      <c r="AW18" s="15">
        <f t="shared" si="3"/>
        <v>21</v>
      </c>
      <c r="AX18" s="1">
        <f t="shared" si="4"/>
        <v>0</v>
      </c>
      <c r="AY18" s="1">
        <f t="shared" si="5"/>
        <v>3</v>
      </c>
      <c r="AZ18" s="1">
        <f t="shared" si="6"/>
        <v>4</v>
      </c>
      <c r="BA18" s="25">
        <f t="shared" si="7"/>
        <v>28</v>
      </c>
      <c r="BB18" s="25">
        <f>Febreport[[#This Row],[Days]]-Febreport[[#This Row],[Absent]]</f>
        <v>28</v>
      </c>
      <c r="BC18" s="26">
        <v>48000</v>
      </c>
      <c r="BD18" s="26">
        <f>Febreport[[#This Row],[Salary]]/Febreport[[#This Row],[Days]]</f>
        <v>1714.2857142857142</v>
      </c>
      <c r="BE18" s="26">
        <f>Febreport[[#This Row],[Per Day Salary]]*Febreport[[#This Row],[Absent]]</f>
        <v>0</v>
      </c>
      <c r="BF18" s="26">
        <f>Febreport[[#This Row],[Salary]]-Febreport[[#This Row],[Deduction]]</f>
        <v>48000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9"/>
        <v>4</v>
      </c>
      <c r="L19" s="1" t="s">
        <v>39</v>
      </c>
      <c r="M19" s="1" t="str">
        <f t="shared" si="11"/>
        <v>WO</v>
      </c>
      <c r="N19" s="1" t="s">
        <v>39</v>
      </c>
      <c r="O19" s="1" t="s">
        <v>39</v>
      </c>
      <c r="P19" s="1" t="s">
        <v>39</v>
      </c>
      <c r="Q19" s="1" t="s">
        <v>39</v>
      </c>
      <c r="R19" s="1" t="s">
        <v>39</v>
      </c>
      <c r="S19" s="1" t="s">
        <v>39</v>
      </c>
      <c r="T19" s="1" t="str">
        <f t="shared" si="11"/>
        <v>WO</v>
      </c>
      <c r="U19" s="1" t="s">
        <v>39</v>
      </c>
      <c r="V19" s="1" t="s">
        <v>39</v>
      </c>
      <c r="W19" s="1" t="s">
        <v>39</v>
      </c>
      <c r="X19" s="1" t="s">
        <v>39</v>
      </c>
      <c r="Y19" s="1" t="s">
        <v>40</v>
      </c>
      <c r="Z19" s="1" t="s">
        <v>39</v>
      </c>
      <c r="AA19" s="1" t="str">
        <f t="shared" si="11"/>
        <v>WO</v>
      </c>
      <c r="AB19" s="1" t="s">
        <v>39</v>
      </c>
      <c r="AC19" s="1" t="s">
        <v>40</v>
      </c>
      <c r="AD19" s="1" t="s">
        <v>39</v>
      </c>
      <c r="AE19" s="1" t="s">
        <v>39</v>
      </c>
      <c r="AF19" s="1" t="s">
        <v>39</v>
      </c>
      <c r="AG19" s="1" t="s">
        <v>39</v>
      </c>
      <c r="AH19" s="1" t="str">
        <f t="shared" si="12"/>
        <v>WO</v>
      </c>
      <c r="AI19" s="1" t="s">
        <v>39</v>
      </c>
      <c r="AJ19" s="1" t="s">
        <v>39</v>
      </c>
      <c r="AK19" s="1" t="s">
        <v>40</v>
      </c>
      <c r="AL19" s="1" t="s">
        <v>39</v>
      </c>
      <c r="AM19" s="1" t="s">
        <v>39</v>
      </c>
      <c r="AN19" s="1"/>
      <c r="AO19" s="1"/>
      <c r="AP19" s="16"/>
      <c r="AQ19" s="33"/>
      <c r="AR19" s="35"/>
      <c r="AS19" s="4">
        <v>12</v>
      </c>
      <c r="AT19" s="4">
        <v>1012</v>
      </c>
      <c r="AU19" s="4" t="str">
        <f t="shared" si="2"/>
        <v>February</v>
      </c>
      <c r="AV19" s="4" t="s">
        <v>14</v>
      </c>
      <c r="AW19" s="15">
        <f t="shared" si="3"/>
        <v>20</v>
      </c>
      <c r="AX19" s="1">
        <f t="shared" si="4"/>
        <v>1</v>
      </c>
      <c r="AY19" s="1">
        <f t="shared" si="5"/>
        <v>3</v>
      </c>
      <c r="AZ19" s="1">
        <f t="shared" si="6"/>
        <v>4</v>
      </c>
      <c r="BA19" s="25">
        <f t="shared" si="7"/>
        <v>28</v>
      </c>
      <c r="BB19" s="25">
        <f>Febreport[[#This Row],[Days]]-Febreport[[#This Row],[Absent]]</f>
        <v>27</v>
      </c>
      <c r="BC19" s="26">
        <v>52000</v>
      </c>
      <c r="BD19" s="26">
        <f>Febreport[[#This Row],[Salary]]/Febreport[[#This Row],[Days]]</f>
        <v>1857.1428571428571</v>
      </c>
      <c r="BE19" s="26">
        <f>Febreport[[#This Row],[Per Day Salary]]*Febreport[[#This Row],[Absent]]</f>
        <v>1857.1428571428571</v>
      </c>
      <c r="BF19" s="26">
        <f>Febreport[[#This Row],[Salary]]-Febreport[[#This Row],[Deduction]]</f>
        <v>50142.857142857145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9"/>
        <v>4</v>
      </c>
      <c r="L20" s="1" t="s">
        <v>39</v>
      </c>
      <c r="M20" s="1" t="str">
        <f t="shared" si="11"/>
        <v>WO</v>
      </c>
      <c r="N20" s="1" t="s">
        <v>39</v>
      </c>
      <c r="O20" s="1" t="s">
        <v>39</v>
      </c>
      <c r="P20" s="1" t="s">
        <v>39</v>
      </c>
      <c r="Q20" s="1" t="s">
        <v>39</v>
      </c>
      <c r="R20" s="1" t="s">
        <v>39</v>
      </c>
      <c r="S20" s="1" t="s">
        <v>39</v>
      </c>
      <c r="T20" s="1" t="str">
        <f t="shared" si="11"/>
        <v>WO</v>
      </c>
      <c r="U20" s="1" t="s">
        <v>41</v>
      </c>
      <c r="V20" s="1" t="s">
        <v>39</v>
      </c>
      <c r="W20" s="1" t="s">
        <v>39</v>
      </c>
      <c r="X20" s="1" t="s">
        <v>39</v>
      </c>
      <c r="Y20" s="1" t="s">
        <v>40</v>
      </c>
      <c r="Z20" s="1" t="s">
        <v>39</v>
      </c>
      <c r="AA20" s="1" t="str">
        <f t="shared" si="11"/>
        <v>WO</v>
      </c>
      <c r="AB20" s="1" t="s">
        <v>39</v>
      </c>
      <c r="AC20" s="1" t="s">
        <v>40</v>
      </c>
      <c r="AD20" s="1" t="s">
        <v>39</v>
      </c>
      <c r="AE20" s="1" t="s">
        <v>39</v>
      </c>
      <c r="AF20" s="1" t="s">
        <v>39</v>
      </c>
      <c r="AG20" s="1" t="s">
        <v>39</v>
      </c>
      <c r="AH20" s="1" t="str">
        <f t="shared" si="12"/>
        <v>WO</v>
      </c>
      <c r="AI20" s="1" t="s">
        <v>39</v>
      </c>
      <c r="AJ20" s="1" t="s">
        <v>39</v>
      </c>
      <c r="AK20" s="1" t="s">
        <v>40</v>
      </c>
      <c r="AL20" s="1" t="s">
        <v>39</v>
      </c>
      <c r="AM20" s="1" t="s">
        <v>39</v>
      </c>
      <c r="AN20" s="1"/>
      <c r="AO20" s="1"/>
      <c r="AP20" s="16"/>
      <c r="AQ20" s="33"/>
      <c r="AR20" s="35"/>
      <c r="AS20" s="4">
        <v>13</v>
      </c>
      <c r="AT20" s="4">
        <v>1013</v>
      </c>
      <c r="AU20" s="4" t="str">
        <f t="shared" si="2"/>
        <v>February</v>
      </c>
      <c r="AV20" s="4" t="s">
        <v>15</v>
      </c>
      <c r="AW20" s="15">
        <f t="shared" si="3"/>
        <v>21</v>
      </c>
      <c r="AX20" s="1">
        <f t="shared" si="4"/>
        <v>0</v>
      </c>
      <c r="AY20" s="1">
        <f t="shared" si="5"/>
        <v>3</v>
      </c>
      <c r="AZ20" s="1">
        <f t="shared" si="6"/>
        <v>4</v>
      </c>
      <c r="BA20" s="25">
        <f t="shared" si="7"/>
        <v>28</v>
      </c>
      <c r="BB20" s="25">
        <f>Febreport[[#This Row],[Days]]-Febreport[[#This Row],[Absent]]</f>
        <v>28</v>
      </c>
      <c r="BC20" s="26">
        <v>42000</v>
      </c>
      <c r="BD20" s="26">
        <f>Febreport[[#This Row],[Salary]]/Febreport[[#This Row],[Days]]</f>
        <v>1500</v>
      </c>
      <c r="BE20" s="26">
        <f>Febreport[[#This Row],[Per Day Salary]]*Febreport[[#This Row],[Absent]]</f>
        <v>0</v>
      </c>
      <c r="BF20" s="26">
        <f>Febreport[[#This Row],[Salary]]-Febreport[[#This Row],[Deduction]]</f>
        <v>42000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9"/>
        <v>4</v>
      </c>
      <c r="L21" s="1" t="s">
        <v>39</v>
      </c>
      <c r="M21" s="1" t="str">
        <f t="shared" si="11"/>
        <v>WO</v>
      </c>
      <c r="N21" s="1" t="s">
        <v>39</v>
      </c>
      <c r="O21" s="1" t="s">
        <v>39</v>
      </c>
      <c r="P21" s="1" t="s">
        <v>39</v>
      </c>
      <c r="Q21" s="1" t="s">
        <v>39</v>
      </c>
      <c r="R21" s="1" t="s">
        <v>39</v>
      </c>
      <c r="S21" s="1" t="s">
        <v>39</v>
      </c>
      <c r="T21" s="1" t="str">
        <f t="shared" si="11"/>
        <v>WO</v>
      </c>
      <c r="U21" s="1" t="s">
        <v>39</v>
      </c>
      <c r="V21" s="1" t="s">
        <v>39</v>
      </c>
      <c r="W21" s="1" t="s">
        <v>39</v>
      </c>
      <c r="X21" s="1" t="s">
        <v>39</v>
      </c>
      <c r="Y21" s="1" t="s">
        <v>40</v>
      </c>
      <c r="Z21" s="1" t="s">
        <v>39</v>
      </c>
      <c r="AA21" s="1" t="str">
        <f t="shared" si="11"/>
        <v>WO</v>
      </c>
      <c r="AB21" s="1" t="s">
        <v>39</v>
      </c>
      <c r="AC21" s="1" t="s">
        <v>40</v>
      </c>
      <c r="AD21" s="1" t="s">
        <v>39</v>
      </c>
      <c r="AE21" s="1" t="s">
        <v>39</v>
      </c>
      <c r="AF21" s="1" t="s">
        <v>39</v>
      </c>
      <c r="AG21" s="1" t="s">
        <v>39</v>
      </c>
      <c r="AH21" s="1" t="str">
        <f t="shared" si="12"/>
        <v>WO</v>
      </c>
      <c r="AI21" s="1" t="s">
        <v>39</v>
      </c>
      <c r="AJ21" s="1" t="s">
        <v>39</v>
      </c>
      <c r="AK21" s="1" t="s">
        <v>40</v>
      </c>
      <c r="AL21" s="1" t="s">
        <v>39</v>
      </c>
      <c r="AM21" s="1" t="s">
        <v>39</v>
      </c>
      <c r="AN21" s="1"/>
      <c r="AO21" s="1"/>
      <c r="AP21" s="16"/>
      <c r="AQ21" s="33"/>
      <c r="AR21" s="35"/>
      <c r="AS21" s="4">
        <v>14</v>
      </c>
      <c r="AT21" s="4">
        <v>1014</v>
      </c>
      <c r="AU21" s="4" t="str">
        <f t="shared" si="2"/>
        <v>February</v>
      </c>
      <c r="AV21" s="4" t="s">
        <v>16</v>
      </c>
      <c r="AW21" s="15">
        <f t="shared" si="3"/>
        <v>20</v>
      </c>
      <c r="AX21" s="1">
        <f t="shared" si="4"/>
        <v>1</v>
      </c>
      <c r="AY21" s="1">
        <f t="shared" si="5"/>
        <v>3</v>
      </c>
      <c r="AZ21" s="1">
        <f t="shared" si="6"/>
        <v>4</v>
      </c>
      <c r="BA21" s="25">
        <f t="shared" si="7"/>
        <v>28</v>
      </c>
      <c r="BB21" s="25">
        <f>Febreport[[#This Row],[Days]]-Febreport[[#This Row],[Absent]]</f>
        <v>27</v>
      </c>
      <c r="BC21" s="26">
        <v>15000</v>
      </c>
      <c r="BD21" s="26">
        <f>Febreport[[#This Row],[Salary]]/Febreport[[#This Row],[Days]]</f>
        <v>535.71428571428567</v>
      </c>
      <c r="BE21" s="26">
        <f>Febreport[[#This Row],[Per Day Salary]]*Febreport[[#This Row],[Absent]]</f>
        <v>535.71428571428567</v>
      </c>
      <c r="BF21" s="26">
        <f>Febreport[[#This Row],[Salary]]-Febreport[[#This Row],[Deduction]]</f>
        <v>14464.285714285714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9"/>
        <v>4</v>
      </c>
      <c r="L22" s="1" t="s">
        <v>39</v>
      </c>
      <c r="M22" s="1" t="str">
        <f t="shared" si="11"/>
        <v>WO</v>
      </c>
      <c r="N22" s="1" t="s">
        <v>39</v>
      </c>
      <c r="O22" s="1" t="s">
        <v>39</v>
      </c>
      <c r="P22" s="1" t="s">
        <v>39</v>
      </c>
      <c r="Q22" s="1" t="s">
        <v>39</v>
      </c>
      <c r="R22" s="1" t="s">
        <v>39</v>
      </c>
      <c r="S22" s="1" t="s">
        <v>39</v>
      </c>
      <c r="T22" s="1" t="str">
        <f t="shared" si="11"/>
        <v>WO</v>
      </c>
      <c r="U22" s="1" t="s">
        <v>39</v>
      </c>
      <c r="V22" s="1" t="s">
        <v>39</v>
      </c>
      <c r="W22" s="1" t="s">
        <v>39</v>
      </c>
      <c r="X22" s="1" t="s">
        <v>39</v>
      </c>
      <c r="Y22" s="1" t="s">
        <v>40</v>
      </c>
      <c r="Z22" s="1" t="s">
        <v>39</v>
      </c>
      <c r="AA22" s="1" t="str">
        <f t="shared" si="11"/>
        <v>WO</v>
      </c>
      <c r="AB22" s="1" t="s">
        <v>39</v>
      </c>
      <c r="AC22" s="1" t="s">
        <v>40</v>
      </c>
      <c r="AD22" s="1" t="s">
        <v>41</v>
      </c>
      <c r="AE22" s="1" t="s">
        <v>39</v>
      </c>
      <c r="AF22" s="1" t="s">
        <v>39</v>
      </c>
      <c r="AG22" s="1" t="s">
        <v>39</v>
      </c>
      <c r="AH22" s="1" t="str">
        <f t="shared" si="12"/>
        <v>WO</v>
      </c>
      <c r="AI22" s="1" t="s">
        <v>39</v>
      </c>
      <c r="AJ22" s="1" t="s">
        <v>39</v>
      </c>
      <c r="AK22" s="1" t="s">
        <v>40</v>
      </c>
      <c r="AL22" s="1" t="s">
        <v>39</v>
      </c>
      <c r="AM22" s="1" t="s">
        <v>39</v>
      </c>
      <c r="AN22" s="1"/>
      <c r="AO22" s="1"/>
      <c r="AP22" s="16"/>
      <c r="AQ22" s="33"/>
      <c r="AR22" s="35"/>
      <c r="AS22" s="4">
        <v>15</v>
      </c>
      <c r="AT22" s="4">
        <v>1015</v>
      </c>
      <c r="AU22" s="4" t="str">
        <f t="shared" si="2"/>
        <v>February</v>
      </c>
      <c r="AV22" s="4" t="s">
        <v>17</v>
      </c>
      <c r="AW22" s="15">
        <f t="shared" si="3"/>
        <v>20</v>
      </c>
      <c r="AX22" s="1">
        <f t="shared" si="4"/>
        <v>1</v>
      </c>
      <c r="AY22" s="1">
        <f t="shared" si="5"/>
        <v>3</v>
      </c>
      <c r="AZ22" s="1">
        <f t="shared" si="6"/>
        <v>4</v>
      </c>
      <c r="BA22" s="25">
        <f t="shared" si="7"/>
        <v>28</v>
      </c>
      <c r="BB22" s="25">
        <f>Febreport[[#This Row],[Days]]-Febreport[[#This Row],[Absent]]</f>
        <v>27</v>
      </c>
      <c r="BC22" s="26">
        <v>46000</v>
      </c>
      <c r="BD22" s="26">
        <f>Febreport[[#This Row],[Salary]]/Febreport[[#This Row],[Days]]</f>
        <v>1642.8571428571429</v>
      </c>
      <c r="BE22" s="26">
        <f>Febreport[[#This Row],[Per Day Salary]]*Febreport[[#This Row],[Absent]]</f>
        <v>1642.8571428571429</v>
      </c>
      <c r="BF22" s="26">
        <f>Febreport[[#This Row],[Salary]]-Febreport[[#This Row],[Deduction]]</f>
        <v>44357.142857142855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9"/>
        <v>4</v>
      </c>
      <c r="L23" s="1" t="s">
        <v>39</v>
      </c>
      <c r="M23" s="1" t="str">
        <f t="shared" si="11"/>
        <v>WO</v>
      </c>
      <c r="N23" s="1" t="s">
        <v>39</v>
      </c>
      <c r="O23" s="1" t="s">
        <v>39</v>
      </c>
      <c r="P23" s="1" t="s">
        <v>41</v>
      </c>
      <c r="Q23" s="1" t="s">
        <v>39</v>
      </c>
      <c r="R23" s="1" t="s">
        <v>39</v>
      </c>
      <c r="S23" s="1" t="s">
        <v>39</v>
      </c>
      <c r="T23" s="1" t="str">
        <f t="shared" si="11"/>
        <v>WO</v>
      </c>
      <c r="U23" s="1" t="s">
        <v>39</v>
      </c>
      <c r="V23" s="1" t="s">
        <v>39</v>
      </c>
      <c r="W23" s="1" t="s">
        <v>39</v>
      </c>
      <c r="X23" s="1" t="s">
        <v>39</v>
      </c>
      <c r="Y23" s="1" t="s">
        <v>40</v>
      </c>
      <c r="Z23" s="1" t="s">
        <v>39</v>
      </c>
      <c r="AA23" s="1" t="str">
        <f t="shared" si="11"/>
        <v>WO</v>
      </c>
      <c r="AB23" s="1" t="s">
        <v>39</v>
      </c>
      <c r="AC23" s="1" t="s">
        <v>40</v>
      </c>
      <c r="AD23" s="1" t="s">
        <v>39</v>
      </c>
      <c r="AE23" s="1" t="s">
        <v>39</v>
      </c>
      <c r="AF23" s="1" t="s">
        <v>39</v>
      </c>
      <c r="AG23" s="1" t="s">
        <v>39</v>
      </c>
      <c r="AH23" s="1" t="str">
        <f t="shared" si="12"/>
        <v>WO</v>
      </c>
      <c r="AI23" s="1" t="s">
        <v>39</v>
      </c>
      <c r="AJ23" s="1" t="s">
        <v>39</v>
      </c>
      <c r="AK23" s="1" t="s">
        <v>40</v>
      </c>
      <c r="AL23" s="1" t="s">
        <v>39</v>
      </c>
      <c r="AM23" s="1" t="s">
        <v>39</v>
      </c>
      <c r="AN23" s="1"/>
      <c r="AO23" s="1"/>
      <c r="AP23" s="16"/>
      <c r="AQ23" s="33"/>
      <c r="AR23" s="35"/>
      <c r="AS23" s="4">
        <v>16</v>
      </c>
      <c r="AT23" s="4">
        <v>1016</v>
      </c>
      <c r="AU23" s="4" t="str">
        <f t="shared" si="2"/>
        <v>February</v>
      </c>
      <c r="AV23" s="4" t="s">
        <v>18</v>
      </c>
      <c r="AW23" s="15">
        <f t="shared" si="3"/>
        <v>21</v>
      </c>
      <c r="AX23" s="1">
        <f t="shared" si="4"/>
        <v>0</v>
      </c>
      <c r="AY23" s="1">
        <f t="shared" si="5"/>
        <v>3</v>
      </c>
      <c r="AZ23" s="1">
        <f t="shared" si="6"/>
        <v>4</v>
      </c>
      <c r="BA23" s="25">
        <f t="shared" si="7"/>
        <v>28</v>
      </c>
      <c r="BB23" s="25">
        <f>Febreport[[#This Row],[Days]]-Febreport[[#This Row],[Absent]]</f>
        <v>28</v>
      </c>
      <c r="BC23" s="26">
        <v>52000</v>
      </c>
      <c r="BD23" s="26">
        <f>Febreport[[#This Row],[Salary]]/Febreport[[#This Row],[Days]]</f>
        <v>1857.1428571428571</v>
      </c>
      <c r="BE23" s="26">
        <f>Febreport[[#This Row],[Per Day Salary]]*Febreport[[#This Row],[Absent]]</f>
        <v>0</v>
      </c>
      <c r="BF23" s="26">
        <f>Febreport[[#This Row],[Salary]]-Febreport[[#This Row],[Deduction]]</f>
        <v>52000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9"/>
        <v>4</v>
      </c>
      <c r="L24" s="1" t="s">
        <v>39</v>
      </c>
      <c r="M24" s="1" t="str">
        <f t="shared" si="11"/>
        <v>WO</v>
      </c>
      <c r="N24" s="1" t="s">
        <v>39</v>
      </c>
      <c r="O24" s="1" t="s">
        <v>39</v>
      </c>
      <c r="P24" s="1" t="s">
        <v>39</v>
      </c>
      <c r="Q24" s="1" t="s">
        <v>39</v>
      </c>
      <c r="R24" s="1" t="s">
        <v>39</v>
      </c>
      <c r="S24" s="1" t="s">
        <v>39</v>
      </c>
      <c r="T24" s="1" t="str">
        <f t="shared" si="11"/>
        <v>WO</v>
      </c>
      <c r="U24" s="1" t="s">
        <v>39</v>
      </c>
      <c r="V24" s="1" t="s">
        <v>39</v>
      </c>
      <c r="W24" s="1" t="s">
        <v>39</v>
      </c>
      <c r="X24" s="1" t="s">
        <v>39</v>
      </c>
      <c r="Y24" s="1" t="s">
        <v>40</v>
      </c>
      <c r="Z24" s="1" t="s">
        <v>39</v>
      </c>
      <c r="AA24" s="1" t="str">
        <f t="shared" si="11"/>
        <v>WO</v>
      </c>
      <c r="AB24" s="1" t="s">
        <v>39</v>
      </c>
      <c r="AC24" s="1" t="s">
        <v>40</v>
      </c>
      <c r="AD24" s="1" t="s">
        <v>39</v>
      </c>
      <c r="AE24" s="1" t="s">
        <v>39</v>
      </c>
      <c r="AF24" s="1" t="s">
        <v>39</v>
      </c>
      <c r="AG24" s="1" t="s">
        <v>39</v>
      </c>
      <c r="AH24" s="1" t="str">
        <f t="shared" si="12"/>
        <v>WO</v>
      </c>
      <c r="AI24" s="1" t="s">
        <v>39</v>
      </c>
      <c r="AJ24" s="1" t="s">
        <v>39</v>
      </c>
      <c r="AK24" s="1" t="s">
        <v>40</v>
      </c>
      <c r="AL24" s="1" t="s">
        <v>39</v>
      </c>
      <c r="AM24" s="1" t="s">
        <v>39</v>
      </c>
      <c r="AN24" s="1"/>
      <c r="AO24" s="1"/>
      <c r="AP24" s="16"/>
      <c r="AQ24" s="33"/>
      <c r="AR24" s="35"/>
      <c r="AS24" s="4">
        <v>17</v>
      </c>
      <c r="AT24" s="4">
        <v>1017</v>
      </c>
      <c r="AU24" s="4" t="str">
        <f t="shared" si="2"/>
        <v>February</v>
      </c>
      <c r="AV24" s="4" t="s">
        <v>19</v>
      </c>
      <c r="AW24" s="15">
        <f t="shared" si="3"/>
        <v>21</v>
      </c>
      <c r="AX24" s="1">
        <f t="shared" si="4"/>
        <v>0</v>
      </c>
      <c r="AY24" s="1">
        <f t="shared" si="5"/>
        <v>3</v>
      </c>
      <c r="AZ24" s="1">
        <f t="shared" si="6"/>
        <v>4</v>
      </c>
      <c r="BA24" s="25">
        <f t="shared" si="7"/>
        <v>28</v>
      </c>
      <c r="BB24" s="25">
        <f>Febreport[[#This Row],[Days]]-Febreport[[#This Row],[Absent]]</f>
        <v>28</v>
      </c>
      <c r="BC24" s="26">
        <v>42000</v>
      </c>
      <c r="BD24" s="26">
        <f>Febreport[[#This Row],[Salary]]/Febreport[[#This Row],[Days]]</f>
        <v>1500</v>
      </c>
      <c r="BE24" s="26">
        <f>Febreport[[#This Row],[Per Day Salary]]*Febreport[[#This Row],[Absent]]</f>
        <v>0</v>
      </c>
      <c r="BF24" s="26">
        <f>Febreport[[#This Row],[Salary]]-Febreport[[#This Row],[Deduction]]</f>
        <v>42000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9"/>
        <v>4</v>
      </c>
      <c r="L25" s="1" t="s">
        <v>39</v>
      </c>
      <c r="M25" s="1" t="str">
        <f t="shared" si="11"/>
        <v>WO</v>
      </c>
      <c r="N25" s="1" t="s">
        <v>39</v>
      </c>
      <c r="O25" s="1" t="s">
        <v>39</v>
      </c>
      <c r="P25" s="1" t="s">
        <v>39</v>
      </c>
      <c r="Q25" s="1" t="s">
        <v>39</v>
      </c>
      <c r="R25" s="1" t="s">
        <v>39</v>
      </c>
      <c r="S25" s="1" t="s">
        <v>39</v>
      </c>
      <c r="T25" s="1" t="str">
        <f t="shared" si="11"/>
        <v>WO</v>
      </c>
      <c r="U25" s="1" t="s">
        <v>39</v>
      </c>
      <c r="V25" s="1" t="s">
        <v>39</v>
      </c>
      <c r="W25" s="1" t="s">
        <v>39</v>
      </c>
      <c r="X25" s="1" t="s">
        <v>39</v>
      </c>
      <c r="Y25" s="1" t="s">
        <v>40</v>
      </c>
      <c r="Z25" s="1" t="s">
        <v>39</v>
      </c>
      <c r="AA25" s="1" t="str">
        <f t="shared" si="11"/>
        <v>WO</v>
      </c>
      <c r="AB25" s="1" t="s">
        <v>39</v>
      </c>
      <c r="AC25" s="1" t="s">
        <v>40</v>
      </c>
      <c r="AD25" s="1" t="s">
        <v>39</v>
      </c>
      <c r="AE25" s="1" t="s">
        <v>39</v>
      </c>
      <c r="AF25" s="1" t="s">
        <v>39</v>
      </c>
      <c r="AG25" s="1" t="s">
        <v>39</v>
      </c>
      <c r="AH25" s="1" t="str">
        <f t="shared" si="12"/>
        <v>WO</v>
      </c>
      <c r="AI25" s="1" t="s">
        <v>39</v>
      </c>
      <c r="AJ25" s="1" t="s">
        <v>39</v>
      </c>
      <c r="AK25" s="1" t="s">
        <v>40</v>
      </c>
      <c r="AL25" s="1" t="s">
        <v>39</v>
      </c>
      <c r="AM25" s="1" t="s">
        <v>39</v>
      </c>
      <c r="AN25" s="1"/>
      <c r="AO25" s="1"/>
      <c r="AP25" s="16"/>
      <c r="AQ25" s="33"/>
      <c r="AR25" s="35"/>
      <c r="AS25" s="4">
        <v>18</v>
      </c>
      <c r="AT25" s="4">
        <v>1018</v>
      </c>
      <c r="AU25" s="4" t="str">
        <f t="shared" si="2"/>
        <v>February</v>
      </c>
      <c r="AV25" s="4" t="s">
        <v>20</v>
      </c>
      <c r="AW25" s="15">
        <f t="shared" si="3"/>
        <v>20</v>
      </c>
      <c r="AX25" s="1">
        <f t="shared" si="4"/>
        <v>1</v>
      </c>
      <c r="AY25" s="1">
        <f t="shared" si="5"/>
        <v>3</v>
      </c>
      <c r="AZ25" s="1">
        <f t="shared" si="6"/>
        <v>4</v>
      </c>
      <c r="BA25" s="25">
        <f t="shared" si="7"/>
        <v>28</v>
      </c>
      <c r="BB25" s="25">
        <f>Febreport[[#This Row],[Days]]-Febreport[[#This Row],[Absent]]</f>
        <v>27</v>
      </c>
      <c r="BC25" s="26">
        <v>62000</v>
      </c>
      <c r="BD25" s="26">
        <f>Febreport[[#This Row],[Salary]]/Febreport[[#This Row],[Days]]</f>
        <v>2214.2857142857142</v>
      </c>
      <c r="BE25" s="26">
        <f>Febreport[[#This Row],[Per Day Salary]]*Febreport[[#This Row],[Absent]]</f>
        <v>2214.2857142857142</v>
      </c>
      <c r="BF25" s="26">
        <f>Febreport[[#This Row],[Salary]]-Febreport[[#This Row],[Deduction]]</f>
        <v>59785.714285714283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9"/>
        <v>4</v>
      </c>
      <c r="L26" s="1" t="s">
        <v>41</v>
      </c>
      <c r="M26" s="1" t="str">
        <f t="shared" si="11"/>
        <v>WO</v>
      </c>
      <c r="N26" s="1" t="s">
        <v>39</v>
      </c>
      <c r="O26" s="1" t="s">
        <v>39</v>
      </c>
      <c r="P26" s="1" t="s">
        <v>39</v>
      </c>
      <c r="Q26" s="1" t="s">
        <v>39</v>
      </c>
      <c r="R26" s="1" t="s">
        <v>39</v>
      </c>
      <c r="S26" s="1" t="s">
        <v>39</v>
      </c>
      <c r="T26" s="1" t="str">
        <f t="shared" si="11"/>
        <v>WO</v>
      </c>
      <c r="U26" s="1" t="s">
        <v>39</v>
      </c>
      <c r="V26" s="1" t="s">
        <v>39</v>
      </c>
      <c r="W26" s="1" t="s">
        <v>39</v>
      </c>
      <c r="X26" s="1" t="s">
        <v>39</v>
      </c>
      <c r="Y26" s="1" t="s">
        <v>40</v>
      </c>
      <c r="Z26" s="1" t="s">
        <v>39</v>
      </c>
      <c r="AA26" s="1" t="str">
        <f t="shared" si="11"/>
        <v>WO</v>
      </c>
      <c r="AB26" s="1" t="s">
        <v>39</v>
      </c>
      <c r="AC26" s="1" t="s">
        <v>40</v>
      </c>
      <c r="AD26" s="1" t="s">
        <v>39</v>
      </c>
      <c r="AE26" s="1" t="s">
        <v>39</v>
      </c>
      <c r="AF26" s="1" t="s">
        <v>39</v>
      </c>
      <c r="AG26" s="1" t="s">
        <v>39</v>
      </c>
      <c r="AH26" s="1" t="str">
        <f t="shared" si="12"/>
        <v>WO</v>
      </c>
      <c r="AI26" s="1" t="s">
        <v>39</v>
      </c>
      <c r="AJ26" s="1" t="s">
        <v>39</v>
      </c>
      <c r="AK26" s="1" t="s">
        <v>40</v>
      </c>
      <c r="AL26" s="1" t="s">
        <v>39</v>
      </c>
      <c r="AM26" s="1" t="s">
        <v>39</v>
      </c>
      <c r="AN26" s="1"/>
      <c r="AO26" s="1"/>
      <c r="AP26" s="16"/>
      <c r="AQ26" s="33"/>
      <c r="AR26" s="35"/>
      <c r="AS26" s="4">
        <v>19</v>
      </c>
      <c r="AT26" s="4">
        <v>1019</v>
      </c>
      <c r="AU26" s="4" t="str">
        <f t="shared" si="2"/>
        <v>February</v>
      </c>
      <c r="AV26" s="4" t="s">
        <v>21</v>
      </c>
      <c r="AW26" s="15">
        <f t="shared" si="3"/>
        <v>20</v>
      </c>
      <c r="AX26" s="1">
        <f t="shared" si="4"/>
        <v>1</v>
      </c>
      <c r="AY26" s="1">
        <f t="shared" si="5"/>
        <v>3</v>
      </c>
      <c r="AZ26" s="1">
        <f t="shared" si="6"/>
        <v>4</v>
      </c>
      <c r="BA26" s="25">
        <f t="shared" si="7"/>
        <v>28</v>
      </c>
      <c r="BB26" s="25">
        <f>Febreport[[#This Row],[Days]]-Febreport[[#This Row],[Absent]]</f>
        <v>27</v>
      </c>
      <c r="BC26" s="26">
        <v>41000</v>
      </c>
      <c r="BD26" s="26">
        <f>Febreport[[#This Row],[Salary]]/Febreport[[#This Row],[Days]]</f>
        <v>1464.2857142857142</v>
      </c>
      <c r="BE26" s="26">
        <f>Febreport[[#This Row],[Per Day Salary]]*Febreport[[#This Row],[Absent]]</f>
        <v>1464.2857142857142</v>
      </c>
      <c r="BF26" s="26">
        <f>Febreport[[#This Row],[Salary]]-Febreport[[#This Row],[Deduction]]</f>
        <v>39535.714285714283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9"/>
        <v>4</v>
      </c>
      <c r="L27" s="1" t="s">
        <v>39</v>
      </c>
      <c r="M27" s="1" t="str">
        <f t="shared" si="11"/>
        <v>WO</v>
      </c>
      <c r="N27" s="1" t="s">
        <v>39</v>
      </c>
      <c r="O27" s="1" t="s">
        <v>39</v>
      </c>
      <c r="P27" s="1" t="s">
        <v>39</v>
      </c>
      <c r="Q27" s="1" t="s">
        <v>39</v>
      </c>
      <c r="R27" s="1" t="s">
        <v>39</v>
      </c>
      <c r="S27" s="1" t="s">
        <v>39</v>
      </c>
      <c r="T27" s="1" t="str">
        <f t="shared" si="11"/>
        <v>WO</v>
      </c>
      <c r="U27" s="1" t="s">
        <v>39</v>
      </c>
      <c r="V27" s="1" t="s">
        <v>41</v>
      </c>
      <c r="W27" s="1" t="s">
        <v>39</v>
      </c>
      <c r="X27" s="1" t="s">
        <v>39</v>
      </c>
      <c r="Y27" s="1" t="s">
        <v>40</v>
      </c>
      <c r="Z27" s="1" t="s">
        <v>39</v>
      </c>
      <c r="AA27" s="1" t="str">
        <f t="shared" si="11"/>
        <v>WO</v>
      </c>
      <c r="AB27" s="1" t="s">
        <v>39</v>
      </c>
      <c r="AC27" s="1" t="s">
        <v>40</v>
      </c>
      <c r="AD27" s="1" t="s">
        <v>39</v>
      </c>
      <c r="AE27" s="1" t="s">
        <v>39</v>
      </c>
      <c r="AF27" s="1" t="s">
        <v>39</v>
      </c>
      <c r="AG27" s="1" t="s">
        <v>39</v>
      </c>
      <c r="AH27" s="1" t="str">
        <f t="shared" si="12"/>
        <v>WO</v>
      </c>
      <c r="AI27" s="1" t="s">
        <v>39</v>
      </c>
      <c r="AJ27" s="1" t="s">
        <v>39</v>
      </c>
      <c r="AK27" s="1" t="s">
        <v>40</v>
      </c>
      <c r="AL27" s="1" t="s">
        <v>39</v>
      </c>
      <c r="AM27" s="1" t="s">
        <v>39</v>
      </c>
      <c r="AN27" s="1"/>
      <c r="AO27" s="1"/>
      <c r="AP27" s="16"/>
      <c r="AQ27" s="33"/>
      <c r="AR27" s="35"/>
      <c r="AS27" s="7">
        <v>20</v>
      </c>
      <c r="AT27" s="7">
        <v>1020</v>
      </c>
      <c r="AU27" s="7" t="str">
        <f t="shared" si="2"/>
        <v>February</v>
      </c>
      <c r="AV27" s="7" t="s">
        <v>22</v>
      </c>
      <c r="AW27" s="17">
        <f t="shared" si="3"/>
        <v>20</v>
      </c>
      <c r="AX27" s="18">
        <f t="shared" si="4"/>
        <v>1</v>
      </c>
      <c r="AY27" s="18">
        <f t="shared" si="5"/>
        <v>3</v>
      </c>
      <c r="AZ27" s="18">
        <f t="shared" si="6"/>
        <v>4</v>
      </c>
      <c r="BA27" s="28">
        <f t="shared" si="7"/>
        <v>28</v>
      </c>
      <c r="BB27" s="28">
        <f>Febreport[[#This Row],[Days]]-Febreport[[#This Row],[Absent]]</f>
        <v>27</v>
      </c>
      <c r="BC27" s="29">
        <v>30000</v>
      </c>
      <c r="BD27" s="29">
        <f>Febreport[[#This Row],[Salary]]/Febreport[[#This Row],[Days]]</f>
        <v>1071.4285714285713</v>
      </c>
      <c r="BE27" s="29">
        <f>Febreport[[#This Row],[Per Day Salary]]*Febreport[[#This Row],[Absent]]</f>
        <v>1071.4285714285713</v>
      </c>
      <c r="BF27" s="29">
        <f>Febreport[[#This Row],[Salary]]-Febreport[[#This Row],[Deduction]]</f>
        <v>28928.571428571428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9"/>
        <v>4</v>
      </c>
      <c r="L28" s="18" t="s">
        <v>39</v>
      </c>
      <c r="M28" s="18" t="str">
        <f t="shared" si="11"/>
        <v>WO</v>
      </c>
      <c r="N28" s="18" t="s">
        <v>39</v>
      </c>
      <c r="O28" s="18" t="s">
        <v>39</v>
      </c>
      <c r="P28" s="18" t="s">
        <v>39</v>
      </c>
      <c r="Q28" s="18" t="s">
        <v>39</v>
      </c>
      <c r="R28" s="18" t="s">
        <v>39</v>
      </c>
      <c r="S28" s="18" t="s">
        <v>39</v>
      </c>
      <c r="T28" s="18" t="str">
        <f t="shared" si="11"/>
        <v>WO</v>
      </c>
      <c r="U28" s="18" t="s">
        <v>39</v>
      </c>
      <c r="V28" s="18" t="s">
        <v>39</v>
      </c>
      <c r="W28" s="18" t="s">
        <v>39</v>
      </c>
      <c r="X28" s="18" t="s">
        <v>39</v>
      </c>
      <c r="Y28" s="18" t="s">
        <v>40</v>
      </c>
      <c r="Z28" s="18" t="s">
        <v>39</v>
      </c>
      <c r="AA28" s="18" t="str">
        <f t="shared" si="11"/>
        <v>WO</v>
      </c>
      <c r="AB28" s="18" t="s">
        <v>39</v>
      </c>
      <c r="AC28" s="18" t="s">
        <v>40</v>
      </c>
      <c r="AD28" s="18" t="s">
        <v>39</v>
      </c>
      <c r="AE28" s="18" t="s">
        <v>39</v>
      </c>
      <c r="AF28" s="18" t="s">
        <v>41</v>
      </c>
      <c r="AG28" s="18" t="s">
        <v>39</v>
      </c>
      <c r="AH28" s="18" t="str">
        <f t="shared" si="12"/>
        <v>WO</v>
      </c>
      <c r="AI28" s="18" t="s">
        <v>39</v>
      </c>
      <c r="AJ28" s="18" t="s">
        <v>39</v>
      </c>
      <c r="AK28" s="18" t="s">
        <v>40</v>
      </c>
      <c r="AL28" s="18" t="s">
        <v>39</v>
      </c>
      <c r="AM28" s="18" t="s">
        <v>39</v>
      </c>
      <c r="AN28" s="18"/>
      <c r="AO28" s="18"/>
      <c r="AP28" s="19"/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43" priority="1" operator="containsText" text="L">
      <formula>NOT(ISERROR(SEARCH("L",L9)))</formula>
    </cfRule>
    <cfRule type="containsText" dxfId="42" priority="2" operator="containsText" text="A">
      <formula>NOT(ISERROR(SEARCH("A",L9)))</formula>
    </cfRule>
    <cfRule type="containsText" dxfId="41" priority="3" operator="containsText" text="P">
      <formula>NOT(ISERROR(SEARCH("P",L9)))</formula>
    </cfRule>
    <cfRule type="containsText" dxfId="40" priority="4" operator="containsText" text="WO">
      <formula>NOT(ISERROR(SEARCH("WO",L9)))</formula>
    </cfRule>
  </conditionalFormatting>
  <dataValidations count="1">
    <dataValidation type="list" allowBlank="1" showInputMessage="1" showErrorMessage="1" sqref="L9:L28 N9:S28 U9:Z28 AI9:AP28 AB9:AG28" xr:uid="{C71611A0-D4BF-4B5E-9852-99535E286FA7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208D2D-4CE5-4560-BB40-E4E39FC5CFD7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F1FAF534-BF36-4469-93FF-6FFF45150FEC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Feb!AW8:AZ8</xm:f>
              <xm:sqref>BG8</xm:sqref>
            </x14:sparkline>
            <x14:sparkline>
              <xm:f>Feb!AW9:AZ9</xm:f>
              <xm:sqref>BG9</xm:sqref>
            </x14:sparkline>
            <x14:sparkline>
              <xm:f>Feb!AW10:AZ10</xm:f>
              <xm:sqref>BG10</xm:sqref>
            </x14:sparkline>
            <x14:sparkline>
              <xm:f>Feb!AW11:AZ11</xm:f>
              <xm:sqref>BG11</xm:sqref>
            </x14:sparkline>
            <x14:sparkline>
              <xm:f>Feb!AW12:AZ12</xm:f>
              <xm:sqref>BG12</xm:sqref>
            </x14:sparkline>
            <x14:sparkline>
              <xm:f>Feb!AW13:AZ13</xm:f>
              <xm:sqref>BG13</xm:sqref>
            </x14:sparkline>
            <x14:sparkline>
              <xm:f>Feb!AW14:AZ14</xm:f>
              <xm:sqref>BG14</xm:sqref>
            </x14:sparkline>
            <x14:sparkline>
              <xm:f>Feb!AW15:AZ15</xm:f>
              <xm:sqref>BG15</xm:sqref>
            </x14:sparkline>
            <x14:sparkline>
              <xm:f>Feb!AW16:AZ16</xm:f>
              <xm:sqref>BG16</xm:sqref>
            </x14:sparkline>
            <x14:sparkline>
              <xm:f>Feb!AW17:AZ17</xm:f>
              <xm:sqref>BG17</xm:sqref>
            </x14:sparkline>
            <x14:sparkline>
              <xm:f>Feb!AW18:AZ18</xm:f>
              <xm:sqref>BG18</xm:sqref>
            </x14:sparkline>
            <x14:sparkline>
              <xm:f>Feb!AW19:AZ19</xm:f>
              <xm:sqref>BG19</xm:sqref>
            </x14:sparkline>
            <x14:sparkline>
              <xm:f>Feb!AW20:AZ20</xm:f>
              <xm:sqref>BG20</xm:sqref>
            </x14:sparkline>
            <x14:sparkline>
              <xm:f>Feb!AW21:AZ21</xm:f>
              <xm:sqref>BG21</xm:sqref>
            </x14:sparkline>
            <x14:sparkline>
              <xm:f>Feb!AW22:AZ22</xm:f>
              <xm:sqref>BG22</xm:sqref>
            </x14:sparkline>
            <x14:sparkline>
              <xm:f>Feb!AW23:AZ23</xm:f>
              <xm:sqref>BG23</xm:sqref>
            </x14:sparkline>
            <x14:sparkline>
              <xm:f>Feb!AW24:AZ24</xm:f>
              <xm:sqref>BG24</xm:sqref>
            </x14:sparkline>
            <x14:sparkline>
              <xm:f>Feb!AW25:AZ25</xm:f>
              <xm:sqref>BG25</xm:sqref>
            </x14:sparkline>
            <x14:sparkline>
              <xm:f>Feb!AW26:AZ26</xm:f>
              <xm:sqref>BG26</xm:sqref>
            </x14:sparkline>
            <x14:sparkline>
              <xm:f>Feb!AW27:AZ27</xm:f>
              <xm:sqref>BG27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95FA-1D2B-44CC-8ABA-F067515E4D09}">
  <dimension ref="A1:CZ2009"/>
  <sheetViews>
    <sheetView topLeftCell="H1" zoomScale="79" workbookViewId="0">
      <selection activeCell="AU12" sqref="AU12"/>
    </sheetView>
  </sheetViews>
  <sheetFormatPr defaultRowHeight="14.4" x14ac:dyDescent="0.3"/>
  <cols>
    <col min="8" max="8" width="9" bestFit="1" customWidth="1"/>
    <col min="9" max="9" width="11.44140625" bestFit="1" customWidth="1"/>
    <col min="10" max="10" width="14.88671875" customWidth="1"/>
    <col min="11" max="11" width="9" bestFit="1" customWidth="1"/>
    <col min="12" max="12" width="5.33203125" bestFit="1" customWidth="1"/>
    <col min="13" max="13" width="9.6640625" bestFit="1" customWidth="1"/>
    <col min="14" max="14" width="5" bestFit="1" customWidth="1"/>
    <col min="15" max="15" width="4" bestFit="1" customWidth="1"/>
    <col min="16" max="16" width="4.44140625" bestFit="1" customWidth="1"/>
    <col min="17" max="17" width="5.33203125" bestFit="1" customWidth="1"/>
    <col min="18" max="18" width="4.33203125" bestFit="1" customWidth="1"/>
    <col min="19" max="19" width="5.33203125" bestFit="1" customWidth="1"/>
    <col min="20" max="20" width="4.44140625" bestFit="1" customWidth="1"/>
    <col min="21" max="21" width="5" bestFit="1" customWidth="1"/>
    <col min="22" max="22" width="4" bestFit="1" customWidth="1"/>
    <col min="23" max="23" width="4.44140625" bestFit="1" customWidth="1"/>
    <col min="24" max="24" width="5.33203125" bestFit="1" customWidth="1"/>
    <col min="25" max="25" width="4.33203125" bestFit="1" customWidth="1"/>
    <col min="26" max="26" width="5.33203125" bestFit="1" customWidth="1"/>
    <col min="27" max="27" width="4.44140625" bestFit="1" customWidth="1"/>
    <col min="28" max="28" width="5" bestFit="1" customWidth="1"/>
    <col min="29" max="29" width="4" bestFit="1" customWidth="1"/>
    <col min="30" max="30" width="4.44140625" bestFit="1" customWidth="1"/>
    <col min="31" max="31" width="5.33203125" bestFit="1" customWidth="1"/>
    <col min="32" max="32" width="4.33203125" bestFit="1" customWidth="1"/>
    <col min="33" max="33" width="5.33203125" bestFit="1" customWidth="1"/>
    <col min="34" max="34" width="4.21875" bestFit="1" customWidth="1"/>
    <col min="35" max="35" width="5" bestFit="1" customWidth="1"/>
    <col min="36" max="36" width="4.109375" bestFit="1" customWidth="1"/>
    <col min="37" max="37" width="4.33203125" bestFit="1" customWidth="1"/>
    <col min="38" max="38" width="5.21875" bestFit="1" customWidth="1"/>
    <col min="39" max="39" width="4.21875" bestFit="1" customWidth="1"/>
    <col min="40" max="40" width="3.6640625" bestFit="1" customWidth="1"/>
    <col min="41" max="41" width="4.21875" bestFit="1" customWidth="1"/>
    <col min="42" max="42" width="5" bestFit="1" customWidth="1"/>
    <col min="45" max="45" width="7.21875" customWidth="1"/>
    <col min="46" max="47" width="13.33203125" customWidth="1"/>
    <col min="48" max="48" width="16.44140625" customWidth="1"/>
    <col min="49" max="49" width="11.77734375" style="1" bestFit="1" customWidth="1"/>
    <col min="50" max="50" width="11.21875" style="1" bestFit="1" customWidth="1"/>
    <col min="51" max="51" width="10.21875" style="1" bestFit="1" customWidth="1"/>
    <col min="52" max="52" width="12.5546875" style="1" bestFit="1" customWidth="1"/>
    <col min="53" max="53" width="9.44140625" style="1" bestFit="1" customWidth="1"/>
    <col min="54" max="54" width="13.5546875" style="1" bestFit="1" customWidth="1"/>
    <col min="55" max="55" width="11.5546875" bestFit="1" customWidth="1"/>
    <col min="56" max="56" width="17.21875" bestFit="1" customWidth="1"/>
    <col min="57" max="57" width="14" bestFit="1" customWidth="1"/>
    <col min="58" max="58" width="15.109375" bestFit="1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45717</v>
      </c>
      <c r="J5" s="40">
        <f>DATEDIF($I$5,$M$5,"D")+1</f>
        <v>31</v>
      </c>
      <c r="K5" s="41" t="str">
        <f>TEXT(I5,"MMMM")</f>
        <v>March</v>
      </c>
      <c r="L5" s="38" t="s">
        <v>27</v>
      </c>
      <c r="M5" s="42">
        <f>EOMONTH(I5,0)</f>
        <v>45747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Sat</v>
      </c>
      <c r="M7" s="13" t="str">
        <f t="shared" ref="M7:AP7" si="0">TEXT(M8,"DDD")</f>
        <v>Sun</v>
      </c>
      <c r="N7" s="13" t="str">
        <f t="shared" si="0"/>
        <v>Mon</v>
      </c>
      <c r="O7" s="13" t="str">
        <f t="shared" si="0"/>
        <v>Tue</v>
      </c>
      <c r="P7" s="13" t="str">
        <f t="shared" si="0"/>
        <v>Wed</v>
      </c>
      <c r="Q7" s="13" t="str">
        <f t="shared" si="0"/>
        <v>Thu</v>
      </c>
      <c r="R7" s="13" t="str">
        <f t="shared" si="0"/>
        <v>Fri</v>
      </c>
      <c r="S7" s="13" t="str">
        <f t="shared" si="0"/>
        <v>Sat</v>
      </c>
      <c r="T7" s="13" t="str">
        <f t="shared" si="0"/>
        <v>Sun</v>
      </c>
      <c r="U7" s="13" t="str">
        <f t="shared" si="0"/>
        <v>Mon</v>
      </c>
      <c r="V7" s="13" t="str">
        <f t="shared" si="0"/>
        <v>Tue</v>
      </c>
      <c r="W7" s="13" t="str">
        <f t="shared" si="0"/>
        <v>Wed</v>
      </c>
      <c r="X7" s="13" t="str">
        <f t="shared" si="0"/>
        <v>Thu</v>
      </c>
      <c r="Y7" s="13" t="str">
        <f t="shared" si="0"/>
        <v>Fri</v>
      </c>
      <c r="Z7" s="13" t="str">
        <f t="shared" si="0"/>
        <v>Sat</v>
      </c>
      <c r="AA7" s="13" t="str">
        <f t="shared" si="0"/>
        <v>Sun</v>
      </c>
      <c r="AB7" s="13" t="str">
        <f t="shared" si="0"/>
        <v>Mon</v>
      </c>
      <c r="AC7" s="13" t="str">
        <f t="shared" si="0"/>
        <v>Tue</v>
      </c>
      <c r="AD7" s="13" t="str">
        <f t="shared" si="0"/>
        <v>Wed</v>
      </c>
      <c r="AE7" s="13" t="str">
        <f t="shared" si="0"/>
        <v>Thu</v>
      </c>
      <c r="AF7" s="13" t="str">
        <f t="shared" si="0"/>
        <v>Fri</v>
      </c>
      <c r="AG7" s="13" t="str">
        <f t="shared" si="0"/>
        <v>Sat</v>
      </c>
      <c r="AH7" s="13" t="str">
        <f t="shared" si="0"/>
        <v>Sun</v>
      </c>
      <c r="AI7" s="13" t="str">
        <f t="shared" si="0"/>
        <v>Mon</v>
      </c>
      <c r="AJ7" s="13" t="str">
        <f t="shared" si="0"/>
        <v>Tue</v>
      </c>
      <c r="AK7" s="13" t="str">
        <f t="shared" si="0"/>
        <v>Wed</v>
      </c>
      <c r="AL7" s="13" t="str">
        <f t="shared" si="0"/>
        <v>Thu</v>
      </c>
      <c r="AM7" s="13" t="str">
        <f t="shared" si="0"/>
        <v>Fri</v>
      </c>
      <c r="AN7" s="13" t="str">
        <f t="shared" si="0"/>
        <v>Sat</v>
      </c>
      <c r="AO7" s="13" t="str">
        <f t="shared" si="0"/>
        <v>Sun</v>
      </c>
      <c r="AP7" s="14" t="str">
        <f t="shared" si="0"/>
        <v>Mon</v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45717</v>
      </c>
      <c r="M8" s="37">
        <f>IF(L8&lt;$M$5,L8+1,"")</f>
        <v>45718</v>
      </c>
      <c r="N8" s="37">
        <f t="shared" ref="N8:AQ8" si="1">IF(M8&lt;$M$5,M8+1,"")</f>
        <v>45719</v>
      </c>
      <c r="O8" s="37">
        <f t="shared" si="1"/>
        <v>45720</v>
      </c>
      <c r="P8" s="37">
        <f t="shared" si="1"/>
        <v>45721</v>
      </c>
      <c r="Q8" s="37">
        <f t="shared" si="1"/>
        <v>45722</v>
      </c>
      <c r="R8" s="37">
        <f t="shared" si="1"/>
        <v>45723</v>
      </c>
      <c r="S8" s="37">
        <f t="shared" si="1"/>
        <v>45724</v>
      </c>
      <c r="T8" s="37">
        <f t="shared" si="1"/>
        <v>45725</v>
      </c>
      <c r="U8" s="37">
        <f t="shared" si="1"/>
        <v>45726</v>
      </c>
      <c r="V8" s="37">
        <f t="shared" si="1"/>
        <v>45727</v>
      </c>
      <c r="W8" s="37">
        <f t="shared" si="1"/>
        <v>45728</v>
      </c>
      <c r="X8" s="37">
        <f t="shared" si="1"/>
        <v>45729</v>
      </c>
      <c r="Y8" s="37">
        <f t="shared" si="1"/>
        <v>45730</v>
      </c>
      <c r="Z8" s="37">
        <f t="shared" si="1"/>
        <v>45731</v>
      </c>
      <c r="AA8" s="37">
        <f t="shared" si="1"/>
        <v>45732</v>
      </c>
      <c r="AB8" s="37">
        <f t="shared" si="1"/>
        <v>45733</v>
      </c>
      <c r="AC8" s="37">
        <f t="shared" si="1"/>
        <v>45734</v>
      </c>
      <c r="AD8" s="37">
        <f t="shared" si="1"/>
        <v>45735</v>
      </c>
      <c r="AE8" s="37">
        <f t="shared" si="1"/>
        <v>45736</v>
      </c>
      <c r="AF8" s="37">
        <f t="shared" si="1"/>
        <v>45737</v>
      </c>
      <c r="AG8" s="37">
        <f t="shared" si="1"/>
        <v>45738</v>
      </c>
      <c r="AH8" s="37">
        <f t="shared" si="1"/>
        <v>45739</v>
      </c>
      <c r="AI8" s="37">
        <f t="shared" si="1"/>
        <v>45740</v>
      </c>
      <c r="AJ8" s="37">
        <f t="shared" si="1"/>
        <v>45741</v>
      </c>
      <c r="AK8" s="37">
        <f t="shared" si="1"/>
        <v>45742</v>
      </c>
      <c r="AL8" s="37">
        <f t="shared" si="1"/>
        <v>45743</v>
      </c>
      <c r="AM8" s="37">
        <f t="shared" si="1"/>
        <v>45744</v>
      </c>
      <c r="AN8" s="37">
        <f t="shared" si="1"/>
        <v>45745</v>
      </c>
      <c r="AO8" s="37">
        <f t="shared" si="1"/>
        <v>45746</v>
      </c>
      <c r="AP8" s="21">
        <f t="shared" si="1"/>
        <v>45747</v>
      </c>
      <c r="AQ8" s="34" t="str">
        <f t="shared" si="1"/>
        <v/>
      </c>
      <c r="AR8" s="35"/>
      <c r="AS8" s="4">
        <v>1</v>
      </c>
      <c r="AT8" s="4">
        <v>1001</v>
      </c>
      <c r="AU8" s="4" t="str">
        <f t="shared" ref="AU8:AU27" si="2">$K$5</f>
        <v>March</v>
      </c>
      <c r="AV8" s="4" t="s">
        <v>3</v>
      </c>
      <c r="AW8" s="15">
        <f t="shared" ref="AW8:AW27" si="3">COUNTIF($L9:$AP9,"P")</f>
        <v>23</v>
      </c>
      <c r="AX8" s="1">
        <f t="shared" ref="AX8:AX27" si="4">COUNTIF($L9:$AP9,"A")</f>
        <v>1</v>
      </c>
      <c r="AY8" s="1">
        <f t="shared" ref="AY8:AY27" si="5">COUNTIF($L9:$AP9,"L")</f>
        <v>2</v>
      </c>
      <c r="AZ8" s="1">
        <f t="shared" ref="AZ8:AZ27" si="6">$K$9</f>
        <v>5</v>
      </c>
      <c r="BA8" s="25">
        <f t="shared" ref="BA8:BA27" si="7">$J$5</f>
        <v>31</v>
      </c>
      <c r="BB8" s="25">
        <f>Marreport[[#This Row],[Days]]-Marreport[[#This Row],[Absent]]</f>
        <v>30</v>
      </c>
      <c r="BC8" s="26">
        <v>10000</v>
      </c>
      <c r="BD8" s="26">
        <f>Marreport[[#This Row],[Salary]]/Marreport[[#This Row],[Days]]</f>
        <v>322.58064516129031</v>
      </c>
      <c r="BE8" s="26">
        <f>Marreport[[#This Row],[Per Day Salary]]*Marreport[[#This Row],[Absent]]</f>
        <v>322.58064516129031</v>
      </c>
      <c r="BF8" s="26">
        <f>Marreport[[#This Row],[Salary]]-Marreport[[#This Row],[Deduction]]</f>
        <v>9677.4193548387102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>COUNTIF($L$7:$AP$7,"Sun")</f>
        <v>5</v>
      </c>
      <c r="L9" s="1" t="s">
        <v>39</v>
      </c>
      <c r="M9" s="1" t="str">
        <f t="shared" ref="M9:AO17" si="8">IF(M$7 = "Sun","WO","")</f>
        <v>WO</v>
      </c>
      <c r="N9" s="1" t="s">
        <v>39</v>
      </c>
      <c r="O9" s="1" t="s">
        <v>39</v>
      </c>
      <c r="P9" s="1" t="s">
        <v>39</v>
      </c>
      <c r="Q9" s="1" t="s">
        <v>39</v>
      </c>
      <c r="R9" s="1" t="s">
        <v>41</v>
      </c>
      <c r="S9" s="1" t="s">
        <v>39</v>
      </c>
      <c r="T9" s="1" t="str">
        <f t="shared" si="8"/>
        <v>WO</v>
      </c>
      <c r="U9" s="1" t="s">
        <v>40</v>
      </c>
      <c r="V9" s="1" t="s">
        <v>39</v>
      </c>
      <c r="W9" s="1" t="s">
        <v>39</v>
      </c>
      <c r="X9" s="1" t="s">
        <v>39</v>
      </c>
      <c r="Y9" s="1" t="s">
        <v>39</v>
      </c>
      <c r="Z9" s="1" t="s">
        <v>39</v>
      </c>
      <c r="AA9" s="1" t="str">
        <f t="shared" si="8"/>
        <v>WO</v>
      </c>
      <c r="AB9" s="1" t="s">
        <v>39</v>
      </c>
      <c r="AC9" s="1" t="s">
        <v>39</v>
      </c>
      <c r="AD9" s="1" t="s">
        <v>39</v>
      </c>
      <c r="AE9" s="1" t="s">
        <v>39</v>
      </c>
      <c r="AF9" s="1" t="s">
        <v>39</v>
      </c>
      <c r="AG9" s="1" t="s">
        <v>39</v>
      </c>
      <c r="AH9" s="1" t="str">
        <f t="shared" si="8"/>
        <v>WO</v>
      </c>
      <c r="AI9" s="1" t="s">
        <v>39</v>
      </c>
      <c r="AJ9" s="1" t="s">
        <v>39</v>
      </c>
      <c r="AK9" s="1" t="s">
        <v>40</v>
      </c>
      <c r="AL9" s="1" t="s">
        <v>39</v>
      </c>
      <c r="AM9" s="1" t="s">
        <v>39</v>
      </c>
      <c r="AN9" s="1" t="s">
        <v>39</v>
      </c>
      <c r="AO9" s="1" t="str">
        <f t="shared" si="8"/>
        <v>WO</v>
      </c>
      <c r="AP9" s="16" t="s">
        <v>39</v>
      </c>
      <c r="AQ9" s="33"/>
      <c r="AR9" s="35"/>
      <c r="AS9" s="4">
        <v>2</v>
      </c>
      <c r="AT9" s="4">
        <v>1002</v>
      </c>
      <c r="AU9" s="4" t="str">
        <f t="shared" si="2"/>
        <v>March</v>
      </c>
      <c r="AV9" s="4" t="s">
        <v>4</v>
      </c>
      <c r="AW9" s="15">
        <f t="shared" si="3"/>
        <v>24</v>
      </c>
      <c r="AX9" s="1">
        <f t="shared" si="4"/>
        <v>0</v>
      </c>
      <c r="AY9" s="1">
        <f t="shared" si="5"/>
        <v>2</v>
      </c>
      <c r="AZ9" s="1">
        <f t="shared" si="6"/>
        <v>5</v>
      </c>
      <c r="BA9" s="25">
        <f t="shared" si="7"/>
        <v>31</v>
      </c>
      <c r="BB9" s="25">
        <f>Marreport[[#This Row],[Days]]-Marreport[[#This Row],[Absent]]</f>
        <v>31</v>
      </c>
      <c r="BC9" s="26">
        <v>20000</v>
      </c>
      <c r="BD9" s="26">
        <f>Marreport[[#This Row],[Salary]]/Marreport[[#This Row],[Days]]</f>
        <v>645.16129032258061</v>
      </c>
      <c r="BE9" s="26">
        <f>Marreport[[#This Row],[Per Day Salary]]*Marreport[[#This Row],[Absent]]</f>
        <v>0</v>
      </c>
      <c r="BF9" s="26">
        <f>Marreport[[#This Row],[Salary]]-Marreport[[#This Row],[Deduction]]</f>
        <v>20000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ref="K10:K28" si="9">COUNTIF($L$7:$AP$7,"Sun")</f>
        <v>5</v>
      </c>
      <c r="L10" s="1" t="s">
        <v>39</v>
      </c>
      <c r="M10" s="1" t="str">
        <f t="shared" si="8"/>
        <v>WO</v>
      </c>
      <c r="N10" s="1" t="s">
        <v>39</v>
      </c>
      <c r="O10" s="1" t="s">
        <v>39</v>
      </c>
      <c r="P10" s="1" t="s">
        <v>39</v>
      </c>
      <c r="Q10" s="1" t="s">
        <v>39</v>
      </c>
      <c r="R10" s="1" t="s">
        <v>39</v>
      </c>
      <c r="S10" s="1" t="s">
        <v>39</v>
      </c>
      <c r="T10" s="1" t="str">
        <f t="shared" si="8"/>
        <v>WO</v>
      </c>
      <c r="U10" s="1" t="s">
        <v>40</v>
      </c>
      <c r="V10" s="1" t="s">
        <v>39</v>
      </c>
      <c r="W10" s="1" t="s">
        <v>39</v>
      </c>
      <c r="X10" s="1" t="s">
        <v>39</v>
      </c>
      <c r="Y10" s="1" t="s">
        <v>39</v>
      </c>
      <c r="Z10" s="1" t="s">
        <v>39</v>
      </c>
      <c r="AA10" s="1" t="str">
        <f t="shared" si="8"/>
        <v>WO</v>
      </c>
      <c r="AB10" s="1" t="s">
        <v>39</v>
      </c>
      <c r="AC10" s="1" t="s">
        <v>39</v>
      </c>
      <c r="AD10" s="1" t="s">
        <v>39</v>
      </c>
      <c r="AE10" s="1" t="s">
        <v>39</v>
      </c>
      <c r="AF10" s="1" t="s">
        <v>39</v>
      </c>
      <c r="AG10" s="1" t="s">
        <v>39</v>
      </c>
      <c r="AH10" s="1" t="str">
        <f t="shared" si="8"/>
        <v>WO</v>
      </c>
      <c r="AI10" s="1" t="s">
        <v>39</v>
      </c>
      <c r="AJ10" s="1" t="s">
        <v>39</v>
      </c>
      <c r="AK10" s="1" t="s">
        <v>40</v>
      </c>
      <c r="AL10" s="1" t="s">
        <v>39</v>
      </c>
      <c r="AM10" s="1" t="s">
        <v>39</v>
      </c>
      <c r="AN10" s="1" t="s">
        <v>39</v>
      </c>
      <c r="AO10" s="1" t="str">
        <f t="shared" si="8"/>
        <v>WO</v>
      </c>
      <c r="AP10" s="16" t="s">
        <v>39</v>
      </c>
      <c r="AQ10" s="33"/>
      <c r="AR10" s="35"/>
      <c r="AS10" s="4">
        <v>3</v>
      </c>
      <c r="AT10" s="4">
        <v>1003</v>
      </c>
      <c r="AU10" s="4" t="str">
        <f t="shared" si="2"/>
        <v>March</v>
      </c>
      <c r="AV10" s="4" t="s">
        <v>5</v>
      </c>
      <c r="AW10" s="15">
        <f t="shared" si="3"/>
        <v>24</v>
      </c>
      <c r="AX10" s="1">
        <f t="shared" si="4"/>
        <v>0</v>
      </c>
      <c r="AY10" s="1">
        <f t="shared" si="5"/>
        <v>2</v>
      </c>
      <c r="AZ10" s="1">
        <f t="shared" si="6"/>
        <v>5</v>
      </c>
      <c r="BA10" s="25">
        <f t="shared" si="7"/>
        <v>31</v>
      </c>
      <c r="BB10" s="25">
        <f>Marreport[[#This Row],[Days]]-Marreport[[#This Row],[Absent]]</f>
        <v>31</v>
      </c>
      <c r="BC10" s="26">
        <v>25000</v>
      </c>
      <c r="BD10" s="26">
        <f>Marreport[[#This Row],[Salary]]/Marreport[[#This Row],[Days]]</f>
        <v>806.45161290322585</v>
      </c>
      <c r="BE10" s="26">
        <f>Marreport[[#This Row],[Per Day Salary]]*Marreport[[#This Row],[Absent]]</f>
        <v>0</v>
      </c>
      <c r="BF10" s="26">
        <f>Marreport[[#This Row],[Salary]]-Marreport[[#This Row],[Deduction]]</f>
        <v>25000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9"/>
        <v>5</v>
      </c>
      <c r="L11" s="1" t="s">
        <v>39</v>
      </c>
      <c r="M11" s="1" t="str">
        <f t="shared" si="8"/>
        <v>WO</v>
      </c>
      <c r="N11" s="1" t="s">
        <v>39</v>
      </c>
      <c r="O11" s="1" t="s">
        <v>39</v>
      </c>
      <c r="P11" s="1" t="s">
        <v>39</v>
      </c>
      <c r="Q11" s="1" t="s">
        <v>39</v>
      </c>
      <c r="R11" s="1" t="s">
        <v>39</v>
      </c>
      <c r="S11" s="1" t="s">
        <v>39</v>
      </c>
      <c r="T11" s="1" t="str">
        <f t="shared" si="8"/>
        <v>WO</v>
      </c>
      <c r="U11" s="1" t="s">
        <v>40</v>
      </c>
      <c r="V11" s="1" t="s">
        <v>39</v>
      </c>
      <c r="W11" s="1" t="s">
        <v>39</v>
      </c>
      <c r="X11" s="1" t="s">
        <v>39</v>
      </c>
      <c r="Y11" s="1" t="s">
        <v>39</v>
      </c>
      <c r="Z11" s="1" t="s">
        <v>39</v>
      </c>
      <c r="AA11" s="1" t="str">
        <f t="shared" si="8"/>
        <v>WO</v>
      </c>
      <c r="AB11" s="1" t="s">
        <v>39</v>
      </c>
      <c r="AC11" s="1" t="s">
        <v>39</v>
      </c>
      <c r="AD11" s="1" t="s">
        <v>39</v>
      </c>
      <c r="AE11" s="1" t="s">
        <v>39</v>
      </c>
      <c r="AF11" s="1" t="s">
        <v>39</v>
      </c>
      <c r="AG11" s="1" t="s">
        <v>39</v>
      </c>
      <c r="AH11" s="1" t="str">
        <f t="shared" si="8"/>
        <v>WO</v>
      </c>
      <c r="AI11" s="1" t="s">
        <v>39</v>
      </c>
      <c r="AJ11" s="1" t="s">
        <v>39</v>
      </c>
      <c r="AK11" s="1" t="s">
        <v>40</v>
      </c>
      <c r="AL11" s="1" t="s">
        <v>39</v>
      </c>
      <c r="AM11" s="1" t="s">
        <v>39</v>
      </c>
      <c r="AN11" s="1" t="s">
        <v>39</v>
      </c>
      <c r="AO11" s="1" t="str">
        <f t="shared" si="8"/>
        <v>WO</v>
      </c>
      <c r="AP11" s="16" t="s">
        <v>39</v>
      </c>
      <c r="AQ11" s="33"/>
      <c r="AR11" s="35"/>
      <c r="AS11" s="4">
        <v>4</v>
      </c>
      <c r="AT11" s="4">
        <v>1004</v>
      </c>
      <c r="AU11" s="4" t="str">
        <f t="shared" si="2"/>
        <v>March</v>
      </c>
      <c r="AV11" s="4" t="s">
        <v>6</v>
      </c>
      <c r="AW11" s="15">
        <f t="shared" si="3"/>
        <v>23</v>
      </c>
      <c r="AX11" s="1">
        <f t="shared" si="4"/>
        <v>1</v>
      </c>
      <c r="AY11" s="1">
        <f t="shared" si="5"/>
        <v>2</v>
      </c>
      <c r="AZ11" s="1">
        <f t="shared" si="6"/>
        <v>5</v>
      </c>
      <c r="BA11" s="25">
        <f t="shared" si="7"/>
        <v>31</v>
      </c>
      <c r="BB11" s="25">
        <f>Marreport[[#This Row],[Days]]-Marreport[[#This Row],[Absent]]</f>
        <v>30</v>
      </c>
      <c r="BC11" s="26">
        <v>30000</v>
      </c>
      <c r="BD11" s="26">
        <f>Marreport[[#This Row],[Salary]]/Marreport[[#This Row],[Days]]</f>
        <v>967.74193548387098</v>
      </c>
      <c r="BE11" s="26">
        <f>Marreport[[#This Row],[Per Day Salary]]*Marreport[[#This Row],[Absent]]</f>
        <v>967.74193548387098</v>
      </c>
      <c r="BF11" s="26">
        <f>Marreport[[#This Row],[Salary]]-Marreport[[#This Row],[Deduction]]</f>
        <v>29032.258064516129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9"/>
        <v>5</v>
      </c>
      <c r="L12" s="1" t="s">
        <v>41</v>
      </c>
      <c r="M12" s="1" t="str">
        <f t="shared" si="8"/>
        <v>WO</v>
      </c>
      <c r="N12" s="1" t="s">
        <v>39</v>
      </c>
      <c r="O12" s="1" t="s">
        <v>39</v>
      </c>
      <c r="P12" s="1" t="s">
        <v>39</v>
      </c>
      <c r="Q12" s="1" t="s">
        <v>39</v>
      </c>
      <c r="R12" s="1" t="s">
        <v>39</v>
      </c>
      <c r="S12" s="1" t="s">
        <v>39</v>
      </c>
      <c r="T12" s="1" t="str">
        <f t="shared" si="8"/>
        <v>WO</v>
      </c>
      <c r="U12" s="1" t="s">
        <v>40</v>
      </c>
      <c r="V12" s="1" t="s">
        <v>39</v>
      </c>
      <c r="W12" s="1" t="s">
        <v>39</v>
      </c>
      <c r="X12" s="1" t="s">
        <v>39</v>
      </c>
      <c r="Y12" s="1" t="s">
        <v>39</v>
      </c>
      <c r="Z12" s="1" t="s">
        <v>39</v>
      </c>
      <c r="AA12" s="1" t="str">
        <f t="shared" si="8"/>
        <v>WO</v>
      </c>
      <c r="AB12" s="1" t="s">
        <v>39</v>
      </c>
      <c r="AC12" s="1" t="s">
        <v>39</v>
      </c>
      <c r="AD12" s="1" t="s">
        <v>39</v>
      </c>
      <c r="AE12" s="1" t="s">
        <v>39</v>
      </c>
      <c r="AF12" s="1" t="s">
        <v>39</v>
      </c>
      <c r="AG12" s="1" t="s">
        <v>39</v>
      </c>
      <c r="AH12" s="1" t="str">
        <f t="shared" si="8"/>
        <v>WO</v>
      </c>
      <c r="AI12" s="1" t="s">
        <v>39</v>
      </c>
      <c r="AJ12" s="1" t="s">
        <v>39</v>
      </c>
      <c r="AK12" s="1" t="s">
        <v>40</v>
      </c>
      <c r="AL12" s="1" t="s">
        <v>39</v>
      </c>
      <c r="AM12" s="1" t="s">
        <v>39</v>
      </c>
      <c r="AN12" s="1" t="s">
        <v>39</v>
      </c>
      <c r="AO12" s="1" t="str">
        <f t="shared" si="8"/>
        <v>WO</v>
      </c>
      <c r="AP12" s="16" t="s">
        <v>39</v>
      </c>
      <c r="AQ12" s="33"/>
      <c r="AR12" s="35"/>
      <c r="AS12" s="4">
        <v>5</v>
      </c>
      <c r="AT12" s="4">
        <v>1005</v>
      </c>
      <c r="AU12" s="4" t="str">
        <f t="shared" si="2"/>
        <v>March</v>
      </c>
      <c r="AV12" s="4" t="s">
        <v>7</v>
      </c>
      <c r="AW12" s="15">
        <f t="shared" si="3"/>
        <v>24</v>
      </c>
      <c r="AX12" s="1">
        <f t="shared" si="4"/>
        <v>0</v>
      </c>
      <c r="AY12" s="1">
        <f t="shared" si="5"/>
        <v>2</v>
      </c>
      <c r="AZ12" s="1">
        <f t="shared" si="6"/>
        <v>5</v>
      </c>
      <c r="BA12" s="25">
        <f t="shared" si="7"/>
        <v>31</v>
      </c>
      <c r="BB12" s="25">
        <f>Marreport[[#This Row],[Days]]-Marreport[[#This Row],[Absent]]</f>
        <v>31</v>
      </c>
      <c r="BC12" s="26">
        <v>45000</v>
      </c>
      <c r="BD12" s="26">
        <f>Marreport[[#This Row],[Salary]]/Marreport[[#This Row],[Days]]</f>
        <v>1451.6129032258063</v>
      </c>
      <c r="BE12" s="26">
        <f>Marreport[[#This Row],[Per Day Salary]]*Marreport[[#This Row],[Absent]]</f>
        <v>0</v>
      </c>
      <c r="BF12" s="26">
        <f>Marreport[[#This Row],[Salary]]-Marreport[[#This Row],[Deduction]]</f>
        <v>45000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9"/>
        <v>5</v>
      </c>
      <c r="L13" s="1" t="s">
        <v>39</v>
      </c>
      <c r="M13" s="1" t="str">
        <f t="shared" si="8"/>
        <v>WO</v>
      </c>
      <c r="N13" s="1" t="s">
        <v>39</v>
      </c>
      <c r="O13" s="1" t="s">
        <v>39</v>
      </c>
      <c r="P13" s="1" t="s">
        <v>39</v>
      </c>
      <c r="Q13" s="1" t="s">
        <v>39</v>
      </c>
      <c r="R13" s="1" t="s">
        <v>39</v>
      </c>
      <c r="S13" s="1" t="s">
        <v>39</v>
      </c>
      <c r="T13" s="1" t="str">
        <f t="shared" si="8"/>
        <v>WO</v>
      </c>
      <c r="U13" s="1" t="s">
        <v>40</v>
      </c>
      <c r="V13" s="1" t="s">
        <v>39</v>
      </c>
      <c r="W13" s="1" t="s">
        <v>39</v>
      </c>
      <c r="X13" s="1" t="s">
        <v>39</v>
      </c>
      <c r="Y13" s="1" t="s">
        <v>39</v>
      </c>
      <c r="Z13" s="1" t="s">
        <v>39</v>
      </c>
      <c r="AA13" s="1" t="str">
        <f t="shared" si="8"/>
        <v>WO</v>
      </c>
      <c r="AB13" s="1" t="s">
        <v>39</v>
      </c>
      <c r="AC13" s="1" t="s">
        <v>39</v>
      </c>
      <c r="AD13" s="1" t="s">
        <v>39</v>
      </c>
      <c r="AE13" s="1" t="s">
        <v>39</v>
      </c>
      <c r="AF13" s="1" t="s">
        <v>39</v>
      </c>
      <c r="AG13" s="1" t="s">
        <v>39</v>
      </c>
      <c r="AH13" s="1" t="str">
        <f t="shared" si="8"/>
        <v>WO</v>
      </c>
      <c r="AI13" s="1" t="s">
        <v>39</v>
      </c>
      <c r="AJ13" s="1" t="s">
        <v>39</v>
      </c>
      <c r="AK13" s="1" t="s">
        <v>40</v>
      </c>
      <c r="AL13" s="1" t="s">
        <v>39</v>
      </c>
      <c r="AM13" s="1" t="s">
        <v>39</v>
      </c>
      <c r="AN13" s="1" t="s">
        <v>39</v>
      </c>
      <c r="AO13" s="1" t="str">
        <f t="shared" si="8"/>
        <v>WO</v>
      </c>
      <c r="AP13" s="16" t="s">
        <v>39</v>
      </c>
      <c r="AQ13" s="33"/>
      <c r="AR13" s="35"/>
      <c r="AS13" s="4">
        <v>6</v>
      </c>
      <c r="AT13" s="4">
        <v>1006</v>
      </c>
      <c r="AU13" s="4" t="str">
        <f t="shared" si="2"/>
        <v>March</v>
      </c>
      <c r="AV13" s="4" t="s">
        <v>8</v>
      </c>
      <c r="AW13" s="15">
        <f t="shared" si="3"/>
        <v>23</v>
      </c>
      <c r="AX13" s="1">
        <f t="shared" si="4"/>
        <v>1</v>
      </c>
      <c r="AY13" s="1">
        <f t="shared" si="5"/>
        <v>2</v>
      </c>
      <c r="AZ13" s="1">
        <f t="shared" si="6"/>
        <v>5</v>
      </c>
      <c r="BA13" s="25">
        <f t="shared" si="7"/>
        <v>31</v>
      </c>
      <c r="BB13" s="25">
        <f>Marreport[[#This Row],[Days]]-Marreport[[#This Row],[Absent]]</f>
        <v>30</v>
      </c>
      <c r="BC13" s="26">
        <v>15000</v>
      </c>
      <c r="BD13" s="26">
        <f>Marreport[[#This Row],[Salary]]/Marreport[[#This Row],[Days]]</f>
        <v>483.87096774193549</v>
      </c>
      <c r="BE13" s="26">
        <f>Marreport[[#This Row],[Per Day Salary]]*Marreport[[#This Row],[Absent]]</f>
        <v>483.87096774193549</v>
      </c>
      <c r="BF13" s="26">
        <f>Marreport[[#This Row],[Salary]]-Marreport[[#This Row],[Deduction]]</f>
        <v>14516.129032258064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9"/>
        <v>5</v>
      </c>
      <c r="L14" s="1" t="s">
        <v>39</v>
      </c>
      <c r="M14" s="1" t="str">
        <f t="shared" si="8"/>
        <v>WO</v>
      </c>
      <c r="N14" s="1" t="s">
        <v>39</v>
      </c>
      <c r="O14" s="1" t="s">
        <v>39</v>
      </c>
      <c r="P14" s="1" t="s">
        <v>39</v>
      </c>
      <c r="Q14" s="1" t="s">
        <v>39</v>
      </c>
      <c r="R14" s="1" t="s">
        <v>39</v>
      </c>
      <c r="S14" s="1" t="s">
        <v>39</v>
      </c>
      <c r="T14" s="1" t="str">
        <f t="shared" si="8"/>
        <v>WO</v>
      </c>
      <c r="U14" s="1" t="s">
        <v>40</v>
      </c>
      <c r="V14" s="1" t="s">
        <v>39</v>
      </c>
      <c r="W14" s="1" t="s">
        <v>39</v>
      </c>
      <c r="X14" s="1" t="s">
        <v>39</v>
      </c>
      <c r="Y14" s="1" t="s">
        <v>39</v>
      </c>
      <c r="Z14" s="1" t="s">
        <v>39</v>
      </c>
      <c r="AA14" s="1" t="str">
        <f t="shared" si="8"/>
        <v>WO</v>
      </c>
      <c r="AB14" s="1" t="s">
        <v>39</v>
      </c>
      <c r="AC14" s="1" t="s">
        <v>39</v>
      </c>
      <c r="AD14" s="1" t="s">
        <v>41</v>
      </c>
      <c r="AE14" s="1" t="s">
        <v>39</v>
      </c>
      <c r="AF14" s="1" t="s">
        <v>39</v>
      </c>
      <c r="AG14" s="1" t="s">
        <v>39</v>
      </c>
      <c r="AH14" s="1" t="str">
        <f t="shared" si="8"/>
        <v>WO</v>
      </c>
      <c r="AI14" s="1" t="s">
        <v>39</v>
      </c>
      <c r="AJ14" s="1" t="s">
        <v>39</v>
      </c>
      <c r="AK14" s="1" t="s">
        <v>40</v>
      </c>
      <c r="AL14" s="1" t="s">
        <v>39</v>
      </c>
      <c r="AM14" s="1" t="s">
        <v>39</v>
      </c>
      <c r="AN14" s="1" t="s">
        <v>39</v>
      </c>
      <c r="AO14" s="1" t="str">
        <f t="shared" si="8"/>
        <v>WO</v>
      </c>
      <c r="AP14" s="16" t="s">
        <v>39</v>
      </c>
      <c r="AQ14" s="33"/>
      <c r="AR14" s="35"/>
      <c r="AS14" s="4">
        <v>7</v>
      </c>
      <c r="AT14" s="4">
        <v>1007</v>
      </c>
      <c r="AU14" s="4" t="str">
        <f t="shared" si="2"/>
        <v>March</v>
      </c>
      <c r="AV14" s="4" t="s">
        <v>9</v>
      </c>
      <c r="AW14" s="15">
        <f t="shared" si="3"/>
        <v>23</v>
      </c>
      <c r="AX14" s="1">
        <f t="shared" si="4"/>
        <v>1</v>
      </c>
      <c r="AY14" s="1">
        <f t="shared" si="5"/>
        <v>2</v>
      </c>
      <c r="AZ14" s="1">
        <f t="shared" si="6"/>
        <v>5</v>
      </c>
      <c r="BA14" s="25">
        <f t="shared" si="7"/>
        <v>31</v>
      </c>
      <c r="BB14" s="25">
        <f>Marreport[[#This Row],[Days]]-Marreport[[#This Row],[Absent]]</f>
        <v>30</v>
      </c>
      <c r="BC14" s="26">
        <v>62000</v>
      </c>
      <c r="BD14" s="26">
        <f>Marreport[[#This Row],[Salary]]/Marreport[[#This Row],[Days]]</f>
        <v>2000</v>
      </c>
      <c r="BE14" s="26">
        <f>Marreport[[#This Row],[Per Day Salary]]*Marreport[[#This Row],[Absent]]</f>
        <v>2000</v>
      </c>
      <c r="BF14" s="26">
        <f>Marreport[[#This Row],[Salary]]-Marreport[[#This Row],[Deduction]]</f>
        <v>60000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9"/>
        <v>5</v>
      </c>
      <c r="L15" s="1" t="s">
        <v>39</v>
      </c>
      <c r="M15" s="1" t="str">
        <f t="shared" si="8"/>
        <v>WO</v>
      </c>
      <c r="N15" s="1" t="s">
        <v>39</v>
      </c>
      <c r="O15" s="1" t="s">
        <v>39</v>
      </c>
      <c r="P15" s="1" t="s">
        <v>39</v>
      </c>
      <c r="Q15" s="1" t="s">
        <v>39</v>
      </c>
      <c r="R15" s="1" t="s">
        <v>39</v>
      </c>
      <c r="S15" s="1" t="s">
        <v>39</v>
      </c>
      <c r="T15" s="1" t="str">
        <f t="shared" si="8"/>
        <v>WO</v>
      </c>
      <c r="U15" s="1" t="s">
        <v>40</v>
      </c>
      <c r="V15" s="1" t="s">
        <v>39</v>
      </c>
      <c r="W15" s="1" t="s">
        <v>41</v>
      </c>
      <c r="X15" s="1" t="s">
        <v>39</v>
      </c>
      <c r="Y15" s="1" t="s">
        <v>39</v>
      </c>
      <c r="Z15" s="1" t="s">
        <v>39</v>
      </c>
      <c r="AA15" s="1" t="str">
        <f t="shared" si="8"/>
        <v>WO</v>
      </c>
      <c r="AB15" s="1" t="s">
        <v>39</v>
      </c>
      <c r="AC15" s="1" t="s">
        <v>39</v>
      </c>
      <c r="AD15" s="1" t="s">
        <v>39</v>
      </c>
      <c r="AE15" s="1" t="s">
        <v>39</v>
      </c>
      <c r="AF15" s="1" t="s">
        <v>39</v>
      </c>
      <c r="AG15" s="1" t="s">
        <v>39</v>
      </c>
      <c r="AH15" s="1" t="str">
        <f t="shared" si="8"/>
        <v>WO</v>
      </c>
      <c r="AI15" s="1" t="s">
        <v>39</v>
      </c>
      <c r="AJ15" s="1" t="s">
        <v>39</v>
      </c>
      <c r="AK15" s="1" t="s">
        <v>40</v>
      </c>
      <c r="AL15" s="1" t="s">
        <v>39</v>
      </c>
      <c r="AM15" s="1" t="s">
        <v>39</v>
      </c>
      <c r="AN15" s="1" t="s">
        <v>39</v>
      </c>
      <c r="AO15" s="1" t="str">
        <f t="shared" si="8"/>
        <v>WO</v>
      </c>
      <c r="AP15" s="16" t="s">
        <v>39</v>
      </c>
      <c r="AQ15" s="33"/>
      <c r="AR15" s="35"/>
      <c r="AS15" s="4">
        <v>8</v>
      </c>
      <c r="AT15" s="4">
        <v>1008</v>
      </c>
      <c r="AU15" s="4" t="str">
        <f t="shared" si="2"/>
        <v>March</v>
      </c>
      <c r="AV15" s="4" t="s">
        <v>10</v>
      </c>
      <c r="AW15" s="15">
        <f t="shared" si="3"/>
        <v>24</v>
      </c>
      <c r="AX15" s="1">
        <f t="shared" si="4"/>
        <v>0</v>
      </c>
      <c r="AY15" s="1">
        <f t="shared" si="5"/>
        <v>2</v>
      </c>
      <c r="AZ15" s="1">
        <f t="shared" si="6"/>
        <v>5</v>
      </c>
      <c r="BA15" s="25">
        <f t="shared" si="7"/>
        <v>31</v>
      </c>
      <c r="BB15" s="25">
        <f>Marreport[[#This Row],[Days]]-Marreport[[#This Row],[Absent]]</f>
        <v>31</v>
      </c>
      <c r="BC15" s="26">
        <v>50000</v>
      </c>
      <c r="BD15" s="26">
        <f>Marreport[[#This Row],[Salary]]/Marreport[[#This Row],[Days]]</f>
        <v>1612.9032258064517</v>
      </c>
      <c r="BE15" s="26">
        <f>Marreport[[#This Row],[Per Day Salary]]*Marreport[[#This Row],[Absent]]</f>
        <v>0</v>
      </c>
      <c r="BF15" s="26">
        <f>Marreport[[#This Row],[Salary]]-Marreport[[#This Row],[Deduction]]</f>
        <v>50000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9"/>
        <v>5</v>
      </c>
      <c r="L16" s="1" t="s">
        <v>39</v>
      </c>
      <c r="M16" s="1" t="str">
        <f t="shared" si="8"/>
        <v>WO</v>
      </c>
      <c r="N16" s="1" t="s">
        <v>39</v>
      </c>
      <c r="O16" s="1" t="s">
        <v>39</v>
      </c>
      <c r="P16" s="1" t="s">
        <v>39</v>
      </c>
      <c r="Q16" s="1" t="s">
        <v>39</v>
      </c>
      <c r="R16" s="1" t="s">
        <v>39</v>
      </c>
      <c r="S16" s="1" t="s">
        <v>39</v>
      </c>
      <c r="T16" s="1" t="str">
        <f t="shared" si="8"/>
        <v>WO</v>
      </c>
      <c r="U16" s="1" t="s">
        <v>40</v>
      </c>
      <c r="V16" s="1" t="s">
        <v>39</v>
      </c>
      <c r="W16" s="1" t="s">
        <v>39</v>
      </c>
      <c r="X16" s="1" t="s">
        <v>39</v>
      </c>
      <c r="Y16" s="1" t="s">
        <v>39</v>
      </c>
      <c r="Z16" s="1" t="s">
        <v>39</v>
      </c>
      <c r="AA16" s="1" t="str">
        <f t="shared" si="8"/>
        <v>WO</v>
      </c>
      <c r="AB16" s="1" t="s">
        <v>39</v>
      </c>
      <c r="AC16" s="1" t="s">
        <v>39</v>
      </c>
      <c r="AD16" s="1" t="s">
        <v>39</v>
      </c>
      <c r="AE16" s="1" t="s">
        <v>39</v>
      </c>
      <c r="AF16" s="1" t="s">
        <v>39</v>
      </c>
      <c r="AG16" s="1" t="s">
        <v>39</v>
      </c>
      <c r="AH16" s="1" t="str">
        <f t="shared" si="8"/>
        <v>WO</v>
      </c>
      <c r="AI16" s="1" t="s">
        <v>39</v>
      </c>
      <c r="AJ16" s="1" t="s">
        <v>39</v>
      </c>
      <c r="AK16" s="1" t="s">
        <v>40</v>
      </c>
      <c r="AL16" s="1" t="s">
        <v>39</v>
      </c>
      <c r="AM16" s="1" t="s">
        <v>39</v>
      </c>
      <c r="AN16" s="1" t="s">
        <v>39</v>
      </c>
      <c r="AO16" s="1" t="str">
        <f t="shared" si="8"/>
        <v>WO</v>
      </c>
      <c r="AP16" s="16" t="s">
        <v>39</v>
      </c>
      <c r="AQ16" s="33"/>
      <c r="AR16" s="35"/>
      <c r="AS16" s="4">
        <v>9</v>
      </c>
      <c r="AT16" s="4">
        <v>1009</v>
      </c>
      <c r="AU16" s="4" t="str">
        <f t="shared" si="2"/>
        <v>March</v>
      </c>
      <c r="AV16" s="4" t="s">
        <v>11</v>
      </c>
      <c r="AW16" s="15">
        <f t="shared" si="3"/>
        <v>24</v>
      </c>
      <c r="AX16" s="1">
        <f t="shared" si="4"/>
        <v>0</v>
      </c>
      <c r="AY16" s="1">
        <f t="shared" si="5"/>
        <v>2</v>
      </c>
      <c r="AZ16" s="1">
        <f t="shared" si="6"/>
        <v>5</v>
      </c>
      <c r="BA16" s="25">
        <f t="shared" si="7"/>
        <v>31</v>
      </c>
      <c r="BB16" s="25">
        <f>Marreport[[#This Row],[Days]]-Marreport[[#This Row],[Absent]]</f>
        <v>31</v>
      </c>
      <c r="BC16" s="26">
        <v>25000</v>
      </c>
      <c r="BD16" s="26">
        <f>Marreport[[#This Row],[Salary]]/Marreport[[#This Row],[Days]]</f>
        <v>806.45161290322585</v>
      </c>
      <c r="BE16" s="26">
        <f>Marreport[[#This Row],[Per Day Salary]]*Marreport[[#This Row],[Absent]]</f>
        <v>0</v>
      </c>
      <c r="BF16" s="26">
        <f>Marreport[[#This Row],[Salary]]-Marreport[[#This Row],[Deduction]]</f>
        <v>25000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9"/>
        <v>5</v>
      </c>
      <c r="L17" s="1" t="s">
        <v>39</v>
      </c>
      <c r="M17" s="1" t="str">
        <f t="shared" si="8"/>
        <v>WO</v>
      </c>
      <c r="N17" s="1" t="s">
        <v>39</v>
      </c>
      <c r="O17" s="1" t="s">
        <v>39</v>
      </c>
      <c r="P17" s="1" t="s">
        <v>39</v>
      </c>
      <c r="Q17" s="1" t="s">
        <v>39</v>
      </c>
      <c r="R17" s="1" t="s">
        <v>39</v>
      </c>
      <c r="S17" s="1" t="s">
        <v>39</v>
      </c>
      <c r="T17" s="1" t="str">
        <f t="shared" si="8"/>
        <v>WO</v>
      </c>
      <c r="U17" s="1" t="s">
        <v>40</v>
      </c>
      <c r="V17" s="1" t="s">
        <v>39</v>
      </c>
      <c r="W17" s="1" t="s">
        <v>39</v>
      </c>
      <c r="X17" s="1" t="s">
        <v>39</v>
      </c>
      <c r="Y17" s="1" t="s">
        <v>39</v>
      </c>
      <c r="Z17" s="1" t="s">
        <v>39</v>
      </c>
      <c r="AA17" s="1" t="str">
        <f t="shared" si="8"/>
        <v>WO</v>
      </c>
      <c r="AB17" s="1" t="s">
        <v>39</v>
      </c>
      <c r="AC17" s="1" t="s">
        <v>39</v>
      </c>
      <c r="AD17" s="1" t="s">
        <v>39</v>
      </c>
      <c r="AE17" s="1" t="s">
        <v>39</v>
      </c>
      <c r="AF17" s="1" t="s">
        <v>39</v>
      </c>
      <c r="AG17" s="1" t="s">
        <v>39</v>
      </c>
      <c r="AH17" s="1" t="str">
        <f t="shared" ref="AH17:AO17" si="10">IF(AH$7 = "Sun","WO","")</f>
        <v>WO</v>
      </c>
      <c r="AI17" s="1" t="s">
        <v>39</v>
      </c>
      <c r="AJ17" s="1" t="s">
        <v>39</v>
      </c>
      <c r="AK17" s="1" t="s">
        <v>40</v>
      </c>
      <c r="AL17" s="1" t="s">
        <v>39</v>
      </c>
      <c r="AM17" s="1" t="s">
        <v>39</v>
      </c>
      <c r="AN17" s="1" t="s">
        <v>39</v>
      </c>
      <c r="AO17" s="1" t="str">
        <f t="shared" si="10"/>
        <v>WO</v>
      </c>
      <c r="AP17" s="16" t="s">
        <v>39</v>
      </c>
      <c r="AQ17" s="33"/>
      <c r="AR17" s="35"/>
      <c r="AS17" s="4">
        <v>10</v>
      </c>
      <c r="AT17" s="4">
        <v>1010</v>
      </c>
      <c r="AU17" s="4" t="str">
        <f t="shared" si="2"/>
        <v>March</v>
      </c>
      <c r="AV17" s="4" t="s">
        <v>12</v>
      </c>
      <c r="AW17" s="15">
        <f t="shared" si="3"/>
        <v>24</v>
      </c>
      <c r="AX17" s="1">
        <f t="shared" si="4"/>
        <v>0</v>
      </c>
      <c r="AY17" s="1">
        <f t="shared" si="5"/>
        <v>2</v>
      </c>
      <c r="AZ17" s="1">
        <f t="shared" si="6"/>
        <v>5</v>
      </c>
      <c r="BA17" s="25">
        <f t="shared" si="7"/>
        <v>31</v>
      </c>
      <c r="BB17" s="25">
        <f>Marreport[[#This Row],[Days]]-Marreport[[#This Row],[Absent]]</f>
        <v>31</v>
      </c>
      <c r="BC17" s="26">
        <v>45000</v>
      </c>
      <c r="BD17" s="26">
        <f>Marreport[[#This Row],[Salary]]/Marreport[[#This Row],[Days]]</f>
        <v>1451.6129032258063</v>
      </c>
      <c r="BE17" s="26">
        <f>Marreport[[#This Row],[Per Day Salary]]*Marreport[[#This Row],[Absent]]</f>
        <v>0</v>
      </c>
      <c r="BF17" s="26">
        <f>Marreport[[#This Row],[Salary]]-Marreport[[#This Row],[Deduction]]</f>
        <v>45000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9"/>
        <v>5</v>
      </c>
      <c r="L18" s="1" t="s">
        <v>39</v>
      </c>
      <c r="M18" s="1" t="str">
        <f t="shared" ref="M18:AA28" si="11">IF(M$7 = "Sun","WO","")</f>
        <v>WO</v>
      </c>
      <c r="N18" s="1" t="s">
        <v>39</v>
      </c>
      <c r="O18" s="1" t="s">
        <v>39</v>
      </c>
      <c r="P18" s="1" t="s">
        <v>39</v>
      </c>
      <c r="Q18" s="1" t="s">
        <v>39</v>
      </c>
      <c r="R18" s="1" t="s">
        <v>39</v>
      </c>
      <c r="S18" s="1" t="s">
        <v>39</v>
      </c>
      <c r="T18" s="1" t="str">
        <f t="shared" si="11"/>
        <v>WO</v>
      </c>
      <c r="U18" s="1" t="s">
        <v>40</v>
      </c>
      <c r="V18" s="1" t="s">
        <v>39</v>
      </c>
      <c r="W18" s="1" t="s">
        <v>39</v>
      </c>
      <c r="X18" s="1" t="s">
        <v>39</v>
      </c>
      <c r="Y18" s="1" t="s">
        <v>39</v>
      </c>
      <c r="Z18" s="1" t="s">
        <v>39</v>
      </c>
      <c r="AA18" s="1" t="str">
        <f t="shared" si="11"/>
        <v>WO</v>
      </c>
      <c r="AB18" s="1" t="s">
        <v>39</v>
      </c>
      <c r="AC18" s="1" t="s">
        <v>39</v>
      </c>
      <c r="AD18" s="1" t="s">
        <v>39</v>
      </c>
      <c r="AE18" s="1" t="s">
        <v>39</v>
      </c>
      <c r="AF18" s="1" t="s">
        <v>39</v>
      </c>
      <c r="AG18" s="1" t="s">
        <v>39</v>
      </c>
      <c r="AH18" s="1" t="str">
        <f t="shared" ref="AH18:AO28" si="12">IF(AH$7 = "Sun","WO","")</f>
        <v>WO</v>
      </c>
      <c r="AI18" s="1" t="s">
        <v>39</v>
      </c>
      <c r="AJ18" s="1" t="s">
        <v>39</v>
      </c>
      <c r="AK18" s="1" t="s">
        <v>40</v>
      </c>
      <c r="AL18" s="1" t="s">
        <v>39</v>
      </c>
      <c r="AM18" s="1" t="s">
        <v>39</v>
      </c>
      <c r="AN18" s="1" t="s">
        <v>39</v>
      </c>
      <c r="AO18" s="1" t="str">
        <f t="shared" si="12"/>
        <v>WO</v>
      </c>
      <c r="AP18" s="16" t="s">
        <v>39</v>
      </c>
      <c r="AQ18" s="33"/>
      <c r="AR18" s="35"/>
      <c r="AS18" s="4">
        <v>11</v>
      </c>
      <c r="AT18" s="4">
        <v>1011</v>
      </c>
      <c r="AU18" s="4" t="str">
        <f t="shared" si="2"/>
        <v>March</v>
      </c>
      <c r="AV18" s="4" t="s">
        <v>13</v>
      </c>
      <c r="AW18" s="15">
        <f t="shared" si="3"/>
        <v>22</v>
      </c>
      <c r="AX18" s="1">
        <f t="shared" si="4"/>
        <v>2</v>
      </c>
      <c r="AY18" s="1">
        <f t="shared" si="5"/>
        <v>2</v>
      </c>
      <c r="AZ18" s="1">
        <f t="shared" si="6"/>
        <v>5</v>
      </c>
      <c r="BA18" s="25">
        <f t="shared" si="7"/>
        <v>31</v>
      </c>
      <c r="BB18" s="25">
        <f>Marreport[[#This Row],[Days]]-Marreport[[#This Row],[Absent]]</f>
        <v>29</v>
      </c>
      <c r="BC18" s="26">
        <v>48000</v>
      </c>
      <c r="BD18" s="26">
        <f>Marreport[[#This Row],[Salary]]/Marreport[[#This Row],[Days]]</f>
        <v>1548.3870967741937</v>
      </c>
      <c r="BE18" s="26">
        <f>Marreport[[#This Row],[Per Day Salary]]*Marreport[[#This Row],[Absent]]</f>
        <v>3096.7741935483873</v>
      </c>
      <c r="BF18" s="26">
        <f>Marreport[[#This Row],[Salary]]-Marreport[[#This Row],[Deduction]]</f>
        <v>44903.225806451614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9"/>
        <v>5</v>
      </c>
      <c r="L19" s="1" t="s">
        <v>39</v>
      </c>
      <c r="M19" s="1" t="str">
        <f t="shared" si="11"/>
        <v>WO</v>
      </c>
      <c r="N19" s="1" t="s">
        <v>41</v>
      </c>
      <c r="O19" s="1" t="s">
        <v>39</v>
      </c>
      <c r="P19" s="1" t="s">
        <v>39</v>
      </c>
      <c r="Q19" s="1" t="s">
        <v>39</v>
      </c>
      <c r="R19" s="1" t="s">
        <v>39</v>
      </c>
      <c r="S19" s="1" t="s">
        <v>39</v>
      </c>
      <c r="T19" s="1" t="str">
        <f t="shared" si="11"/>
        <v>WO</v>
      </c>
      <c r="U19" s="1" t="s">
        <v>40</v>
      </c>
      <c r="V19" s="1" t="s">
        <v>39</v>
      </c>
      <c r="W19" s="1" t="s">
        <v>39</v>
      </c>
      <c r="X19" s="1" t="s">
        <v>39</v>
      </c>
      <c r="Y19" s="1" t="s">
        <v>39</v>
      </c>
      <c r="Z19" s="1" t="s">
        <v>39</v>
      </c>
      <c r="AA19" s="1" t="str">
        <f t="shared" si="11"/>
        <v>WO</v>
      </c>
      <c r="AB19" s="1" t="s">
        <v>39</v>
      </c>
      <c r="AC19" s="1" t="s">
        <v>41</v>
      </c>
      <c r="AD19" s="1" t="s">
        <v>39</v>
      </c>
      <c r="AE19" s="1" t="s">
        <v>39</v>
      </c>
      <c r="AF19" s="1" t="s">
        <v>39</v>
      </c>
      <c r="AG19" s="1" t="s">
        <v>39</v>
      </c>
      <c r="AH19" s="1" t="str">
        <f t="shared" si="12"/>
        <v>WO</v>
      </c>
      <c r="AI19" s="1" t="s">
        <v>39</v>
      </c>
      <c r="AJ19" s="1" t="s">
        <v>39</v>
      </c>
      <c r="AK19" s="1" t="s">
        <v>40</v>
      </c>
      <c r="AL19" s="1" t="s">
        <v>39</v>
      </c>
      <c r="AM19" s="1" t="s">
        <v>39</v>
      </c>
      <c r="AN19" s="1" t="s">
        <v>39</v>
      </c>
      <c r="AO19" s="1" t="str">
        <f t="shared" si="12"/>
        <v>WO</v>
      </c>
      <c r="AP19" s="16" t="s">
        <v>39</v>
      </c>
      <c r="AQ19" s="33"/>
      <c r="AR19" s="35"/>
      <c r="AS19" s="4">
        <v>12</v>
      </c>
      <c r="AT19" s="4">
        <v>1012</v>
      </c>
      <c r="AU19" s="4" t="str">
        <f t="shared" si="2"/>
        <v>March</v>
      </c>
      <c r="AV19" s="4" t="s">
        <v>14</v>
      </c>
      <c r="AW19" s="15">
        <f t="shared" si="3"/>
        <v>23</v>
      </c>
      <c r="AX19" s="1">
        <f t="shared" si="4"/>
        <v>1</v>
      </c>
      <c r="AY19" s="1">
        <f t="shared" si="5"/>
        <v>2</v>
      </c>
      <c r="AZ19" s="1">
        <f t="shared" si="6"/>
        <v>5</v>
      </c>
      <c r="BA19" s="25">
        <f t="shared" si="7"/>
        <v>31</v>
      </c>
      <c r="BB19" s="25">
        <f>Marreport[[#This Row],[Days]]-Marreport[[#This Row],[Absent]]</f>
        <v>30</v>
      </c>
      <c r="BC19" s="26">
        <v>52000</v>
      </c>
      <c r="BD19" s="26">
        <f>Marreport[[#This Row],[Salary]]/Marreport[[#This Row],[Days]]</f>
        <v>1677.4193548387098</v>
      </c>
      <c r="BE19" s="26">
        <f>Marreport[[#This Row],[Per Day Salary]]*Marreport[[#This Row],[Absent]]</f>
        <v>1677.4193548387098</v>
      </c>
      <c r="BF19" s="26">
        <f>Marreport[[#This Row],[Salary]]-Marreport[[#This Row],[Deduction]]</f>
        <v>50322.580645161288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9"/>
        <v>5</v>
      </c>
      <c r="L20" s="1" t="s">
        <v>39</v>
      </c>
      <c r="M20" s="1" t="str">
        <f t="shared" si="11"/>
        <v>WO</v>
      </c>
      <c r="N20" s="1" t="s">
        <v>39</v>
      </c>
      <c r="O20" s="1" t="s">
        <v>39</v>
      </c>
      <c r="P20" s="1" t="s">
        <v>39</v>
      </c>
      <c r="Q20" s="1" t="s">
        <v>39</v>
      </c>
      <c r="R20" s="1" t="s">
        <v>39</v>
      </c>
      <c r="S20" s="1" t="s">
        <v>39</v>
      </c>
      <c r="T20" s="1" t="str">
        <f t="shared" si="11"/>
        <v>WO</v>
      </c>
      <c r="U20" s="1" t="s">
        <v>40</v>
      </c>
      <c r="V20" s="1" t="s">
        <v>39</v>
      </c>
      <c r="W20" s="1" t="s">
        <v>39</v>
      </c>
      <c r="X20" s="1" t="s">
        <v>39</v>
      </c>
      <c r="Y20" s="1" t="s">
        <v>39</v>
      </c>
      <c r="Z20" s="1" t="s">
        <v>39</v>
      </c>
      <c r="AA20" s="1" t="str">
        <f t="shared" si="11"/>
        <v>WO</v>
      </c>
      <c r="AB20" s="1" t="s">
        <v>39</v>
      </c>
      <c r="AC20" s="1" t="s">
        <v>39</v>
      </c>
      <c r="AD20" s="1" t="s">
        <v>39</v>
      </c>
      <c r="AE20" s="1" t="s">
        <v>39</v>
      </c>
      <c r="AF20" s="1" t="s">
        <v>39</v>
      </c>
      <c r="AG20" s="1" t="s">
        <v>39</v>
      </c>
      <c r="AH20" s="1" t="str">
        <f t="shared" si="12"/>
        <v>WO</v>
      </c>
      <c r="AI20" s="1" t="s">
        <v>39</v>
      </c>
      <c r="AJ20" s="1" t="s">
        <v>39</v>
      </c>
      <c r="AK20" s="1" t="s">
        <v>40</v>
      </c>
      <c r="AL20" s="1" t="s">
        <v>39</v>
      </c>
      <c r="AM20" s="1" t="s">
        <v>39</v>
      </c>
      <c r="AN20" s="1" t="s">
        <v>39</v>
      </c>
      <c r="AO20" s="1" t="str">
        <f t="shared" si="12"/>
        <v>WO</v>
      </c>
      <c r="AP20" s="16" t="s">
        <v>41</v>
      </c>
      <c r="AQ20" s="33"/>
      <c r="AR20" s="35"/>
      <c r="AS20" s="4">
        <v>13</v>
      </c>
      <c r="AT20" s="4">
        <v>1013</v>
      </c>
      <c r="AU20" s="4" t="str">
        <f t="shared" si="2"/>
        <v>March</v>
      </c>
      <c r="AV20" s="4" t="s">
        <v>15</v>
      </c>
      <c r="AW20" s="15">
        <f t="shared" si="3"/>
        <v>24</v>
      </c>
      <c r="AX20" s="1">
        <f t="shared" si="4"/>
        <v>0</v>
      </c>
      <c r="AY20" s="1">
        <f t="shared" si="5"/>
        <v>2</v>
      </c>
      <c r="AZ20" s="1">
        <f t="shared" si="6"/>
        <v>5</v>
      </c>
      <c r="BA20" s="25">
        <f t="shared" si="7"/>
        <v>31</v>
      </c>
      <c r="BB20" s="25">
        <f>Marreport[[#This Row],[Days]]-Marreport[[#This Row],[Absent]]</f>
        <v>31</v>
      </c>
      <c r="BC20" s="26">
        <v>42000</v>
      </c>
      <c r="BD20" s="26">
        <f>Marreport[[#This Row],[Salary]]/Marreport[[#This Row],[Days]]</f>
        <v>1354.8387096774193</v>
      </c>
      <c r="BE20" s="26">
        <f>Marreport[[#This Row],[Per Day Salary]]*Marreport[[#This Row],[Absent]]</f>
        <v>0</v>
      </c>
      <c r="BF20" s="26">
        <f>Marreport[[#This Row],[Salary]]-Marreport[[#This Row],[Deduction]]</f>
        <v>42000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9"/>
        <v>5</v>
      </c>
      <c r="L21" s="1" t="s">
        <v>39</v>
      </c>
      <c r="M21" s="1" t="str">
        <f t="shared" si="11"/>
        <v>WO</v>
      </c>
      <c r="N21" s="1" t="s">
        <v>39</v>
      </c>
      <c r="O21" s="1" t="s">
        <v>39</v>
      </c>
      <c r="P21" s="1" t="s">
        <v>39</v>
      </c>
      <c r="Q21" s="1" t="s">
        <v>39</v>
      </c>
      <c r="R21" s="1" t="s">
        <v>39</v>
      </c>
      <c r="S21" s="1" t="s">
        <v>39</v>
      </c>
      <c r="T21" s="1" t="str">
        <f t="shared" si="11"/>
        <v>WO</v>
      </c>
      <c r="U21" s="1" t="s">
        <v>40</v>
      </c>
      <c r="V21" s="1" t="s">
        <v>39</v>
      </c>
      <c r="W21" s="1" t="s">
        <v>39</v>
      </c>
      <c r="X21" s="1" t="s">
        <v>39</v>
      </c>
      <c r="Y21" s="1" t="s">
        <v>39</v>
      </c>
      <c r="Z21" s="1" t="s">
        <v>39</v>
      </c>
      <c r="AA21" s="1" t="str">
        <f t="shared" si="11"/>
        <v>WO</v>
      </c>
      <c r="AB21" s="1" t="s">
        <v>39</v>
      </c>
      <c r="AC21" s="1" t="s">
        <v>39</v>
      </c>
      <c r="AD21" s="1" t="s">
        <v>39</v>
      </c>
      <c r="AE21" s="1" t="s">
        <v>39</v>
      </c>
      <c r="AF21" s="1" t="s">
        <v>39</v>
      </c>
      <c r="AG21" s="1" t="s">
        <v>39</v>
      </c>
      <c r="AH21" s="1" t="str">
        <f t="shared" si="12"/>
        <v>WO</v>
      </c>
      <c r="AI21" s="1" t="s">
        <v>39</v>
      </c>
      <c r="AJ21" s="1" t="s">
        <v>39</v>
      </c>
      <c r="AK21" s="1" t="s">
        <v>40</v>
      </c>
      <c r="AL21" s="1" t="s">
        <v>39</v>
      </c>
      <c r="AM21" s="1" t="s">
        <v>39</v>
      </c>
      <c r="AN21" s="1" t="s">
        <v>39</v>
      </c>
      <c r="AO21" s="1" t="str">
        <f t="shared" si="12"/>
        <v>WO</v>
      </c>
      <c r="AP21" s="16" t="s">
        <v>39</v>
      </c>
      <c r="AQ21" s="33"/>
      <c r="AR21" s="35"/>
      <c r="AS21" s="4">
        <v>14</v>
      </c>
      <c r="AT21" s="4">
        <v>1014</v>
      </c>
      <c r="AU21" s="4" t="str">
        <f t="shared" si="2"/>
        <v>March</v>
      </c>
      <c r="AV21" s="4" t="s">
        <v>16</v>
      </c>
      <c r="AW21" s="15">
        <f t="shared" si="3"/>
        <v>24</v>
      </c>
      <c r="AX21" s="1">
        <f t="shared" si="4"/>
        <v>0</v>
      </c>
      <c r="AY21" s="1">
        <f t="shared" si="5"/>
        <v>2</v>
      </c>
      <c r="AZ21" s="1">
        <f t="shared" si="6"/>
        <v>5</v>
      </c>
      <c r="BA21" s="25">
        <f t="shared" si="7"/>
        <v>31</v>
      </c>
      <c r="BB21" s="25">
        <f>Marreport[[#This Row],[Days]]-Marreport[[#This Row],[Absent]]</f>
        <v>31</v>
      </c>
      <c r="BC21" s="26">
        <v>15000</v>
      </c>
      <c r="BD21" s="26">
        <f>Marreport[[#This Row],[Salary]]/Marreport[[#This Row],[Days]]</f>
        <v>483.87096774193549</v>
      </c>
      <c r="BE21" s="26">
        <f>Marreport[[#This Row],[Per Day Salary]]*Marreport[[#This Row],[Absent]]</f>
        <v>0</v>
      </c>
      <c r="BF21" s="26">
        <f>Marreport[[#This Row],[Salary]]-Marreport[[#This Row],[Deduction]]</f>
        <v>15000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9"/>
        <v>5</v>
      </c>
      <c r="L22" s="1" t="s">
        <v>39</v>
      </c>
      <c r="M22" s="1" t="str">
        <f t="shared" si="11"/>
        <v>WO</v>
      </c>
      <c r="N22" s="1" t="s">
        <v>39</v>
      </c>
      <c r="O22" s="1" t="s">
        <v>39</v>
      </c>
      <c r="P22" s="1" t="s">
        <v>39</v>
      </c>
      <c r="Q22" s="1" t="s">
        <v>39</v>
      </c>
      <c r="R22" s="1" t="s">
        <v>39</v>
      </c>
      <c r="S22" s="1" t="s">
        <v>39</v>
      </c>
      <c r="T22" s="1" t="str">
        <f t="shared" si="11"/>
        <v>WO</v>
      </c>
      <c r="U22" s="1" t="s">
        <v>40</v>
      </c>
      <c r="V22" s="1" t="s">
        <v>39</v>
      </c>
      <c r="W22" s="1" t="s">
        <v>39</v>
      </c>
      <c r="X22" s="1" t="s">
        <v>39</v>
      </c>
      <c r="Y22" s="1" t="s">
        <v>39</v>
      </c>
      <c r="Z22" s="1" t="s">
        <v>39</v>
      </c>
      <c r="AA22" s="1" t="str">
        <f t="shared" si="11"/>
        <v>WO</v>
      </c>
      <c r="AB22" s="1" t="s">
        <v>39</v>
      </c>
      <c r="AC22" s="1" t="s">
        <v>39</v>
      </c>
      <c r="AD22" s="1" t="s">
        <v>39</v>
      </c>
      <c r="AE22" s="1" t="s">
        <v>39</v>
      </c>
      <c r="AF22" s="1" t="s">
        <v>39</v>
      </c>
      <c r="AG22" s="1" t="s">
        <v>39</v>
      </c>
      <c r="AH22" s="1" t="str">
        <f t="shared" si="12"/>
        <v>WO</v>
      </c>
      <c r="AI22" s="1" t="s">
        <v>39</v>
      </c>
      <c r="AJ22" s="1" t="s">
        <v>39</v>
      </c>
      <c r="AK22" s="1" t="s">
        <v>40</v>
      </c>
      <c r="AL22" s="1" t="s">
        <v>39</v>
      </c>
      <c r="AM22" s="1" t="s">
        <v>39</v>
      </c>
      <c r="AN22" s="1" t="s">
        <v>39</v>
      </c>
      <c r="AO22" s="1" t="str">
        <f t="shared" si="12"/>
        <v>WO</v>
      </c>
      <c r="AP22" s="16" t="s">
        <v>39</v>
      </c>
      <c r="AQ22" s="33"/>
      <c r="AR22" s="35"/>
      <c r="AS22" s="4">
        <v>15</v>
      </c>
      <c r="AT22" s="4">
        <v>1015</v>
      </c>
      <c r="AU22" s="4" t="str">
        <f t="shared" si="2"/>
        <v>March</v>
      </c>
      <c r="AV22" s="4" t="s">
        <v>17</v>
      </c>
      <c r="AW22" s="15">
        <f t="shared" si="3"/>
        <v>24</v>
      </c>
      <c r="AX22" s="1">
        <f t="shared" si="4"/>
        <v>0</v>
      </c>
      <c r="AY22" s="1">
        <f t="shared" si="5"/>
        <v>2</v>
      </c>
      <c r="AZ22" s="1">
        <f t="shared" si="6"/>
        <v>5</v>
      </c>
      <c r="BA22" s="25">
        <f t="shared" si="7"/>
        <v>31</v>
      </c>
      <c r="BB22" s="25">
        <f>Marreport[[#This Row],[Days]]-Marreport[[#This Row],[Absent]]</f>
        <v>31</v>
      </c>
      <c r="BC22" s="26">
        <v>46000</v>
      </c>
      <c r="BD22" s="26">
        <f>Marreport[[#This Row],[Salary]]/Marreport[[#This Row],[Days]]</f>
        <v>1483.8709677419354</v>
      </c>
      <c r="BE22" s="26">
        <f>Marreport[[#This Row],[Per Day Salary]]*Marreport[[#This Row],[Absent]]</f>
        <v>0</v>
      </c>
      <c r="BF22" s="26">
        <f>Marreport[[#This Row],[Salary]]-Marreport[[#This Row],[Deduction]]</f>
        <v>46000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9"/>
        <v>5</v>
      </c>
      <c r="L23" s="1" t="s">
        <v>39</v>
      </c>
      <c r="M23" s="1" t="str">
        <f t="shared" si="11"/>
        <v>WO</v>
      </c>
      <c r="N23" s="1" t="s">
        <v>39</v>
      </c>
      <c r="O23" s="1" t="s">
        <v>39</v>
      </c>
      <c r="P23" s="1" t="s">
        <v>39</v>
      </c>
      <c r="Q23" s="1" t="s">
        <v>39</v>
      </c>
      <c r="R23" s="1" t="s">
        <v>39</v>
      </c>
      <c r="S23" s="1" t="s">
        <v>39</v>
      </c>
      <c r="T23" s="1" t="str">
        <f t="shared" si="11"/>
        <v>WO</v>
      </c>
      <c r="U23" s="1" t="s">
        <v>40</v>
      </c>
      <c r="V23" s="1" t="s">
        <v>39</v>
      </c>
      <c r="W23" s="1" t="s">
        <v>39</v>
      </c>
      <c r="X23" s="1" t="s">
        <v>39</v>
      </c>
      <c r="Y23" s="1" t="s">
        <v>39</v>
      </c>
      <c r="Z23" s="1" t="s">
        <v>39</v>
      </c>
      <c r="AA23" s="1" t="str">
        <f t="shared" si="11"/>
        <v>WO</v>
      </c>
      <c r="AB23" s="1" t="s">
        <v>39</v>
      </c>
      <c r="AC23" s="1" t="s">
        <v>39</v>
      </c>
      <c r="AD23" s="1" t="s">
        <v>39</v>
      </c>
      <c r="AE23" s="1" t="s">
        <v>39</v>
      </c>
      <c r="AF23" s="1" t="s">
        <v>39</v>
      </c>
      <c r="AG23" s="1" t="s">
        <v>39</v>
      </c>
      <c r="AH23" s="1" t="str">
        <f t="shared" si="12"/>
        <v>WO</v>
      </c>
      <c r="AI23" s="1" t="s">
        <v>39</v>
      </c>
      <c r="AJ23" s="1" t="s">
        <v>39</v>
      </c>
      <c r="AK23" s="1" t="s">
        <v>40</v>
      </c>
      <c r="AL23" s="1" t="s">
        <v>39</v>
      </c>
      <c r="AM23" s="1" t="s">
        <v>39</v>
      </c>
      <c r="AN23" s="1" t="s">
        <v>39</v>
      </c>
      <c r="AO23" s="1" t="str">
        <f t="shared" si="12"/>
        <v>WO</v>
      </c>
      <c r="AP23" s="16" t="s">
        <v>39</v>
      </c>
      <c r="AQ23" s="33"/>
      <c r="AR23" s="35"/>
      <c r="AS23" s="4">
        <v>16</v>
      </c>
      <c r="AT23" s="4">
        <v>1016</v>
      </c>
      <c r="AU23" s="4" t="str">
        <f t="shared" si="2"/>
        <v>March</v>
      </c>
      <c r="AV23" s="4" t="s">
        <v>18</v>
      </c>
      <c r="AW23" s="15">
        <f t="shared" si="3"/>
        <v>23</v>
      </c>
      <c r="AX23" s="1">
        <f t="shared" si="4"/>
        <v>1</v>
      </c>
      <c r="AY23" s="1">
        <f t="shared" si="5"/>
        <v>2</v>
      </c>
      <c r="AZ23" s="1">
        <f t="shared" si="6"/>
        <v>5</v>
      </c>
      <c r="BA23" s="25">
        <f t="shared" si="7"/>
        <v>31</v>
      </c>
      <c r="BB23" s="25">
        <f>Marreport[[#This Row],[Days]]-Marreport[[#This Row],[Absent]]</f>
        <v>30</v>
      </c>
      <c r="BC23" s="26">
        <v>52000</v>
      </c>
      <c r="BD23" s="26">
        <f>Marreport[[#This Row],[Salary]]/Marreport[[#This Row],[Days]]</f>
        <v>1677.4193548387098</v>
      </c>
      <c r="BE23" s="26">
        <f>Marreport[[#This Row],[Per Day Salary]]*Marreport[[#This Row],[Absent]]</f>
        <v>1677.4193548387098</v>
      </c>
      <c r="BF23" s="26">
        <f>Marreport[[#This Row],[Salary]]-Marreport[[#This Row],[Deduction]]</f>
        <v>50322.580645161288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9"/>
        <v>5</v>
      </c>
      <c r="L24" s="1" t="s">
        <v>39</v>
      </c>
      <c r="M24" s="1" t="str">
        <f t="shared" si="11"/>
        <v>WO</v>
      </c>
      <c r="N24" s="1" t="s">
        <v>39</v>
      </c>
      <c r="O24" s="1" t="s">
        <v>39</v>
      </c>
      <c r="P24" s="1" t="s">
        <v>39</v>
      </c>
      <c r="Q24" s="1" t="s">
        <v>39</v>
      </c>
      <c r="R24" s="1" t="s">
        <v>39</v>
      </c>
      <c r="S24" s="1" t="s">
        <v>39</v>
      </c>
      <c r="T24" s="1" t="str">
        <f t="shared" si="11"/>
        <v>WO</v>
      </c>
      <c r="U24" s="1" t="s">
        <v>40</v>
      </c>
      <c r="V24" s="1" t="s">
        <v>41</v>
      </c>
      <c r="W24" s="1" t="s">
        <v>39</v>
      </c>
      <c r="X24" s="1" t="s">
        <v>39</v>
      </c>
      <c r="Y24" s="1" t="s">
        <v>39</v>
      </c>
      <c r="Z24" s="1" t="s">
        <v>39</v>
      </c>
      <c r="AA24" s="1" t="str">
        <f t="shared" si="11"/>
        <v>WO</v>
      </c>
      <c r="AB24" s="1" t="s">
        <v>39</v>
      </c>
      <c r="AC24" s="1" t="s">
        <v>39</v>
      </c>
      <c r="AD24" s="1" t="s">
        <v>39</v>
      </c>
      <c r="AE24" s="1" t="s">
        <v>39</v>
      </c>
      <c r="AF24" s="1" t="s">
        <v>39</v>
      </c>
      <c r="AG24" s="1" t="s">
        <v>39</v>
      </c>
      <c r="AH24" s="1" t="str">
        <f t="shared" si="12"/>
        <v>WO</v>
      </c>
      <c r="AI24" s="1" t="s">
        <v>39</v>
      </c>
      <c r="AJ24" s="1" t="s">
        <v>39</v>
      </c>
      <c r="AK24" s="1" t="s">
        <v>40</v>
      </c>
      <c r="AL24" s="1" t="s">
        <v>39</v>
      </c>
      <c r="AM24" s="1" t="s">
        <v>39</v>
      </c>
      <c r="AN24" s="1" t="s">
        <v>39</v>
      </c>
      <c r="AO24" s="1" t="str">
        <f t="shared" si="12"/>
        <v>WO</v>
      </c>
      <c r="AP24" s="16" t="s">
        <v>39</v>
      </c>
      <c r="AQ24" s="33"/>
      <c r="AR24" s="35"/>
      <c r="AS24" s="4">
        <v>17</v>
      </c>
      <c r="AT24" s="4">
        <v>1017</v>
      </c>
      <c r="AU24" s="4" t="str">
        <f t="shared" si="2"/>
        <v>March</v>
      </c>
      <c r="AV24" s="4" t="s">
        <v>19</v>
      </c>
      <c r="AW24" s="15">
        <f t="shared" si="3"/>
        <v>24</v>
      </c>
      <c r="AX24" s="1">
        <f t="shared" si="4"/>
        <v>0</v>
      </c>
      <c r="AY24" s="1">
        <f t="shared" si="5"/>
        <v>2</v>
      </c>
      <c r="AZ24" s="1">
        <f t="shared" si="6"/>
        <v>5</v>
      </c>
      <c r="BA24" s="25">
        <f t="shared" si="7"/>
        <v>31</v>
      </c>
      <c r="BB24" s="25">
        <f>Marreport[[#This Row],[Days]]-Marreport[[#This Row],[Absent]]</f>
        <v>31</v>
      </c>
      <c r="BC24" s="26">
        <v>42000</v>
      </c>
      <c r="BD24" s="26">
        <f>Marreport[[#This Row],[Salary]]/Marreport[[#This Row],[Days]]</f>
        <v>1354.8387096774193</v>
      </c>
      <c r="BE24" s="26">
        <f>Marreport[[#This Row],[Per Day Salary]]*Marreport[[#This Row],[Absent]]</f>
        <v>0</v>
      </c>
      <c r="BF24" s="26">
        <f>Marreport[[#This Row],[Salary]]-Marreport[[#This Row],[Deduction]]</f>
        <v>42000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9"/>
        <v>5</v>
      </c>
      <c r="L25" s="1" t="s">
        <v>39</v>
      </c>
      <c r="M25" s="1" t="str">
        <f t="shared" si="11"/>
        <v>WO</v>
      </c>
      <c r="N25" s="1" t="s">
        <v>39</v>
      </c>
      <c r="O25" s="1" t="s">
        <v>39</v>
      </c>
      <c r="P25" s="1" t="s">
        <v>39</v>
      </c>
      <c r="Q25" s="1" t="s">
        <v>39</v>
      </c>
      <c r="R25" s="1" t="s">
        <v>39</v>
      </c>
      <c r="S25" s="1" t="s">
        <v>39</v>
      </c>
      <c r="T25" s="1" t="str">
        <f t="shared" si="11"/>
        <v>WO</v>
      </c>
      <c r="U25" s="1" t="s">
        <v>40</v>
      </c>
      <c r="V25" s="1" t="s">
        <v>39</v>
      </c>
      <c r="W25" s="1" t="s">
        <v>39</v>
      </c>
      <c r="X25" s="1" t="s">
        <v>39</v>
      </c>
      <c r="Y25" s="1" t="s">
        <v>39</v>
      </c>
      <c r="Z25" s="1" t="s">
        <v>39</v>
      </c>
      <c r="AA25" s="1" t="str">
        <f t="shared" si="11"/>
        <v>WO</v>
      </c>
      <c r="AB25" s="1" t="s">
        <v>39</v>
      </c>
      <c r="AC25" s="1" t="s">
        <v>39</v>
      </c>
      <c r="AD25" s="1" t="s">
        <v>39</v>
      </c>
      <c r="AE25" s="1" t="s">
        <v>39</v>
      </c>
      <c r="AF25" s="1" t="s">
        <v>39</v>
      </c>
      <c r="AG25" s="1" t="s">
        <v>39</v>
      </c>
      <c r="AH25" s="1" t="str">
        <f t="shared" si="12"/>
        <v>WO</v>
      </c>
      <c r="AI25" s="1" t="s">
        <v>39</v>
      </c>
      <c r="AJ25" s="1" t="s">
        <v>39</v>
      </c>
      <c r="AK25" s="1" t="s">
        <v>40</v>
      </c>
      <c r="AL25" s="1" t="s">
        <v>39</v>
      </c>
      <c r="AM25" s="1" t="s">
        <v>39</v>
      </c>
      <c r="AN25" s="1" t="s">
        <v>39</v>
      </c>
      <c r="AO25" s="1" t="str">
        <f t="shared" si="12"/>
        <v>WO</v>
      </c>
      <c r="AP25" s="16" t="s">
        <v>39</v>
      </c>
      <c r="AQ25" s="33"/>
      <c r="AR25" s="35"/>
      <c r="AS25" s="4">
        <v>18</v>
      </c>
      <c r="AT25" s="4">
        <v>1018</v>
      </c>
      <c r="AU25" s="4" t="str">
        <f t="shared" si="2"/>
        <v>March</v>
      </c>
      <c r="AV25" s="4" t="s">
        <v>20</v>
      </c>
      <c r="AW25" s="15">
        <f t="shared" si="3"/>
        <v>23</v>
      </c>
      <c r="AX25" s="1">
        <f t="shared" si="4"/>
        <v>1</v>
      </c>
      <c r="AY25" s="1">
        <f t="shared" si="5"/>
        <v>2</v>
      </c>
      <c r="AZ25" s="1">
        <f t="shared" si="6"/>
        <v>5</v>
      </c>
      <c r="BA25" s="25">
        <f t="shared" si="7"/>
        <v>31</v>
      </c>
      <c r="BB25" s="25">
        <f>Marreport[[#This Row],[Days]]-Marreport[[#This Row],[Absent]]</f>
        <v>30</v>
      </c>
      <c r="BC25" s="26">
        <v>62000</v>
      </c>
      <c r="BD25" s="26">
        <f>Marreport[[#This Row],[Salary]]/Marreport[[#This Row],[Days]]</f>
        <v>2000</v>
      </c>
      <c r="BE25" s="26">
        <f>Marreport[[#This Row],[Per Day Salary]]*Marreport[[#This Row],[Absent]]</f>
        <v>2000</v>
      </c>
      <c r="BF25" s="26">
        <f>Marreport[[#This Row],[Salary]]-Marreport[[#This Row],[Deduction]]</f>
        <v>60000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9"/>
        <v>5</v>
      </c>
      <c r="L26" s="1" t="s">
        <v>39</v>
      </c>
      <c r="M26" s="1" t="str">
        <f t="shared" si="11"/>
        <v>WO</v>
      </c>
      <c r="N26" s="1" t="s">
        <v>39</v>
      </c>
      <c r="O26" s="1" t="s">
        <v>39</v>
      </c>
      <c r="P26" s="1" t="s">
        <v>39</v>
      </c>
      <c r="Q26" s="1" t="s">
        <v>39</v>
      </c>
      <c r="R26" s="1" t="s">
        <v>39</v>
      </c>
      <c r="S26" s="1" t="s">
        <v>39</v>
      </c>
      <c r="T26" s="1" t="str">
        <f t="shared" si="11"/>
        <v>WO</v>
      </c>
      <c r="U26" s="1" t="s">
        <v>40</v>
      </c>
      <c r="V26" s="1" t="s">
        <v>39</v>
      </c>
      <c r="W26" s="1" t="s">
        <v>39</v>
      </c>
      <c r="X26" s="1" t="s">
        <v>39</v>
      </c>
      <c r="Y26" s="1" t="s">
        <v>39</v>
      </c>
      <c r="Z26" s="1" t="s">
        <v>39</v>
      </c>
      <c r="AA26" s="1" t="str">
        <f t="shared" si="11"/>
        <v>WO</v>
      </c>
      <c r="AB26" s="1" t="s">
        <v>39</v>
      </c>
      <c r="AC26" s="1" t="s">
        <v>39</v>
      </c>
      <c r="AD26" s="1" t="s">
        <v>39</v>
      </c>
      <c r="AE26" s="1" t="s">
        <v>41</v>
      </c>
      <c r="AF26" s="1" t="s">
        <v>39</v>
      </c>
      <c r="AG26" s="1" t="s">
        <v>39</v>
      </c>
      <c r="AH26" s="1" t="str">
        <f t="shared" si="12"/>
        <v>WO</v>
      </c>
      <c r="AI26" s="1" t="s">
        <v>39</v>
      </c>
      <c r="AJ26" s="1" t="s">
        <v>39</v>
      </c>
      <c r="AK26" s="1" t="s">
        <v>40</v>
      </c>
      <c r="AL26" s="1" t="s">
        <v>39</v>
      </c>
      <c r="AM26" s="1" t="s">
        <v>39</v>
      </c>
      <c r="AN26" s="1" t="s">
        <v>39</v>
      </c>
      <c r="AO26" s="1" t="str">
        <f t="shared" si="12"/>
        <v>WO</v>
      </c>
      <c r="AP26" s="16" t="s">
        <v>39</v>
      </c>
      <c r="AQ26" s="33"/>
      <c r="AR26" s="35"/>
      <c r="AS26" s="4">
        <v>19</v>
      </c>
      <c r="AT26" s="4">
        <v>1019</v>
      </c>
      <c r="AU26" s="4" t="str">
        <f t="shared" si="2"/>
        <v>March</v>
      </c>
      <c r="AV26" s="4" t="s">
        <v>21</v>
      </c>
      <c r="AW26" s="15">
        <f t="shared" si="3"/>
        <v>24</v>
      </c>
      <c r="AX26" s="1">
        <f t="shared" si="4"/>
        <v>0</v>
      </c>
      <c r="AY26" s="1">
        <f t="shared" si="5"/>
        <v>2</v>
      </c>
      <c r="AZ26" s="1">
        <f t="shared" si="6"/>
        <v>5</v>
      </c>
      <c r="BA26" s="25">
        <f t="shared" si="7"/>
        <v>31</v>
      </c>
      <c r="BB26" s="25">
        <f>Marreport[[#This Row],[Days]]-Marreport[[#This Row],[Absent]]</f>
        <v>31</v>
      </c>
      <c r="BC26" s="26">
        <v>41000</v>
      </c>
      <c r="BD26" s="26">
        <f>Marreport[[#This Row],[Salary]]/Marreport[[#This Row],[Days]]</f>
        <v>1322.5806451612902</v>
      </c>
      <c r="BE26" s="26">
        <f>Marreport[[#This Row],[Per Day Salary]]*Marreport[[#This Row],[Absent]]</f>
        <v>0</v>
      </c>
      <c r="BF26" s="26">
        <f>Marreport[[#This Row],[Salary]]-Marreport[[#This Row],[Deduction]]</f>
        <v>41000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9"/>
        <v>5</v>
      </c>
      <c r="L27" s="1" t="s">
        <v>39</v>
      </c>
      <c r="M27" s="1" t="str">
        <f t="shared" si="11"/>
        <v>WO</v>
      </c>
      <c r="N27" s="1" t="s">
        <v>39</v>
      </c>
      <c r="O27" s="1" t="s">
        <v>39</v>
      </c>
      <c r="P27" s="1" t="s">
        <v>39</v>
      </c>
      <c r="Q27" s="1" t="s">
        <v>39</v>
      </c>
      <c r="R27" s="1" t="s">
        <v>39</v>
      </c>
      <c r="S27" s="1" t="s">
        <v>39</v>
      </c>
      <c r="T27" s="1" t="str">
        <f t="shared" si="11"/>
        <v>WO</v>
      </c>
      <c r="U27" s="1" t="s">
        <v>40</v>
      </c>
      <c r="V27" s="1" t="s">
        <v>39</v>
      </c>
      <c r="W27" s="1" t="s">
        <v>39</v>
      </c>
      <c r="X27" s="1" t="s">
        <v>39</v>
      </c>
      <c r="Y27" s="1" t="s">
        <v>39</v>
      </c>
      <c r="Z27" s="1" t="s">
        <v>39</v>
      </c>
      <c r="AA27" s="1" t="str">
        <f t="shared" si="11"/>
        <v>WO</v>
      </c>
      <c r="AB27" s="1" t="s">
        <v>39</v>
      </c>
      <c r="AC27" s="1" t="s">
        <v>39</v>
      </c>
      <c r="AD27" s="1" t="s">
        <v>39</v>
      </c>
      <c r="AE27" s="1" t="s">
        <v>39</v>
      </c>
      <c r="AF27" s="1" t="s">
        <v>39</v>
      </c>
      <c r="AG27" s="1" t="s">
        <v>39</v>
      </c>
      <c r="AH27" s="1" t="str">
        <f t="shared" si="12"/>
        <v>WO</v>
      </c>
      <c r="AI27" s="1" t="s">
        <v>39</v>
      </c>
      <c r="AJ27" s="1" t="s">
        <v>39</v>
      </c>
      <c r="AK27" s="1" t="s">
        <v>40</v>
      </c>
      <c r="AL27" s="1" t="s">
        <v>39</v>
      </c>
      <c r="AM27" s="1" t="s">
        <v>39</v>
      </c>
      <c r="AN27" s="1" t="s">
        <v>39</v>
      </c>
      <c r="AO27" s="1" t="str">
        <f t="shared" si="12"/>
        <v>WO</v>
      </c>
      <c r="AP27" s="16" t="s">
        <v>39</v>
      </c>
      <c r="AQ27" s="33"/>
      <c r="AR27" s="35"/>
      <c r="AS27" s="7">
        <v>20</v>
      </c>
      <c r="AT27" s="7">
        <v>1020</v>
      </c>
      <c r="AU27" s="7" t="str">
        <f t="shared" si="2"/>
        <v>March</v>
      </c>
      <c r="AV27" s="7" t="s">
        <v>22</v>
      </c>
      <c r="AW27" s="17">
        <f t="shared" si="3"/>
        <v>23</v>
      </c>
      <c r="AX27" s="18">
        <f t="shared" si="4"/>
        <v>1</v>
      </c>
      <c r="AY27" s="18">
        <f t="shared" si="5"/>
        <v>2</v>
      </c>
      <c r="AZ27" s="18">
        <f t="shared" si="6"/>
        <v>5</v>
      </c>
      <c r="BA27" s="28">
        <f t="shared" si="7"/>
        <v>31</v>
      </c>
      <c r="BB27" s="28">
        <f>Marreport[[#This Row],[Days]]-Marreport[[#This Row],[Absent]]</f>
        <v>30</v>
      </c>
      <c r="BC27" s="29">
        <v>30000</v>
      </c>
      <c r="BD27" s="29">
        <f>Marreport[[#This Row],[Salary]]/Marreport[[#This Row],[Days]]</f>
        <v>967.74193548387098</v>
      </c>
      <c r="BE27" s="29">
        <f>Marreport[[#This Row],[Per Day Salary]]*Marreport[[#This Row],[Absent]]</f>
        <v>967.74193548387098</v>
      </c>
      <c r="BF27" s="29">
        <f>Marreport[[#This Row],[Salary]]-Marreport[[#This Row],[Deduction]]</f>
        <v>29032.258064516129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9"/>
        <v>5</v>
      </c>
      <c r="L28" s="18" t="s">
        <v>39</v>
      </c>
      <c r="M28" s="18" t="str">
        <f t="shared" si="11"/>
        <v>WO</v>
      </c>
      <c r="N28" s="18" t="s">
        <v>39</v>
      </c>
      <c r="O28" s="18" t="s">
        <v>39</v>
      </c>
      <c r="P28" s="18" t="s">
        <v>39</v>
      </c>
      <c r="Q28" s="18" t="s">
        <v>39</v>
      </c>
      <c r="R28" s="18" t="s">
        <v>39</v>
      </c>
      <c r="S28" s="18" t="s">
        <v>39</v>
      </c>
      <c r="T28" s="18" t="str">
        <f t="shared" si="11"/>
        <v>WO</v>
      </c>
      <c r="U28" s="18" t="s">
        <v>40</v>
      </c>
      <c r="V28" s="18" t="s">
        <v>39</v>
      </c>
      <c r="W28" s="18" t="s">
        <v>39</v>
      </c>
      <c r="X28" s="18" t="s">
        <v>39</v>
      </c>
      <c r="Y28" s="18" t="s">
        <v>39</v>
      </c>
      <c r="Z28" s="18" t="s">
        <v>39</v>
      </c>
      <c r="AA28" s="18" t="str">
        <f t="shared" si="11"/>
        <v>WO</v>
      </c>
      <c r="AB28" s="18" t="s">
        <v>39</v>
      </c>
      <c r="AC28" s="18" t="s">
        <v>39</v>
      </c>
      <c r="AD28" s="18" t="s">
        <v>39</v>
      </c>
      <c r="AE28" s="18" t="s">
        <v>39</v>
      </c>
      <c r="AF28" s="18" t="s">
        <v>39</v>
      </c>
      <c r="AG28" s="18" t="s">
        <v>39</v>
      </c>
      <c r="AH28" s="18" t="str">
        <f t="shared" si="12"/>
        <v>WO</v>
      </c>
      <c r="AI28" s="18" t="s">
        <v>39</v>
      </c>
      <c r="AJ28" s="18" t="s">
        <v>39</v>
      </c>
      <c r="AK28" s="18" t="s">
        <v>40</v>
      </c>
      <c r="AL28" s="18" t="s">
        <v>39</v>
      </c>
      <c r="AM28" s="18" t="s">
        <v>41</v>
      </c>
      <c r="AN28" s="18" t="s">
        <v>39</v>
      </c>
      <c r="AO28" s="18" t="str">
        <f t="shared" si="12"/>
        <v>WO</v>
      </c>
      <c r="AP28" s="19" t="s">
        <v>39</v>
      </c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39" priority="1" operator="containsText" text="L">
      <formula>NOT(ISERROR(SEARCH("L",L9)))</formula>
    </cfRule>
    <cfRule type="containsText" dxfId="38" priority="2" operator="containsText" text="A">
      <formula>NOT(ISERROR(SEARCH("A",L9)))</formula>
    </cfRule>
    <cfRule type="containsText" dxfId="37" priority="3" operator="containsText" text="P">
      <formula>NOT(ISERROR(SEARCH("P",L9)))</formula>
    </cfRule>
    <cfRule type="containsText" dxfId="36" priority="4" operator="containsText" text="WO">
      <formula>NOT(ISERROR(SEARCH("WO",L9)))</formula>
    </cfRule>
  </conditionalFormatting>
  <dataValidations count="1">
    <dataValidation type="list" allowBlank="1" showInputMessage="1" showErrorMessage="1" sqref="L9:L28 N9:S28 AP9:AP28 AB9:AG28 U9:Z28 AI9:AN28" xr:uid="{10EC43AC-169F-4FC0-97E8-5E5029FEA527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2A6AB6F-3B0A-4F42-BDB0-961F46D1743C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4AAFF575-85BE-4F50-BC93-7B5D9AECBA0D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Mar!AW8:AZ8</xm:f>
              <xm:sqref>BG8</xm:sqref>
            </x14:sparkline>
            <x14:sparkline>
              <xm:f>Mar!AW9:AZ9</xm:f>
              <xm:sqref>BG9</xm:sqref>
            </x14:sparkline>
            <x14:sparkline>
              <xm:f>Mar!AW10:AZ10</xm:f>
              <xm:sqref>BG10</xm:sqref>
            </x14:sparkline>
            <x14:sparkline>
              <xm:f>Mar!AW11:AZ11</xm:f>
              <xm:sqref>BG11</xm:sqref>
            </x14:sparkline>
            <x14:sparkline>
              <xm:f>Mar!AW12:AZ12</xm:f>
              <xm:sqref>BG12</xm:sqref>
            </x14:sparkline>
            <x14:sparkline>
              <xm:f>Mar!AW13:AZ13</xm:f>
              <xm:sqref>BG13</xm:sqref>
            </x14:sparkline>
            <x14:sparkline>
              <xm:f>Mar!AW14:AZ14</xm:f>
              <xm:sqref>BG14</xm:sqref>
            </x14:sparkline>
            <x14:sparkline>
              <xm:f>Mar!AW15:AZ15</xm:f>
              <xm:sqref>BG15</xm:sqref>
            </x14:sparkline>
            <x14:sparkline>
              <xm:f>Mar!AW16:AZ16</xm:f>
              <xm:sqref>BG16</xm:sqref>
            </x14:sparkline>
            <x14:sparkline>
              <xm:f>Mar!AW17:AZ17</xm:f>
              <xm:sqref>BG17</xm:sqref>
            </x14:sparkline>
            <x14:sparkline>
              <xm:f>Mar!AW18:AZ18</xm:f>
              <xm:sqref>BG18</xm:sqref>
            </x14:sparkline>
            <x14:sparkline>
              <xm:f>Mar!AW19:AZ19</xm:f>
              <xm:sqref>BG19</xm:sqref>
            </x14:sparkline>
            <x14:sparkline>
              <xm:f>Mar!AW20:AZ20</xm:f>
              <xm:sqref>BG20</xm:sqref>
            </x14:sparkline>
            <x14:sparkline>
              <xm:f>Mar!AW21:AZ21</xm:f>
              <xm:sqref>BG21</xm:sqref>
            </x14:sparkline>
            <x14:sparkline>
              <xm:f>Mar!AW22:AZ22</xm:f>
              <xm:sqref>BG22</xm:sqref>
            </x14:sparkline>
            <x14:sparkline>
              <xm:f>Mar!AW23:AZ23</xm:f>
              <xm:sqref>BG23</xm:sqref>
            </x14:sparkline>
            <x14:sparkline>
              <xm:f>Mar!AW24:AZ24</xm:f>
              <xm:sqref>BG24</xm:sqref>
            </x14:sparkline>
            <x14:sparkline>
              <xm:f>Mar!AW25:AZ25</xm:f>
              <xm:sqref>BG25</xm:sqref>
            </x14:sparkline>
            <x14:sparkline>
              <xm:f>Mar!AW26:AZ26</xm:f>
              <xm:sqref>BG26</xm:sqref>
            </x14:sparkline>
            <x14:sparkline>
              <xm:f>Mar!AW27:AZ27</xm:f>
              <xm:sqref>BG27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7877D-8464-4608-9247-3CFF2766B5B4}">
  <dimension ref="A1:CZ2009"/>
  <sheetViews>
    <sheetView zoomScale="55" zoomScaleNormal="55" workbookViewId="0">
      <selection activeCell="AU15" sqref="AU15"/>
    </sheetView>
  </sheetViews>
  <sheetFormatPr defaultRowHeight="14.4" x14ac:dyDescent="0.3"/>
  <cols>
    <col min="8" max="8" width="9" bestFit="1" customWidth="1"/>
    <col min="9" max="9" width="11.44140625" bestFit="1" customWidth="1"/>
    <col min="10" max="10" width="14.88671875" customWidth="1"/>
    <col min="11" max="11" width="9" bestFit="1" customWidth="1"/>
    <col min="12" max="12" width="5.33203125" bestFit="1" customWidth="1"/>
    <col min="13" max="13" width="9.6640625" bestFit="1" customWidth="1"/>
    <col min="14" max="14" width="3.6640625" bestFit="1" customWidth="1"/>
    <col min="15" max="15" width="4" bestFit="1" customWidth="1"/>
    <col min="16" max="16" width="4.44140625" bestFit="1" customWidth="1"/>
    <col min="17" max="17" width="5.33203125" bestFit="1" customWidth="1"/>
    <col min="18" max="18" width="4.33203125" bestFit="1" customWidth="1"/>
    <col min="19" max="19" width="5.33203125" bestFit="1" customWidth="1"/>
    <col min="20" max="20" width="4.44140625" bestFit="1" customWidth="1"/>
    <col min="21" max="21" width="3.6640625" bestFit="1" customWidth="1"/>
    <col min="22" max="22" width="4" bestFit="1" customWidth="1"/>
    <col min="23" max="23" width="4.44140625" bestFit="1" customWidth="1"/>
    <col min="24" max="24" width="5.33203125" bestFit="1" customWidth="1"/>
    <col min="25" max="25" width="4.33203125" bestFit="1" customWidth="1"/>
    <col min="26" max="26" width="5.33203125" bestFit="1" customWidth="1"/>
    <col min="27" max="27" width="4.44140625" bestFit="1" customWidth="1"/>
    <col min="28" max="28" width="3.6640625" bestFit="1" customWidth="1"/>
    <col min="29" max="29" width="4" bestFit="1" customWidth="1"/>
    <col min="30" max="30" width="4.44140625" bestFit="1" customWidth="1"/>
    <col min="31" max="31" width="5.33203125" bestFit="1" customWidth="1"/>
    <col min="32" max="32" width="4.33203125" bestFit="1" customWidth="1"/>
    <col min="33" max="33" width="5.33203125" bestFit="1" customWidth="1"/>
    <col min="34" max="34" width="4.44140625" bestFit="1" customWidth="1"/>
    <col min="35" max="35" width="3.5546875" bestFit="1" customWidth="1"/>
    <col min="36" max="36" width="3.88671875" bestFit="1" customWidth="1"/>
    <col min="37" max="37" width="4.33203125" bestFit="1" customWidth="1"/>
    <col min="38" max="38" width="5.21875" bestFit="1" customWidth="1"/>
    <col min="39" max="39" width="4.21875" bestFit="1" customWidth="1"/>
    <col min="40" max="40" width="5.21875" bestFit="1" customWidth="1"/>
    <col min="41" max="41" width="4.33203125" bestFit="1" customWidth="1"/>
    <col min="42" max="42" width="3.5546875" bestFit="1" customWidth="1"/>
    <col min="45" max="45" width="7.21875" customWidth="1"/>
    <col min="46" max="47" width="13.33203125" customWidth="1"/>
    <col min="48" max="48" width="16.44140625" customWidth="1"/>
    <col min="49" max="49" width="7.44140625" style="1" bestFit="1" customWidth="1"/>
    <col min="50" max="50" width="6.88671875" style="1" bestFit="1" customWidth="1"/>
    <col min="51" max="51" width="5.88671875" style="1" bestFit="1" customWidth="1"/>
    <col min="52" max="52" width="8.21875" style="1" bestFit="1" customWidth="1"/>
    <col min="53" max="53" width="5.109375" style="1" bestFit="1" customWidth="1"/>
    <col min="54" max="54" width="9.33203125" style="1" bestFit="1" customWidth="1"/>
    <col min="55" max="55" width="11.5546875" bestFit="1" customWidth="1"/>
    <col min="56" max="56" width="13" bestFit="1" customWidth="1"/>
    <col min="57" max="57" width="11.6640625" customWidth="1"/>
    <col min="58" max="58" width="12.44140625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45748</v>
      </c>
      <c r="J5" s="40">
        <f>DATEDIF($I$5,$M$5,"D")+1</f>
        <v>30</v>
      </c>
      <c r="K5" s="41" t="str">
        <f>TEXT(I5,"MMMM")</f>
        <v>April</v>
      </c>
      <c r="L5" s="38" t="s">
        <v>27</v>
      </c>
      <c r="M5" s="42">
        <f>EOMONTH(I5,0)</f>
        <v>45777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Tue</v>
      </c>
      <c r="M7" s="13" t="str">
        <f t="shared" ref="M7:AP7" si="0">TEXT(M8,"DDD")</f>
        <v>Wed</v>
      </c>
      <c r="N7" s="13" t="str">
        <f t="shared" si="0"/>
        <v>Thu</v>
      </c>
      <c r="O7" s="13" t="str">
        <f t="shared" si="0"/>
        <v>Fri</v>
      </c>
      <c r="P7" s="13" t="str">
        <f t="shared" si="0"/>
        <v>Sat</v>
      </c>
      <c r="Q7" s="13" t="str">
        <f t="shared" si="0"/>
        <v>Sun</v>
      </c>
      <c r="R7" s="13" t="str">
        <f t="shared" si="0"/>
        <v>Mon</v>
      </c>
      <c r="S7" s="13" t="str">
        <f t="shared" si="0"/>
        <v>Tue</v>
      </c>
      <c r="T7" s="13" t="str">
        <f t="shared" si="0"/>
        <v>Wed</v>
      </c>
      <c r="U7" s="13" t="str">
        <f t="shared" si="0"/>
        <v>Thu</v>
      </c>
      <c r="V7" s="13" t="str">
        <f t="shared" si="0"/>
        <v>Fri</v>
      </c>
      <c r="W7" s="13" t="str">
        <f t="shared" si="0"/>
        <v>Sat</v>
      </c>
      <c r="X7" s="13" t="str">
        <f t="shared" si="0"/>
        <v>Sun</v>
      </c>
      <c r="Y7" s="13" t="str">
        <f t="shared" si="0"/>
        <v>Mon</v>
      </c>
      <c r="Z7" s="13" t="str">
        <f t="shared" si="0"/>
        <v>Tue</v>
      </c>
      <c r="AA7" s="13" t="str">
        <f t="shared" si="0"/>
        <v>Wed</v>
      </c>
      <c r="AB7" s="13" t="str">
        <f t="shared" si="0"/>
        <v>Thu</v>
      </c>
      <c r="AC7" s="13" t="str">
        <f t="shared" si="0"/>
        <v>Fri</v>
      </c>
      <c r="AD7" s="13" t="str">
        <f t="shared" si="0"/>
        <v>Sat</v>
      </c>
      <c r="AE7" s="13" t="str">
        <f t="shared" si="0"/>
        <v>Sun</v>
      </c>
      <c r="AF7" s="13" t="str">
        <f t="shared" si="0"/>
        <v>Mon</v>
      </c>
      <c r="AG7" s="13" t="str">
        <f t="shared" si="0"/>
        <v>Tue</v>
      </c>
      <c r="AH7" s="13" t="str">
        <f t="shared" si="0"/>
        <v>Wed</v>
      </c>
      <c r="AI7" s="13" t="str">
        <f t="shared" si="0"/>
        <v>Thu</v>
      </c>
      <c r="AJ7" s="13" t="str">
        <f t="shared" si="0"/>
        <v>Fri</v>
      </c>
      <c r="AK7" s="13" t="str">
        <f t="shared" si="0"/>
        <v>Sat</v>
      </c>
      <c r="AL7" s="13" t="str">
        <f t="shared" si="0"/>
        <v>Sun</v>
      </c>
      <c r="AM7" s="13" t="str">
        <f t="shared" si="0"/>
        <v>Mon</v>
      </c>
      <c r="AN7" s="13" t="str">
        <f t="shared" si="0"/>
        <v>Tue</v>
      </c>
      <c r="AO7" s="13" t="str">
        <f t="shared" si="0"/>
        <v>Wed</v>
      </c>
      <c r="AP7" s="14" t="str">
        <f t="shared" si="0"/>
        <v/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45748</v>
      </c>
      <c r="M8" s="37">
        <f>IF(L8&lt;$M$5,L8+1,"")</f>
        <v>45749</v>
      </c>
      <c r="N8" s="37">
        <f t="shared" ref="N8:AQ8" si="1">IF(M8&lt;$M$5,M8+1,"")</f>
        <v>45750</v>
      </c>
      <c r="O8" s="37">
        <f t="shared" si="1"/>
        <v>45751</v>
      </c>
      <c r="P8" s="37">
        <f t="shared" si="1"/>
        <v>45752</v>
      </c>
      <c r="Q8" s="37">
        <f t="shared" si="1"/>
        <v>45753</v>
      </c>
      <c r="R8" s="37">
        <f t="shared" si="1"/>
        <v>45754</v>
      </c>
      <c r="S8" s="37">
        <f t="shared" si="1"/>
        <v>45755</v>
      </c>
      <c r="T8" s="37">
        <f t="shared" si="1"/>
        <v>45756</v>
      </c>
      <c r="U8" s="37">
        <f t="shared" si="1"/>
        <v>45757</v>
      </c>
      <c r="V8" s="37">
        <f t="shared" si="1"/>
        <v>45758</v>
      </c>
      <c r="W8" s="37">
        <f t="shared" si="1"/>
        <v>45759</v>
      </c>
      <c r="X8" s="37">
        <f t="shared" si="1"/>
        <v>45760</v>
      </c>
      <c r="Y8" s="37">
        <f t="shared" si="1"/>
        <v>45761</v>
      </c>
      <c r="Z8" s="37">
        <f t="shared" si="1"/>
        <v>45762</v>
      </c>
      <c r="AA8" s="37">
        <f t="shared" si="1"/>
        <v>45763</v>
      </c>
      <c r="AB8" s="37">
        <f t="shared" si="1"/>
        <v>45764</v>
      </c>
      <c r="AC8" s="37">
        <f t="shared" si="1"/>
        <v>45765</v>
      </c>
      <c r="AD8" s="37">
        <f t="shared" si="1"/>
        <v>45766</v>
      </c>
      <c r="AE8" s="37">
        <f t="shared" si="1"/>
        <v>45767</v>
      </c>
      <c r="AF8" s="37">
        <f t="shared" si="1"/>
        <v>45768</v>
      </c>
      <c r="AG8" s="37">
        <f t="shared" si="1"/>
        <v>45769</v>
      </c>
      <c r="AH8" s="37">
        <f t="shared" si="1"/>
        <v>45770</v>
      </c>
      <c r="AI8" s="37">
        <f t="shared" si="1"/>
        <v>45771</v>
      </c>
      <c r="AJ8" s="37">
        <f t="shared" si="1"/>
        <v>45772</v>
      </c>
      <c r="AK8" s="37">
        <f t="shared" si="1"/>
        <v>45773</v>
      </c>
      <c r="AL8" s="37">
        <f t="shared" si="1"/>
        <v>45774</v>
      </c>
      <c r="AM8" s="37">
        <f t="shared" si="1"/>
        <v>45775</v>
      </c>
      <c r="AN8" s="37">
        <f t="shared" si="1"/>
        <v>45776</v>
      </c>
      <c r="AO8" s="37">
        <f t="shared" si="1"/>
        <v>45777</v>
      </c>
      <c r="AP8" s="21" t="str">
        <f t="shared" si="1"/>
        <v/>
      </c>
      <c r="AQ8" s="34" t="str">
        <f t="shared" si="1"/>
        <v/>
      </c>
      <c r="AR8" s="35"/>
      <c r="AS8" s="4">
        <v>1</v>
      </c>
      <c r="AT8" s="4">
        <v>1001</v>
      </c>
      <c r="AU8" s="4" t="str">
        <f t="shared" ref="AU8:AU27" si="2">$K$5</f>
        <v>April</v>
      </c>
      <c r="AV8" s="4" t="s">
        <v>3</v>
      </c>
      <c r="AW8" s="15">
        <f t="shared" ref="AW8:AW27" si="3">COUNTIF($L9:$AP9,"P")</f>
        <v>25</v>
      </c>
      <c r="AX8" s="1">
        <f t="shared" ref="AX8:AX27" si="4">COUNTIF($L9:$AP9,"A")</f>
        <v>0</v>
      </c>
      <c r="AY8" s="1">
        <f t="shared" ref="AY8:AY27" si="5">COUNTIF($L9:$AP9,"L")</f>
        <v>1</v>
      </c>
      <c r="AZ8" s="1">
        <f t="shared" ref="AZ8:AZ27" si="6">$K$9</f>
        <v>4</v>
      </c>
      <c r="BA8" s="25">
        <f t="shared" ref="BA8:BA27" si="7">$J$5</f>
        <v>30</v>
      </c>
      <c r="BB8" s="25">
        <f>Apreport[[#This Row],[Days]]-Apreport[[#This Row],[Absent]]</f>
        <v>30</v>
      </c>
      <c r="BC8" s="26">
        <v>10000</v>
      </c>
      <c r="BD8" s="26">
        <f>Apreport[[#This Row],[Salary]]/Apreport[[#This Row],[Days]]</f>
        <v>333.33333333333331</v>
      </c>
      <c r="BE8" s="26">
        <f>Apreport[[#This Row],[Per Day Salary]]*Apreport[[#This Row],[Absent]]</f>
        <v>0</v>
      </c>
      <c r="BF8" s="26">
        <f>Apreport[[#This Row],[Salary]]-Apreport[[#This Row],[Deduction]]</f>
        <v>10000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>COUNTIF($L$7:$AP$7,"Sun")</f>
        <v>4</v>
      </c>
      <c r="L9" s="1" t="s">
        <v>39</v>
      </c>
      <c r="M9" s="1" t="s">
        <v>40</v>
      </c>
      <c r="N9" s="1" t="s">
        <v>39</v>
      </c>
      <c r="O9" s="1" t="s">
        <v>39</v>
      </c>
      <c r="P9" s="1" t="s">
        <v>39</v>
      </c>
      <c r="Q9" s="1" t="str">
        <f t="shared" ref="Q9:AL17" si="8">IF(Q$7 = "Sun","WO","")</f>
        <v>WO</v>
      </c>
      <c r="R9" s="1" t="s">
        <v>39</v>
      </c>
      <c r="S9" s="1" t="s">
        <v>39</v>
      </c>
      <c r="T9" s="1" t="s">
        <v>39</v>
      </c>
      <c r="U9" s="1" t="s">
        <v>39</v>
      </c>
      <c r="V9" s="1" t="s">
        <v>39</v>
      </c>
      <c r="W9" s="1" t="s">
        <v>39</v>
      </c>
      <c r="X9" s="1" t="str">
        <f t="shared" si="8"/>
        <v>WO</v>
      </c>
      <c r="Y9" s="1" t="s">
        <v>39</v>
      </c>
      <c r="Z9" s="1" t="s">
        <v>39</v>
      </c>
      <c r="AA9" s="1" t="s">
        <v>39</v>
      </c>
      <c r="AB9" s="1" t="s">
        <v>39</v>
      </c>
      <c r="AC9" s="1" t="s">
        <v>39</v>
      </c>
      <c r="AD9" s="1" t="s">
        <v>39</v>
      </c>
      <c r="AE9" s="1" t="str">
        <f t="shared" si="8"/>
        <v>WO</v>
      </c>
      <c r="AF9" s="1" t="s">
        <v>39</v>
      </c>
      <c r="AG9" s="1" t="s">
        <v>39</v>
      </c>
      <c r="AH9" s="1" t="s">
        <v>39</v>
      </c>
      <c r="AI9" s="1" t="s">
        <v>39</v>
      </c>
      <c r="AJ9" s="1" t="s">
        <v>39</v>
      </c>
      <c r="AK9" s="1" t="s">
        <v>39</v>
      </c>
      <c r="AL9" s="1" t="str">
        <f t="shared" si="8"/>
        <v>WO</v>
      </c>
      <c r="AM9" s="1" t="s">
        <v>39</v>
      </c>
      <c r="AN9" s="1" t="s">
        <v>39</v>
      </c>
      <c r="AO9" s="1" t="s">
        <v>39</v>
      </c>
      <c r="AP9" s="16"/>
      <c r="AQ9" s="33"/>
      <c r="AR9" s="35"/>
      <c r="AS9" s="4">
        <v>2</v>
      </c>
      <c r="AT9" s="4">
        <v>1002</v>
      </c>
      <c r="AU9" s="4" t="str">
        <f t="shared" si="2"/>
        <v>April</v>
      </c>
      <c r="AV9" s="4" t="s">
        <v>4</v>
      </c>
      <c r="AW9" s="15">
        <f t="shared" si="3"/>
        <v>24</v>
      </c>
      <c r="AX9" s="1">
        <f t="shared" si="4"/>
        <v>1</v>
      </c>
      <c r="AY9" s="1">
        <f t="shared" si="5"/>
        <v>1</v>
      </c>
      <c r="AZ9" s="1">
        <f t="shared" si="6"/>
        <v>4</v>
      </c>
      <c r="BA9" s="25">
        <f t="shared" si="7"/>
        <v>30</v>
      </c>
      <c r="BB9" s="25">
        <f>Apreport[[#This Row],[Days]]-Apreport[[#This Row],[Absent]]</f>
        <v>29</v>
      </c>
      <c r="BC9" s="26">
        <v>20000</v>
      </c>
      <c r="BD9" s="26">
        <f>Apreport[[#This Row],[Salary]]/Apreport[[#This Row],[Days]]</f>
        <v>666.66666666666663</v>
      </c>
      <c r="BE9" s="26">
        <f>Apreport[[#This Row],[Per Day Salary]]*Apreport[[#This Row],[Absent]]</f>
        <v>666.66666666666663</v>
      </c>
      <c r="BF9" s="26">
        <f>Apreport[[#This Row],[Salary]]-Apreport[[#This Row],[Deduction]]</f>
        <v>19333.333333333332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ref="K10:K28" si="9">COUNTIF($L$7:$AP$7,"Sun")</f>
        <v>4</v>
      </c>
      <c r="L10" s="1" t="s">
        <v>39</v>
      </c>
      <c r="M10" s="1" t="s">
        <v>40</v>
      </c>
      <c r="N10" s="1" t="s">
        <v>39</v>
      </c>
      <c r="O10" s="1" t="s">
        <v>39</v>
      </c>
      <c r="P10" s="1" t="s">
        <v>39</v>
      </c>
      <c r="Q10" s="1" t="str">
        <f t="shared" si="8"/>
        <v>WO</v>
      </c>
      <c r="R10" s="1" t="s">
        <v>39</v>
      </c>
      <c r="S10" s="1" t="s">
        <v>39</v>
      </c>
      <c r="T10" s="1" t="s">
        <v>39</v>
      </c>
      <c r="U10" s="1" t="s">
        <v>39</v>
      </c>
      <c r="V10" s="1" t="s">
        <v>39</v>
      </c>
      <c r="W10" s="1" t="s">
        <v>39</v>
      </c>
      <c r="X10" s="1" t="str">
        <f t="shared" si="8"/>
        <v>WO</v>
      </c>
      <c r="Y10" s="1" t="s">
        <v>39</v>
      </c>
      <c r="Z10" s="1" t="s">
        <v>39</v>
      </c>
      <c r="AA10" s="1" t="s">
        <v>39</v>
      </c>
      <c r="AB10" s="1" t="s">
        <v>39</v>
      </c>
      <c r="AC10" s="1" t="s">
        <v>39</v>
      </c>
      <c r="AD10" s="1" t="s">
        <v>39</v>
      </c>
      <c r="AE10" s="1" t="str">
        <f t="shared" si="8"/>
        <v>WO</v>
      </c>
      <c r="AF10" s="1" t="s">
        <v>39</v>
      </c>
      <c r="AG10" s="1" t="s">
        <v>41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tr">
        <f t="shared" si="8"/>
        <v>WO</v>
      </c>
      <c r="AM10" s="1" t="s">
        <v>39</v>
      </c>
      <c r="AN10" s="1" t="s">
        <v>39</v>
      </c>
      <c r="AO10" s="1" t="s">
        <v>39</v>
      </c>
      <c r="AP10" s="16"/>
      <c r="AQ10" s="33"/>
      <c r="AR10" s="35"/>
      <c r="AS10" s="4">
        <v>3</v>
      </c>
      <c r="AT10" s="4">
        <v>1003</v>
      </c>
      <c r="AU10" s="4" t="str">
        <f t="shared" si="2"/>
        <v>April</v>
      </c>
      <c r="AV10" s="4" t="s">
        <v>5</v>
      </c>
      <c r="AW10" s="15">
        <f t="shared" si="3"/>
        <v>25</v>
      </c>
      <c r="AX10" s="1">
        <f t="shared" si="4"/>
        <v>0</v>
      </c>
      <c r="AY10" s="1">
        <f t="shared" si="5"/>
        <v>1</v>
      </c>
      <c r="AZ10" s="1">
        <f t="shared" si="6"/>
        <v>4</v>
      </c>
      <c r="BA10" s="25">
        <f t="shared" si="7"/>
        <v>30</v>
      </c>
      <c r="BB10" s="25">
        <f>Apreport[[#This Row],[Days]]-Apreport[[#This Row],[Absent]]</f>
        <v>30</v>
      </c>
      <c r="BC10" s="26">
        <v>25000</v>
      </c>
      <c r="BD10" s="26">
        <f>Apreport[[#This Row],[Salary]]/Apreport[[#This Row],[Days]]</f>
        <v>833.33333333333337</v>
      </c>
      <c r="BE10" s="26">
        <f>Apreport[[#This Row],[Per Day Salary]]*Apreport[[#This Row],[Absent]]</f>
        <v>0</v>
      </c>
      <c r="BF10" s="26">
        <f>Apreport[[#This Row],[Salary]]-Apreport[[#This Row],[Deduction]]</f>
        <v>25000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9"/>
        <v>4</v>
      </c>
      <c r="L11" s="1" t="s">
        <v>39</v>
      </c>
      <c r="M11" s="1" t="s">
        <v>40</v>
      </c>
      <c r="N11" s="1" t="s">
        <v>39</v>
      </c>
      <c r="O11" s="1" t="s">
        <v>39</v>
      </c>
      <c r="P11" s="1" t="s">
        <v>39</v>
      </c>
      <c r="Q11" s="1" t="str">
        <f t="shared" si="8"/>
        <v>WO</v>
      </c>
      <c r="R11" s="1" t="s">
        <v>39</v>
      </c>
      <c r="S11" s="1" t="s">
        <v>39</v>
      </c>
      <c r="T11" s="1" t="s">
        <v>39</v>
      </c>
      <c r="U11" s="1" t="s">
        <v>39</v>
      </c>
      <c r="V11" s="1" t="s">
        <v>39</v>
      </c>
      <c r="W11" s="1" t="s">
        <v>39</v>
      </c>
      <c r="X11" s="1" t="str">
        <f t="shared" si="8"/>
        <v>WO</v>
      </c>
      <c r="Y11" s="1" t="s">
        <v>39</v>
      </c>
      <c r="Z11" s="1" t="s">
        <v>39</v>
      </c>
      <c r="AA11" s="1" t="s">
        <v>39</v>
      </c>
      <c r="AB11" s="1" t="s">
        <v>39</v>
      </c>
      <c r="AC11" s="1" t="s">
        <v>39</v>
      </c>
      <c r="AD11" s="1" t="s">
        <v>39</v>
      </c>
      <c r="AE11" s="1" t="str">
        <f t="shared" si="8"/>
        <v>WO</v>
      </c>
      <c r="AF11" s="1" t="s">
        <v>39</v>
      </c>
      <c r="AG11" s="1" t="s">
        <v>39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tr">
        <f t="shared" si="8"/>
        <v>WO</v>
      </c>
      <c r="AM11" s="1" t="s">
        <v>39</v>
      </c>
      <c r="AN11" s="1" t="s">
        <v>39</v>
      </c>
      <c r="AO11" s="1" t="s">
        <v>39</v>
      </c>
      <c r="AP11" s="16"/>
      <c r="AQ11" s="33"/>
      <c r="AR11" s="35"/>
      <c r="AS11" s="4">
        <v>4</v>
      </c>
      <c r="AT11" s="4">
        <v>1004</v>
      </c>
      <c r="AU11" s="4" t="str">
        <f t="shared" si="2"/>
        <v>April</v>
      </c>
      <c r="AV11" s="4" t="s">
        <v>6</v>
      </c>
      <c r="AW11" s="15">
        <f t="shared" si="3"/>
        <v>24</v>
      </c>
      <c r="AX11" s="1">
        <f t="shared" si="4"/>
        <v>1</v>
      </c>
      <c r="AY11" s="1">
        <f t="shared" si="5"/>
        <v>1</v>
      </c>
      <c r="AZ11" s="1">
        <f t="shared" si="6"/>
        <v>4</v>
      </c>
      <c r="BA11" s="25">
        <f t="shared" si="7"/>
        <v>30</v>
      </c>
      <c r="BB11" s="25">
        <f>Apreport[[#This Row],[Days]]-Apreport[[#This Row],[Absent]]</f>
        <v>29</v>
      </c>
      <c r="BC11" s="26">
        <v>30000</v>
      </c>
      <c r="BD11" s="26">
        <f>Apreport[[#This Row],[Salary]]/Apreport[[#This Row],[Days]]</f>
        <v>1000</v>
      </c>
      <c r="BE11" s="26">
        <f>Apreport[[#This Row],[Per Day Salary]]*Apreport[[#This Row],[Absent]]</f>
        <v>1000</v>
      </c>
      <c r="BF11" s="26">
        <f>Apreport[[#This Row],[Salary]]-Apreport[[#This Row],[Deduction]]</f>
        <v>29000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9"/>
        <v>4</v>
      </c>
      <c r="L12" s="1" t="s">
        <v>39</v>
      </c>
      <c r="M12" s="1" t="s">
        <v>40</v>
      </c>
      <c r="N12" s="1" t="s">
        <v>39</v>
      </c>
      <c r="O12" s="1" t="s">
        <v>39</v>
      </c>
      <c r="P12" s="1" t="s">
        <v>39</v>
      </c>
      <c r="Q12" s="1" t="str">
        <f t="shared" si="8"/>
        <v>WO</v>
      </c>
      <c r="R12" s="1" t="s">
        <v>39</v>
      </c>
      <c r="S12" s="1" t="s">
        <v>39</v>
      </c>
      <c r="T12" s="1" t="s">
        <v>41</v>
      </c>
      <c r="U12" s="1" t="s">
        <v>39</v>
      </c>
      <c r="V12" s="1" t="s">
        <v>39</v>
      </c>
      <c r="W12" s="1" t="s">
        <v>39</v>
      </c>
      <c r="X12" s="1" t="str">
        <f t="shared" si="8"/>
        <v>WO</v>
      </c>
      <c r="Y12" s="1" t="s">
        <v>39</v>
      </c>
      <c r="Z12" s="1" t="s">
        <v>39</v>
      </c>
      <c r="AA12" s="1" t="s">
        <v>39</v>
      </c>
      <c r="AB12" s="1" t="s">
        <v>39</v>
      </c>
      <c r="AC12" s="1" t="s">
        <v>39</v>
      </c>
      <c r="AD12" s="1" t="s">
        <v>39</v>
      </c>
      <c r="AE12" s="1" t="str">
        <f t="shared" si="8"/>
        <v>WO</v>
      </c>
      <c r="AF12" s="1" t="s">
        <v>39</v>
      </c>
      <c r="AG12" s="1" t="s">
        <v>39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tr">
        <f t="shared" si="8"/>
        <v>WO</v>
      </c>
      <c r="AM12" s="1" t="s">
        <v>39</v>
      </c>
      <c r="AN12" s="1" t="s">
        <v>39</v>
      </c>
      <c r="AO12" s="1" t="s">
        <v>39</v>
      </c>
      <c r="AP12" s="16"/>
      <c r="AQ12" s="33"/>
      <c r="AR12" s="35"/>
      <c r="AS12" s="4">
        <v>5</v>
      </c>
      <c r="AT12" s="4">
        <v>1005</v>
      </c>
      <c r="AU12" s="4" t="str">
        <f t="shared" si="2"/>
        <v>April</v>
      </c>
      <c r="AV12" s="4" t="s">
        <v>7</v>
      </c>
      <c r="AW12" s="15">
        <f t="shared" si="3"/>
        <v>25</v>
      </c>
      <c r="AX12" s="1">
        <f t="shared" si="4"/>
        <v>0</v>
      </c>
      <c r="AY12" s="1">
        <f t="shared" si="5"/>
        <v>1</v>
      </c>
      <c r="AZ12" s="1">
        <f t="shared" si="6"/>
        <v>4</v>
      </c>
      <c r="BA12" s="25">
        <f t="shared" si="7"/>
        <v>30</v>
      </c>
      <c r="BB12" s="25">
        <f>Apreport[[#This Row],[Days]]-Apreport[[#This Row],[Absent]]</f>
        <v>30</v>
      </c>
      <c r="BC12" s="26">
        <v>45000</v>
      </c>
      <c r="BD12" s="26">
        <f>Apreport[[#This Row],[Salary]]/Apreport[[#This Row],[Days]]</f>
        <v>1500</v>
      </c>
      <c r="BE12" s="26">
        <f>Apreport[[#This Row],[Per Day Salary]]*Apreport[[#This Row],[Absent]]</f>
        <v>0</v>
      </c>
      <c r="BF12" s="26">
        <f>Apreport[[#This Row],[Salary]]-Apreport[[#This Row],[Deduction]]</f>
        <v>45000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9"/>
        <v>4</v>
      </c>
      <c r="L13" s="1" t="s">
        <v>39</v>
      </c>
      <c r="M13" s="1" t="s">
        <v>40</v>
      </c>
      <c r="N13" s="1" t="s">
        <v>39</v>
      </c>
      <c r="O13" s="1" t="s">
        <v>39</v>
      </c>
      <c r="P13" s="1" t="s">
        <v>39</v>
      </c>
      <c r="Q13" s="1" t="str">
        <f t="shared" si="8"/>
        <v>WO</v>
      </c>
      <c r="R13" s="1" t="s">
        <v>39</v>
      </c>
      <c r="S13" s="1" t="s">
        <v>39</v>
      </c>
      <c r="T13" s="1" t="s">
        <v>39</v>
      </c>
      <c r="U13" s="1" t="s">
        <v>39</v>
      </c>
      <c r="V13" s="1" t="s">
        <v>39</v>
      </c>
      <c r="W13" s="1" t="s">
        <v>39</v>
      </c>
      <c r="X13" s="1" t="str">
        <f t="shared" si="8"/>
        <v>WO</v>
      </c>
      <c r="Y13" s="1" t="s">
        <v>39</v>
      </c>
      <c r="Z13" s="1" t="s">
        <v>39</v>
      </c>
      <c r="AA13" s="1" t="s">
        <v>39</v>
      </c>
      <c r="AB13" s="1" t="s">
        <v>39</v>
      </c>
      <c r="AC13" s="1" t="s">
        <v>39</v>
      </c>
      <c r="AD13" s="1" t="s">
        <v>39</v>
      </c>
      <c r="AE13" s="1" t="str">
        <f t="shared" si="8"/>
        <v>WO</v>
      </c>
      <c r="AF13" s="1" t="s">
        <v>39</v>
      </c>
      <c r="AG13" s="1" t="s">
        <v>39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tr">
        <f t="shared" si="8"/>
        <v>WO</v>
      </c>
      <c r="AM13" s="1" t="s">
        <v>39</v>
      </c>
      <c r="AN13" s="1" t="s">
        <v>39</v>
      </c>
      <c r="AO13" s="1" t="s">
        <v>39</v>
      </c>
      <c r="AP13" s="16"/>
      <c r="AQ13" s="33"/>
      <c r="AR13" s="35"/>
      <c r="AS13" s="4">
        <v>6</v>
      </c>
      <c r="AT13" s="4">
        <v>1006</v>
      </c>
      <c r="AU13" s="4" t="str">
        <f t="shared" si="2"/>
        <v>April</v>
      </c>
      <c r="AV13" s="4" t="s">
        <v>8</v>
      </c>
      <c r="AW13" s="15">
        <f t="shared" si="3"/>
        <v>25</v>
      </c>
      <c r="AX13" s="1">
        <f t="shared" si="4"/>
        <v>0</v>
      </c>
      <c r="AY13" s="1">
        <f t="shared" si="5"/>
        <v>1</v>
      </c>
      <c r="AZ13" s="1">
        <f t="shared" si="6"/>
        <v>4</v>
      </c>
      <c r="BA13" s="25">
        <f t="shared" si="7"/>
        <v>30</v>
      </c>
      <c r="BB13" s="25">
        <f>Apreport[[#This Row],[Days]]-Apreport[[#This Row],[Absent]]</f>
        <v>30</v>
      </c>
      <c r="BC13" s="26">
        <v>15000</v>
      </c>
      <c r="BD13" s="26">
        <f>Apreport[[#This Row],[Salary]]/Apreport[[#This Row],[Days]]</f>
        <v>500</v>
      </c>
      <c r="BE13" s="26">
        <f>Apreport[[#This Row],[Per Day Salary]]*Apreport[[#This Row],[Absent]]</f>
        <v>0</v>
      </c>
      <c r="BF13" s="26">
        <f>Apreport[[#This Row],[Salary]]-Apreport[[#This Row],[Deduction]]</f>
        <v>15000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9"/>
        <v>4</v>
      </c>
      <c r="L14" s="1" t="s">
        <v>39</v>
      </c>
      <c r="M14" s="1" t="s">
        <v>40</v>
      </c>
      <c r="N14" s="1" t="s">
        <v>39</v>
      </c>
      <c r="O14" s="1" t="s">
        <v>39</v>
      </c>
      <c r="P14" s="1" t="s">
        <v>39</v>
      </c>
      <c r="Q14" s="1" t="str">
        <f t="shared" si="8"/>
        <v>WO</v>
      </c>
      <c r="R14" s="1" t="s">
        <v>39</v>
      </c>
      <c r="S14" s="1" t="s">
        <v>39</v>
      </c>
      <c r="T14" s="1" t="s">
        <v>39</v>
      </c>
      <c r="U14" s="1" t="s">
        <v>39</v>
      </c>
      <c r="V14" s="1" t="s">
        <v>39</v>
      </c>
      <c r="W14" s="1" t="s">
        <v>39</v>
      </c>
      <c r="X14" s="1" t="str">
        <f t="shared" si="8"/>
        <v>WO</v>
      </c>
      <c r="Y14" s="1" t="s">
        <v>39</v>
      </c>
      <c r="Z14" s="1" t="s">
        <v>39</v>
      </c>
      <c r="AA14" s="1" t="s">
        <v>39</v>
      </c>
      <c r="AB14" s="1" t="s">
        <v>39</v>
      </c>
      <c r="AC14" s="1" t="s">
        <v>39</v>
      </c>
      <c r="AD14" s="1" t="s">
        <v>39</v>
      </c>
      <c r="AE14" s="1" t="str">
        <f t="shared" si="8"/>
        <v>WO</v>
      </c>
      <c r="AF14" s="1" t="s">
        <v>39</v>
      </c>
      <c r="AG14" s="1" t="s">
        <v>39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tr">
        <f t="shared" si="8"/>
        <v>WO</v>
      </c>
      <c r="AM14" s="1" t="s">
        <v>39</v>
      </c>
      <c r="AN14" s="1" t="s">
        <v>39</v>
      </c>
      <c r="AO14" s="1" t="s">
        <v>39</v>
      </c>
      <c r="AP14" s="16"/>
      <c r="AQ14" s="33"/>
      <c r="AR14" s="35"/>
      <c r="AS14" s="4">
        <v>7</v>
      </c>
      <c r="AT14" s="4">
        <v>1007</v>
      </c>
      <c r="AU14" s="4" t="str">
        <f t="shared" si="2"/>
        <v>April</v>
      </c>
      <c r="AV14" s="4" t="s">
        <v>9</v>
      </c>
      <c r="AW14" s="15">
        <f t="shared" si="3"/>
        <v>25</v>
      </c>
      <c r="AX14" s="1">
        <f t="shared" si="4"/>
        <v>0</v>
      </c>
      <c r="AY14" s="1">
        <f t="shared" si="5"/>
        <v>1</v>
      </c>
      <c r="AZ14" s="1">
        <f t="shared" si="6"/>
        <v>4</v>
      </c>
      <c r="BA14" s="25">
        <f t="shared" si="7"/>
        <v>30</v>
      </c>
      <c r="BB14" s="25">
        <f>Apreport[[#This Row],[Days]]-Apreport[[#This Row],[Absent]]</f>
        <v>30</v>
      </c>
      <c r="BC14" s="26">
        <v>62000</v>
      </c>
      <c r="BD14" s="26">
        <f>Apreport[[#This Row],[Salary]]/Apreport[[#This Row],[Days]]</f>
        <v>2066.6666666666665</v>
      </c>
      <c r="BE14" s="26">
        <f>Apreport[[#This Row],[Per Day Salary]]*Apreport[[#This Row],[Absent]]</f>
        <v>0</v>
      </c>
      <c r="BF14" s="26">
        <f>Apreport[[#This Row],[Salary]]-Apreport[[#This Row],[Deduction]]</f>
        <v>62000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9"/>
        <v>4</v>
      </c>
      <c r="L15" s="1" t="s">
        <v>39</v>
      </c>
      <c r="M15" s="1" t="s">
        <v>40</v>
      </c>
      <c r="N15" s="1" t="s">
        <v>39</v>
      </c>
      <c r="O15" s="1" t="s">
        <v>39</v>
      </c>
      <c r="P15" s="1" t="s">
        <v>39</v>
      </c>
      <c r="Q15" s="1" t="str">
        <f t="shared" si="8"/>
        <v>WO</v>
      </c>
      <c r="R15" s="1" t="s">
        <v>39</v>
      </c>
      <c r="S15" s="1" t="s">
        <v>39</v>
      </c>
      <c r="T15" s="1" t="s">
        <v>39</v>
      </c>
      <c r="U15" s="1" t="s">
        <v>39</v>
      </c>
      <c r="V15" s="1" t="s">
        <v>39</v>
      </c>
      <c r="W15" s="1" t="s">
        <v>39</v>
      </c>
      <c r="X15" s="1" t="str">
        <f t="shared" si="8"/>
        <v>WO</v>
      </c>
      <c r="Y15" s="1" t="s">
        <v>39</v>
      </c>
      <c r="Z15" s="1" t="s">
        <v>39</v>
      </c>
      <c r="AA15" s="1" t="s">
        <v>39</v>
      </c>
      <c r="AB15" s="1" t="s">
        <v>39</v>
      </c>
      <c r="AC15" s="1" t="s">
        <v>39</v>
      </c>
      <c r="AD15" s="1" t="s">
        <v>39</v>
      </c>
      <c r="AE15" s="1" t="str">
        <f t="shared" si="8"/>
        <v>WO</v>
      </c>
      <c r="AF15" s="1" t="s">
        <v>39</v>
      </c>
      <c r="AG15" s="1" t="s">
        <v>39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tr">
        <f t="shared" si="8"/>
        <v>WO</v>
      </c>
      <c r="AM15" s="1" t="s">
        <v>39</v>
      </c>
      <c r="AN15" s="1" t="s">
        <v>39</v>
      </c>
      <c r="AO15" s="1" t="s">
        <v>39</v>
      </c>
      <c r="AP15" s="16"/>
      <c r="AQ15" s="33"/>
      <c r="AR15" s="35"/>
      <c r="AS15" s="4">
        <v>8</v>
      </c>
      <c r="AT15" s="4">
        <v>1008</v>
      </c>
      <c r="AU15" s="4" t="str">
        <f t="shared" si="2"/>
        <v>April</v>
      </c>
      <c r="AV15" s="4" t="s">
        <v>10</v>
      </c>
      <c r="AW15" s="15">
        <f t="shared" si="3"/>
        <v>24</v>
      </c>
      <c r="AX15" s="1">
        <f t="shared" si="4"/>
        <v>1</v>
      </c>
      <c r="AY15" s="1">
        <f t="shared" si="5"/>
        <v>1</v>
      </c>
      <c r="AZ15" s="1">
        <f t="shared" si="6"/>
        <v>4</v>
      </c>
      <c r="BA15" s="25">
        <f t="shared" si="7"/>
        <v>30</v>
      </c>
      <c r="BB15" s="25">
        <f>Apreport[[#This Row],[Days]]-Apreport[[#This Row],[Absent]]</f>
        <v>29</v>
      </c>
      <c r="BC15" s="26">
        <v>50000</v>
      </c>
      <c r="BD15" s="26">
        <f>Apreport[[#This Row],[Salary]]/Apreport[[#This Row],[Days]]</f>
        <v>1666.6666666666667</v>
      </c>
      <c r="BE15" s="26">
        <f>Apreport[[#This Row],[Per Day Salary]]*Apreport[[#This Row],[Absent]]</f>
        <v>1666.6666666666667</v>
      </c>
      <c r="BF15" s="26">
        <f>Apreport[[#This Row],[Salary]]-Apreport[[#This Row],[Deduction]]</f>
        <v>48333.333333333336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9"/>
        <v>4</v>
      </c>
      <c r="L16" s="1" t="s">
        <v>39</v>
      </c>
      <c r="M16" s="1" t="s">
        <v>40</v>
      </c>
      <c r="N16" s="1" t="s">
        <v>39</v>
      </c>
      <c r="O16" s="1" t="s">
        <v>39</v>
      </c>
      <c r="P16" s="1" t="s">
        <v>39</v>
      </c>
      <c r="Q16" s="1" t="str">
        <f t="shared" si="8"/>
        <v>WO</v>
      </c>
      <c r="R16" s="1" t="s">
        <v>39</v>
      </c>
      <c r="S16" s="1" t="s">
        <v>39</v>
      </c>
      <c r="T16" s="1" t="s">
        <v>39</v>
      </c>
      <c r="U16" s="1" t="s">
        <v>39</v>
      </c>
      <c r="V16" s="1" t="s">
        <v>39</v>
      </c>
      <c r="W16" s="1" t="s">
        <v>39</v>
      </c>
      <c r="X16" s="1" t="str">
        <f t="shared" si="8"/>
        <v>WO</v>
      </c>
      <c r="Y16" s="1" t="s">
        <v>39</v>
      </c>
      <c r="Z16" s="1" t="s">
        <v>39</v>
      </c>
      <c r="AA16" s="1" t="s">
        <v>39</v>
      </c>
      <c r="AB16" s="1" t="s">
        <v>39</v>
      </c>
      <c r="AC16" s="1" t="s">
        <v>39</v>
      </c>
      <c r="AD16" s="1" t="s">
        <v>39</v>
      </c>
      <c r="AE16" s="1" t="str">
        <f t="shared" si="8"/>
        <v>WO</v>
      </c>
      <c r="AF16" s="1" t="s">
        <v>39</v>
      </c>
      <c r="AG16" s="1" t="s">
        <v>39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tr">
        <f t="shared" si="8"/>
        <v>WO</v>
      </c>
      <c r="AM16" s="1" t="s">
        <v>39</v>
      </c>
      <c r="AN16" s="1" t="s">
        <v>41</v>
      </c>
      <c r="AO16" s="1" t="s">
        <v>39</v>
      </c>
      <c r="AP16" s="16"/>
      <c r="AQ16" s="33"/>
      <c r="AR16" s="35"/>
      <c r="AS16" s="4">
        <v>9</v>
      </c>
      <c r="AT16" s="4">
        <v>1009</v>
      </c>
      <c r="AU16" s="4" t="str">
        <f t="shared" si="2"/>
        <v>April</v>
      </c>
      <c r="AV16" s="4" t="s">
        <v>11</v>
      </c>
      <c r="AW16" s="15">
        <f t="shared" si="3"/>
        <v>25</v>
      </c>
      <c r="AX16" s="1">
        <f t="shared" si="4"/>
        <v>0</v>
      </c>
      <c r="AY16" s="1">
        <f t="shared" si="5"/>
        <v>1</v>
      </c>
      <c r="AZ16" s="1">
        <f t="shared" si="6"/>
        <v>4</v>
      </c>
      <c r="BA16" s="25">
        <f t="shared" si="7"/>
        <v>30</v>
      </c>
      <c r="BB16" s="25">
        <f>Apreport[[#This Row],[Days]]-Apreport[[#This Row],[Absent]]</f>
        <v>30</v>
      </c>
      <c r="BC16" s="26">
        <v>25000</v>
      </c>
      <c r="BD16" s="26">
        <f>Apreport[[#This Row],[Salary]]/Apreport[[#This Row],[Days]]</f>
        <v>833.33333333333337</v>
      </c>
      <c r="BE16" s="26">
        <f>Apreport[[#This Row],[Per Day Salary]]*Apreport[[#This Row],[Absent]]</f>
        <v>0</v>
      </c>
      <c r="BF16" s="26">
        <f>Apreport[[#This Row],[Salary]]-Apreport[[#This Row],[Deduction]]</f>
        <v>25000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9"/>
        <v>4</v>
      </c>
      <c r="L17" s="1" t="s">
        <v>39</v>
      </c>
      <c r="M17" s="1" t="s">
        <v>40</v>
      </c>
      <c r="N17" s="1" t="s">
        <v>39</v>
      </c>
      <c r="O17" s="1" t="s">
        <v>39</v>
      </c>
      <c r="P17" s="1" t="s">
        <v>39</v>
      </c>
      <c r="Q17" s="1" t="str">
        <f t="shared" si="8"/>
        <v>WO</v>
      </c>
      <c r="R17" s="1" t="s">
        <v>39</v>
      </c>
      <c r="S17" s="1" t="s">
        <v>39</v>
      </c>
      <c r="T17" s="1" t="s">
        <v>39</v>
      </c>
      <c r="U17" s="1" t="s">
        <v>39</v>
      </c>
      <c r="V17" s="1" t="s">
        <v>39</v>
      </c>
      <c r="W17" s="1" t="s">
        <v>39</v>
      </c>
      <c r="X17" s="1" t="str">
        <f t="shared" si="8"/>
        <v>WO</v>
      </c>
      <c r="Y17" s="1" t="s">
        <v>39</v>
      </c>
      <c r="Z17" s="1" t="s">
        <v>39</v>
      </c>
      <c r="AA17" s="1" t="s">
        <v>39</v>
      </c>
      <c r="AB17" s="1" t="s">
        <v>39</v>
      </c>
      <c r="AC17" s="1" t="s">
        <v>39</v>
      </c>
      <c r="AD17" s="1" t="s">
        <v>39</v>
      </c>
      <c r="AE17" s="1" t="str">
        <f t="shared" ref="AE17:AL17" si="10">IF(AE$7 = "Sun","WO","")</f>
        <v>WO</v>
      </c>
      <c r="AF17" s="1" t="s">
        <v>39</v>
      </c>
      <c r="AG17" s="1" t="s">
        <v>39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tr">
        <f t="shared" si="10"/>
        <v>WO</v>
      </c>
      <c r="AM17" s="1" t="s">
        <v>39</v>
      </c>
      <c r="AN17" s="1" t="s">
        <v>39</v>
      </c>
      <c r="AO17" s="1" t="s">
        <v>39</v>
      </c>
      <c r="AP17" s="16"/>
      <c r="AQ17" s="33"/>
      <c r="AR17" s="35"/>
      <c r="AS17" s="4">
        <v>10</v>
      </c>
      <c r="AT17" s="4">
        <v>1010</v>
      </c>
      <c r="AU17" s="4" t="str">
        <f t="shared" si="2"/>
        <v>April</v>
      </c>
      <c r="AV17" s="4" t="s">
        <v>12</v>
      </c>
      <c r="AW17" s="15">
        <f t="shared" si="3"/>
        <v>25</v>
      </c>
      <c r="AX17" s="1">
        <f t="shared" si="4"/>
        <v>0</v>
      </c>
      <c r="AY17" s="1">
        <f t="shared" si="5"/>
        <v>1</v>
      </c>
      <c r="AZ17" s="1">
        <f t="shared" si="6"/>
        <v>4</v>
      </c>
      <c r="BA17" s="25">
        <f t="shared" si="7"/>
        <v>30</v>
      </c>
      <c r="BB17" s="25">
        <f>Apreport[[#This Row],[Days]]-Apreport[[#This Row],[Absent]]</f>
        <v>30</v>
      </c>
      <c r="BC17" s="26">
        <v>45000</v>
      </c>
      <c r="BD17" s="26">
        <f>Apreport[[#This Row],[Salary]]/Apreport[[#This Row],[Days]]</f>
        <v>1500</v>
      </c>
      <c r="BE17" s="26">
        <f>Apreport[[#This Row],[Per Day Salary]]*Apreport[[#This Row],[Absent]]</f>
        <v>0</v>
      </c>
      <c r="BF17" s="26">
        <f>Apreport[[#This Row],[Salary]]-Apreport[[#This Row],[Deduction]]</f>
        <v>45000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9"/>
        <v>4</v>
      </c>
      <c r="L18" s="1" t="s">
        <v>39</v>
      </c>
      <c r="M18" s="1" t="s">
        <v>40</v>
      </c>
      <c r="N18" s="1" t="s">
        <v>39</v>
      </c>
      <c r="O18" s="1" t="s">
        <v>39</v>
      </c>
      <c r="P18" s="1" t="s">
        <v>39</v>
      </c>
      <c r="Q18" s="1" t="str">
        <f t="shared" ref="Q18:X28" si="11">IF(Q$7 = "Sun","WO","")</f>
        <v>WO</v>
      </c>
      <c r="R18" s="1" t="s">
        <v>39</v>
      </c>
      <c r="S18" s="1" t="s">
        <v>39</v>
      </c>
      <c r="T18" s="1" t="s">
        <v>39</v>
      </c>
      <c r="U18" s="1" t="s">
        <v>39</v>
      </c>
      <c r="V18" s="1" t="s">
        <v>39</v>
      </c>
      <c r="W18" s="1" t="s">
        <v>39</v>
      </c>
      <c r="X18" s="1" t="str">
        <f t="shared" si="11"/>
        <v>WO</v>
      </c>
      <c r="Y18" s="1" t="s">
        <v>39</v>
      </c>
      <c r="Z18" s="1" t="s">
        <v>39</v>
      </c>
      <c r="AA18" s="1" t="s">
        <v>39</v>
      </c>
      <c r="AB18" s="1" t="s">
        <v>39</v>
      </c>
      <c r="AC18" s="1" t="s">
        <v>39</v>
      </c>
      <c r="AD18" s="1" t="s">
        <v>39</v>
      </c>
      <c r="AE18" s="1" t="str">
        <f t="shared" ref="AE18:AL28" si="12">IF(AE$7 = "Sun","WO","")</f>
        <v>WO</v>
      </c>
      <c r="AF18" s="1" t="s">
        <v>39</v>
      </c>
      <c r="AG18" s="1" t="s">
        <v>39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tr">
        <f t="shared" si="12"/>
        <v>WO</v>
      </c>
      <c r="AM18" s="1" t="s">
        <v>39</v>
      </c>
      <c r="AN18" s="1" t="s">
        <v>39</v>
      </c>
      <c r="AO18" s="1" t="s">
        <v>39</v>
      </c>
      <c r="AP18" s="16"/>
      <c r="AQ18" s="33"/>
      <c r="AR18" s="35"/>
      <c r="AS18" s="4">
        <v>11</v>
      </c>
      <c r="AT18" s="4">
        <v>1011</v>
      </c>
      <c r="AU18" s="4" t="str">
        <f t="shared" si="2"/>
        <v>April</v>
      </c>
      <c r="AV18" s="4" t="s">
        <v>13</v>
      </c>
      <c r="AW18" s="15">
        <f t="shared" si="3"/>
        <v>25</v>
      </c>
      <c r="AX18" s="1">
        <f t="shared" si="4"/>
        <v>0</v>
      </c>
      <c r="AY18" s="1">
        <f t="shared" si="5"/>
        <v>1</v>
      </c>
      <c r="AZ18" s="1">
        <f t="shared" si="6"/>
        <v>4</v>
      </c>
      <c r="BA18" s="25">
        <f t="shared" si="7"/>
        <v>30</v>
      </c>
      <c r="BB18" s="25">
        <f>Apreport[[#This Row],[Days]]-Apreport[[#This Row],[Absent]]</f>
        <v>30</v>
      </c>
      <c r="BC18" s="26">
        <v>48000</v>
      </c>
      <c r="BD18" s="26">
        <f>Apreport[[#This Row],[Salary]]/Apreport[[#This Row],[Days]]</f>
        <v>1600</v>
      </c>
      <c r="BE18" s="26">
        <f>Apreport[[#This Row],[Per Day Salary]]*Apreport[[#This Row],[Absent]]</f>
        <v>0</v>
      </c>
      <c r="BF18" s="26">
        <f>Apreport[[#This Row],[Salary]]-Apreport[[#This Row],[Deduction]]</f>
        <v>48000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9"/>
        <v>4</v>
      </c>
      <c r="L19" s="1" t="s">
        <v>39</v>
      </c>
      <c r="M19" s="1" t="s">
        <v>40</v>
      </c>
      <c r="N19" s="1" t="s">
        <v>39</v>
      </c>
      <c r="O19" s="1" t="s">
        <v>39</v>
      </c>
      <c r="P19" s="1" t="s">
        <v>39</v>
      </c>
      <c r="Q19" s="1" t="str">
        <f t="shared" si="11"/>
        <v>WO</v>
      </c>
      <c r="R19" s="1" t="s">
        <v>39</v>
      </c>
      <c r="S19" s="1" t="s">
        <v>39</v>
      </c>
      <c r="T19" s="1" t="s">
        <v>39</v>
      </c>
      <c r="U19" s="1" t="s">
        <v>39</v>
      </c>
      <c r="V19" s="1" t="s">
        <v>39</v>
      </c>
      <c r="W19" s="1" t="s">
        <v>39</v>
      </c>
      <c r="X19" s="1" t="str">
        <f t="shared" si="11"/>
        <v>WO</v>
      </c>
      <c r="Y19" s="1" t="s">
        <v>39</v>
      </c>
      <c r="Z19" s="1" t="s">
        <v>39</v>
      </c>
      <c r="AA19" s="1" t="s">
        <v>39</v>
      </c>
      <c r="AB19" s="1" t="s">
        <v>39</v>
      </c>
      <c r="AC19" s="1" t="s">
        <v>39</v>
      </c>
      <c r="AD19" s="1" t="s">
        <v>39</v>
      </c>
      <c r="AE19" s="1" t="str">
        <f t="shared" si="12"/>
        <v>WO</v>
      </c>
      <c r="AF19" s="1" t="s">
        <v>39</v>
      </c>
      <c r="AG19" s="1" t="s">
        <v>39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tr">
        <f t="shared" si="12"/>
        <v>WO</v>
      </c>
      <c r="AM19" s="1" t="s">
        <v>39</v>
      </c>
      <c r="AN19" s="1" t="s">
        <v>39</v>
      </c>
      <c r="AO19" s="1" t="s">
        <v>39</v>
      </c>
      <c r="AP19" s="16"/>
      <c r="AQ19" s="33"/>
      <c r="AR19" s="35"/>
      <c r="AS19" s="4">
        <v>12</v>
      </c>
      <c r="AT19" s="4">
        <v>1012</v>
      </c>
      <c r="AU19" s="4" t="str">
        <f t="shared" si="2"/>
        <v>April</v>
      </c>
      <c r="AV19" s="4" t="s">
        <v>14</v>
      </c>
      <c r="AW19" s="15">
        <f t="shared" si="3"/>
        <v>25</v>
      </c>
      <c r="AX19" s="1">
        <f t="shared" si="4"/>
        <v>0</v>
      </c>
      <c r="AY19" s="1">
        <f t="shared" si="5"/>
        <v>1</v>
      </c>
      <c r="AZ19" s="1">
        <f t="shared" si="6"/>
        <v>4</v>
      </c>
      <c r="BA19" s="25">
        <f t="shared" si="7"/>
        <v>30</v>
      </c>
      <c r="BB19" s="25">
        <f>Apreport[[#This Row],[Days]]-Apreport[[#This Row],[Absent]]</f>
        <v>30</v>
      </c>
      <c r="BC19" s="26">
        <v>52000</v>
      </c>
      <c r="BD19" s="26">
        <f>Apreport[[#This Row],[Salary]]/Apreport[[#This Row],[Days]]</f>
        <v>1733.3333333333333</v>
      </c>
      <c r="BE19" s="26">
        <f>Apreport[[#This Row],[Per Day Salary]]*Apreport[[#This Row],[Absent]]</f>
        <v>0</v>
      </c>
      <c r="BF19" s="26">
        <f>Apreport[[#This Row],[Salary]]-Apreport[[#This Row],[Deduction]]</f>
        <v>52000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9"/>
        <v>4</v>
      </c>
      <c r="L20" s="1" t="s">
        <v>39</v>
      </c>
      <c r="M20" s="1" t="s">
        <v>40</v>
      </c>
      <c r="N20" s="1" t="s">
        <v>39</v>
      </c>
      <c r="O20" s="1" t="s">
        <v>39</v>
      </c>
      <c r="P20" s="1" t="s">
        <v>39</v>
      </c>
      <c r="Q20" s="1" t="str">
        <f t="shared" si="11"/>
        <v>WO</v>
      </c>
      <c r="R20" s="1" t="s">
        <v>39</v>
      </c>
      <c r="S20" s="1" t="s">
        <v>39</v>
      </c>
      <c r="T20" s="1" t="s">
        <v>39</v>
      </c>
      <c r="U20" s="1" t="s">
        <v>39</v>
      </c>
      <c r="V20" s="1" t="s">
        <v>39</v>
      </c>
      <c r="W20" s="1" t="s">
        <v>39</v>
      </c>
      <c r="X20" s="1" t="str">
        <f t="shared" si="11"/>
        <v>WO</v>
      </c>
      <c r="Y20" s="1" t="s">
        <v>39</v>
      </c>
      <c r="Z20" s="1" t="s">
        <v>39</v>
      </c>
      <c r="AA20" s="1" t="s">
        <v>39</v>
      </c>
      <c r="AB20" s="1" t="s">
        <v>39</v>
      </c>
      <c r="AC20" s="1" t="s">
        <v>39</v>
      </c>
      <c r="AD20" s="1" t="s">
        <v>39</v>
      </c>
      <c r="AE20" s="1" t="str">
        <f t="shared" si="12"/>
        <v>WO</v>
      </c>
      <c r="AF20" s="1" t="s">
        <v>39</v>
      </c>
      <c r="AG20" s="1" t="s">
        <v>39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tr">
        <f t="shared" si="12"/>
        <v>WO</v>
      </c>
      <c r="AM20" s="1" t="s">
        <v>39</v>
      </c>
      <c r="AN20" s="1" t="s">
        <v>39</v>
      </c>
      <c r="AO20" s="1" t="s">
        <v>39</v>
      </c>
      <c r="AP20" s="16"/>
      <c r="AQ20" s="33"/>
      <c r="AR20" s="35"/>
      <c r="AS20" s="4">
        <v>13</v>
      </c>
      <c r="AT20" s="4">
        <v>1013</v>
      </c>
      <c r="AU20" s="4" t="str">
        <f t="shared" si="2"/>
        <v>April</v>
      </c>
      <c r="AV20" s="4" t="s">
        <v>15</v>
      </c>
      <c r="AW20" s="15">
        <f t="shared" si="3"/>
        <v>25</v>
      </c>
      <c r="AX20" s="1">
        <f t="shared" si="4"/>
        <v>0</v>
      </c>
      <c r="AY20" s="1">
        <f t="shared" si="5"/>
        <v>1</v>
      </c>
      <c r="AZ20" s="1">
        <f t="shared" si="6"/>
        <v>4</v>
      </c>
      <c r="BA20" s="25">
        <f t="shared" si="7"/>
        <v>30</v>
      </c>
      <c r="BB20" s="25">
        <f>Apreport[[#This Row],[Days]]-Apreport[[#This Row],[Absent]]</f>
        <v>30</v>
      </c>
      <c r="BC20" s="26">
        <v>42000</v>
      </c>
      <c r="BD20" s="26">
        <f>Apreport[[#This Row],[Salary]]/Apreport[[#This Row],[Days]]</f>
        <v>1400</v>
      </c>
      <c r="BE20" s="26">
        <f>Apreport[[#This Row],[Per Day Salary]]*Apreport[[#This Row],[Absent]]</f>
        <v>0</v>
      </c>
      <c r="BF20" s="26">
        <f>Apreport[[#This Row],[Salary]]-Apreport[[#This Row],[Deduction]]</f>
        <v>42000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9"/>
        <v>4</v>
      </c>
      <c r="L21" s="1" t="s">
        <v>39</v>
      </c>
      <c r="M21" s="1" t="s">
        <v>40</v>
      </c>
      <c r="N21" s="1" t="s">
        <v>39</v>
      </c>
      <c r="O21" s="1" t="s">
        <v>39</v>
      </c>
      <c r="P21" s="1" t="s">
        <v>39</v>
      </c>
      <c r="Q21" s="1" t="str">
        <f t="shared" si="11"/>
        <v>WO</v>
      </c>
      <c r="R21" s="1" t="s">
        <v>39</v>
      </c>
      <c r="S21" s="1" t="s">
        <v>39</v>
      </c>
      <c r="T21" s="1" t="s">
        <v>39</v>
      </c>
      <c r="U21" s="1" t="s">
        <v>39</v>
      </c>
      <c r="V21" s="1" t="s">
        <v>39</v>
      </c>
      <c r="W21" s="1" t="s">
        <v>39</v>
      </c>
      <c r="X21" s="1" t="str">
        <f t="shared" si="11"/>
        <v>WO</v>
      </c>
      <c r="Y21" s="1" t="s">
        <v>39</v>
      </c>
      <c r="Z21" s="1" t="s">
        <v>39</v>
      </c>
      <c r="AA21" s="1" t="s">
        <v>39</v>
      </c>
      <c r="AB21" s="1" t="s">
        <v>39</v>
      </c>
      <c r="AC21" s="1" t="s">
        <v>39</v>
      </c>
      <c r="AD21" s="1" t="s">
        <v>39</v>
      </c>
      <c r="AE21" s="1" t="str">
        <f t="shared" si="12"/>
        <v>WO</v>
      </c>
      <c r="AF21" s="1" t="s">
        <v>39</v>
      </c>
      <c r="AG21" s="1" t="s">
        <v>39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tr">
        <f t="shared" si="12"/>
        <v>WO</v>
      </c>
      <c r="AM21" s="1" t="s">
        <v>39</v>
      </c>
      <c r="AN21" s="1" t="s">
        <v>39</v>
      </c>
      <c r="AO21" s="1" t="s">
        <v>39</v>
      </c>
      <c r="AP21" s="16"/>
      <c r="AQ21" s="33"/>
      <c r="AR21" s="35"/>
      <c r="AS21" s="4">
        <v>14</v>
      </c>
      <c r="AT21" s="4">
        <v>1014</v>
      </c>
      <c r="AU21" s="4" t="str">
        <f t="shared" si="2"/>
        <v>April</v>
      </c>
      <c r="AV21" s="4" t="s">
        <v>16</v>
      </c>
      <c r="AW21" s="15">
        <f t="shared" si="3"/>
        <v>24</v>
      </c>
      <c r="AX21" s="1">
        <f t="shared" si="4"/>
        <v>1</v>
      </c>
      <c r="AY21" s="1">
        <f t="shared" si="5"/>
        <v>1</v>
      </c>
      <c r="AZ21" s="1">
        <f t="shared" si="6"/>
        <v>4</v>
      </c>
      <c r="BA21" s="25">
        <f t="shared" si="7"/>
        <v>30</v>
      </c>
      <c r="BB21" s="25">
        <f>Apreport[[#This Row],[Days]]-Apreport[[#This Row],[Absent]]</f>
        <v>29</v>
      </c>
      <c r="BC21" s="26">
        <v>15000</v>
      </c>
      <c r="BD21" s="26">
        <f>Apreport[[#This Row],[Salary]]/Apreport[[#This Row],[Days]]</f>
        <v>500</v>
      </c>
      <c r="BE21" s="26">
        <f>Apreport[[#This Row],[Per Day Salary]]*Apreport[[#This Row],[Absent]]</f>
        <v>500</v>
      </c>
      <c r="BF21" s="26">
        <f>Apreport[[#This Row],[Salary]]-Apreport[[#This Row],[Deduction]]</f>
        <v>14500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9"/>
        <v>4</v>
      </c>
      <c r="L22" s="1" t="s">
        <v>39</v>
      </c>
      <c r="M22" s="1" t="s">
        <v>40</v>
      </c>
      <c r="N22" s="1" t="s">
        <v>39</v>
      </c>
      <c r="O22" s="1" t="s">
        <v>39</v>
      </c>
      <c r="P22" s="1" t="s">
        <v>39</v>
      </c>
      <c r="Q22" s="1" t="str">
        <f t="shared" si="11"/>
        <v>WO</v>
      </c>
      <c r="R22" s="1" t="s">
        <v>39</v>
      </c>
      <c r="S22" s="1" t="s">
        <v>41</v>
      </c>
      <c r="T22" s="1" t="s">
        <v>39</v>
      </c>
      <c r="U22" s="1" t="s">
        <v>39</v>
      </c>
      <c r="V22" s="1" t="s">
        <v>39</v>
      </c>
      <c r="W22" s="1" t="s">
        <v>39</v>
      </c>
      <c r="X22" s="1" t="str">
        <f t="shared" si="11"/>
        <v>WO</v>
      </c>
      <c r="Y22" s="1" t="s">
        <v>39</v>
      </c>
      <c r="Z22" s="1" t="s">
        <v>39</v>
      </c>
      <c r="AA22" s="1" t="s">
        <v>39</v>
      </c>
      <c r="AB22" s="1" t="s">
        <v>39</v>
      </c>
      <c r="AC22" s="1" t="s">
        <v>39</v>
      </c>
      <c r="AD22" s="1" t="s">
        <v>39</v>
      </c>
      <c r="AE22" s="1" t="str">
        <f t="shared" si="12"/>
        <v>WO</v>
      </c>
      <c r="AF22" s="1" t="s">
        <v>39</v>
      </c>
      <c r="AG22" s="1" t="s">
        <v>39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tr">
        <f t="shared" si="12"/>
        <v>WO</v>
      </c>
      <c r="AM22" s="1" t="s">
        <v>39</v>
      </c>
      <c r="AN22" s="1" t="s">
        <v>39</v>
      </c>
      <c r="AO22" s="1" t="s">
        <v>39</v>
      </c>
      <c r="AP22" s="16"/>
      <c r="AQ22" s="33"/>
      <c r="AR22" s="35"/>
      <c r="AS22" s="4">
        <v>15</v>
      </c>
      <c r="AT22" s="4">
        <v>1015</v>
      </c>
      <c r="AU22" s="4" t="str">
        <f t="shared" si="2"/>
        <v>April</v>
      </c>
      <c r="AV22" s="4" t="s">
        <v>17</v>
      </c>
      <c r="AW22" s="15">
        <f t="shared" si="3"/>
        <v>25</v>
      </c>
      <c r="AX22" s="1">
        <f t="shared" si="4"/>
        <v>0</v>
      </c>
      <c r="AY22" s="1">
        <f t="shared" si="5"/>
        <v>1</v>
      </c>
      <c r="AZ22" s="1">
        <f t="shared" si="6"/>
        <v>4</v>
      </c>
      <c r="BA22" s="25">
        <f t="shared" si="7"/>
        <v>30</v>
      </c>
      <c r="BB22" s="25">
        <f>Apreport[[#This Row],[Days]]-Apreport[[#This Row],[Absent]]</f>
        <v>30</v>
      </c>
      <c r="BC22" s="26">
        <v>46000</v>
      </c>
      <c r="BD22" s="26">
        <f>Apreport[[#This Row],[Salary]]/Apreport[[#This Row],[Days]]</f>
        <v>1533.3333333333333</v>
      </c>
      <c r="BE22" s="26">
        <f>Apreport[[#This Row],[Per Day Salary]]*Apreport[[#This Row],[Absent]]</f>
        <v>0</v>
      </c>
      <c r="BF22" s="26">
        <f>Apreport[[#This Row],[Salary]]-Apreport[[#This Row],[Deduction]]</f>
        <v>46000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9"/>
        <v>4</v>
      </c>
      <c r="L23" s="1" t="s">
        <v>39</v>
      </c>
      <c r="M23" s="1" t="s">
        <v>40</v>
      </c>
      <c r="N23" s="1" t="s">
        <v>39</v>
      </c>
      <c r="O23" s="1" t="s">
        <v>39</v>
      </c>
      <c r="P23" s="1" t="s">
        <v>39</v>
      </c>
      <c r="Q23" s="1" t="str">
        <f t="shared" si="11"/>
        <v>WO</v>
      </c>
      <c r="R23" s="1" t="s">
        <v>39</v>
      </c>
      <c r="S23" s="1" t="s">
        <v>39</v>
      </c>
      <c r="T23" s="1" t="s">
        <v>39</v>
      </c>
      <c r="U23" s="1" t="s">
        <v>39</v>
      </c>
      <c r="V23" s="1" t="s">
        <v>39</v>
      </c>
      <c r="W23" s="1" t="s">
        <v>39</v>
      </c>
      <c r="X23" s="1" t="str">
        <f t="shared" si="11"/>
        <v>WO</v>
      </c>
      <c r="Y23" s="1" t="s">
        <v>39</v>
      </c>
      <c r="Z23" s="1" t="s">
        <v>39</v>
      </c>
      <c r="AA23" s="1" t="s">
        <v>39</v>
      </c>
      <c r="AB23" s="1" t="s">
        <v>39</v>
      </c>
      <c r="AC23" s="1" t="s">
        <v>39</v>
      </c>
      <c r="AD23" s="1" t="s">
        <v>39</v>
      </c>
      <c r="AE23" s="1" t="str">
        <f t="shared" si="12"/>
        <v>WO</v>
      </c>
      <c r="AF23" s="1" t="s">
        <v>39</v>
      </c>
      <c r="AG23" s="1" t="s">
        <v>39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tr">
        <f t="shared" si="12"/>
        <v>WO</v>
      </c>
      <c r="AM23" s="1" t="s">
        <v>39</v>
      </c>
      <c r="AN23" s="1" t="s">
        <v>39</v>
      </c>
      <c r="AO23" s="1" t="s">
        <v>39</v>
      </c>
      <c r="AP23" s="16"/>
      <c r="AQ23" s="33"/>
      <c r="AR23" s="35"/>
      <c r="AS23" s="4">
        <v>16</v>
      </c>
      <c r="AT23" s="4">
        <v>1016</v>
      </c>
      <c r="AU23" s="4" t="str">
        <f t="shared" si="2"/>
        <v>April</v>
      </c>
      <c r="AV23" s="4" t="s">
        <v>18</v>
      </c>
      <c r="AW23" s="15">
        <f t="shared" si="3"/>
        <v>25</v>
      </c>
      <c r="AX23" s="1">
        <f t="shared" si="4"/>
        <v>0</v>
      </c>
      <c r="AY23" s="1">
        <f t="shared" si="5"/>
        <v>1</v>
      </c>
      <c r="AZ23" s="1">
        <f t="shared" si="6"/>
        <v>4</v>
      </c>
      <c r="BA23" s="25">
        <f t="shared" si="7"/>
        <v>30</v>
      </c>
      <c r="BB23" s="25">
        <f>Apreport[[#This Row],[Days]]-Apreport[[#This Row],[Absent]]</f>
        <v>30</v>
      </c>
      <c r="BC23" s="26">
        <v>52000</v>
      </c>
      <c r="BD23" s="26">
        <f>Apreport[[#This Row],[Salary]]/Apreport[[#This Row],[Days]]</f>
        <v>1733.3333333333333</v>
      </c>
      <c r="BE23" s="26">
        <f>Apreport[[#This Row],[Per Day Salary]]*Apreport[[#This Row],[Absent]]</f>
        <v>0</v>
      </c>
      <c r="BF23" s="26">
        <f>Apreport[[#This Row],[Salary]]-Apreport[[#This Row],[Deduction]]</f>
        <v>52000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9"/>
        <v>4</v>
      </c>
      <c r="L24" s="1" t="s">
        <v>39</v>
      </c>
      <c r="M24" s="1" t="s">
        <v>40</v>
      </c>
      <c r="N24" s="1" t="s">
        <v>39</v>
      </c>
      <c r="O24" s="1" t="s">
        <v>39</v>
      </c>
      <c r="P24" s="1" t="s">
        <v>39</v>
      </c>
      <c r="Q24" s="1" t="str">
        <f t="shared" si="11"/>
        <v>WO</v>
      </c>
      <c r="R24" s="1" t="s">
        <v>39</v>
      </c>
      <c r="S24" s="1" t="s">
        <v>39</v>
      </c>
      <c r="T24" s="1" t="s">
        <v>39</v>
      </c>
      <c r="U24" s="1" t="s">
        <v>39</v>
      </c>
      <c r="V24" s="1" t="s">
        <v>39</v>
      </c>
      <c r="W24" s="1" t="s">
        <v>39</v>
      </c>
      <c r="X24" s="1" t="str">
        <f t="shared" si="11"/>
        <v>WO</v>
      </c>
      <c r="Y24" s="1" t="s">
        <v>39</v>
      </c>
      <c r="Z24" s="1" t="s">
        <v>39</v>
      </c>
      <c r="AA24" s="1" t="s">
        <v>39</v>
      </c>
      <c r="AB24" s="1" t="s">
        <v>39</v>
      </c>
      <c r="AC24" s="1" t="s">
        <v>39</v>
      </c>
      <c r="AD24" s="1" t="s">
        <v>39</v>
      </c>
      <c r="AE24" s="1" t="str">
        <f t="shared" si="12"/>
        <v>WO</v>
      </c>
      <c r="AF24" s="1" t="s">
        <v>39</v>
      </c>
      <c r="AG24" s="1" t="s">
        <v>39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tr">
        <f t="shared" si="12"/>
        <v>WO</v>
      </c>
      <c r="AM24" s="1" t="s">
        <v>39</v>
      </c>
      <c r="AN24" s="1" t="s">
        <v>39</v>
      </c>
      <c r="AO24" s="1" t="s">
        <v>39</v>
      </c>
      <c r="AP24" s="16"/>
      <c r="AQ24" s="33"/>
      <c r="AR24" s="35"/>
      <c r="AS24" s="4">
        <v>17</v>
      </c>
      <c r="AT24" s="4">
        <v>1017</v>
      </c>
      <c r="AU24" s="4" t="str">
        <f t="shared" si="2"/>
        <v>April</v>
      </c>
      <c r="AV24" s="4" t="s">
        <v>19</v>
      </c>
      <c r="AW24" s="15">
        <f t="shared" si="3"/>
        <v>25</v>
      </c>
      <c r="AX24" s="1">
        <f t="shared" si="4"/>
        <v>0</v>
      </c>
      <c r="AY24" s="1">
        <f t="shared" si="5"/>
        <v>1</v>
      </c>
      <c r="AZ24" s="1">
        <f t="shared" si="6"/>
        <v>4</v>
      </c>
      <c r="BA24" s="25">
        <f t="shared" si="7"/>
        <v>30</v>
      </c>
      <c r="BB24" s="25">
        <f>Apreport[[#This Row],[Days]]-Apreport[[#This Row],[Absent]]</f>
        <v>30</v>
      </c>
      <c r="BC24" s="26">
        <v>42000</v>
      </c>
      <c r="BD24" s="26">
        <f>Apreport[[#This Row],[Salary]]/Apreport[[#This Row],[Days]]</f>
        <v>1400</v>
      </c>
      <c r="BE24" s="26">
        <f>Apreport[[#This Row],[Per Day Salary]]*Apreport[[#This Row],[Absent]]</f>
        <v>0</v>
      </c>
      <c r="BF24" s="26">
        <f>Apreport[[#This Row],[Salary]]-Apreport[[#This Row],[Deduction]]</f>
        <v>42000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9"/>
        <v>4</v>
      </c>
      <c r="L25" s="1" t="s">
        <v>39</v>
      </c>
      <c r="M25" s="1" t="s">
        <v>40</v>
      </c>
      <c r="N25" s="1" t="s">
        <v>39</v>
      </c>
      <c r="O25" s="1" t="s">
        <v>39</v>
      </c>
      <c r="P25" s="1" t="s">
        <v>39</v>
      </c>
      <c r="Q25" s="1" t="str">
        <f t="shared" si="11"/>
        <v>WO</v>
      </c>
      <c r="R25" s="1" t="s">
        <v>39</v>
      </c>
      <c r="S25" s="1" t="s">
        <v>39</v>
      </c>
      <c r="T25" s="1" t="s">
        <v>39</v>
      </c>
      <c r="U25" s="1" t="s">
        <v>39</v>
      </c>
      <c r="V25" s="1" t="s">
        <v>39</v>
      </c>
      <c r="W25" s="1" t="s">
        <v>39</v>
      </c>
      <c r="X25" s="1" t="str">
        <f t="shared" si="11"/>
        <v>WO</v>
      </c>
      <c r="Y25" s="1" t="s">
        <v>39</v>
      </c>
      <c r="Z25" s="1" t="s">
        <v>39</v>
      </c>
      <c r="AA25" s="1" t="s">
        <v>39</v>
      </c>
      <c r="AB25" s="1" t="s">
        <v>39</v>
      </c>
      <c r="AC25" s="1" t="s">
        <v>39</v>
      </c>
      <c r="AD25" s="1" t="s">
        <v>39</v>
      </c>
      <c r="AE25" s="1" t="str">
        <f t="shared" si="12"/>
        <v>WO</v>
      </c>
      <c r="AF25" s="1" t="s">
        <v>39</v>
      </c>
      <c r="AG25" s="1" t="s">
        <v>39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tr">
        <f t="shared" si="12"/>
        <v>WO</v>
      </c>
      <c r="AM25" s="1" t="s">
        <v>39</v>
      </c>
      <c r="AN25" s="1" t="s">
        <v>39</v>
      </c>
      <c r="AO25" s="1" t="s">
        <v>39</v>
      </c>
      <c r="AP25" s="16"/>
      <c r="AQ25" s="33"/>
      <c r="AR25" s="35"/>
      <c r="AS25" s="4">
        <v>18</v>
      </c>
      <c r="AT25" s="4">
        <v>1018</v>
      </c>
      <c r="AU25" s="4" t="str">
        <f t="shared" si="2"/>
        <v>April</v>
      </c>
      <c r="AV25" s="4" t="s">
        <v>20</v>
      </c>
      <c r="AW25" s="15">
        <f t="shared" si="3"/>
        <v>24</v>
      </c>
      <c r="AX25" s="1">
        <f t="shared" si="4"/>
        <v>1</v>
      </c>
      <c r="AY25" s="1">
        <f t="shared" si="5"/>
        <v>1</v>
      </c>
      <c r="AZ25" s="1">
        <f t="shared" si="6"/>
        <v>4</v>
      </c>
      <c r="BA25" s="25">
        <f t="shared" si="7"/>
        <v>30</v>
      </c>
      <c r="BB25" s="25">
        <f>Apreport[[#This Row],[Days]]-Apreport[[#This Row],[Absent]]</f>
        <v>29</v>
      </c>
      <c r="BC25" s="26">
        <v>62000</v>
      </c>
      <c r="BD25" s="26">
        <f>Apreport[[#This Row],[Salary]]/Apreport[[#This Row],[Days]]</f>
        <v>2066.6666666666665</v>
      </c>
      <c r="BE25" s="26">
        <f>Apreport[[#This Row],[Per Day Salary]]*Apreport[[#This Row],[Absent]]</f>
        <v>2066.6666666666665</v>
      </c>
      <c r="BF25" s="26">
        <f>Apreport[[#This Row],[Salary]]-Apreport[[#This Row],[Deduction]]</f>
        <v>59933.333333333336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9"/>
        <v>4</v>
      </c>
      <c r="L26" s="1" t="s">
        <v>39</v>
      </c>
      <c r="M26" s="1" t="s">
        <v>40</v>
      </c>
      <c r="N26" s="1" t="s">
        <v>39</v>
      </c>
      <c r="O26" s="1" t="s">
        <v>39</v>
      </c>
      <c r="P26" s="1" t="s">
        <v>39</v>
      </c>
      <c r="Q26" s="1" t="str">
        <f t="shared" si="11"/>
        <v>WO</v>
      </c>
      <c r="R26" s="1" t="s">
        <v>39</v>
      </c>
      <c r="S26" s="1" t="s">
        <v>39</v>
      </c>
      <c r="T26" s="1" t="s">
        <v>39</v>
      </c>
      <c r="U26" s="1" t="s">
        <v>39</v>
      </c>
      <c r="V26" s="1" t="s">
        <v>39</v>
      </c>
      <c r="W26" s="1" t="s">
        <v>39</v>
      </c>
      <c r="X26" s="1" t="str">
        <f t="shared" si="11"/>
        <v>WO</v>
      </c>
      <c r="Y26" s="1" t="s">
        <v>39</v>
      </c>
      <c r="Z26" s="1" t="s">
        <v>39</v>
      </c>
      <c r="AA26" s="1" t="s">
        <v>39</v>
      </c>
      <c r="AB26" s="1" t="s">
        <v>39</v>
      </c>
      <c r="AC26" s="1" t="s">
        <v>39</v>
      </c>
      <c r="AD26" s="1" t="s">
        <v>39</v>
      </c>
      <c r="AE26" s="1" t="str">
        <f t="shared" si="12"/>
        <v>WO</v>
      </c>
      <c r="AF26" s="1" t="s">
        <v>39</v>
      </c>
      <c r="AG26" s="1" t="s">
        <v>39</v>
      </c>
      <c r="AH26" s="1" t="s">
        <v>39</v>
      </c>
      <c r="AI26" s="1" t="s">
        <v>39</v>
      </c>
      <c r="AJ26" s="1" t="s">
        <v>41</v>
      </c>
      <c r="AK26" s="1" t="s">
        <v>39</v>
      </c>
      <c r="AL26" s="1" t="str">
        <f t="shared" si="12"/>
        <v>WO</v>
      </c>
      <c r="AM26" s="1" t="s">
        <v>39</v>
      </c>
      <c r="AN26" s="1" t="s">
        <v>39</v>
      </c>
      <c r="AO26" s="1" t="s">
        <v>39</v>
      </c>
      <c r="AP26" s="16"/>
      <c r="AQ26" s="33"/>
      <c r="AR26" s="35"/>
      <c r="AS26" s="4">
        <v>19</v>
      </c>
      <c r="AT26" s="4">
        <v>1019</v>
      </c>
      <c r="AU26" s="4" t="str">
        <f t="shared" si="2"/>
        <v>April</v>
      </c>
      <c r="AV26" s="4" t="s">
        <v>21</v>
      </c>
      <c r="AW26" s="15">
        <f t="shared" si="3"/>
        <v>25</v>
      </c>
      <c r="AX26" s="1">
        <f t="shared" si="4"/>
        <v>0</v>
      </c>
      <c r="AY26" s="1">
        <f t="shared" si="5"/>
        <v>1</v>
      </c>
      <c r="AZ26" s="1">
        <f t="shared" si="6"/>
        <v>4</v>
      </c>
      <c r="BA26" s="25">
        <f t="shared" si="7"/>
        <v>30</v>
      </c>
      <c r="BB26" s="25">
        <f>Apreport[[#This Row],[Days]]-Apreport[[#This Row],[Absent]]</f>
        <v>30</v>
      </c>
      <c r="BC26" s="26">
        <v>41000</v>
      </c>
      <c r="BD26" s="26">
        <f>Apreport[[#This Row],[Salary]]/Apreport[[#This Row],[Days]]</f>
        <v>1366.6666666666667</v>
      </c>
      <c r="BE26" s="26">
        <f>Apreport[[#This Row],[Per Day Salary]]*Apreport[[#This Row],[Absent]]</f>
        <v>0</v>
      </c>
      <c r="BF26" s="26">
        <f>Apreport[[#This Row],[Salary]]-Apreport[[#This Row],[Deduction]]</f>
        <v>41000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9"/>
        <v>4</v>
      </c>
      <c r="L27" s="1" t="s">
        <v>39</v>
      </c>
      <c r="M27" s="1" t="s">
        <v>40</v>
      </c>
      <c r="N27" s="1" t="s">
        <v>39</v>
      </c>
      <c r="O27" s="1" t="s">
        <v>39</v>
      </c>
      <c r="P27" s="1" t="s">
        <v>39</v>
      </c>
      <c r="Q27" s="1" t="str">
        <f t="shared" si="11"/>
        <v>WO</v>
      </c>
      <c r="R27" s="1" t="s">
        <v>39</v>
      </c>
      <c r="S27" s="1" t="s">
        <v>39</v>
      </c>
      <c r="T27" s="1" t="s">
        <v>39</v>
      </c>
      <c r="U27" s="1" t="s">
        <v>39</v>
      </c>
      <c r="V27" s="1" t="s">
        <v>39</v>
      </c>
      <c r="W27" s="1" t="s">
        <v>39</v>
      </c>
      <c r="X27" s="1" t="str">
        <f t="shared" si="11"/>
        <v>WO</v>
      </c>
      <c r="Y27" s="1" t="s">
        <v>39</v>
      </c>
      <c r="Z27" s="1" t="s">
        <v>39</v>
      </c>
      <c r="AA27" s="1" t="s">
        <v>39</v>
      </c>
      <c r="AB27" s="1" t="s">
        <v>39</v>
      </c>
      <c r="AC27" s="1" t="s">
        <v>39</v>
      </c>
      <c r="AD27" s="1" t="s">
        <v>39</v>
      </c>
      <c r="AE27" s="1" t="str">
        <f t="shared" si="12"/>
        <v>WO</v>
      </c>
      <c r="AF27" s="1" t="s">
        <v>39</v>
      </c>
      <c r="AG27" s="1" t="s">
        <v>39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tr">
        <f t="shared" si="12"/>
        <v>WO</v>
      </c>
      <c r="AM27" s="1" t="s">
        <v>39</v>
      </c>
      <c r="AN27" s="1" t="s">
        <v>39</v>
      </c>
      <c r="AO27" s="1" t="s">
        <v>39</v>
      </c>
      <c r="AP27" s="16"/>
      <c r="AQ27" s="33"/>
      <c r="AR27" s="35"/>
      <c r="AS27" s="7">
        <v>20</v>
      </c>
      <c r="AT27" s="7">
        <v>1020</v>
      </c>
      <c r="AU27" s="7" t="str">
        <f t="shared" si="2"/>
        <v>April</v>
      </c>
      <c r="AV27" s="7" t="s">
        <v>22</v>
      </c>
      <c r="AW27" s="17">
        <f t="shared" si="3"/>
        <v>24</v>
      </c>
      <c r="AX27" s="18">
        <f t="shared" si="4"/>
        <v>1</v>
      </c>
      <c r="AY27" s="18">
        <f t="shared" si="5"/>
        <v>1</v>
      </c>
      <c r="AZ27" s="18">
        <f t="shared" si="6"/>
        <v>4</v>
      </c>
      <c r="BA27" s="28">
        <f t="shared" si="7"/>
        <v>30</v>
      </c>
      <c r="BB27" s="28">
        <f>Apreport[[#This Row],[Days]]-Apreport[[#This Row],[Absent]]</f>
        <v>29</v>
      </c>
      <c r="BC27" s="29">
        <v>30000</v>
      </c>
      <c r="BD27" s="29">
        <f>Apreport[[#This Row],[Salary]]/Apreport[[#This Row],[Days]]</f>
        <v>1000</v>
      </c>
      <c r="BE27" s="29">
        <f>Apreport[[#This Row],[Per Day Salary]]*Apreport[[#This Row],[Absent]]</f>
        <v>1000</v>
      </c>
      <c r="BF27" s="29">
        <f>Apreport[[#This Row],[Salary]]-Apreport[[#This Row],[Deduction]]</f>
        <v>29000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9"/>
        <v>4</v>
      </c>
      <c r="L28" s="18" t="s">
        <v>39</v>
      </c>
      <c r="M28" s="18" t="s">
        <v>40</v>
      </c>
      <c r="N28" s="18" t="s">
        <v>39</v>
      </c>
      <c r="O28" s="18" t="s">
        <v>39</v>
      </c>
      <c r="P28" s="18" t="s">
        <v>41</v>
      </c>
      <c r="Q28" s="18" t="str">
        <f t="shared" si="11"/>
        <v>WO</v>
      </c>
      <c r="R28" s="18" t="s">
        <v>39</v>
      </c>
      <c r="S28" s="18" t="s">
        <v>39</v>
      </c>
      <c r="T28" s="18" t="s">
        <v>39</v>
      </c>
      <c r="U28" s="18" t="s">
        <v>39</v>
      </c>
      <c r="V28" s="18" t="s">
        <v>39</v>
      </c>
      <c r="W28" s="18" t="s">
        <v>39</v>
      </c>
      <c r="X28" s="18" t="str">
        <f t="shared" si="11"/>
        <v>WO</v>
      </c>
      <c r="Y28" s="18" t="s">
        <v>39</v>
      </c>
      <c r="Z28" s="18" t="s">
        <v>39</v>
      </c>
      <c r="AA28" s="18" t="s">
        <v>39</v>
      </c>
      <c r="AB28" s="18" t="s">
        <v>39</v>
      </c>
      <c r="AC28" s="18" t="s">
        <v>39</v>
      </c>
      <c r="AD28" s="18" t="s">
        <v>39</v>
      </c>
      <c r="AE28" s="18" t="str">
        <f t="shared" si="12"/>
        <v>WO</v>
      </c>
      <c r="AF28" s="18" t="s">
        <v>39</v>
      </c>
      <c r="AG28" s="18" t="s">
        <v>39</v>
      </c>
      <c r="AH28" s="18" t="s">
        <v>39</v>
      </c>
      <c r="AI28" s="18" t="s">
        <v>39</v>
      </c>
      <c r="AJ28" s="18" t="s">
        <v>39</v>
      </c>
      <c r="AK28" s="18" t="s">
        <v>39</v>
      </c>
      <c r="AL28" s="18" t="str">
        <f t="shared" si="12"/>
        <v>WO</v>
      </c>
      <c r="AM28" s="18" t="s">
        <v>39</v>
      </c>
      <c r="AN28" s="18" t="s">
        <v>39</v>
      </c>
      <c r="AO28" s="18" t="s">
        <v>39</v>
      </c>
      <c r="AP28" s="19"/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35" priority="1" operator="containsText" text="L">
      <formula>NOT(ISERROR(SEARCH("L",L9)))</formula>
    </cfRule>
    <cfRule type="containsText" dxfId="34" priority="2" operator="containsText" text="A">
      <formula>NOT(ISERROR(SEARCH("A",L9)))</formula>
    </cfRule>
    <cfRule type="containsText" dxfId="33" priority="3" operator="containsText" text="P">
      <formula>NOT(ISERROR(SEARCH("P",L9)))</formula>
    </cfRule>
    <cfRule type="containsText" dxfId="32" priority="4" operator="containsText" text="WO">
      <formula>NOT(ISERROR(SEARCH("WO",L9)))</formula>
    </cfRule>
  </conditionalFormatting>
  <dataValidations count="1">
    <dataValidation type="list" allowBlank="1" showInputMessage="1" showErrorMessage="1" sqref="L9:P28 R9:W28 Y9:AD28 AF9:AK28 AM9:AP28" xr:uid="{76354A86-05A9-4ECF-8AB7-98514360A1E1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6D4351-34DD-4EB7-944E-2DA667E8E805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A1CAA3C0-8975-47AE-B0DC-4B0B1EEB936A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Apr!AW8:AZ8</xm:f>
              <xm:sqref>BG8</xm:sqref>
            </x14:sparkline>
            <x14:sparkline>
              <xm:f>Apr!AW9:AZ9</xm:f>
              <xm:sqref>BG9</xm:sqref>
            </x14:sparkline>
            <x14:sparkline>
              <xm:f>Apr!AW10:AZ10</xm:f>
              <xm:sqref>BG10</xm:sqref>
            </x14:sparkline>
            <x14:sparkline>
              <xm:f>Apr!AW11:AZ11</xm:f>
              <xm:sqref>BG11</xm:sqref>
            </x14:sparkline>
            <x14:sparkline>
              <xm:f>Apr!AW12:AZ12</xm:f>
              <xm:sqref>BG12</xm:sqref>
            </x14:sparkline>
            <x14:sparkline>
              <xm:f>Apr!AW13:AZ13</xm:f>
              <xm:sqref>BG13</xm:sqref>
            </x14:sparkline>
            <x14:sparkline>
              <xm:f>Apr!AW14:AZ14</xm:f>
              <xm:sqref>BG14</xm:sqref>
            </x14:sparkline>
            <x14:sparkline>
              <xm:f>Apr!AW15:AZ15</xm:f>
              <xm:sqref>BG15</xm:sqref>
            </x14:sparkline>
            <x14:sparkline>
              <xm:f>Apr!AW16:AZ16</xm:f>
              <xm:sqref>BG16</xm:sqref>
            </x14:sparkline>
            <x14:sparkline>
              <xm:f>Apr!AW17:AZ17</xm:f>
              <xm:sqref>BG17</xm:sqref>
            </x14:sparkline>
            <x14:sparkline>
              <xm:f>Apr!AW18:AZ18</xm:f>
              <xm:sqref>BG18</xm:sqref>
            </x14:sparkline>
            <x14:sparkline>
              <xm:f>Apr!AW19:AZ19</xm:f>
              <xm:sqref>BG19</xm:sqref>
            </x14:sparkline>
            <x14:sparkline>
              <xm:f>Apr!AW20:AZ20</xm:f>
              <xm:sqref>BG20</xm:sqref>
            </x14:sparkline>
            <x14:sparkline>
              <xm:f>Apr!AW21:AZ21</xm:f>
              <xm:sqref>BG21</xm:sqref>
            </x14:sparkline>
            <x14:sparkline>
              <xm:f>Apr!AW22:AZ22</xm:f>
              <xm:sqref>BG22</xm:sqref>
            </x14:sparkline>
            <x14:sparkline>
              <xm:f>Apr!AW23:AZ23</xm:f>
              <xm:sqref>BG23</xm:sqref>
            </x14:sparkline>
            <x14:sparkline>
              <xm:f>Apr!AW24:AZ24</xm:f>
              <xm:sqref>BG24</xm:sqref>
            </x14:sparkline>
            <x14:sparkline>
              <xm:f>Apr!AW25:AZ25</xm:f>
              <xm:sqref>BG25</xm:sqref>
            </x14:sparkline>
            <x14:sparkline>
              <xm:f>Apr!AW26:AZ26</xm:f>
              <xm:sqref>BG26</xm:sqref>
            </x14:sparkline>
            <x14:sparkline>
              <xm:f>Apr!AW27:AZ27</xm:f>
              <xm:sqref>BG27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C451B-DE98-45A1-A592-EDD85CA33568}">
  <dimension ref="A1:CZ2009"/>
  <sheetViews>
    <sheetView zoomScale="64" zoomScaleNormal="64" workbookViewId="0">
      <selection activeCell="AU14" sqref="AU14"/>
    </sheetView>
  </sheetViews>
  <sheetFormatPr defaultRowHeight="14.4" x14ac:dyDescent="0.3"/>
  <cols>
    <col min="8" max="8" width="9.109375" bestFit="1" customWidth="1"/>
    <col min="9" max="9" width="11.5546875" bestFit="1" customWidth="1"/>
    <col min="10" max="10" width="14.88671875" customWidth="1"/>
    <col min="11" max="11" width="9.109375" bestFit="1" customWidth="1"/>
    <col min="12" max="12" width="5.44140625" bestFit="1" customWidth="1"/>
    <col min="13" max="13" width="9.88671875" bestFit="1" customWidth="1"/>
    <col min="14" max="14" width="3.77734375" bestFit="1" customWidth="1"/>
    <col min="15" max="15" width="4.109375" bestFit="1" customWidth="1"/>
    <col min="16" max="16" width="4.5546875" bestFit="1" customWidth="1"/>
    <col min="17" max="17" width="5.44140625" bestFit="1" customWidth="1"/>
    <col min="18" max="18" width="4.44140625" bestFit="1" customWidth="1"/>
    <col min="19" max="19" width="5.44140625" bestFit="1" customWidth="1"/>
    <col min="20" max="20" width="4.5546875" bestFit="1" customWidth="1"/>
    <col min="21" max="21" width="3.77734375" bestFit="1" customWidth="1"/>
    <col min="22" max="22" width="4.109375" bestFit="1" customWidth="1"/>
    <col min="23" max="23" width="4.5546875" bestFit="1" customWidth="1"/>
    <col min="24" max="24" width="5.44140625" bestFit="1" customWidth="1"/>
    <col min="25" max="25" width="4.44140625" bestFit="1" customWidth="1"/>
    <col min="26" max="26" width="5.44140625" bestFit="1" customWidth="1"/>
    <col min="27" max="27" width="4.5546875" bestFit="1" customWidth="1"/>
    <col min="28" max="28" width="3.77734375" bestFit="1" customWidth="1"/>
    <col min="29" max="29" width="4.109375" bestFit="1" customWidth="1"/>
    <col min="30" max="30" width="4.5546875" bestFit="1" customWidth="1"/>
    <col min="31" max="31" width="5.44140625" bestFit="1" customWidth="1"/>
    <col min="32" max="32" width="4.44140625" bestFit="1" customWidth="1"/>
    <col min="33" max="33" width="5.44140625" bestFit="1" customWidth="1"/>
    <col min="34" max="34" width="4.5546875" bestFit="1" customWidth="1"/>
    <col min="35" max="35" width="3.6640625" bestFit="1" customWidth="1"/>
    <col min="36" max="36" width="4" bestFit="1" customWidth="1"/>
    <col min="37" max="37" width="4.44140625" bestFit="1" customWidth="1"/>
    <col min="38" max="38" width="5.33203125" bestFit="1" customWidth="1"/>
    <col min="39" max="39" width="4.33203125" bestFit="1" customWidth="1"/>
    <col min="40" max="40" width="5.33203125" bestFit="1" customWidth="1"/>
    <col min="41" max="41" width="4.44140625" bestFit="1" customWidth="1"/>
    <col min="42" max="42" width="3.6640625" bestFit="1" customWidth="1"/>
    <col min="45" max="45" width="7.21875" customWidth="1"/>
    <col min="46" max="47" width="13.33203125" customWidth="1"/>
    <col min="48" max="48" width="16.44140625" customWidth="1"/>
    <col min="49" max="49" width="7.44140625" style="1" bestFit="1" customWidth="1"/>
    <col min="50" max="50" width="6.88671875" style="1" bestFit="1" customWidth="1"/>
    <col min="51" max="51" width="5.88671875" style="1" bestFit="1" customWidth="1"/>
    <col min="52" max="52" width="8.21875" style="1" bestFit="1" customWidth="1"/>
    <col min="53" max="53" width="5.109375" style="1" bestFit="1" customWidth="1"/>
    <col min="54" max="54" width="9.33203125" style="1" bestFit="1" customWidth="1"/>
    <col min="55" max="55" width="11.5546875" bestFit="1" customWidth="1"/>
    <col min="56" max="56" width="13" bestFit="1" customWidth="1"/>
    <col min="57" max="57" width="11.6640625" customWidth="1"/>
    <col min="58" max="58" width="12.44140625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45778</v>
      </c>
      <c r="J5" s="40">
        <f>DATEDIF($I$5,$M$5,"D")+1</f>
        <v>31</v>
      </c>
      <c r="K5" s="41" t="str">
        <f>TEXT(I5,"MMMM")</f>
        <v>May</v>
      </c>
      <c r="L5" s="38" t="s">
        <v>27</v>
      </c>
      <c r="M5" s="42">
        <f>EOMONTH(I5,0)</f>
        <v>45808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Thu</v>
      </c>
      <c r="M7" s="13" t="str">
        <f t="shared" ref="M7:AP7" si="0">TEXT(M8,"DDD")</f>
        <v>Fri</v>
      </c>
      <c r="N7" s="13" t="str">
        <f t="shared" si="0"/>
        <v>Sat</v>
      </c>
      <c r="O7" s="13" t="str">
        <f t="shared" si="0"/>
        <v>Sun</v>
      </c>
      <c r="P7" s="13" t="str">
        <f t="shared" si="0"/>
        <v>Mon</v>
      </c>
      <c r="Q7" s="13" t="str">
        <f t="shared" si="0"/>
        <v>Tue</v>
      </c>
      <c r="R7" s="13" t="str">
        <f t="shared" si="0"/>
        <v>Wed</v>
      </c>
      <c r="S7" s="13" t="str">
        <f t="shared" si="0"/>
        <v>Thu</v>
      </c>
      <c r="T7" s="13" t="str">
        <f t="shared" si="0"/>
        <v>Fri</v>
      </c>
      <c r="U7" s="13" t="str">
        <f t="shared" si="0"/>
        <v>Sat</v>
      </c>
      <c r="V7" s="13" t="str">
        <f t="shared" si="0"/>
        <v>Sun</v>
      </c>
      <c r="W7" s="13" t="str">
        <f t="shared" si="0"/>
        <v>Mon</v>
      </c>
      <c r="X7" s="13" t="str">
        <f t="shared" si="0"/>
        <v>Tue</v>
      </c>
      <c r="Y7" s="13" t="str">
        <f t="shared" si="0"/>
        <v>Wed</v>
      </c>
      <c r="Z7" s="13" t="str">
        <f t="shared" si="0"/>
        <v>Thu</v>
      </c>
      <c r="AA7" s="13" t="str">
        <f t="shared" si="0"/>
        <v>Fri</v>
      </c>
      <c r="AB7" s="13" t="str">
        <f t="shared" si="0"/>
        <v>Sat</v>
      </c>
      <c r="AC7" s="13" t="str">
        <f t="shared" si="0"/>
        <v>Sun</v>
      </c>
      <c r="AD7" s="13" t="str">
        <f t="shared" si="0"/>
        <v>Mon</v>
      </c>
      <c r="AE7" s="13" t="str">
        <f t="shared" si="0"/>
        <v>Tue</v>
      </c>
      <c r="AF7" s="13" t="str">
        <f t="shared" si="0"/>
        <v>Wed</v>
      </c>
      <c r="AG7" s="13" t="str">
        <f t="shared" si="0"/>
        <v>Thu</v>
      </c>
      <c r="AH7" s="13" t="str">
        <f t="shared" si="0"/>
        <v>Fri</v>
      </c>
      <c r="AI7" s="13" t="str">
        <f t="shared" si="0"/>
        <v>Sat</v>
      </c>
      <c r="AJ7" s="13" t="str">
        <f t="shared" si="0"/>
        <v>Sun</v>
      </c>
      <c r="AK7" s="13" t="str">
        <f t="shared" si="0"/>
        <v>Mon</v>
      </c>
      <c r="AL7" s="13" t="str">
        <f t="shared" si="0"/>
        <v>Tue</v>
      </c>
      <c r="AM7" s="13" t="str">
        <f t="shared" si="0"/>
        <v>Wed</v>
      </c>
      <c r="AN7" s="13" t="str">
        <f t="shared" si="0"/>
        <v>Thu</v>
      </c>
      <c r="AO7" s="13" t="str">
        <f t="shared" si="0"/>
        <v>Fri</v>
      </c>
      <c r="AP7" s="14" t="str">
        <f t="shared" si="0"/>
        <v>Sat</v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45778</v>
      </c>
      <c r="M8" s="37">
        <f>IF(L8&lt;$M$5,L8+1,"")</f>
        <v>45779</v>
      </c>
      <c r="N8" s="37">
        <f t="shared" ref="N8:AQ8" si="1">IF(M8&lt;$M$5,M8+1,"")</f>
        <v>45780</v>
      </c>
      <c r="O8" s="37">
        <f t="shared" si="1"/>
        <v>45781</v>
      </c>
      <c r="P8" s="37">
        <f t="shared" si="1"/>
        <v>45782</v>
      </c>
      <c r="Q8" s="37">
        <f t="shared" si="1"/>
        <v>45783</v>
      </c>
      <c r="R8" s="37">
        <f t="shared" si="1"/>
        <v>45784</v>
      </c>
      <c r="S8" s="37">
        <f t="shared" si="1"/>
        <v>45785</v>
      </c>
      <c r="T8" s="37">
        <f t="shared" si="1"/>
        <v>45786</v>
      </c>
      <c r="U8" s="37">
        <f t="shared" si="1"/>
        <v>45787</v>
      </c>
      <c r="V8" s="37">
        <f t="shared" si="1"/>
        <v>45788</v>
      </c>
      <c r="W8" s="37">
        <f t="shared" si="1"/>
        <v>45789</v>
      </c>
      <c r="X8" s="37">
        <f t="shared" si="1"/>
        <v>45790</v>
      </c>
      <c r="Y8" s="37">
        <f t="shared" si="1"/>
        <v>45791</v>
      </c>
      <c r="Z8" s="37">
        <f t="shared" si="1"/>
        <v>45792</v>
      </c>
      <c r="AA8" s="37">
        <f t="shared" si="1"/>
        <v>45793</v>
      </c>
      <c r="AB8" s="37">
        <f t="shared" si="1"/>
        <v>45794</v>
      </c>
      <c r="AC8" s="37">
        <f t="shared" si="1"/>
        <v>45795</v>
      </c>
      <c r="AD8" s="37">
        <f t="shared" si="1"/>
        <v>45796</v>
      </c>
      <c r="AE8" s="37">
        <f t="shared" si="1"/>
        <v>45797</v>
      </c>
      <c r="AF8" s="37">
        <f t="shared" si="1"/>
        <v>45798</v>
      </c>
      <c r="AG8" s="37">
        <f t="shared" si="1"/>
        <v>45799</v>
      </c>
      <c r="AH8" s="37">
        <f t="shared" si="1"/>
        <v>45800</v>
      </c>
      <c r="AI8" s="37">
        <f t="shared" si="1"/>
        <v>45801</v>
      </c>
      <c r="AJ8" s="37">
        <f t="shared" si="1"/>
        <v>45802</v>
      </c>
      <c r="AK8" s="37">
        <f t="shared" si="1"/>
        <v>45803</v>
      </c>
      <c r="AL8" s="37">
        <f t="shared" si="1"/>
        <v>45804</v>
      </c>
      <c r="AM8" s="37">
        <f t="shared" si="1"/>
        <v>45805</v>
      </c>
      <c r="AN8" s="37">
        <f t="shared" si="1"/>
        <v>45806</v>
      </c>
      <c r="AO8" s="37">
        <f t="shared" si="1"/>
        <v>45807</v>
      </c>
      <c r="AP8" s="21">
        <f t="shared" si="1"/>
        <v>45808</v>
      </c>
      <c r="AQ8" s="34" t="str">
        <f t="shared" si="1"/>
        <v/>
      </c>
      <c r="AR8" s="35"/>
      <c r="AS8" s="4">
        <v>1</v>
      </c>
      <c r="AT8" s="4">
        <v>1001</v>
      </c>
      <c r="AU8" s="4" t="str">
        <f t="shared" ref="AU8:AU27" si="2">$K$5</f>
        <v>May</v>
      </c>
      <c r="AV8" s="4" t="s">
        <v>3</v>
      </c>
      <c r="AW8" s="15">
        <f t="shared" ref="AW8:AW27" si="3">COUNTIF($L9:$AP9,"P")</f>
        <v>23</v>
      </c>
      <c r="AX8" s="1">
        <f t="shared" ref="AX8:AX27" si="4">COUNTIF($L9:$AP9,"A")</f>
        <v>1</v>
      </c>
      <c r="AY8" s="1">
        <f t="shared" ref="AY8:AY27" si="5">COUNTIF($L9:$AP9,"L")</f>
        <v>3</v>
      </c>
      <c r="AZ8" s="1">
        <f t="shared" ref="AZ8:AZ27" si="6">$K$9</f>
        <v>4</v>
      </c>
      <c r="BA8" s="25">
        <f t="shared" ref="BA8:BA27" si="7">$J$5</f>
        <v>31</v>
      </c>
      <c r="BB8" s="25">
        <f>Mayreport[[#This Row],[Days]]-Mayreport[[#This Row],[Absent]]</f>
        <v>30</v>
      </c>
      <c r="BC8" s="26">
        <v>10000</v>
      </c>
      <c r="BD8" s="26">
        <f>Mayreport[[#This Row],[Salary]]/Mayreport[[#This Row],[Days]]</f>
        <v>322.58064516129031</v>
      </c>
      <c r="BE8" s="26">
        <f>Mayreport[[#This Row],[Per Day Salary]]*Mayreport[[#This Row],[Absent]]</f>
        <v>322.58064516129031</v>
      </c>
      <c r="BF8" s="26">
        <f>Mayreport[[#This Row],[Salary]]-Mayreport[[#This Row],[Deduction]]</f>
        <v>9677.4193548387102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>COUNTIF($L$7:$AP$7,"Sun")</f>
        <v>4</v>
      </c>
      <c r="L9" s="1" t="s">
        <v>39</v>
      </c>
      <c r="M9" s="1" t="s">
        <v>39</v>
      </c>
      <c r="N9" s="1" t="s">
        <v>40</v>
      </c>
      <c r="O9" s="1" t="str">
        <f t="shared" ref="O9:AJ17" si="8">IF(O$7 = "Sun","WO","")</f>
        <v>WO</v>
      </c>
      <c r="P9" s="1" t="s">
        <v>41</v>
      </c>
      <c r="Q9" s="1" t="s">
        <v>39</v>
      </c>
      <c r="R9" s="1" t="s">
        <v>39</v>
      </c>
      <c r="S9" s="1" t="s">
        <v>39</v>
      </c>
      <c r="T9" s="1" t="s">
        <v>39</v>
      </c>
      <c r="U9" s="1" t="s">
        <v>39</v>
      </c>
      <c r="V9" s="1" t="str">
        <f t="shared" si="8"/>
        <v>WO</v>
      </c>
      <c r="W9" s="1" t="s">
        <v>39</v>
      </c>
      <c r="X9" s="1" t="s">
        <v>39</v>
      </c>
      <c r="Y9" s="1" t="s">
        <v>39</v>
      </c>
      <c r="Z9" s="1" t="s">
        <v>39</v>
      </c>
      <c r="AA9" s="1" t="s">
        <v>39</v>
      </c>
      <c r="AB9" s="1" t="s">
        <v>39</v>
      </c>
      <c r="AC9" s="1" t="str">
        <f t="shared" si="8"/>
        <v>WO</v>
      </c>
      <c r="AD9" s="1" t="s">
        <v>39</v>
      </c>
      <c r="AE9" s="1" t="s">
        <v>39</v>
      </c>
      <c r="AF9" s="1" t="s">
        <v>40</v>
      </c>
      <c r="AG9" s="1" t="s">
        <v>39</v>
      </c>
      <c r="AH9" s="1" t="s">
        <v>39</v>
      </c>
      <c r="AI9" s="1" t="s">
        <v>39</v>
      </c>
      <c r="AJ9" s="1" t="str">
        <f t="shared" si="8"/>
        <v>WO</v>
      </c>
      <c r="AK9" s="1" t="s">
        <v>39</v>
      </c>
      <c r="AL9" s="1" t="s">
        <v>39</v>
      </c>
      <c r="AM9" s="1" t="s">
        <v>39</v>
      </c>
      <c r="AN9" s="1" t="s">
        <v>39</v>
      </c>
      <c r="AO9" s="1" t="s">
        <v>40</v>
      </c>
      <c r="AP9" s="16" t="s">
        <v>39</v>
      </c>
      <c r="AQ9" s="33"/>
      <c r="AR9" s="35"/>
      <c r="AS9" s="4">
        <v>2</v>
      </c>
      <c r="AT9" s="4">
        <v>1002</v>
      </c>
      <c r="AU9" s="4" t="str">
        <f t="shared" si="2"/>
        <v>May</v>
      </c>
      <c r="AV9" s="4" t="s">
        <v>4</v>
      </c>
      <c r="AW9" s="15">
        <f t="shared" si="3"/>
        <v>24</v>
      </c>
      <c r="AX9" s="1">
        <f t="shared" si="4"/>
        <v>0</v>
      </c>
      <c r="AY9" s="1">
        <f t="shared" si="5"/>
        <v>3</v>
      </c>
      <c r="AZ9" s="1">
        <f t="shared" si="6"/>
        <v>4</v>
      </c>
      <c r="BA9" s="25">
        <f t="shared" si="7"/>
        <v>31</v>
      </c>
      <c r="BB9" s="25">
        <f>Mayreport[[#This Row],[Days]]-Mayreport[[#This Row],[Absent]]</f>
        <v>31</v>
      </c>
      <c r="BC9" s="26">
        <v>20000</v>
      </c>
      <c r="BD9" s="26">
        <f>Mayreport[[#This Row],[Salary]]/Mayreport[[#This Row],[Days]]</f>
        <v>645.16129032258061</v>
      </c>
      <c r="BE9" s="26">
        <f>Mayreport[[#This Row],[Per Day Salary]]*Mayreport[[#This Row],[Absent]]</f>
        <v>0</v>
      </c>
      <c r="BF9" s="26">
        <f>Mayreport[[#This Row],[Salary]]-Mayreport[[#This Row],[Deduction]]</f>
        <v>20000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ref="K10:K28" si="9">COUNTIF($L$7:$AP$7,"Sun")</f>
        <v>4</v>
      </c>
      <c r="L10" s="1" t="s">
        <v>39</v>
      </c>
      <c r="M10" s="1" t="s">
        <v>39</v>
      </c>
      <c r="N10" s="1" t="s">
        <v>40</v>
      </c>
      <c r="O10" s="1" t="str">
        <f t="shared" si="8"/>
        <v>WO</v>
      </c>
      <c r="P10" s="1" t="s">
        <v>39</v>
      </c>
      <c r="Q10" s="1" t="s">
        <v>39</v>
      </c>
      <c r="R10" s="1" t="s">
        <v>39</v>
      </c>
      <c r="S10" s="1" t="s">
        <v>39</v>
      </c>
      <c r="T10" s="1" t="s">
        <v>39</v>
      </c>
      <c r="U10" s="1" t="s">
        <v>39</v>
      </c>
      <c r="V10" s="1" t="str">
        <f t="shared" si="8"/>
        <v>WO</v>
      </c>
      <c r="W10" s="1" t="s">
        <v>39</v>
      </c>
      <c r="X10" s="1" t="s">
        <v>39</v>
      </c>
      <c r="Y10" s="1" t="s">
        <v>39</v>
      </c>
      <c r="Z10" s="1" t="s">
        <v>39</v>
      </c>
      <c r="AA10" s="1" t="s">
        <v>39</v>
      </c>
      <c r="AB10" s="1" t="s">
        <v>39</v>
      </c>
      <c r="AC10" s="1" t="str">
        <f t="shared" si="8"/>
        <v>WO</v>
      </c>
      <c r="AD10" s="1" t="s">
        <v>39</v>
      </c>
      <c r="AE10" s="1" t="s">
        <v>39</v>
      </c>
      <c r="AF10" s="1" t="s">
        <v>40</v>
      </c>
      <c r="AG10" s="1" t="s">
        <v>39</v>
      </c>
      <c r="AH10" s="1" t="s">
        <v>39</v>
      </c>
      <c r="AI10" s="1" t="s">
        <v>39</v>
      </c>
      <c r="AJ10" s="1" t="str">
        <f t="shared" si="8"/>
        <v>WO</v>
      </c>
      <c r="AK10" s="1" t="s">
        <v>39</v>
      </c>
      <c r="AL10" s="1" t="s">
        <v>39</v>
      </c>
      <c r="AM10" s="1" t="s">
        <v>39</v>
      </c>
      <c r="AN10" s="1" t="s">
        <v>39</v>
      </c>
      <c r="AO10" s="1" t="s">
        <v>40</v>
      </c>
      <c r="AP10" s="16" t="s">
        <v>39</v>
      </c>
      <c r="AQ10" s="33"/>
      <c r="AR10" s="35"/>
      <c r="AS10" s="4">
        <v>3</v>
      </c>
      <c r="AT10" s="4">
        <v>1003</v>
      </c>
      <c r="AU10" s="4" t="str">
        <f t="shared" si="2"/>
        <v>May</v>
      </c>
      <c r="AV10" s="4" t="s">
        <v>5</v>
      </c>
      <c r="AW10" s="15">
        <f t="shared" si="3"/>
        <v>24</v>
      </c>
      <c r="AX10" s="1">
        <f t="shared" si="4"/>
        <v>0</v>
      </c>
      <c r="AY10" s="1">
        <f t="shared" si="5"/>
        <v>3</v>
      </c>
      <c r="AZ10" s="1">
        <f t="shared" si="6"/>
        <v>4</v>
      </c>
      <c r="BA10" s="25">
        <f t="shared" si="7"/>
        <v>31</v>
      </c>
      <c r="BB10" s="25">
        <f>Mayreport[[#This Row],[Days]]-Mayreport[[#This Row],[Absent]]</f>
        <v>31</v>
      </c>
      <c r="BC10" s="26">
        <v>25000</v>
      </c>
      <c r="BD10" s="26">
        <f>Mayreport[[#This Row],[Salary]]/Mayreport[[#This Row],[Days]]</f>
        <v>806.45161290322585</v>
      </c>
      <c r="BE10" s="26">
        <f>Mayreport[[#This Row],[Per Day Salary]]*Mayreport[[#This Row],[Absent]]</f>
        <v>0</v>
      </c>
      <c r="BF10" s="26">
        <f>Mayreport[[#This Row],[Salary]]-Mayreport[[#This Row],[Deduction]]</f>
        <v>25000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9"/>
        <v>4</v>
      </c>
      <c r="L11" s="1" t="s">
        <v>39</v>
      </c>
      <c r="M11" s="1" t="s">
        <v>39</v>
      </c>
      <c r="N11" s="1" t="s">
        <v>40</v>
      </c>
      <c r="O11" s="1" t="str">
        <f t="shared" si="8"/>
        <v>WO</v>
      </c>
      <c r="P11" s="1" t="s">
        <v>39</v>
      </c>
      <c r="Q11" s="1" t="s">
        <v>39</v>
      </c>
      <c r="R11" s="1" t="s">
        <v>39</v>
      </c>
      <c r="S11" s="1" t="s">
        <v>39</v>
      </c>
      <c r="T11" s="1" t="s">
        <v>39</v>
      </c>
      <c r="U11" s="1" t="s">
        <v>39</v>
      </c>
      <c r="V11" s="1" t="str">
        <f t="shared" si="8"/>
        <v>WO</v>
      </c>
      <c r="W11" s="1" t="s">
        <v>39</v>
      </c>
      <c r="X11" s="1" t="s">
        <v>39</v>
      </c>
      <c r="Y11" s="1" t="s">
        <v>39</v>
      </c>
      <c r="Z11" s="1" t="s">
        <v>39</v>
      </c>
      <c r="AA11" s="1" t="s">
        <v>39</v>
      </c>
      <c r="AB11" s="1" t="s">
        <v>39</v>
      </c>
      <c r="AC11" s="1" t="str">
        <f t="shared" si="8"/>
        <v>WO</v>
      </c>
      <c r="AD11" s="1" t="s">
        <v>39</v>
      </c>
      <c r="AE11" s="1" t="s">
        <v>39</v>
      </c>
      <c r="AF11" s="1" t="s">
        <v>40</v>
      </c>
      <c r="AG11" s="1" t="s">
        <v>39</v>
      </c>
      <c r="AH11" s="1" t="s">
        <v>39</v>
      </c>
      <c r="AI11" s="1" t="s">
        <v>39</v>
      </c>
      <c r="AJ11" s="1" t="str">
        <f t="shared" si="8"/>
        <v>WO</v>
      </c>
      <c r="AK11" s="1" t="s">
        <v>39</v>
      </c>
      <c r="AL11" s="1" t="s">
        <v>39</v>
      </c>
      <c r="AM11" s="1" t="s">
        <v>39</v>
      </c>
      <c r="AN11" s="1" t="s">
        <v>39</v>
      </c>
      <c r="AO11" s="1" t="s">
        <v>40</v>
      </c>
      <c r="AP11" s="16" t="s">
        <v>39</v>
      </c>
      <c r="AQ11" s="33"/>
      <c r="AR11" s="35"/>
      <c r="AS11" s="4">
        <v>4</v>
      </c>
      <c r="AT11" s="4">
        <v>1004</v>
      </c>
      <c r="AU11" s="4" t="str">
        <f t="shared" si="2"/>
        <v>May</v>
      </c>
      <c r="AV11" s="4" t="s">
        <v>6</v>
      </c>
      <c r="AW11" s="15">
        <f t="shared" si="3"/>
        <v>24</v>
      </c>
      <c r="AX11" s="1">
        <f t="shared" si="4"/>
        <v>0</v>
      </c>
      <c r="AY11" s="1">
        <f t="shared" si="5"/>
        <v>3</v>
      </c>
      <c r="AZ11" s="1">
        <f t="shared" si="6"/>
        <v>4</v>
      </c>
      <c r="BA11" s="25">
        <f t="shared" si="7"/>
        <v>31</v>
      </c>
      <c r="BB11" s="25">
        <f>Mayreport[[#This Row],[Days]]-Mayreport[[#This Row],[Absent]]</f>
        <v>31</v>
      </c>
      <c r="BC11" s="26">
        <v>30000</v>
      </c>
      <c r="BD11" s="26">
        <f>Mayreport[[#This Row],[Salary]]/Mayreport[[#This Row],[Days]]</f>
        <v>967.74193548387098</v>
      </c>
      <c r="BE11" s="26">
        <f>Mayreport[[#This Row],[Per Day Salary]]*Mayreport[[#This Row],[Absent]]</f>
        <v>0</v>
      </c>
      <c r="BF11" s="26">
        <f>Mayreport[[#This Row],[Salary]]-Mayreport[[#This Row],[Deduction]]</f>
        <v>30000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9"/>
        <v>4</v>
      </c>
      <c r="L12" s="1" t="s">
        <v>39</v>
      </c>
      <c r="M12" s="1" t="s">
        <v>39</v>
      </c>
      <c r="N12" s="1" t="s">
        <v>40</v>
      </c>
      <c r="O12" s="1" t="str">
        <f t="shared" si="8"/>
        <v>WO</v>
      </c>
      <c r="P12" s="1" t="s">
        <v>39</v>
      </c>
      <c r="Q12" s="1" t="s">
        <v>39</v>
      </c>
      <c r="R12" s="1" t="s">
        <v>39</v>
      </c>
      <c r="S12" s="1" t="s">
        <v>39</v>
      </c>
      <c r="T12" s="1" t="s">
        <v>39</v>
      </c>
      <c r="U12" s="1" t="s">
        <v>39</v>
      </c>
      <c r="V12" s="1" t="str">
        <f t="shared" si="8"/>
        <v>WO</v>
      </c>
      <c r="W12" s="1" t="s">
        <v>39</v>
      </c>
      <c r="X12" s="1" t="s">
        <v>39</v>
      </c>
      <c r="Y12" s="1" t="s">
        <v>39</v>
      </c>
      <c r="Z12" s="1" t="s">
        <v>39</v>
      </c>
      <c r="AA12" s="1" t="s">
        <v>39</v>
      </c>
      <c r="AB12" s="1" t="s">
        <v>39</v>
      </c>
      <c r="AC12" s="1" t="str">
        <f t="shared" si="8"/>
        <v>WO</v>
      </c>
      <c r="AD12" s="1" t="s">
        <v>39</v>
      </c>
      <c r="AE12" s="1" t="s">
        <v>39</v>
      </c>
      <c r="AF12" s="1" t="s">
        <v>40</v>
      </c>
      <c r="AG12" s="1" t="s">
        <v>39</v>
      </c>
      <c r="AH12" s="1" t="s">
        <v>39</v>
      </c>
      <c r="AI12" s="1" t="s">
        <v>39</v>
      </c>
      <c r="AJ12" s="1" t="str">
        <f t="shared" si="8"/>
        <v>WO</v>
      </c>
      <c r="AK12" s="1" t="s">
        <v>39</v>
      </c>
      <c r="AL12" s="1" t="s">
        <v>39</v>
      </c>
      <c r="AM12" s="1" t="s">
        <v>39</v>
      </c>
      <c r="AN12" s="1" t="s">
        <v>39</v>
      </c>
      <c r="AO12" s="1" t="s">
        <v>40</v>
      </c>
      <c r="AP12" s="16" t="s">
        <v>39</v>
      </c>
      <c r="AQ12" s="33"/>
      <c r="AR12" s="35"/>
      <c r="AS12" s="4">
        <v>5</v>
      </c>
      <c r="AT12" s="4">
        <v>1005</v>
      </c>
      <c r="AU12" s="4" t="str">
        <f t="shared" si="2"/>
        <v>May</v>
      </c>
      <c r="AV12" s="4" t="s">
        <v>7</v>
      </c>
      <c r="AW12" s="15">
        <f t="shared" si="3"/>
        <v>23</v>
      </c>
      <c r="AX12" s="1">
        <f t="shared" si="4"/>
        <v>1</v>
      </c>
      <c r="AY12" s="1">
        <f t="shared" si="5"/>
        <v>3</v>
      </c>
      <c r="AZ12" s="1">
        <f t="shared" si="6"/>
        <v>4</v>
      </c>
      <c r="BA12" s="25">
        <f t="shared" si="7"/>
        <v>31</v>
      </c>
      <c r="BB12" s="25">
        <f>Mayreport[[#This Row],[Days]]-Mayreport[[#This Row],[Absent]]</f>
        <v>30</v>
      </c>
      <c r="BC12" s="26">
        <v>45000</v>
      </c>
      <c r="BD12" s="26">
        <f>Mayreport[[#This Row],[Salary]]/Mayreport[[#This Row],[Days]]</f>
        <v>1451.6129032258063</v>
      </c>
      <c r="BE12" s="26">
        <f>Mayreport[[#This Row],[Per Day Salary]]*Mayreport[[#This Row],[Absent]]</f>
        <v>1451.6129032258063</v>
      </c>
      <c r="BF12" s="26">
        <f>Mayreport[[#This Row],[Salary]]-Mayreport[[#This Row],[Deduction]]</f>
        <v>43548.387096774197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9"/>
        <v>4</v>
      </c>
      <c r="L13" s="1" t="s">
        <v>39</v>
      </c>
      <c r="M13" s="1" t="s">
        <v>39</v>
      </c>
      <c r="N13" s="1" t="s">
        <v>40</v>
      </c>
      <c r="O13" s="1" t="str">
        <f t="shared" si="8"/>
        <v>WO</v>
      </c>
      <c r="P13" s="1" t="s">
        <v>39</v>
      </c>
      <c r="Q13" s="1" t="s">
        <v>39</v>
      </c>
      <c r="R13" s="1" t="s">
        <v>39</v>
      </c>
      <c r="S13" s="1" t="s">
        <v>39</v>
      </c>
      <c r="T13" s="1" t="s">
        <v>39</v>
      </c>
      <c r="U13" s="1" t="s">
        <v>39</v>
      </c>
      <c r="V13" s="1" t="str">
        <f t="shared" si="8"/>
        <v>WO</v>
      </c>
      <c r="W13" s="1" t="s">
        <v>39</v>
      </c>
      <c r="X13" s="1" t="s">
        <v>39</v>
      </c>
      <c r="Y13" s="1" t="s">
        <v>39</v>
      </c>
      <c r="Z13" s="1" t="s">
        <v>39</v>
      </c>
      <c r="AA13" s="1" t="s">
        <v>39</v>
      </c>
      <c r="AB13" s="1" t="s">
        <v>39</v>
      </c>
      <c r="AC13" s="1" t="str">
        <f t="shared" si="8"/>
        <v>WO</v>
      </c>
      <c r="AD13" s="1" t="s">
        <v>39</v>
      </c>
      <c r="AE13" s="1" t="s">
        <v>39</v>
      </c>
      <c r="AF13" s="1" t="s">
        <v>40</v>
      </c>
      <c r="AG13" s="1" t="s">
        <v>39</v>
      </c>
      <c r="AH13" s="1" t="s">
        <v>39</v>
      </c>
      <c r="AI13" s="1" t="s">
        <v>39</v>
      </c>
      <c r="AJ13" s="1" t="str">
        <f t="shared" si="8"/>
        <v>WO</v>
      </c>
      <c r="AK13" s="1" t="s">
        <v>41</v>
      </c>
      <c r="AL13" s="1" t="s">
        <v>39</v>
      </c>
      <c r="AM13" s="1" t="s">
        <v>39</v>
      </c>
      <c r="AN13" s="1" t="s">
        <v>39</v>
      </c>
      <c r="AO13" s="1" t="s">
        <v>40</v>
      </c>
      <c r="AP13" s="16" t="s">
        <v>39</v>
      </c>
      <c r="AQ13" s="33"/>
      <c r="AR13" s="35"/>
      <c r="AS13" s="4">
        <v>6</v>
      </c>
      <c r="AT13" s="4">
        <v>1006</v>
      </c>
      <c r="AU13" s="4" t="str">
        <f t="shared" si="2"/>
        <v>May</v>
      </c>
      <c r="AV13" s="4" t="s">
        <v>8</v>
      </c>
      <c r="AW13" s="15">
        <f t="shared" si="3"/>
        <v>24</v>
      </c>
      <c r="AX13" s="1">
        <f t="shared" si="4"/>
        <v>0</v>
      </c>
      <c r="AY13" s="1">
        <f t="shared" si="5"/>
        <v>3</v>
      </c>
      <c r="AZ13" s="1">
        <f t="shared" si="6"/>
        <v>4</v>
      </c>
      <c r="BA13" s="25">
        <f t="shared" si="7"/>
        <v>31</v>
      </c>
      <c r="BB13" s="25">
        <f>Mayreport[[#This Row],[Days]]-Mayreport[[#This Row],[Absent]]</f>
        <v>31</v>
      </c>
      <c r="BC13" s="26">
        <v>15000</v>
      </c>
      <c r="BD13" s="26">
        <f>Mayreport[[#This Row],[Salary]]/Mayreport[[#This Row],[Days]]</f>
        <v>483.87096774193549</v>
      </c>
      <c r="BE13" s="26">
        <f>Mayreport[[#This Row],[Per Day Salary]]*Mayreport[[#This Row],[Absent]]</f>
        <v>0</v>
      </c>
      <c r="BF13" s="26">
        <f>Mayreport[[#This Row],[Salary]]-Mayreport[[#This Row],[Deduction]]</f>
        <v>15000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9"/>
        <v>4</v>
      </c>
      <c r="L14" s="1" t="s">
        <v>39</v>
      </c>
      <c r="M14" s="1" t="s">
        <v>39</v>
      </c>
      <c r="N14" s="1" t="s">
        <v>40</v>
      </c>
      <c r="O14" s="1" t="str">
        <f t="shared" si="8"/>
        <v>WO</v>
      </c>
      <c r="P14" s="1" t="s">
        <v>39</v>
      </c>
      <c r="Q14" s="1" t="s">
        <v>39</v>
      </c>
      <c r="R14" s="1" t="s">
        <v>39</v>
      </c>
      <c r="S14" s="1" t="s">
        <v>39</v>
      </c>
      <c r="T14" s="1" t="s">
        <v>39</v>
      </c>
      <c r="U14" s="1" t="s">
        <v>39</v>
      </c>
      <c r="V14" s="1" t="str">
        <f t="shared" si="8"/>
        <v>WO</v>
      </c>
      <c r="W14" s="1" t="s">
        <v>39</v>
      </c>
      <c r="X14" s="1" t="s">
        <v>39</v>
      </c>
      <c r="Y14" s="1" t="s">
        <v>39</v>
      </c>
      <c r="Z14" s="1" t="s">
        <v>39</v>
      </c>
      <c r="AA14" s="1" t="s">
        <v>39</v>
      </c>
      <c r="AB14" s="1" t="s">
        <v>39</v>
      </c>
      <c r="AC14" s="1" t="str">
        <f t="shared" si="8"/>
        <v>WO</v>
      </c>
      <c r="AD14" s="1" t="s">
        <v>39</v>
      </c>
      <c r="AE14" s="1" t="s">
        <v>39</v>
      </c>
      <c r="AF14" s="1" t="s">
        <v>40</v>
      </c>
      <c r="AG14" s="1" t="s">
        <v>39</v>
      </c>
      <c r="AH14" s="1" t="s">
        <v>39</v>
      </c>
      <c r="AI14" s="1" t="s">
        <v>39</v>
      </c>
      <c r="AJ14" s="1" t="str">
        <f t="shared" si="8"/>
        <v>WO</v>
      </c>
      <c r="AK14" s="1" t="s">
        <v>39</v>
      </c>
      <c r="AL14" s="1" t="s">
        <v>39</v>
      </c>
      <c r="AM14" s="1" t="s">
        <v>39</v>
      </c>
      <c r="AN14" s="1" t="s">
        <v>39</v>
      </c>
      <c r="AO14" s="1" t="s">
        <v>40</v>
      </c>
      <c r="AP14" s="16" t="s">
        <v>39</v>
      </c>
      <c r="AQ14" s="33"/>
      <c r="AR14" s="35"/>
      <c r="AS14" s="4">
        <v>7</v>
      </c>
      <c r="AT14" s="4">
        <v>1007</v>
      </c>
      <c r="AU14" s="4" t="str">
        <f t="shared" si="2"/>
        <v>May</v>
      </c>
      <c r="AV14" s="4" t="s">
        <v>9</v>
      </c>
      <c r="AW14" s="15">
        <f t="shared" si="3"/>
        <v>23</v>
      </c>
      <c r="AX14" s="1">
        <f t="shared" si="4"/>
        <v>1</v>
      </c>
      <c r="AY14" s="1">
        <f t="shared" si="5"/>
        <v>3</v>
      </c>
      <c r="AZ14" s="1">
        <f t="shared" si="6"/>
        <v>4</v>
      </c>
      <c r="BA14" s="25">
        <f t="shared" si="7"/>
        <v>31</v>
      </c>
      <c r="BB14" s="25">
        <f>Mayreport[[#This Row],[Days]]-Mayreport[[#This Row],[Absent]]</f>
        <v>30</v>
      </c>
      <c r="BC14" s="26">
        <v>62000</v>
      </c>
      <c r="BD14" s="26">
        <f>Mayreport[[#This Row],[Salary]]/Mayreport[[#This Row],[Days]]</f>
        <v>2000</v>
      </c>
      <c r="BE14" s="26">
        <f>Mayreport[[#This Row],[Per Day Salary]]*Mayreport[[#This Row],[Absent]]</f>
        <v>2000</v>
      </c>
      <c r="BF14" s="26">
        <f>Mayreport[[#This Row],[Salary]]-Mayreport[[#This Row],[Deduction]]</f>
        <v>60000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9"/>
        <v>4</v>
      </c>
      <c r="L15" s="1" t="s">
        <v>39</v>
      </c>
      <c r="M15" s="1" t="s">
        <v>39</v>
      </c>
      <c r="N15" s="1" t="s">
        <v>40</v>
      </c>
      <c r="O15" s="1" t="str">
        <f t="shared" si="8"/>
        <v>WO</v>
      </c>
      <c r="P15" s="1" t="s">
        <v>39</v>
      </c>
      <c r="Q15" s="1" t="s">
        <v>39</v>
      </c>
      <c r="R15" s="1" t="s">
        <v>39</v>
      </c>
      <c r="S15" s="1" t="s">
        <v>39</v>
      </c>
      <c r="T15" s="1" t="s">
        <v>39</v>
      </c>
      <c r="U15" s="1" t="s">
        <v>39</v>
      </c>
      <c r="V15" s="1" t="str">
        <f t="shared" si="8"/>
        <v>WO</v>
      </c>
      <c r="W15" s="1" t="s">
        <v>39</v>
      </c>
      <c r="X15" s="1" t="s">
        <v>41</v>
      </c>
      <c r="Y15" s="1" t="s">
        <v>39</v>
      </c>
      <c r="Z15" s="1" t="s">
        <v>39</v>
      </c>
      <c r="AA15" s="1" t="s">
        <v>39</v>
      </c>
      <c r="AB15" s="1" t="s">
        <v>39</v>
      </c>
      <c r="AC15" s="1" t="str">
        <f t="shared" si="8"/>
        <v>WO</v>
      </c>
      <c r="AD15" s="1" t="s">
        <v>39</v>
      </c>
      <c r="AE15" s="1" t="s">
        <v>39</v>
      </c>
      <c r="AF15" s="1" t="s">
        <v>40</v>
      </c>
      <c r="AG15" s="1" t="s">
        <v>39</v>
      </c>
      <c r="AH15" s="1" t="s">
        <v>39</v>
      </c>
      <c r="AI15" s="1" t="s">
        <v>39</v>
      </c>
      <c r="AJ15" s="1" t="str">
        <f t="shared" si="8"/>
        <v>WO</v>
      </c>
      <c r="AK15" s="1" t="s">
        <v>39</v>
      </c>
      <c r="AL15" s="1" t="s">
        <v>39</v>
      </c>
      <c r="AM15" s="1" t="s">
        <v>39</v>
      </c>
      <c r="AN15" s="1" t="s">
        <v>39</v>
      </c>
      <c r="AO15" s="1" t="s">
        <v>40</v>
      </c>
      <c r="AP15" s="16" t="s">
        <v>39</v>
      </c>
      <c r="AQ15" s="33"/>
      <c r="AR15" s="35"/>
      <c r="AS15" s="4">
        <v>8</v>
      </c>
      <c r="AT15" s="4">
        <v>1008</v>
      </c>
      <c r="AU15" s="4" t="str">
        <f t="shared" si="2"/>
        <v>May</v>
      </c>
      <c r="AV15" s="4" t="s">
        <v>10</v>
      </c>
      <c r="AW15" s="15">
        <f t="shared" si="3"/>
        <v>24</v>
      </c>
      <c r="AX15" s="1">
        <f t="shared" si="4"/>
        <v>0</v>
      </c>
      <c r="AY15" s="1">
        <f t="shared" si="5"/>
        <v>3</v>
      </c>
      <c r="AZ15" s="1">
        <f t="shared" si="6"/>
        <v>4</v>
      </c>
      <c r="BA15" s="25">
        <f t="shared" si="7"/>
        <v>31</v>
      </c>
      <c r="BB15" s="25">
        <f>Mayreport[[#This Row],[Days]]-Mayreport[[#This Row],[Absent]]</f>
        <v>31</v>
      </c>
      <c r="BC15" s="26">
        <v>50000</v>
      </c>
      <c r="BD15" s="26">
        <f>Mayreport[[#This Row],[Salary]]/Mayreport[[#This Row],[Days]]</f>
        <v>1612.9032258064517</v>
      </c>
      <c r="BE15" s="26">
        <f>Mayreport[[#This Row],[Per Day Salary]]*Mayreport[[#This Row],[Absent]]</f>
        <v>0</v>
      </c>
      <c r="BF15" s="26">
        <f>Mayreport[[#This Row],[Salary]]-Mayreport[[#This Row],[Deduction]]</f>
        <v>50000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9"/>
        <v>4</v>
      </c>
      <c r="L16" s="1" t="s">
        <v>39</v>
      </c>
      <c r="M16" s="1" t="s">
        <v>39</v>
      </c>
      <c r="N16" s="1" t="s">
        <v>40</v>
      </c>
      <c r="O16" s="1" t="str">
        <f t="shared" si="8"/>
        <v>WO</v>
      </c>
      <c r="P16" s="1" t="s">
        <v>39</v>
      </c>
      <c r="Q16" s="1" t="s">
        <v>39</v>
      </c>
      <c r="R16" s="1" t="s">
        <v>39</v>
      </c>
      <c r="S16" s="1" t="s">
        <v>39</v>
      </c>
      <c r="T16" s="1" t="s">
        <v>39</v>
      </c>
      <c r="U16" s="1" t="s">
        <v>39</v>
      </c>
      <c r="V16" s="1" t="str">
        <f t="shared" si="8"/>
        <v>WO</v>
      </c>
      <c r="W16" s="1" t="s">
        <v>39</v>
      </c>
      <c r="X16" s="1" t="s">
        <v>39</v>
      </c>
      <c r="Y16" s="1" t="s">
        <v>39</v>
      </c>
      <c r="Z16" s="1" t="s">
        <v>39</v>
      </c>
      <c r="AA16" s="1" t="s">
        <v>39</v>
      </c>
      <c r="AB16" s="1" t="s">
        <v>39</v>
      </c>
      <c r="AC16" s="1" t="str">
        <f t="shared" si="8"/>
        <v>WO</v>
      </c>
      <c r="AD16" s="1" t="s">
        <v>39</v>
      </c>
      <c r="AE16" s="1" t="s">
        <v>39</v>
      </c>
      <c r="AF16" s="1" t="s">
        <v>40</v>
      </c>
      <c r="AG16" s="1" t="s">
        <v>39</v>
      </c>
      <c r="AH16" s="1" t="s">
        <v>39</v>
      </c>
      <c r="AI16" s="1" t="s">
        <v>39</v>
      </c>
      <c r="AJ16" s="1" t="str">
        <f t="shared" si="8"/>
        <v>WO</v>
      </c>
      <c r="AK16" s="1" t="s">
        <v>39</v>
      </c>
      <c r="AL16" s="1" t="s">
        <v>39</v>
      </c>
      <c r="AM16" s="1" t="s">
        <v>39</v>
      </c>
      <c r="AN16" s="1" t="s">
        <v>39</v>
      </c>
      <c r="AO16" s="1" t="s">
        <v>40</v>
      </c>
      <c r="AP16" s="16" t="s">
        <v>39</v>
      </c>
      <c r="AQ16" s="33"/>
      <c r="AR16" s="35"/>
      <c r="AS16" s="4">
        <v>9</v>
      </c>
      <c r="AT16" s="4">
        <v>1009</v>
      </c>
      <c r="AU16" s="4" t="str">
        <f t="shared" si="2"/>
        <v>May</v>
      </c>
      <c r="AV16" s="4" t="s">
        <v>11</v>
      </c>
      <c r="AW16" s="15">
        <f t="shared" si="3"/>
        <v>24</v>
      </c>
      <c r="AX16" s="1">
        <f t="shared" si="4"/>
        <v>0</v>
      </c>
      <c r="AY16" s="1">
        <f t="shared" si="5"/>
        <v>3</v>
      </c>
      <c r="AZ16" s="1">
        <f t="shared" si="6"/>
        <v>4</v>
      </c>
      <c r="BA16" s="25">
        <f t="shared" si="7"/>
        <v>31</v>
      </c>
      <c r="BB16" s="25">
        <f>Mayreport[[#This Row],[Days]]-Mayreport[[#This Row],[Absent]]</f>
        <v>31</v>
      </c>
      <c r="BC16" s="26">
        <v>25000</v>
      </c>
      <c r="BD16" s="26">
        <f>Mayreport[[#This Row],[Salary]]/Mayreport[[#This Row],[Days]]</f>
        <v>806.45161290322585</v>
      </c>
      <c r="BE16" s="26">
        <f>Mayreport[[#This Row],[Per Day Salary]]*Mayreport[[#This Row],[Absent]]</f>
        <v>0</v>
      </c>
      <c r="BF16" s="26">
        <f>Mayreport[[#This Row],[Salary]]-Mayreport[[#This Row],[Deduction]]</f>
        <v>25000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9"/>
        <v>4</v>
      </c>
      <c r="L17" s="1" t="s">
        <v>39</v>
      </c>
      <c r="M17" s="1" t="s">
        <v>39</v>
      </c>
      <c r="N17" s="1" t="s">
        <v>40</v>
      </c>
      <c r="O17" s="1" t="str">
        <f t="shared" si="8"/>
        <v>WO</v>
      </c>
      <c r="P17" s="1" t="s">
        <v>39</v>
      </c>
      <c r="Q17" s="1" t="s">
        <v>39</v>
      </c>
      <c r="R17" s="1" t="s">
        <v>39</v>
      </c>
      <c r="S17" s="1" t="s">
        <v>39</v>
      </c>
      <c r="T17" s="1" t="s">
        <v>39</v>
      </c>
      <c r="U17" s="1" t="s">
        <v>39</v>
      </c>
      <c r="V17" s="1" t="str">
        <f t="shared" si="8"/>
        <v>WO</v>
      </c>
      <c r="W17" s="1" t="s">
        <v>39</v>
      </c>
      <c r="X17" s="1" t="s">
        <v>39</v>
      </c>
      <c r="Y17" s="1" t="s">
        <v>39</v>
      </c>
      <c r="Z17" s="1" t="s">
        <v>39</v>
      </c>
      <c r="AA17" s="1" t="s">
        <v>39</v>
      </c>
      <c r="AB17" s="1" t="s">
        <v>39</v>
      </c>
      <c r="AC17" s="1" t="str">
        <f t="shared" si="8"/>
        <v>WO</v>
      </c>
      <c r="AD17" s="1" t="s">
        <v>39</v>
      </c>
      <c r="AE17" s="1" t="s">
        <v>39</v>
      </c>
      <c r="AF17" s="1" t="s">
        <v>40</v>
      </c>
      <c r="AG17" s="1" t="s">
        <v>39</v>
      </c>
      <c r="AH17" s="1" t="s">
        <v>39</v>
      </c>
      <c r="AI17" s="1" t="s">
        <v>39</v>
      </c>
      <c r="AJ17" s="1" t="str">
        <f t="shared" ref="AJ17" si="10">IF(AJ$7 = "Sun","WO","")</f>
        <v>WO</v>
      </c>
      <c r="AK17" s="1" t="s">
        <v>39</v>
      </c>
      <c r="AL17" s="1" t="s">
        <v>39</v>
      </c>
      <c r="AM17" s="1" t="s">
        <v>39</v>
      </c>
      <c r="AN17" s="1" t="s">
        <v>39</v>
      </c>
      <c r="AO17" s="1" t="s">
        <v>40</v>
      </c>
      <c r="AP17" s="16" t="s">
        <v>39</v>
      </c>
      <c r="AQ17" s="33"/>
      <c r="AR17" s="35"/>
      <c r="AS17" s="4">
        <v>10</v>
      </c>
      <c r="AT17" s="4">
        <v>1010</v>
      </c>
      <c r="AU17" s="4" t="str">
        <f t="shared" si="2"/>
        <v>May</v>
      </c>
      <c r="AV17" s="4" t="s">
        <v>12</v>
      </c>
      <c r="AW17" s="15">
        <f t="shared" si="3"/>
        <v>24</v>
      </c>
      <c r="AX17" s="1">
        <f t="shared" si="4"/>
        <v>0</v>
      </c>
      <c r="AY17" s="1">
        <f t="shared" si="5"/>
        <v>3</v>
      </c>
      <c r="AZ17" s="1">
        <f t="shared" si="6"/>
        <v>4</v>
      </c>
      <c r="BA17" s="25">
        <f t="shared" si="7"/>
        <v>31</v>
      </c>
      <c r="BB17" s="25">
        <f>Mayreport[[#This Row],[Days]]-Mayreport[[#This Row],[Absent]]</f>
        <v>31</v>
      </c>
      <c r="BC17" s="26">
        <v>45000</v>
      </c>
      <c r="BD17" s="26">
        <f>Mayreport[[#This Row],[Salary]]/Mayreport[[#This Row],[Days]]</f>
        <v>1451.6129032258063</v>
      </c>
      <c r="BE17" s="26">
        <f>Mayreport[[#This Row],[Per Day Salary]]*Mayreport[[#This Row],[Absent]]</f>
        <v>0</v>
      </c>
      <c r="BF17" s="26">
        <f>Mayreport[[#This Row],[Salary]]-Mayreport[[#This Row],[Deduction]]</f>
        <v>45000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9"/>
        <v>4</v>
      </c>
      <c r="L18" s="1" t="s">
        <v>39</v>
      </c>
      <c r="M18" s="1" t="s">
        <v>39</v>
      </c>
      <c r="N18" s="1" t="s">
        <v>40</v>
      </c>
      <c r="O18" s="1" t="str">
        <f t="shared" ref="O18:V28" si="11">IF(O$7 = "Sun","WO","")</f>
        <v>WO</v>
      </c>
      <c r="P18" s="1" t="s">
        <v>39</v>
      </c>
      <c r="Q18" s="1" t="s">
        <v>39</v>
      </c>
      <c r="R18" s="1" t="s">
        <v>39</v>
      </c>
      <c r="S18" s="1" t="s">
        <v>39</v>
      </c>
      <c r="T18" s="1" t="s">
        <v>39</v>
      </c>
      <c r="U18" s="1" t="s">
        <v>39</v>
      </c>
      <c r="V18" s="1" t="str">
        <f t="shared" si="11"/>
        <v>WO</v>
      </c>
      <c r="W18" s="1" t="s">
        <v>39</v>
      </c>
      <c r="X18" s="1" t="s">
        <v>39</v>
      </c>
      <c r="Y18" s="1" t="s">
        <v>39</v>
      </c>
      <c r="Z18" s="1" t="s">
        <v>39</v>
      </c>
      <c r="AA18" s="1" t="s">
        <v>39</v>
      </c>
      <c r="AB18" s="1" t="s">
        <v>39</v>
      </c>
      <c r="AC18" s="1" t="str">
        <f t="shared" ref="AC18:AJ28" si="12">IF(AC$7 = "Sun","WO","")</f>
        <v>WO</v>
      </c>
      <c r="AD18" s="1" t="s">
        <v>39</v>
      </c>
      <c r="AE18" s="1" t="s">
        <v>39</v>
      </c>
      <c r="AF18" s="1" t="s">
        <v>40</v>
      </c>
      <c r="AG18" s="1" t="s">
        <v>39</v>
      </c>
      <c r="AH18" s="1" t="s">
        <v>39</v>
      </c>
      <c r="AI18" s="1" t="s">
        <v>39</v>
      </c>
      <c r="AJ18" s="1" t="str">
        <f t="shared" si="12"/>
        <v>WO</v>
      </c>
      <c r="AK18" s="1" t="s">
        <v>39</v>
      </c>
      <c r="AL18" s="1" t="s">
        <v>39</v>
      </c>
      <c r="AM18" s="1" t="s">
        <v>39</v>
      </c>
      <c r="AN18" s="1" t="s">
        <v>39</v>
      </c>
      <c r="AO18" s="1" t="s">
        <v>40</v>
      </c>
      <c r="AP18" s="16" t="s">
        <v>39</v>
      </c>
      <c r="AQ18" s="33"/>
      <c r="AR18" s="35"/>
      <c r="AS18" s="4">
        <v>11</v>
      </c>
      <c r="AT18" s="4">
        <v>1011</v>
      </c>
      <c r="AU18" s="4" t="str">
        <f t="shared" si="2"/>
        <v>May</v>
      </c>
      <c r="AV18" s="4" t="s">
        <v>13</v>
      </c>
      <c r="AW18" s="15">
        <f t="shared" si="3"/>
        <v>24</v>
      </c>
      <c r="AX18" s="1">
        <f t="shared" si="4"/>
        <v>0</v>
      </c>
      <c r="AY18" s="1">
        <f t="shared" si="5"/>
        <v>3</v>
      </c>
      <c r="AZ18" s="1">
        <f t="shared" si="6"/>
        <v>4</v>
      </c>
      <c r="BA18" s="25">
        <f t="shared" si="7"/>
        <v>31</v>
      </c>
      <c r="BB18" s="25">
        <f>Mayreport[[#This Row],[Days]]-Mayreport[[#This Row],[Absent]]</f>
        <v>31</v>
      </c>
      <c r="BC18" s="26">
        <v>48000</v>
      </c>
      <c r="BD18" s="26">
        <f>Mayreport[[#This Row],[Salary]]/Mayreport[[#This Row],[Days]]</f>
        <v>1548.3870967741937</v>
      </c>
      <c r="BE18" s="26">
        <f>Mayreport[[#This Row],[Per Day Salary]]*Mayreport[[#This Row],[Absent]]</f>
        <v>0</v>
      </c>
      <c r="BF18" s="26">
        <f>Mayreport[[#This Row],[Salary]]-Mayreport[[#This Row],[Deduction]]</f>
        <v>48000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9"/>
        <v>4</v>
      </c>
      <c r="L19" s="1" t="s">
        <v>39</v>
      </c>
      <c r="M19" s="1" t="s">
        <v>39</v>
      </c>
      <c r="N19" s="1" t="s">
        <v>40</v>
      </c>
      <c r="O19" s="1" t="str">
        <f t="shared" si="11"/>
        <v>WO</v>
      </c>
      <c r="P19" s="1" t="s">
        <v>39</v>
      </c>
      <c r="Q19" s="1" t="s">
        <v>39</v>
      </c>
      <c r="R19" s="1" t="s">
        <v>39</v>
      </c>
      <c r="S19" s="1" t="s">
        <v>39</v>
      </c>
      <c r="T19" s="1" t="s">
        <v>39</v>
      </c>
      <c r="U19" s="1" t="s">
        <v>39</v>
      </c>
      <c r="V19" s="1" t="str">
        <f t="shared" si="11"/>
        <v>WO</v>
      </c>
      <c r="W19" s="1" t="s">
        <v>39</v>
      </c>
      <c r="X19" s="1" t="s">
        <v>39</v>
      </c>
      <c r="Y19" s="1" t="s">
        <v>39</v>
      </c>
      <c r="Z19" s="1" t="s">
        <v>39</v>
      </c>
      <c r="AA19" s="1" t="s">
        <v>39</v>
      </c>
      <c r="AB19" s="1" t="s">
        <v>39</v>
      </c>
      <c r="AC19" s="1" t="str">
        <f t="shared" si="12"/>
        <v>WO</v>
      </c>
      <c r="AD19" s="1" t="s">
        <v>39</v>
      </c>
      <c r="AE19" s="1" t="s">
        <v>39</v>
      </c>
      <c r="AF19" s="1" t="s">
        <v>40</v>
      </c>
      <c r="AG19" s="1" t="s">
        <v>39</v>
      </c>
      <c r="AH19" s="1" t="s">
        <v>39</v>
      </c>
      <c r="AI19" s="1" t="s">
        <v>39</v>
      </c>
      <c r="AJ19" s="1" t="str">
        <f t="shared" si="12"/>
        <v>WO</v>
      </c>
      <c r="AK19" s="1" t="s">
        <v>39</v>
      </c>
      <c r="AL19" s="1" t="s">
        <v>39</v>
      </c>
      <c r="AM19" s="1" t="s">
        <v>39</v>
      </c>
      <c r="AN19" s="1" t="s">
        <v>39</v>
      </c>
      <c r="AO19" s="1" t="s">
        <v>40</v>
      </c>
      <c r="AP19" s="16" t="s">
        <v>39</v>
      </c>
      <c r="AQ19" s="33"/>
      <c r="AR19" s="35"/>
      <c r="AS19" s="4">
        <v>12</v>
      </c>
      <c r="AT19" s="4">
        <v>1012</v>
      </c>
      <c r="AU19" s="4" t="str">
        <f t="shared" si="2"/>
        <v>May</v>
      </c>
      <c r="AV19" s="4" t="s">
        <v>14</v>
      </c>
      <c r="AW19" s="15">
        <f t="shared" si="3"/>
        <v>24</v>
      </c>
      <c r="AX19" s="1">
        <f t="shared" si="4"/>
        <v>0</v>
      </c>
      <c r="AY19" s="1">
        <f t="shared" si="5"/>
        <v>3</v>
      </c>
      <c r="AZ19" s="1">
        <f t="shared" si="6"/>
        <v>4</v>
      </c>
      <c r="BA19" s="25">
        <f t="shared" si="7"/>
        <v>31</v>
      </c>
      <c r="BB19" s="25">
        <f>Mayreport[[#This Row],[Days]]-Mayreport[[#This Row],[Absent]]</f>
        <v>31</v>
      </c>
      <c r="BC19" s="26">
        <v>52000</v>
      </c>
      <c r="BD19" s="26">
        <f>Mayreport[[#This Row],[Salary]]/Mayreport[[#This Row],[Days]]</f>
        <v>1677.4193548387098</v>
      </c>
      <c r="BE19" s="26">
        <f>Mayreport[[#This Row],[Per Day Salary]]*Mayreport[[#This Row],[Absent]]</f>
        <v>0</v>
      </c>
      <c r="BF19" s="26">
        <f>Mayreport[[#This Row],[Salary]]-Mayreport[[#This Row],[Deduction]]</f>
        <v>52000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9"/>
        <v>4</v>
      </c>
      <c r="L20" s="1" t="s">
        <v>39</v>
      </c>
      <c r="M20" s="1" t="s">
        <v>39</v>
      </c>
      <c r="N20" s="1" t="s">
        <v>40</v>
      </c>
      <c r="O20" s="1" t="str">
        <f t="shared" si="11"/>
        <v>WO</v>
      </c>
      <c r="P20" s="1" t="s">
        <v>39</v>
      </c>
      <c r="Q20" s="1" t="s">
        <v>39</v>
      </c>
      <c r="R20" s="1" t="s">
        <v>39</v>
      </c>
      <c r="S20" s="1" t="s">
        <v>39</v>
      </c>
      <c r="T20" s="1" t="s">
        <v>39</v>
      </c>
      <c r="U20" s="1" t="s">
        <v>39</v>
      </c>
      <c r="V20" s="1" t="str">
        <f t="shared" si="11"/>
        <v>WO</v>
      </c>
      <c r="W20" s="1" t="s">
        <v>39</v>
      </c>
      <c r="X20" s="1" t="s">
        <v>39</v>
      </c>
      <c r="Y20" s="1" t="s">
        <v>39</v>
      </c>
      <c r="Z20" s="1" t="s">
        <v>39</v>
      </c>
      <c r="AA20" s="1" t="s">
        <v>39</v>
      </c>
      <c r="AB20" s="1" t="s">
        <v>39</v>
      </c>
      <c r="AC20" s="1" t="str">
        <f t="shared" si="12"/>
        <v>WO</v>
      </c>
      <c r="AD20" s="1" t="s">
        <v>39</v>
      </c>
      <c r="AE20" s="1" t="s">
        <v>39</v>
      </c>
      <c r="AF20" s="1" t="s">
        <v>40</v>
      </c>
      <c r="AG20" s="1" t="s">
        <v>39</v>
      </c>
      <c r="AH20" s="1" t="s">
        <v>39</v>
      </c>
      <c r="AI20" s="1" t="s">
        <v>39</v>
      </c>
      <c r="AJ20" s="1" t="str">
        <f t="shared" si="12"/>
        <v>WO</v>
      </c>
      <c r="AK20" s="1" t="s">
        <v>39</v>
      </c>
      <c r="AL20" s="1" t="s">
        <v>39</v>
      </c>
      <c r="AM20" s="1" t="s">
        <v>39</v>
      </c>
      <c r="AN20" s="1" t="s">
        <v>39</v>
      </c>
      <c r="AO20" s="1" t="s">
        <v>40</v>
      </c>
      <c r="AP20" s="16" t="s">
        <v>39</v>
      </c>
      <c r="AQ20" s="33"/>
      <c r="AR20" s="35"/>
      <c r="AS20" s="4">
        <v>13</v>
      </c>
      <c r="AT20" s="4">
        <v>1013</v>
      </c>
      <c r="AU20" s="4" t="str">
        <f t="shared" si="2"/>
        <v>May</v>
      </c>
      <c r="AV20" s="4" t="s">
        <v>15</v>
      </c>
      <c r="AW20" s="15">
        <f t="shared" si="3"/>
        <v>23</v>
      </c>
      <c r="AX20" s="1">
        <f t="shared" si="4"/>
        <v>1</v>
      </c>
      <c r="AY20" s="1">
        <f t="shared" si="5"/>
        <v>3</v>
      </c>
      <c r="AZ20" s="1">
        <f t="shared" si="6"/>
        <v>4</v>
      </c>
      <c r="BA20" s="25">
        <f t="shared" si="7"/>
        <v>31</v>
      </c>
      <c r="BB20" s="25">
        <f>Mayreport[[#This Row],[Days]]-Mayreport[[#This Row],[Absent]]</f>
        <v>30</v>
      </c>
      <c r="BC20" s="26">
        <v>42000</v>
      </c>
      <c r="BD20" s="26">
        <f>Mayreport[[#This Row],[Salary]]/Mayreport[[#This Row],[Days]]</f>
        <v>1354.8387096774193</v>
      </c>
      <c r="BE20" s="26">
        <f>Mayreport[[#This Row],[Per Day Salary]]*Mayreport[[#This Row],[Absent]]</f>
        <v>1354.8387096774193</v>
      </c>
      <c r="BF20" s="26">
        <f>Mayreport[[#This Row],[Salary]]-Mayreport[[#This Row],[Deduction]]</f>
        <v>40645.161290322583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9"/>
        <v>4</v>
      </c>
      <c r="L21" s="1" t="s">
        <v>39</v>
      </c>
      <c r="M21" s="1" t="s">
        <v>39</v>
      </c>
      <c r="N21" s="1" t="s">
        <v>40</v>
      </c>
      <c r="O21" s="1" t="str">
        <f t="shared" si="11"/>
        <v>WO</v>
      </c>
      <c r="P21" s="1" t="s">
        <v>39</v>
      </c>
      <c r="Q21" s="1" t="s">
        <v>39</v>
      </c>
      <c r="R21" s="1" t="s">
        <v>39</v>
      </c>
      <c r="S21" s="1" t="s">
        <v>39</v>
      </c>
      <c r="T21" s="1" t="s">
        <v>39</v>
      </c>
      <c r="U21" s="1" t="s">
        <v>39</v>
      </c>
      <c r="V21" s="1" t="str">
        <f t="shared" si="11"/>
        <v>WO</v>
      </c>
      <c r="W21" s="1" t="s">
        <v>39</v>
      </c>
      <c r="X21" s="1" t="s">
        <v>39</v>
      </c>
      <c r="Y21" s="1" t="s">
        <v>39</v>
      </c>
      <c r="Z21" s="1" t="s">
        <v>39</v>
      </c>
      <c r="AA21" s="1" t="s">
        <v>39</v>
      </c>
      <c r="AB21" s="1" t="s">
        <v>39</v>
      </c>
      <c r="AC21" s="1" t="str">
        <f t="shared" si="12"/>
        <v>WO</v>
      </c>
      <c r="AD21" s="1" t="s">
        <v>39</v>
      </c>
      <c r="AE21" s="1" t="s">
        <v>39</v>
      </c>
      <c r="AF21" s="1" t="s">
        <v>40</v>
      </c>
      <c r="AG21" s="1" t="s">
        <v>39</v>
      </c>
      <c r="AH21" s="1" t="s">
        <v>39</v>
      </c>
      <c r="AI21" s="1" t="s">
        <v>39</v>
      </c>
      <c r="AJ21" s="1" t="str">
        <f t="shared" si="12"/>
        <v>WO</v>
      </c>
      <c r="AK21" s="1" t="s">
        <v>39</v>
      </c>
      <c r="AL21" s="1" t="s">
        <v>41</v>
      </c>
      <c r="AM21" s="1" t="s">
        <v>39</v>
      </c>
      <c r="AN21" s="1" t="s">
        <v>39</v>
      </c>
      <c r="AO21" s="1" t="s">
        <v>40</v>
      </c>
      <c r="AP21" s="16" t="s">
        <v>39</v>
      </c>
      <c r="AQ21" s="33"/>
      <c r="AR21" s="35"/>
      <c r="AS21" s="4">
        <v>14</v>
      </c>
      <c r="AT21" s="4">
        <v>1014</v>
      </c>
      <c r="AU21" s="4" t="str">
        <f t="shared" si="2"/>
        <v>May</v>
      </c>
      <c r="AV21" s="4" t="s">
        <v>16</v>
      </c>
      <c r="AW21" s="15">
        <f t="shared" si="3"/>
        <v>24</v>
      </c>
      <c r="AX21" s="1">
        <f t="shared" si="4"/>
        <v>0</v>
      </c>
      <c r="AY21" s="1">
        <f t="shared" si="5"/>
        <v>3</v>
      </c>
      <c r="AZ21" s="1">
        <f t="shared" si="6"/>
        <v>4</v>
      </c>
      <c r="BA21" s="25">
        <f t="shared" si="7"/>
        <v>31</v>
      </c>
      <c r="BB21" s="25">
        <f>Mayreport[[#This Row],[Days]]-Mayreport[[#This Row],[Absent]]</f>
        <v>31</v>
      </c>
      <c r="BC21" s="26">
        <v>15000</v>
      </c>
      <c r="BD21" s="26">
        <f>Mayreport[[#This Row],[Salary]]/Mayreport[[#This Row],[Days]]</f>
        <v>483.87096774193549</v>
      </c>
      <c r="BE21" s="26">
        <f>Mayreport[[#This Row],[Per Day Salary]]*Mayreport[[#This Row],[Absent]]</f>
        <v>0</v>
      </c>
      <c r="BF21" s="26">
        <f>Mayreport[[#This Row],[Salary]]-Mayreport[[#This Row],[Deduction]]</f>
        <v>15000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9"/>
        <v>4</v>
      </c>
      <c r="L22" s="1" t="s">
        <v>39</v>
      </c>
      <c r="M22" s="1" t="s">
        <v>39</v>
      </c>
      <c r="N22" s="1" t="s">
        <v>40</v>
      </c>
      <c r="O22" s="1" t="str">
        <f t="shared" si="11"/>
        <v>WO</v>
      </c>
      <c r="P22" s="1" t="s">
        <v>39</v>
      </c>
      <c r="Q22" s="1" t="s">
        <v>39</v>
      </c>
      <c r="R22" s="1" t="s">
        <v>39</v>
      </c>
      <c r="S22" s="1" t="s">
        <v>39</v>
      </c>
      <c r="T22" s="1" t="s">
        <v>39</v>
      </c>
      <c r="U22" s="1" t="s">
        <v>39</v>
      </c>
      <c r="V22" s="1" t="str">
        <f t="shared" si="11"/>
        <v>WO</v>
      </c>
      <c r="W22" s="1" t="s">
        <v>39</v>
      </c>
      <c r="X22" s="1" t="s">
        <v>39</v>
      </c>
      <c r="Y22" s="1" t="s">
        <v>39</v>
      </c>
      <c r="Z22" s="1" t="s">
        <v>39</v>
      </c>
      <c r="AA22" s="1" t="s">
        <v>39</v>
      </c>
      <c r="AB22" s="1" t="s">
        <v>39</v>
      </c>
      <c r="AC22" s="1" t="str">
        <f t="shared" si="12"/>
        <v>WO</v>
      </c>
      <c r="AD22" s="1" t="s">
        <v>39</v>
      </c>
      <c r="AE22" s="1" t="s">
        <v>39</v>
      </c>
      <c r="AF22" s="1" t="s">
        <v>40</v>
      </c>
      <c r="AG22" s="1" t="s">
        <v>39</v>
      </c>
      <c r="AH22" s="1" t="s">
        <v>39</v>
      </c>
      <c r="AI22" s="1" t="s">
        <v>39</v>
      </c>
      <c r="AJ22" s="1" t="str">
        <f t="shared" si="12"/>
        <v>WO</v>
      </c>
      <c r="AK22" s="1" t="s">
        <v>39</v>
      </c>
      <c r="AL22" s="1" t="s">
        <v>39</v>
      </c>
      <c r="AM22" s="1" t="s">
        <v>39</v>
      </c>
      <c r="AN22" s="1" t="s">
        <v>39</v>
      </c>
      <c r="AO22" s="1" t="s">
        <v>40</v>
      </c>
      <c r="AP22" s="16" t="s">
        <v>39</v>
      </c>
      <c r="AQ22" s="33"/>
      <c r="AR22" s="35"/>
      <c r="AS22" s="4">
        <v>15</v>
      </c>
      <c r="AT22" s="4">
        <v>1015</v>
      </c>
      <c r="AU22" s="4" t="str">
        <f t="shared" si="2"/>
        <v>May</v>
      </c>
      <c r="AV22" s="4" t="s">
        <v>17</v>
      </c>
      <c r="AW22" s="15">
        <f t="shared" si="3"/>
        <v>24</v>
      </c>
      <c r="AX22" s="1">
        <f t="shared" si="4"/>
        <v>0</v>
      </c>
      <c r="AY22" s="1">
        <f t="shared" si="5"/>
        <v>3</v>
      </c>
      <c r="AZ22" s="1">
        <f t="shared" si="6"/>
        <v>4</v>
      </c>
      <c r="BA22" s="25">
        <f t="shared" si="7"/>
        <v>31</v>
      </c>
      <c r="BB22" s="25">
        <f>Mayreport[[#This Row],[Days]]-Mayreport[[#This Row],[Absent]]</f>
        <v>31</v>
      </c>
      <c r="BC22" s="26">
        <v>46000</v>
      </c>
      <c r="BD22" s="26">
        <f>Mayreport[[#This Row],[Salary]]/Mayreport[[#This Row],[Days]]</f>
        <v>1483.8709677419354</v>
      </c>
      <c r="BE22" s="26">
        <f>Mayreport[[#This Row],[Per Day Salary]]*Mayreport[[#This Row],[Absent]]</f>
        <v>0</v>
      </c>
      <c r="BF22" s="26">
        <f>Mayreport[[#This Row],[Salary]]-Mayreport[[#This Row],[Deduction]]</f>
        <v>46000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9"/>
        <v>4</v>
      </c>
      <c r="L23" s="1" t="s">
        <v>39</v>
      </c>
      <c r="M23" s="1" t="s">
        <v>39</v>
      </c>
      <c r="N23" s="1" t="s">
        <v>40</v>
      </c>
      <c r="O23" s="1" t="str">
        <f t="shared" si="11"/>
        <v>WO</v>
      </c>
      <c r="P23" s="1" t="s">
        <v>39</v>
      </c>
      <c r="Q23" s="1" t="s">
        <v>39</v>
      </c>
      <c r="R23" s="1" t="s">
        <v>39</v>
      </c>
      <c r="S23" s="1" t="s">
        <v>39</v>
      </c>
      <c r="T23" s="1" t="s">
        <v>39</v>
      </c>
      <c r="U23" s="1" t="s">
        <v>39</v>
      </c>
      <c r="V23" s="1" t="str">
        <f t="shared" si="11"/>
        <v>WO</v>
      </c>
      <c r="W23" s="1" t="s">
        <v>39</v>
      </c>
      <c r="X23" s="1" t="s">
        <v>39</v>
      </c>
      <c r="Y23" s="1" t="s">
        <v>39</v>
      </c>
      <c r="Z23" s="1" t="s">
        <v>39</v>
      </c>
      <c r="AA23" s="1" t="s">
        <v>39</v>
      </c>
      <c r="AB23" s="1" t="s">
        <v>39</v>
      </c>
      <c r="AC23" s="1" t="str">
        <f t="shared" si="12"/>
        <v>WO</v>
      </c>
      <c r="AD23" s="1" t="s">
        <v>39</v>
      </c>
      <c r="AE23" s="1" t="s">
        <v>39</v>
      </c>
      <c r="AF23" s="1" t="s">
        <v>40</v>
      </c>
      <c r="AG23" s="1" t="s">
        <v>39</v>
      </c>
      <c r="AH23" s="1" t="s">
        <v>39</v>
      </c>
      <c r="AI23" s="1" t="s">
        <v>39</v>
      </c>
      <c r="AJ23" s="1" t="str">
        <f t="shared" si="12"/>
        <v>WO</v>
      </c>
      <c r="AK23" s="1" t="s">
        <v>39</v>
      </c>
      <c r="AL23" s="1" t="s">
        <v>39</v>
      </c>
      <c r="AM23" s="1" t="s">
        <v>39</v>
      </c>
      <c r="AN23" s="1" t="s">
        <v>39</v>
      </c>
      <c r="AO23" s="1" t="s">
        <v>40</v>
      </c>
      <c r="AP23" s="16" t="s">
        <v>39</v>
      </c>
      <c r="AQ23" s="33"/>
      <c r="AR23" s="35"/>
      <c r="AS23" s="4">
        <v>16</v>
      </c>
      <c r="AT23" s="4">
        <v>1016</v>
      </c>
      <c r="AU23" s="4" t="str">
        <f t="shared" si="2"/>
        <v>May</v>
      </c>
      <c r="AV23" s="4" t="s">
        <v>18</v>
      </c>
      <c r="AW23" s="15">
        <f t="shared" si="3"/>
        <v>23</v>
      </c>
      <c r="AX23" s="1">
        <f t="shared" si="4"/>
        <v>1</v>
      </c>
      <c r="AY23" s="1">
        <f t="shared" si="5"/>
        <v>3</v>
      </c>
      <c r="AZ23" s="1">
        <f t="shared" si="6"/>
        <v>4</v>
      </c>
      <c r="BA23" s="25">
        <f t="shared" si="7"/>
        <v>31</v>
      </c>
      <c r="BB23" s="25">
        <f>Mayreport[[#This Row],[Days]]-Mayreport[[#This Row],[Absent]]</f>
        <v>30</v>
      </c>
      <c r="BC23" s="26">
        <v>52000</v>
      </c>
      <c r="BD23" s="26">
        <f>Mayreport[[#This Row],[Salary]]/Mayreport[[#This Row],[Days]]</f>
        <v>1677.4193548387098</v>
      </c>
      <c r="BE23" s="26">
        <f>Mayreport[[#This Row],[Per Day Salary]]*Mayreport[[#This Row],[Absent]]</f>
        <v>1677.4193548387098</v>
      </c>
      <c r="BF23" s="26">
        <f>Mayreport[[#This Row],[Salary]]-Mayreport[[#This Row],[Deduction]]</f>
        <v>50322.580645161288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9"/>
        <v>4</v>
      </c>
      <c r="L24" s="1" t="s">
        <v>39</v>
      </c>
      <c r="M24" s="1" t="s">
        <v>39</v>
      </c>
      <c r="N24" s="1" t="s">
        <v>40</v>
      </c>
      <c r="O24" s="1" t="str">
        <f t="shared" si="11"/>
        <v>WO</v>
      </c>
      <c r="P24" s="1" t="s">
        <v>39</v>
      </c>
      <c r="Q24" s="1" t="s">
        <v>39</v>
      </c>
      <c r="R24" s="1" t="s">
        <v>39</v>
      </c>
      <c r="S24" s="1" t="s">
        <v>39</v>
      </c>
      <c r="T24" s="1" t="s">
        <v>39</v>
      </c>
      <c r="U24" s="1" t="s">
        <v>39</v>
      </c>
      <c r="V24" s="1" t="str">
        <f t="shared" si="11"/>
        <v>WO</v>
      </c>
      <c r="W24" s="1" t="s">
        <v>39</v>
      </c>
      <c r="X24" s="1" t="s">
        <v>39</v>
      </c>
      <c r="Y24" s="1" t="s">
        <v>39</v>
      </c>
      <c r="Z24" s="1" t="s">
        <v>39</v>
      </c>
      <c r="AA24" s="1" t="s">
        <v>39</v>
      </c>
      <c r="AB24" s="1" t="s">
        <v>39</v>
      </c>
      <c r="AC24" s="1" t="str">
        <f t="shared" si="12"/>
        <v>WO</v>
      </c>
      <c r="AD24" s="1" t="s">
        <v>39</v>
      </c>
      <c r="AE24" s="1" t="s">
        <v>39</v>
      </c>
      <c r="AF24" s="1" t="s">
        <v>40</v>
      </c>
      <c r="AG24" s="1" t="s">
        <v>41</v>
      </c>
      <c r="AH24" s="1" t="s">
        <v>39</v>
      </c>
      <c r="AI24" s="1" t="s">
        <v>39</v>
      </c>
      <c r="AJ24" s="1" t="str">
        <f t="shared" si="12"/>
        <v>WO</v>
      </c>
      <c r="AK24" s="1" t="s">
        <v>39</v>
      </c>
      <c r="AL24" s="1" t="s">
        <v>39</v>
      </c>
      <c r="AM24" s="1" t="s">
        <v>39</v>
      </c>
      <c r="AN24" s="1" t="s">
        <v>39</v>
      </c>
      <c r="AO24" s="1" t="s">
        <v>40</v>
      </c>
      <c r="AP24" s="16" t="s">
        <v>39</v>
      </c>
      <c r="AQ24" s="33"/>
      <c r="AR24" s="35"/>
      <c r="AS24" s="4">
        <v>17</v>
      </c>
      <c r="AT24" s="4">
        <v>1017</v>
      </c>
      <c r="AU24" s="4" t="str">
        <f t="shared" si="2"/>
        <v>May</v>
      </c>
      <c r="AV24" s="4" t="s">
        <v>19</v>
      </c>
      <c r="AW24" s="15">
        <f t="shared" si="3"/>
        <v>24</v>
      </c>
      <c r="AX24" s="1">
        <f t="shared" si="4"/>
        <v>0</v>
      </c>
      <c r="AY24" s="1">
        <f t="shared" si="5"/>
        <v>3</v>
      </c>
      <c r="AZ24" s="1">
        <f t="shared" si="6"/>
        <v>4</v>
      </c>
      <c r="BA24" s="25">
        <f t="shared" si="7"/>
        <v>31</v>
      </c>
      <c r="BB24" s="25">
        <f>Mayreport[[#This Row],[Days]]-Mayreport[[#This Row],[Absent]]</f>
        <v>31</v>
      </c>
      <c r="BC24" s="26">
        <v>42000</v>
      </c>
      <c r="BD24" s="26">
        <f>Mayreport[[#This Row],[Salary]]/Mayreport[[#This Row],[Days]]</f>
        <v>1354.8387096774193</v>
      </c>
      <c r="BE24" s="26">
        <f>Mayreport[[#This Row],[Per Day Salary]]*Mayreport[[#This Row],[Absent]]</f>
        <v>0</v>
      </c>
      <c r="BF24" s="26">
        <f>Mayreport[[#This Row],[Salary]]-Mayreport[[#This Row],[Deduction]]</f>
        <v>42000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9"/>
        <v>4</v>
      </c>
      <c r="L25" s="1" t="s">
        <v>39</v>
      </c>
      <c r="M25" s="1" t="s">
        <v>39</v>
      </c>
      <c r="N25" s="1" t="s">
        <v>40</v>
      </c>
      <c r="O25" s="1" t="str">
        <f t="shared" si="11"/>
        <v>WO</v>
      </c>
      <c r="P25" s="1" t="s">
        <v>39</v>
      </c>
      <c r="Q25" s="1" t="s">
        <v>39</v>
      </c>
      <c r="R25" s="1" t="s">
        <v>39</v>
      </c>
      <c r="S25" s="1" t="s">
        <v>39</v>
      </c>
      <c r="T25" s="1" t="s">
        <v>39</v>
      </c>
      <c r="U25" s="1" t="s">
        <v>39</v>
      </c>
      <c r="V25" s="1" t="str">
        <f t="shared" si="11"/>
        <v>WO</v>
      </c>
      <c r="W25" s="1" t="s">
        <v>39</v>
      </c>
      <c r="X25" s="1" t="s">
        <v>39</v>
      </c>
      <c r="Y25" s="1" t="s">
        <v>39</v>
      </c>
      <c r="Z25" s="1" t="s">
        <v>39</v>
      </c>
      <c r="AA25" s="1" t="s">
        <v>39</v>
      </c>
      <c r="AB25" s="1" t="s">
        <v>39</v>
      </c>
      <c r="AC25" s="1" t="str">
        <f t="shared" si="12"/>
        <v>WO</v>
      </c>
      <c r="AD25" s="1" t="s">
        <v>39</v>
      </c>
      <c r="AE25" s="1" t="s">
        <v>39</v>
      </c>
      <c r="AF25" s="1" t="s">
        <v>40</v>
      </c>
      <c r="AG25" s="1" t="s">
        <v>39</v>
      </c>
      <c r="AH25" s="1" t="s">
        <v>39</v>
      </c>
      <c r="AI25" s="1" t="s">
        <v>39</v>
      </c>
      <c r="AJ25" s="1" t="str">
        <f t="shared" si="12"/>
        <v>WO</v>
      </c>
      <c r="AK25" s="1" t="s">
        <v>39</v>
      </c>
      <c r="AL25" s="1" t="s">
        <v>39</v>
      </c>
      <c r="AM25" s="1" t="s">
        <v>39</v>
      </c>
      <c r="AN25" s="1" t="s">
        <v>39</v>
      </c>
      <c r="AO25" s="1" t="s">
        <v>40</v>
      </c>
      <c r="AP25" s="16" t="s">
        <v>39</v>
      </c>
      <c r="AQ25" s="33"/>
      <c r="AR25" s="35"/>
      <c r="AS25" s="4">
        <v>18</v>
      </c>
      <c r="AT25" s="4">
        <v>1018</v>
      </c>
      <c r="AU25" s="4" t="str">
        <f t="shared" si="2"/>
        <v>May</v>
      </c>
      <c r="AV25" s="4" t="s">
        <v>20</v>
      </c>
      <c r="AW25" s="15">
        <f t="shared" si="3"/>
        <v>24</v>
      </c>
      <c r="AX25" s="1">
        <f t="shared" si="4"/>
        <v>0</v>
      </c>
      <c r="AY25" s="1">
        <f t="shared" si="5"/>
        <v>3</v>
      </c>
      <c r="AZ25" s="1">
        <f t="shared" si="6"/>
        <v>4</v>
      </c>
      <c r="BA25" s="25">
        <f t="shared" si="7"/>
        <v>31</v>
      </c>
      <c r="BB25" s="25">
        <f>Mayreport[[#This Row],[Days]]-Mayreport[[#This Row],[Absent]]</f>
        <v>31</v>
      </c>
      <c r="BC25" s="26">
        <v>62000</v>
      </c>
      <c r="BD25" s="26">
        <f>Mayreport[[#This Row],[Salary]]/Mayreport[[#This Row],[Days]]</f>
        <v>2000</v>
      </c>
      <c r="BE25" s="26">
        <f>Mayreport[[#This Row],[Per Day Salary]]*Mayreport[[#This Row],[Absent]]</f>
        <v>0</v>
      </c>
      <c r="BF25" s="26">
        <f>Mayreport[[#This Row],[Salary]]-Mayreport[[#This Row],[Deduction]]</f>
        <v>62000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9"/>
        <v>4</v>
      </c>
      <c r="L26" s="1" t="s">
        <v>39</v>
      </c>
      <c r="M26" s="1" t="s">
        <v>39</v>
      </c>
      <c r="N26" s="1" t="s">
        <v>40</v>
      </c>
      <c r="O26" s="1" t="str">
        <f t="shared" si="11"/>
        <v>WO</v>
      </c>
      <c r="P26" s="1" t="s">
        <v>39</v>
      </c>
      <c r="Q26" s="1" t="s">
        <v>39</v>
      </c>
      <c r="R26" s="1" t="s">
        <v>39</v>
      </c>
      <c r="S26" s="1" t="s">
        <v>39</v>
      </c>
      <c r="T26" s="1" t="s">
        <v>39</v>
      </c>
      <c r="U26" s="1" t="s">
        <v>39</v>
      </c>
      <c r="V26" s="1" t="str">
        <f t="shared" si="11"/>
        <v>WO</v>
      </c>
      <c r="W26" s="1" t="s">
        <v>39</v>
      </c>
      <c r="X26" s="1" t="s">
        <v>39</v>
      </c>
      <c r="Y26" s="1" t="s">
        <v>39</v>
      </c>
      <c r="Z26" s="1" t="s">
        <v>39</v>
      </c>
      <c r="AA26" s="1" t="s">
        <v>39</v>
      </c>
      <c r="AB26" s="1" t="s">
        <v>39</v>
      </c>
      <c r="AC26" s="1" t="str">
        <f t="shared" si="12"/>
        <v>WO</v>
      </c>
      <c r="AD26" s="1" t="s">
        <v>39</v>
      </c>
      <c r="AE26" s="1" t="s">
        <v>39</v>
      </c>
      <c r="AF26" s="1" t="s">
        <v>40</v>
      </c>
      <c r="AG26" s="1" t="s">
        <v>39</v>
      </c>
      <c r="AH26" s="1" t="s">
        <v>39</v>
      </c>
      <c r="AI26" s="1" t="s">
        <v>39</v>
      </c>
      <c r="AJ26" s="1" t="str">
        <f t="shared" si="12"/>
        <v>WO</v>
      </c>
      <c r="AK26" s="1" t="s">
        <v>39</v>
      </c>
      <c r="AL26" s="1" t="s">
        <v>39</v>
      </c>
      <c r="AM26" s="1" t="s">
        <v>39</v>
      </c>
      <c r="AN26" s="1" t="s">
        <v>39</v>
      </c>
      <c r="AO26" s="1" t="s">
        <v>40</v>
      </c>
      <c r="AP26" s="16" t="s">
        <v>39</v>
      </c>
      <c r="AQ26" s="33"/>
      <c r="AR26" s="35"/>
      <c r="AS26" s="4">
        <v>19</v>
      </c>
      <c r="AT26" s="4">
        <v>1019</v>
      </c>
      <c r="AU26" s="4" t="str">
        <f t="shared" si="2"/>
        <v>May</v>
      </c>
      <c r="AV26" s="4" t="s">
        <v>21</v>
      </c>
      <c r="AW26" s="15">
        <f t="shared" si="3"/>
        <v>23</v>
      </c>
      <c r="AX26" s="1">
        <f t="shared" si="4"/>
        <v>1</v>
      </c>
      <c r="AY26" s="1">
        <f t="shared" si="5"/>
        <v>3</v>
      </c>
      <c r="AZ26" s="1">
        <f t="shared" si="6"/>
        <v>4</v>
      </c>
      <c r="BA26" s="25">
        <f t="shared" si="7"/>
        <v>31</v>
      </c>
      <c r="BB26" s="25">
        <f>Mayreport[[#This Row],[Days]]-Mayreport[[#This Row],[Absent]]</f>
        <v>30</v>
      </c>
      <c r="BC26" s="26">
        <v>41000</v>
      </c>
      <c r="BD26" s="26">
        <f>Mayreport[[#This Row],[Salary]]/Mayreport[[#This Row],[Days]]</f>
        <v>1322.5806451612902</v>
      </c>
      <c r="BE26" s="26">
        <f>Mayreport[[#This Row],[Per Day Salary]]*Mayreport[[#This Row],[Absent]]</f>
        <v>1322.5806451612902</v>
      </c>
      <c r="BF26" s="26">
        <f>Mayreport[[#This Row],[Salary]]-Mayreport[[#This Row],[Deduction]]</f>
        <v>39677.419354838712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9"/>
        <v>4</v>
      </c>
      <c r="L27" s="1" t="s">
        <v>39</v>
      </c>
      <c r="M27" s="1" t="s">
        <v>39</v>
      </c>
      <c r="N27" s="1" t="s">
        <v>40</v>
      </c>
      <c r="O27" s="1" t="str">
        <f t="shared" si="11"/>
        <v>WO</v>
      </c>
      <c r="P27" s="1" t="s">
        <v>41</v>
      </c>
      <c r="Q27" s="1" t="s">
        <v>39</v>
      </c>
      <c r="R27" s="1" t="s">
        <v>39</v>
      </c>
      <c r="S27" s="1" t="s">
        <v>39</v>
      </c>
      <c r="T27" s="1" t="s">
        <v>39</v>
      </c>
      <c r="U27" s="1" t="s">
        <v>39</v>
      </c>
      <c r="V27" s="1" t="str">
        <f t="shared" si="11"/>
        <v>WO</v>
      </c>
      <c r="W27" s="1" t="s">
        <v>39</v>
      </c>
      <c r="X27" s="1" t="s">
        <v>39</v>
      </c>
      <c r="Y27" s="1" t="s">
        <v>39</v>
      </c>
      <c r="Z27" s="1" t="s">
        <v>39</v>
      </c>
      <c r="AA27" s="1" t="s">
        <v>39</v>
      </c>
      <c r="AB27" s="1" t="s">
        <v>39</v>
      </c>
      <c r="AC27" s="1" t="str">
        <f t="shared" si="12"/>
        <v>WO</v>
      </c>
      <c r="AD27" s="1" t="s">
        <v>39</v>
      </c>
      <c r="AE27" s="1" t="s">
        <v>39</v>
      </c>
      <c r="AF27" s="1" t="s">
        <v>40</v>
      </c>
      <c r="AG27" s="1" t="s">
        <v>39</v>
      </c>
      <c r="AH27" s="1" t="s">
        <v>39</v>
      </c>
      <c r="AI27" s="1" t="s">
        <v>39</v>
      </c>
      <c r="AJ27" s="1" t="str">
        <f t="shared" si="12"/>
        <v>WO</v>
      </c>
      <c r="AK27" s="1" t="s">
        <v>39</v>
      </c>
      <c r="AL27" s="1" t="s">
        <v>39</v>
      </c>
      <c r="AM27" s="1" t="s">
        <v>39</v>
      </c>
      <c r="AN27" s="1" t="s">
        <v>39</v>
      </c>
      <c r="AO27" s="1" t="s">
        <v>40</v>
      </c>
      <c r="AP27" s="16" t="s">
        <v>39</v>
      </c>
      <c r="AQ27" s="33"/>
      <c r="AR27" s="35"/>
      <c r="AS27" s="7">
        <v>20</v>
      </c>
      <c r="AT27" s="7">
        <v>1020</v>
      </c>
      <c r="AU27" s="7" t="str">
        <f t="shared" si="2"/>
        <v>May</v>
      </c>
      <c r="AV27" s="7" t="s">
        <v>22</v>
      </c>
      <c r="AW27" s="17">
        <f t="shared" si="3"/>
        <v>24</v>
      </c>
      <c r="AX27" s="18">
        <f t="shared" si="4"/>
        <v>0</v>
      </c>
      <c r="AY27" s="18">
        <f t="shared" si="5"/>
        <v>3</v>
      </c>
      <c r="AZ27" s="18">
        <f t="shared" si="6"/>
        <v>4</v>
      </c>
      <c r="BA27" s="28">
        <f t="shared" si="7"/>
        <v>31</v>
      </c>
      <c r="BB27" s="28">
        <f>Mayreport[[#This Row],[Days]]-Mayreport[[#This Row],[Absent]]</f>
        <v>31</v>
      </c>
      <c r="BC27" s="29">
        <v>30000</v>
      </c>
      <c r="BD27" s="29">
        <f>Mayreport[[#This Row],[Salary]]/Mayreport[[#This Row],[Days]]</f>
        <v>967.74193548387098</v>
      </c>
      <c r="BE27" s="29">
        <f>Mayreport[[#This Row],[Per Day Salary]]*Mayreport[[#This Row],[Absent]]</f>
        <v>0</v>
      </c>
      <c r="BF27" s="29">
        <f>Mayreport[[#This Row],[Salary]]-Mayreport[[#This Row],[Deduction]]</f>
        <v>30000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9"/>
        <v>4</v>
      </c>
      <c r="L28" s="18" t="s">
        <v>39</v>
      </c>
      <c r="M28" s="18" t="s">
        <v>39</v>
      </c>
      <c r="N28" s="18" t="s">
        <v>40</v>
      </c>
      <c r="O28" s="18" t="str">
        <f t="shared" si="11"/>
        <v>WO</v>
      </c>
      <c r="P28" s="18" t="s">
        <v>39</v>
      </c>
      <c r="Q28" s="18" t="s">
        <v>39</v>
      </c>
      <c r="R28" s="18" t="s">
        <v>39</v>
      </c>
      <c r="S28" s="18" t="s">
        <v>39</v>
      </c>
      <c r="T28" s="18" t="s">
        <v>39</v>
      </c>
      <c r="U28" s="18" t="s">
        <v>39</v>
      </c>
      <c r="V28" s="18" t="str">
        <f t="shared" si="11"/>
        <v>WO</v>
      </c>
      <c r="W28" s="18" t="s">
        <v>39</v>
      </c>
      <c r="X28" s="18" t="s">
        <v>39</v>
      </c>
      <c r="Y28" s="18" t="s">
        <v>39</v>
      </c>
      <c r="Z28" s="18" t="s">
        <v>39</v>
      </c>
      <c r="AA28" s="18" t="s">
        <v>39</v>
      </c>
      <c r="AB28" s="18" t="s">
        <v>39</v>
      </c>
      <c r="AC28" s="18" t="str">
        <f t="shared" si="12"/>
        <v>WO</v>
      </c>
      <c r="AD28" s="18" t="s">
        <v>39</v>
      </c>
      <c r="AE28" s="18" t="s">
        <v>39</v>
      </c>
      <c r="AF28" s="18" t="s">
        <v>40</v>
      </c>
      <c r="AG28" s="18" t="s">
        <v>39</v>
      </c>
      <c r="AH28" s="18" t="s">
        <v>39</v>
      </c>
      <c r="AI28" s="18" t="s">
        <v>39</v>
      </c>
      <c r="AJ28" s="18" t="str">
        <f t="shared" si="12"/>
        <v>WO</v>
      </c>
      <c r="AK28" s="18" t="s">
        <v>39</v>
      </c>
      <c r="AL28" s="18" t="s">
        <v>39</v>
      </c>
      <c r="AM28" s="18" t="s">
        <v>39</v>
      </c>
      <c r="AN28" s="18" t="s">
        <v>39</v>
      </c>
      <c r="AO28" s="18" t="s">
        <v>40</v>
      </c>
      <c r="AP28" s="19" t="s">
        <v>39</v>
      </c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31" priority="1" operator="containsText" text="L">
      <formula>NOT(ISERROR(SEARCH("L",L9)))</formula>
    </cfRule>
    <cfRule type="containsText" dxfId="30" priority="2" operator="containsText" text="A">
      <formula>NOT(ISERROR(SEARCH("A",L9)))</formula>
    </cfRule>
    <cfRule type="containsText" dxfId="29" priority="3" operator="containsText" text="P">
      <formula>NOT(ISERROR(SEARCH("P",L9)))</formula>
    </cfRule>
    <cfRule type="containsText" dxfId="28" priority="4" operator="containsText" text="WO">
      <formula>NOT(ISERROR(SEARCH("WO",L9)))</formula>
    </cfRule>
  </conditionalFormatting>
  <dataValidations count="1">
    <dataValidation type="list" allowBlank="1" showInputMessage="1" showErrorMessage="1" sqref="AD9:AI28 P9:U28 W9:AB28 L9:N28 AK9:AP28" xr:uid="{DB31272E-5EFF-4611-9A22-F57C1C3DFE60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D108738-0A86-4105-95F7-CC985B478E60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4E7726E3-43F0-4C1E-A433-E5D9BAD7DAFF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May!AW8:AZ8</xm:f>
              <xm:sqref>BG8</xm:sqref>
            </x14:sparkline>
            <x14:sparkline>
              <xm:f>May!AW9:AZ9</xm:f>
              <xm:sqref>BG9</xm:sqref>
            </x14:sparkline>
            <x14:sparkline>
              <xm:f>May!AW10:AZ10</xm:f>
              <xm:sqref>BG10</xm:sqref>
            </x14:sparkline>
            <x14:sparkline>
              <xm:f>May!AW11:AZ11</xm:f>
              <xm:sqref>BG11</xm:sqref>
            </x14:sparkline>
            <x14:sparkline>
              <xm:f>May!AW12:AZ12</xm:f>
              <xm:sqref>BG12</xm:sqref>
            </x14:sparkline>
            <x14:sparkline>
              <xm:f>May!AW13:AZ13</xm:f>
              <xm:sqref>BG13</xm:sqref>
            </x14:sparkline>
            <x14:sparkline>
              <xm:f>May!AW14:AZ14</xm:f>
              <xm:sqref>BG14</xm:sqref>
            </x14:sparkline>
            <x14:sparkline>
              <xm:f>May!AW15:AZ15</xm:f>
              <xm:sqref>BG15</xm:sqref>
            </x14:sparkline>
            <x14:sparkline>
              <xm:f>May!AW16:AZ16</xm:f>
              <xm:sqref>BG16</xm:sqref>
            </x14:sparkline>
            <x14:sparkline>
              <xm:f>May!AW17:AZ17</xm:f>
              <xm:sqref>BG17</xm:sqref>
            </x14:sparkline>
            <x14:sparkline>
              <xm:f>May!AW18:AZ18</xm:f>
              <xm:sqref>BG18</xm:sqref>
            </x14:sparkline>
            <x14:sparkline>
              <xm:f>May!AW19:AZ19</xm:f>
              <xm:sqref>BG19</xm:sqref>
            </x14:sparkline>
            <x14:sparkline>
              <xm:f>May!AW20:AZ20</xm:f>
              <xm:sqref>BG20</xm:sqref>
            </x14:sparkline>
            <x14:sparkline>
              <xm:f>May!AW21:AZ21</xm:f>
              <xm:sqref>BG21</xm:sqref>
            </x14:sparkline>
            <x14:sparkline>
              <xm:f>May!AW22:AZ22</xm:f>
              <xm:sqref>BG22</xm:sqref>
            </x14:sparkline>
            <x14:sparkline>
              <xm:f>May!AW23:AZ23</xm:f>
              <xm:sqref>BG23</xm:sqref>
            </x14:sparkline>
            <x14:sparkline>
              <xm:f>May!AW24:AZ24</xm:f>
              <xm:sqref>BG24</xm:sqref>
            </x14:sparkline>
            <x14:sparkline>
              <xm:f>May!AW25:AZ25</xm:f>
              <xm:sqref>BG25</xm:sqref>
            </x14:sparkline>
            <x14:sparkline>
              <xm:f>May!AW26:AZ26</xm:f>
              <xm:sqref>BG26</xm:sqref>
            </x14:sparkline>
            <x14:sparkline>
              <xm:f>May!AW27:AZ27</xm:f>
              <xm:sqref>BG27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AE855-E7BF-4174-917F-900A5025E716}">
  <dimension ref="A1:CZ2009"/>
  <sheetViews>
    <sheetView zoomScale="68" workbookViewId="0">
      <selection activeCell="AU13" sqref="AU13"/>
    </sheetView>
  </sheetViews>
  <sheetFormatPr defaultRowHeight="14.4" x14ac:dyDescent="0.3"/>
  <cols>
    <col min="8" max="8" width="9" bestFit="1" customWidth="1"/>
    <col min="9" max="9" width="11.44140625" bestFit="1" customWidth="1"/>
    <col min="10" max="10" width="14.88671875" customWidth="1"/>
    <col min="11" max="11" width="9" bestFit="1" customWidth="1"/>
    <col min="12" max="12" width="5.33203125" bestFit="1" customWidth="1"/>
    <col min="13" max="13" width="9" bestFit="1" customWidth="1"/>
    <col min="14" max="14" width="3.6640625" bestFit="1" customWidth="1"/>
    <col min="15" max="15" width="4" bestFit="1" customWidth="1"/>
    <col min="16" max="16" width="4.44140625" bestFit="1" customWidth="1"/>
    <col min="17" max="17" width="5.33203125" bestFit="1" customWidth="1"/>
    <col min="18" max="18" width="4.33203125" bestFit="1" customWidth="1"/>
    <col min="19" max="19" width="5.33203125" bestFit="1" customWidth="1"/>
    <col min="20" max="20" width="4.44140625" bestFit="1" customWidth="1"/>
    <col min="21" max="21" width="3.6640625" bestFit="1" customWidth="1"/>
    <col min="22" max="22" width="4" bestFit="1" customWidth="1"/>
    <col min="23" max="23" width="4.44140625" bestFit="1" customWidth="1"/>
    <col min="24" max="24" width="5.33203125" bestFit="1" customWidth="1"/>
    <col min="25" max="25" width="4.33203125" bestFit="1" customWidth="1"/>
    <col min="26" max="26" width="5.33203125" bestFit="1" customWidth="1"/>
    <col min="27" max="27" width="4.44140625" bestFit="1" customWidth="1"/>
    <col min="28" max="28" width="3.6640625" bestFit="1" customWidth="1"/>
    <col min="29" max="29" width="4" bestFit="1" customWidth="1"/>
    <col min="30" max="30" width="4.44140625" bestFit="1" customWidth="1"/>
    <col min="31" max="31" width="5.33203125" bestFit="1" customWidth="1"/>
    <col min="32" max="32" width="4.33203125" bestFit="1" customWidth="1"/>
    <col min="33" max="33" width="5.33203125" bestFit="1" customWidth="1"/>
    <col min="34" max="34" width="4.44140625" bestFit="1" customWidth="1"/>
    <col min="35" max="35" width="3.5546875" bestFit="1" customWidth="1"/>
    <col min="36" max="36" width="3.88671875" bestFit="1" customWidth="1"/>
    <col min="37" max="37" width="4.33203125" bestFit="1" customWidth="1"/>
    <col min="38" max="38" width="5.21875" bestFit="1" customWidth="1"/>
    <col min="39" max="39" width="4.21875" bestFit="1" customWidth="1"/>
    <col min="40" max="40" width="5.21875" bestFit="1" customWidth="1"/>
    <col min="41" max="41" width="4.33203125" bestFit="1" customWidth="1"/>
    <col min="42" max="42" width="3.5546875" bestFit="1" customWidth="1"/>
    <col min="45" max="45" width="7.21875" customWidth="1"/>
    <col min="46" max="47" width="13.33203125" customWidth="1"/>
    <col min="48" max="48" width="16.44140625" customWidth="1"/>
    <col min="49" max="49" width="7.44140625" style="1" bestFit="1" customWidth="1"/>
    <col min="50" max="50" width="6.88671875" style="1" bestFit="1" customWidth="1"/>
    <col min="51" max="51" width="5.88671875" style="1" bestFit="1" customWidth="1"/>
    <col min="52" max="52" width="8.21875" style="1" bestFit="1" customWidth="1"/>
    <col min="53" max="53" width="5.109375" style="1" bestFit="1" customWidth="1"/>
    <col min="54" max="54" width="9.33203125" style="1" bestFit="1" customWidth="1"/>
    <col min="55" max="55" width="11.5546875" bestFit="1" customWidth="1"/>
    <col min="56" max="56" width="13" bestFit="1" customWidth="1"/>
    <col min="57" max="57" width="11.6640625" customWidth="1"/>
    <col min="58" max="58" width="12.44140625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45809</v>
      </c>
      <c r="J5" s="40">
        <f>DATEDIF($I$5,$M$5,"D")+1</f>
        <v>30</v>
      </c>
      <c r="K5" s="41" t="str">
        <f>TEXT(I5,"MMMM")</f>
        <v>June</v>
      </c>
      <c r="L5" s="38" t="s">
        <v>27</v>
      </c>
      <c r="M5" s="42">
        <f>EOMONTH(I5,0)</f>
        <v>45838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Sun</v>
      </c>
      <c r="M7" s="13" t="str">
        <f t="shared" ref="M7:AP7" si="0">TEXT(M8,"DDD")</f>
        <v>Mon</v>
      </c>
      <c r="N7" s="13" t="str">
        <f t="shared" si="0"/>
        <v>Tue</v>
      </c>
      <c r="O7" s="13" t="str">
        <f t="shared" si="0"/>
        <v>Wed</v>
      </c>
      <c r="P7" s="13" t="str">
        <f t="shared" si="0"/>
        <v>Thu</v>
      </c>
      <c r="Q7" s="13" t="str">
        <f t="shared" si="0"/>
        <v>Fri</v>
      </c>
      <c r="R7" s="13" t="str">
        <f t="shared" si="0"/>
        <v>Sat</v>
      </c>
      <c r="S7" s="13" t="str">
        <f t="shared" si="0"/>
        <v>Sun</v>
      </c>
      <c r="T7" s="13" t="str">
        <f t="shared" si="0"/>
        <v>Mon</v>
      </c>
      <c r="U7" s="13" t="str">
        <f t="shared" si="0"/>
        <v>Tue</v>
      </c>
      <c r="V7" s="13" t="str">
        <f t="shared" si="0"/>
        <v>Wed</v>
      </c>
      <c r="W7" s="13" t="str">
        <f t="shared" si="0"/>
        <v>Thu</v>
      </c>
      <c r="X7" s="13" t="str">
        <f t="shared" si="0"/>
        <v>Fri</v>
      </c>
      <c r="Y7" s="13" t="str">
        <f t="shared" si="0"/>
        <v>Sat</v>
      </c>
      <c r="Z7" s="13" t="str">
        <f t="shared" si="0"/>
        <v>Sun</v>
      </c>
      <c r="AA7" s="13" t="str">
        <f t="shared" si="0"/>
        <v>Mon</v>
      </c>
      <c r="AB7" s="13" t="str">
        <f t="shared" si="0"/>
        <v>Tue</v>
      </c>
      <c r="AC7" s="13" t="str">
        <f t="shared" si="0"/>
        <v>Wed</v>
      </c>
      <c r="AD7" s="13" t="str">
        <f t="shared" si="0"/>
        <v>Thu</v>
      </c>
      <c r="AE7" s="13" t="str">
        <f t="shared" si="0"/>
        <v>Fri</v>
      </c>
      <c r="AF7" s="13" t="str">
        <f t="shared" si="0"/>
        <v>Sat</v>
      </c>
      <c r="AG7" s="13" t="str">
        <f t="shared" si="0"/>
        <v>Sun</v>
      </c>
      <c r="AH7" s="13" t="str">
        <f t="shared" si="0"/>
        <v>Mon</v>
      </c>
      <c r="AI7" s="13" t="str">
        <f t="shared" si="0"/>
        <v>Tue</v>
      </c>
      <c r="AJ7" s="13" t="str">
        <f t="shared" si="0"/>
        <v>Wed</v>
      </c>
      <c r="AK7" s="13" t="str">
        <f t="shared" si="0"/>
        <v>Thu</v>
      </c>
      <c r="AL7" s="13" t="str">
        <f t="shared" si="0"/>
        <v>Fri</v>
      </c>
      <c r="AM7" s="13" t="str">
        <f t="shared" si="0"/>
        <v>Sat</v>
      </c>
      <c r="AN7" s="13" t="str">
        <f t="shared" si="0"/>
        <v>Sun</v>
      </c>
      <c r="AO7" s="13" t="str">
        <f t="shared" si="0"/>
        <v>Mon</v>
      </c>
      <c r="AP7" s="14" t="str">
        <f t="shared" si="0"/>
        <v/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45809</v>
      </c>
      <c r="M8" s="37">
        <f>IF(L8&lt;$M$5,L8+1,"")</f>
        <v>45810</v>
      </c>
      <c r="N8" s="37">
        <f t="shared" ref="N8:AQ8" si="1">IF(M8&lt;$M$5,M8+1,"")</f>
        <v>45811</v>
      </c>
      <c r="O8" s="37">
        <f t="shared" si="1"/>
        <v>45812</v>
      </c>
      <c r="P8" s="37">
        <f t="shared" si="1"/>
        <v>45813</v>
      </c>
      <c r="Q8" s="37">
        <f t="shared" si="1"/>
        <v>45814</v>
      </c>
      <c r="R8" s="37">
        <f t="shared" si="1"/>
        <v>45815</v>
      </c>
      <c r="S8" s="37">
        <f t="shared" si="1"/>
        <v>45816</v>
      </c>
      <c r="T8" s="37">
        <f t="shared" si="1"/>
        <v>45817</v>
      </c>
      <c r="U8" s="37">
        <f t="shared" si="1"/>
        <v>45818</v>
      </c>
      <c r="V8" s="37">
        <f t="shared" si="1"/>
        <v>45819</v>
      </c>
      <c r="W8" s="37">
        <f t="shared" si="1"/>
        <v>45820</v>
      </c>
      <c r="X8" s="37">
        <f t="shared" si="1"/>
        <v>45821</v>
      </c>
      <c r="Y8" s="37">
        <f t="shared" si="1"/>
        <v>45822</v>
      </c>
      <c r="Z8" s="37">
        <f t="shared" si="1"/>
        <v>45823</v>
      </c>
      <c r="AA8" s="37">
        <f t="shared" si="1"/>
        <v>45824</v>
      </c>
      <c r="AB8" s="37">
        <f t="shared" si="1"/>
        <v>45825</v>
      </c>
      <c r="AC8" s="37">
        <f t="shared" si="1"/>
        <v>45826</v>
      </c>
      <c r="AD8" s="37">
        <f t="shared" si="1"/>
        <v>45827</v>
      </c>
      <c r="AE8" s="37">
        <f t="shared" si="1"/>
        <v>45828</v>
      </c>
      <c r="AF8" s="37">
        <f t="shared" si="1"/>
        <v>45829</v>
      </c>
      <c r="AG8" s="37">
        <f t="shared" si="1"/>
        <v>45830</v>
      </c>
      <c r="AH8" s="37">
        <f t="shared" si="1"/>
        <v>45831</v>
      </c>
      <c r="AI8" s="37">
        <f t="shared" si="1"/>
        <v>45832</v>
      </c>
      <c r="AJ8" s="37">
        <f t="shared" si="1"/>
        <v>45833</v>
      </c>
      <c r="AK8" s="37">
        <f t="shared" si="1"/>
        <v>45834</v>
      </c>
      <c r="AL8" s="37">
        <f t="shared" si="1"/>
        <v>45835</v>
      </c>
      <c r="AM8" s="37">
        <f t="shared" si="1"/>
        <v>45836</v>
      </c>
      <c r="AN8" s="37">
        <f t="shared" si="1"/>
        <v>45837</v>
      </c>
      <c r="AO8" s="37">
        <f t="shared" si="1"/>
        <v>45838</v>
      </c>
      <c r="AP8" s="21" t="str">
        <f t="shared" si="1"/>
        <v/>
      </c>
      <c r="AQ8" s="34" t="str">
        <f t="shared" si="1"/>
        <v/>
      </c>
      <c r="AR8" s="35"/>
      <c r="AS8" s="4">
        <v>1</v>
      </c>
      <c r="AT8" s="4">
        <v>1001</v>
      </c>
      <c r="AU8" s="4" t="str">
        <f t="shared" ref="AU8:AU27" si="2">$K$5</f>
        <v>June</v>
      </c>
      <c r="AV8" s="4" t="s">
        <v>3</v>
      </c>
      <c r="AW8" s="15">
        <f t="shared" ref="AW8:AW27" si="3">COUNTIF($L9:$AP9,"P")</f>
        <v>22</v>
      </c>
      <c r="AX8" s="1">
        <f t="shared" ref="AX8:AX27" si="4">COUNTIF($L9:$AP9,"A")</f>
        <v>1</v>
      </c>
      <c r="AY8" s="1">
        <f t="shared" ref="AY8:AY27" si="5">COUNTIF($L9:$AP9,"L")</f>
        <v>2</v>
      </c>
      <c r="AZ8" s="1">
        <f t="shared" ref="AZ8:AZ27" si="6">$K$9</f>
        <v>5</v>
      </c>
      <c r="BA8" s="25">
        <f t="shared" ref="BA8:BA27" si="7">$J$5</f>
        <v>30</v>
      </c>
      <c r="BB8" s="25">
        <f>Junreport[[#This Row],[Days]]-Junreport[[#This Row],[Absent]]</f>
        <v>29</v>
      </c>
      <c r="BC8" s="26">
        <v>10000</v>
      </c>
      <c r="BD8" s="26">
        <f>Junreport[[#This Row],[Salary]]/Junreport[[#This Row],[Days]]</f>
        <v>333.33333333333331</v>
      </c>
      <c r="BE8" s="26">
        <f>Junreport[[#This Row],[Per Day Salary]]*Junreport[[#This Row],[Absent]]</f>
        <v>333.33333333333331</v>
      </c>
      <c r="BF8" s="26">
        <f>Junreport[[#This Row],[Salary]]-Junreport[[#This Row],[Deduction]]</f>
        <v>9666.6666666666661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>COUNTIF($L$7:$AP$7,"Sun")</f>
        <v>5</v>
      </c>
      <c r="L9" s="1" t="str">
        <f>IF(L$7 = "Sun","WO","")</f>
        <v>WO</v>
      </c>
      <c r="M9" s="1" t="s">
        <v>39</v>
      </c>
      <c r="N9" s="1" t="s">
        <v>39</v>
      </c>
      <c r="O9" s="1" t="s">
        <v>39</v>
      </c>
      <c r="P9" s="1" t="s">
        <v>39</v>
      </c>
      <c r="Q9" s="1" t="s">
        <v>39</v>
      </c>
      <c r="R9" s="1" t="s">
        <v>39</v>
      </c>
      <c r="S9" s="1" t="str">
        <f t="shared" ref="S9:AG9" si="8">IF(S$7 = "Sun","WO","")</f>
        <v>WO</v>
      </c>
      <c r="T9" s="1" t="s">
        <v>39</v>
      </c>
      <c r="U9" s="1" t="s">
        <v>40</v>
      </c>
      <c r="V9" s="1" t="s">
        <v>39</v>
      </c>
      <c r="W9" s="1" t="s">
        <v>39</v>
      </c>
      <c r="X9" s="1" t="s">
        <v>39</v>
      </c>
      <c r="Y9" s="1" t="s">
        <v>39</v>
      </c>
      <c r="Z9" s="1" t="str">
        <f t="shared" si="8"/>
        <v>WO</v>
      </c>
      <c r="AA9" s="1" t="s">
        <v>39</v>
      </c>
      <c r="AB9" s="1" t="s">
        <v>39</v>
      </c>
      <c r="AC9" s="1" t="s">
        <v>39</v>
      </c>
      <c r="AD9" s="1" t="s">
        <v>40</v>
      </c>
      <c r="AE9" s="1" t="s">
        <v>39</v>
      </c>
      <c r="AF9" s="1" t="s">
        <v>39</v>
      </c>
      <c r="AG9" s="1" t="str">
        <f t="shared" si="8"/>
        <v>WO</v>
      </c>
      <c r="AH9" s="1" t="s">
        <v>39</v>
      </c>
      <c r="AI9" s="1" t="s">
        <v>39</v>
      </c>
      <c r="AJ9" s="1" t="s">
        <v>39</v>
      </c>
      <c r="AK9" s="1" t="s">
        <v>41</v>
      </c>
      <c r="AL9" s="1" t="s">
        <v>39</v>
      </c>
      <c r="AM9" s="1" t="s">
        <v>39</v>
      </c>
      <c r="AN9" s="1" t="str">
        <f t="shared" ref="S9:AN17" si="9">IF(AN$7 = "Sun","WO","")</f>
        <v>WO</v>
      </c>
      <c r="AO9" s="1" t="s">
        <v>39</v>
      </c>
      <c r="AP9" s="16"/>
      <c r="AQ9" s="33"/>
      <c r="AR9" s="35"/>
      <c r="AS9" s="4">
        <v>2</v>
      </c>
      <c r="AT9" s="4">
        <v>1002</v>
      </c>
      <c r="AU9" s="4" t="str">
        <f t="shared" si="2"/>
        <v>June</v>
      </c>
      <c r="AV9" s="4" t="s">
        <v>4</v>
      </c>
      <c r="AW9" s="15">
        <f t="shared" si="3"/>
        <v>23</v>
      </c>
      <c r="AX9" s="1">
        <f t="shared" si="4"/>
        <v>0</v>
      </c>
      <c r="AY9" s="1">
        <f t="shared" si="5"/>
        <v>2</v>
      </c>
      <c r="AZ9" s="1">
        <f t="shared" si="6"/>
        <v>5</v>
      </c>
      <c r="BA9" s="25">
        <f t="shared" si="7"/>
        <v>30</v>
      </c>
      <c r="BB9" s="25">
        <f>Junreport[[#This Row],[Days]]-Junreport[[#This Row],[Absent]]</f>
        <v>30</v>
      </c>
      <c r="BC9" s="26">
        <v>20000</v>
      </c>
      <c r="BD9" s="26">
        <f>Junreport[[#This Row],[Salary]]/Junreport[[#This Row],[Days]]</f>
        <v>666.66666666666663</v>
      </c>
      <c r="BE9" s="26">
        <f>Junreport[[#This Row],[Per Day Salary]]*Junreport[[#This Row],[Absent]]</f>
        <v>0</v>
      </c>
      <c r="BF9" s="26">
        <f>Junreport[[#This Row],[Salary]]-Junreport[[#This Row],[Deduction]]</f>
        <v>20000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ref="K10:K28" si="10">COUNTIF($L$7:$AP$7,"Sun")</f>
        <v>5</v>
      </c>
      <c r="L10" s="1" t="str">
        <f t="shared" ref="L10:Z28" si="11">IF(L$7 = "Sun","WO","")</f>
        <v>WO</v>
      </c>
      <c r="M10" s="1" t="s">
        <v>39</v>
      </c>
      <c r="N10" s="1" t="s">
        <v>39</v>
      </c>
      <c r="O10" s="1" t="s">
        <v>39</v>
      </c>
      <c r="P10" s="1" t="s">
        <v>39</v>
      </c>
      <c r="Q10" s="1" t="s">
        <v>39</v>
      </c>
      <c r="R10" s="1" t="s">
        <v>39</v>
      </c>
      <c r="S10" s="1" t="str">
        <f>IF(S$7 = "Sun","WO","")</f>
        <v>WO</v>
      </c>
      <c r="T10" s="1" t="s">
        <v>39</v>
      </c>
      <c r="U10" s="1" t="s">
        <v>40</v>
      </c>
      <c r="V10" s="1" t="s">
        <v>39</v>
      </c>
      <c r="W10" s="1" t="s">
        <v>39</v>
      </c>
      <c r="X10" s="1" t="s">
        <v>39</v>
      </c>
      <c r="Y10" s="1" t="s">
        <v>39</v>
      </c>
      <c r="Z10" s="1" t="str">
        <f t="shared" si="9"/>
        <v>WO</v>
      </c>
      <c r="AA10" s="1" t="s">
        <v>39</v>
      </c>
      <c r="AB10" s="1" t="s">
        <v>39</v>
      </c>
      <c r="AC10" s="1" t="s">
        <v>39</v>
      </c>
      <c r="AD10" s="1" t="s">
        <v>40</v>
      </c>
      <c r="AE10" s="1" t="s">
        <v>39</v>
      </c>
      <c r="AF10" s="1" t="s">
        <v>39</v>
      </c>
      <c r="AG10" s="1" t="str">
        <f t="shared" si="9"/>
        <v>WO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39</v>
      </c>
      <c r="AN10" s="1" t="str">
        <f t="shared" si="9"/>
        <v>WO</v>
      </c>
      <c r="AO10" s="1" t="s">
        <v>39</v>
      </c>
      <c r="AP10" s="16"/>
      <c r="AQ10" s="33"/>
      <c r="AR10" s="35"/>
      <c r="AS10" s="4">
        <v>3</v>
      </c>
      <c r="AT10" s="4">
        <v>1003</v>
      </c>
      <c r="AU10" s="4" t="str">
        <f t="shared" si="2"/>
        <v>June</v>
      </c>
      <c r="AV10" s="4" t="s">
        <v>5</v>
      </c>
      <c r="AW10" s="15">
        <f t="shared" si="3"/>
        <v>23</v>
      </c>
      <c r="AX10" s="1">
        <f t="shared" si="4"/>
        <v>0</v>
      </c>
      <c r="AY10" s="1">
        <f t="shared" si="5"/>
        <v>2</v>
      </c>
      <c r="AZ10" s="1">
        <f t="shared" si="6"/>
        <v>5</v>
      </c>
      <c r="BA10" s="25">
        <f t="shared" si="7"/>
        <v>30</v>
      </c>
      <c r="BB10" s="25">
        <f>Junreport[[#This Row],[Days]]-Junreport[[#This Row],[Absent]]</f>
        <v>30</v>
      </c>
      <c r="BC10" s="26">
        <v>25000</v>
      </c>
      <c r="BD10" s="26">
        <f>Junreport[[#This Row],[Salary]]/Junreport[[#This Row],[Days]]</f>
        <v>833.33333333333337</v>
      </c>
      <c r="BE10" s="26">
        <f>Junreport[[#This Row],[Per Day Salary]]*Junreport[[#This Row],[Absent]]</f>
        <v>0</v>
      </c>
      <c r="BF10" s="26">
        <f>Junreport[[#This Row],[Salary]]-Junreport[[#This Row],[Deduction]]</f>
        <v>25000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10"/>
        <v>5</v>
      </c>
      <c r="L11" s="1" t="str">
        <f t="shared" si="11"/>
        <v>WO</v>
      </c>
      <c r="M11" s="1" t="s">
        <v>39</v>
      </c>
      <c r="N11" s="1" t="s">
        <v>39</v>
      </c>
      <c r="O11" s="1" t="s">
        <v>39</v>
      </c>
      <c r="P11" s="1" t="s">
        <v>39</v>
      </c>
      <c r="Q11" s="1" t="s">
        <v>39</v>
      </c>
      <c r="R11" s="1" t="s">
        <v>39</v>
      </c>
      <c r="S11" s="1" t="str">
        <f t="shared" si="9"/>
        <v>WO</v>
      </c>
      <c r="T11" s="1" t="s">
        <v>39</v>
      </c>
      <c r="U11" s="1" t="s">
        <v>40</v>
      </c>
      <c r="V11" s="1" t="s">
        <v>39</v>
      </c>
      <c r="W11" s="1" t="s">
        <v>39</v>
      </c>
      <c r="X11" s="1" t="s">
        <v>39</v>
      </c>
      <c r="Y11" s="1" t="s">
        <v>39</v>
      </c>
      <c r="Z11" s="1" t="str">
        <f t="shared" si="9"/>
        <v>WO</v>
      </c>
      <c r="AA11" s="1" t="s">
        <v>39</v>
      </c>
      <c r="AB11" s="1" t="s">
        <v>39</v>
      </c>
      <c r="AC11" s="1" t="s">
        <v>39</v>
      </c>
      <c r="AD11" s="1" t="s">
        <v>40</v>
      </c>
      <c r="AE11" s="1" t="s">
        <v>39</v>
      </c>
      <c r="AF11" s="1" t="s">
        <v>39</v>
      </c>
      <c r="AG11" s="1" t="str">
        <f t="shared" si="9"/>
        <v>WO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 t="s">
        <v>39</v>
      </c>
      <c r="AN11" s="1" t="str">
        <f t="shared" si="9"/>
        <v>WO</v>
      </c>
      <c r="AO11" s="1" t="s">
        <v>39</v>
      </c>
      <c r="AP11" s="16"/>
      <c r="AQ11" s="33"/>
      <c r="AR11" s="35"/>
      <c r="AS11" s="4">
        <v>4</v>
      </c>
      <c r="AT11" s="4">
        <v>1004</v>
      </c>
      <c r="AU11" s="4" t="str">
        <f t="shared" si="2"/>
        <v>June</v>
      </c>
      <c r="AV11" s="4" t="s">
        <v>6</v>
      </c>
      <c r="AW11" s="15">
        <f t="shared" si="3"/>
        <v>22</v>
      </c>
      <c r="AX11" s="1">
        <f t="shared" si="4"/>
        <v>1</v>
      </c>
      <c r="AY11" s="1">
        <f t="shared" si="5"/>
        <v>2</v>
      </c>
      <c r="AZ11" s="1">
        <f t="shared" si="6"/>
        <v>5</v>
      </c>
      <c r="BA11" s="25">
        <f t="shared" si="7"/>
        <v>30</v>
      </c>
      <c r="BB11" s="25">
        <f>Junreport[[#This Row],[Days]]-Junreport[[#This Row],[Absent]]</f>
        <v>29</v>
      </c>
      <c r="BC11" s="26">
        <v>30000</v>
      </c>
      <c r="BD11" s="26">
        <f>Junreport[[#This Row],[Salary]]/Junreport[[#This Row],[Days]]</f>
        <v>1000</v>
      </c>
      <c r="BE11" s="26">
        <f>Junreport[[#This Row],[Per Day Salary]]*Junreport[[#This Row],[Absent]]</f>
        <v>1000</v>
      </c>
      <c r="BF11" s="26">
        <f>Junreport[[#This Row],[Salary]]-Junreport[[#This Row],[Deduction]]</f>
        <v>29000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10"/>
        <v>5</v>
      </c>
      <c r="L12" s="1" t="str">
        <f t="shared" si="11"/>
        <v>WO</v>
      </c>
      <c r="M12" s="1" t="s">
        <v>39</v>
      </c>
      <c r="N12" s="1" t="s">
        <v>39</v>
      </c>
      <c r="O12" s="1" t="s">
        <v>41</v>
      </c>
      <c r="P12" s="1" t="s">
        <v>39</v>
      </c>
      <c r="Q12" s="1" t="s">
        <v>39</v>
      </c>
      <c r="R12" s="1" t="s">
        <v>39</v>
      </c>
      <c r="S12" s="1" t="str">
        <f t="shared" si="9"/>
        <v>WO</v>
      </c>
      <c r="T12" s="1" t="s">
        <v>39</v>
      </c>
      <c r="U12" s="1" t="s">
        <v>40</v>
      </c>
      <c r="V12" s="1" t="s">
        <v>39</v>
      </c>
      <c r="W12" s="1" t="s">
        <v>39</v>
      </c>
      <c r="X12" s="1" t="s">
        <v>39</v>
      </c>
      <c r="Y12" s="1" t="s">
        <v>39</v>
      </c>
      <c r="Z12" s="1" t="str">
        <f t="shared" si="9"/>
        <v>WO</v>
      </c>
      <c r="AA12" s="1" t="s">
        <v>39</v>
      </c>
      <c r="AB12" s="1" t="s">
        <v>39</v>
      </c>
      <c r="AC12" s="1" t="s">
        <v>39</v>
      </c>
      <c r="AD12" s="1" t="s">
        <v>40</v>
      </c>
      <c r="AE12" s="1" t="s">
        <v>39</v>
      </c>
      <c r="AF12" s="1" t="s">
        <v>39</v>
      </c>
      <c r="AG12" s="1" t="str">
        <f t="shared" si="9"/>
        <v>WO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 t="s">
        <v>39</v>
      </c>
      <c r="AN12" s="1" t="str">
        <f t="shared" si="9"/>
        <v>WO</v>
      </c>
      <c r="AO12" s="1" t="s">
        <v>39</v>
      </c>
      <c r="AP12" s="16"/>
      <c r="AQ12" s="33"/>
      <c r="AR12" s="35"/>
      <c r="AS12" s="4">
        <v>5</v>
      </c>
      <c r="AT12" s="4">
        <v>1005</v>
      </c>
      <c r="AU12" s="4" t="str">
        <f t="shared" si="2"/>
        <v>June</v>
      </c>
      <c r="AV12" s="4" t="s">
        <v>7</v>
      </c>
      <c r="AW12" s="15">
        <f t="shared" si="3"/>
        <v>23</v>
      </c>
      <c r="AX12" s="1">
        <f t="shared" si="4"/>
        <v>0</v>
      </c>
      <c r="AY12" s="1">
        <f t="shared" si="5"/>
        <v>2</v>
      </c>
      <c r="AZ12" s="1">
        <f t="shared" si="6"/>
        <v>5</v>
      </c>
      <c r="BA12" s="25">
        <f t="shared" si="7"/>
        <v>30</v>
      </c>
      <c r="BB12" s="25">
        <f>Junreport[[#This Row],[Days]]-Junreport[[#This Row],[Absent]]</f>
        <v>30</v>
      </c>
      <c r="BC12" s="26">
        <v>45000</v>
      </c>
      <c r="BD12" s="26">
        <f>Junreport[[#This Row],[Salary]]/Junreport[[#This Row],[Days]]</f>
        <v>1500</v>
      </c>
      <c r="BE12" s="26">
        <f>Junreport[[#This Row],[Per Day Salary]]*Junreport[[#This Row],[Absent]]</f>
        <v>0</v>
      </c>
      <c r="BF12" s="26">
        <f>Junreport[[#This Row],[Salary]]-Junreport[[#This Row],[Deduction]]</f>
        <v>45000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10"/>
        <v>5</v>
      </c>
      <c r="L13" s="1" t="str">
        <f t="shared" si="11"/>
        <v>WO</v>
      </c>
      <c r="M13" s="1" t="s">
        <v>39</v>
      </c>
      <c r="N13" s="1" t="s">
        <v>39</v>
      </c>
      <c r="O13" s="1" t="s">
        <v>39</v>
      </c>
      <c r="P13" s="1" t="s">
        <v>39</v>
      </c>
      <c r="Q13" s="1" t="s">
        <v>39</v>
      </c>
      <c r="R13" s="1" t="s">
        <v>39</v>
      </c>
      <c r="S13" s="1" t="str">
        <f t="shared" si="9"/>
        <v>WO</v>
      </c>
      <c r="T13" s="1" t="s">
        <v>39</v>
      </c>
      <c r="U13" s="1" t="s">
        <v>40</v>
      </c>
      <c r="V13" s="1" t="s">
        <v>39</v>
      </c>
      <c r="W13" s="1" t="s">
        <v>39</v>
      </c>
      <c r="X13" s="1" t="s">
        <v>39</v>
      </c>
      <c r="Y13" s="1" t="s">
        <v>39</v>
      </c>
      <c r="Z13" s="1" t="str">
        <f t="shared" si="9"/>
        <v>WO</v>
      </c>
      <c r="AA13" s="1" t="s">
        <v>39</v>
      </c>
      <c r="AB13" s="1" t="s">
        <v>39</v>
      </c>
      <c r="AC13" s="1" t="s">
        <v>39</v>
      </c>
      <c r="AD13" s="1" t="s">
        <v>40</v>
      </c>
      <c r="AE13" s="1" t="s">
        <v>39</v>
      </c>
      <c r="AF13" s="1" t="s">
        <v>39</v>
      </c>
      <c r="AG13" s="1" t="str">
        <f t="shared" si="9"/>
        <v>WO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 t="s">
        <v>39</v>
      </c>
      <c r="AN13" s="1" t="str">
        <f t="shared" si="9"/>
        <v>WO</v>
      </c>
      <c r="AO13" s="1" t="s">
        <v>39</v>
      </c>
      <c r="AP13" s="16"/>
      <c r="AQ13" s="33"/>
      <c r="AR13" s="35"/>
      <c r="AS13" s="4">
        <v>6</v>
      </c>
      <c r="AT13" s="4">
        <v>1006</v>
      </c>
      <c r="AU13" s="4" t="str">
        <f t="shared" si="2"/>
        <v>June</v>
      </c>
      <c r="AV13" s="4" t="s">
        <v>8</v>
      </c>
      <c r="AW13" s="15">
        <f t="shared" si="3"/>
        <v>23</v>
      </c>
      <c r="AX13" s="1">
        <f t="shared" si="4"/>
        <v>0</v>
      </c>
      <c r="AY13" s="1">
        <f t="shared" si="5"/>
        <v>2</v>
      </c>
      <c r="AZ13" s="1">
        <f t="shared" si="6"/>
        <v>5</v>
      </c>
      <c r="BA13" s="25">
        <f t="shared" si="7"/>
        <v>30</v>
      </c>
      <c r="BB13" s="25">
        <f>Junreport[[#This Row],[Days]]-Junreport[[#This Row],[Absent]]</f>
        <v>30</v>
      </c>
      <c r="BC13" s="26">
        <v>15000</v>
      </c>
      <c r="BD13" s="26">
        <f>Junreport[[#This Row],[Salary]]/Junreport[[#This Row],[Days]]</f>
        <v>500</v>
      </c>
      <c r="BE13" s="26">
        <f>Junreport[[#This Row],[Per Day Salary]]*Junreport[[#This Row],[Absent]]</f>
        <v>0</v>
      </c>
      <c r="BF13" s="26">
        <f>Junreport[[#This Row],[Salary]]-Junreport[[#This Row],[Deduction]]</f>
        <v>15000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10"/>
        <v>5</v>
      </c>
      <c r="L14" s="1" t="str">
        <f t="shared" si="11"/>
        <v>WO</v>
      </c>
      <c r="M14" s="1" t="s">
        <v>39</v>
      </c>
      <c r="N14" s="1" t="s">
        <v>39</v>
      </c>
      <c r="O14" s="1" t="s">
        <v>39</v>
      </c>
      <c r="P14" s="1" t="s">
        <v>39</v>
      </c>
      <c r="Q14" s="1" t="s">
        <v>39</v>
      </c>
      <c r="R14" s="1" t="s">
        <v>39</v>
      </c>
      <c r="S14" s="1" t="str">
        <f t="shared" si="9"/>
        <v>WO</v>
      </c>
      <c r="T14" s="1" t="s">
        <v>39</v>
      </c>
      <c r="U14" s="1" t="s">
        <v>40</v>
      </c>
      <c r="V14" s="1" t="s">
        <v>39</v>
      </c>
      <c r="W14" s="1" t="s">
        <v>39</v>
      </c>
      <c r="X14" s="1" t="s">
        <v>39</v>
      </c>
      <c r="Y14" s="1" t="s">
        <v>39</v>
      </c>
      <c r="Z14" s="1" t="str">
        <f t="shared" si="9"/>
        <v>WO</v>
      </c>
      <c r="AA14" s="1" t="s">
        <v>39</v>
      </c>
      <c r="AB14" s="1" t="s">
        <v>39</v>
      </c>
      <c r="AC14" s="1" t="s">
        <v>39</v>
      </c>
      <c r="AD14" s="1" t="s">
        <v>40</v>
      </c>
      <c r="AE14" s="1" t="s">
        <v>39</v>
      </c>
      <c r="AF14" s="1" t="s">
        <v>39</v>
      </c>
      <c r="AG14" s="1" t="str">
        <f t="shared" si="9"/>
        <v>WO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 t="s">
        <v>39</v>
      </c>
      <c r="AN14" s="1" t="str">
        <f t="shared" si="9"/>
        <v>WO</v>
      </c>
      <c r="AO14" s="1" t="s">
        <v>39</v>
      </c>
      <c r="AP14" s="16"/>
      <c r="AQ14" s="33"/>
      <c r="AR14" s="35"/>
      <c r="AS14" s="4">
        <v>7</v>
      </c>
      <c r="AT14" s="4">
        <v>1007</v>
      </c>
      <c r="AU14" s="4" t="str">
        <f t="shared" si="2"/>
        <v>June</v>
      </c>
      <c r="AV14" s="4" t="s">
        <v>9</v>
      </c>
      <c r="AW14" s="15">
        <f t="shared" si="3"/>
        <v>23</v>
      </c>
      <c r="AX14" s="1">
        <f t="shared" si="4"/>
        <v>0</v>
      </c>
      <c r="AY14" s="1">
        <f t="shared" si="5"/>
        <v>2</v>
      </c>
      <c r="AZ14" s="1">
        <f t="shared" si="6"/>
        <v>5</v>
      </c>
      <c r="BA14" s="25">
        <f t="shared" si="7"/>
        <v>30</v>
      </c>
      <c r="BB14" s="25">
        <f>Junreport[[#This Row],[Days]]-Junreport[[#This Row],[Absent]]</f>
        <v>30</v>
      </c>
      <c r="BC14" s="26">
        <v>62000</v>
      </c>
      <c r="BD14" s="26">
        <f>Junreport[[#This Row],[Salary]]/Junreport[[#This Row],[Days]]</f>
        <v>2066.6666666666665</v>
      </c>
      <c r="BE14" s="26">
        <f>Junreport[[#This Row],[Per Day Salary]]*Junreport[[#This Row],[Absent]]</f>
        <v>0</v>
      </c>
      <c r="BF14" s="26">
        <f>Junreport[[#This Row],[Salary]]-Junreport[[#This Row],[Deduction]]</f>
        <v>62000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10"/>
        <v>5</v>
      </c>
      <c r="L15" s="1" t="str">
        <f t="shared" si="11"/>
        <v>WO</v>
      </c>
      <c r="M15" s="1" t="s">
        <v>39</v>
      </c>
      <c r="N15" s="1" t="s">
        <v>39</v>
      </c>
      <c r="O15" s="1" t="s">
        <v>39</v>
      </c>
      <c r="P15" s="1" t="s">
        <v>39</v>
      </c>
      <c r="Q15" s="1" t="s">
        <v>39</v>
      </c>
      <c r="R15" s="1" t="s">
        <v>39</v>
      </c>
      <c r="S15" s="1" t="str">
        <f t="shared" si="9"/>
        <v>WO</v>
      </c>
      <c r="T15" s="1" t="s">
        <v>39</v>
      </c>
      <c r="U15" s="1" t="s">
        <v>40</v>
      </c>
      <c r="V15" s="1" t="s">
        <v>39</v>
      </c>
      <c r="W15" s="1" t="s">
        <v>39</v>
      </c>
      <c r="X15" s="1" t="s">
        <v>39</v>
      </c>
      <c r="Y15" s="1" t="s">
        <v>39</v>
      </c>
      <c r="Z15" s="1" t="str">
        <f t="shared" si="9"/>
        <v>WO</v>
      </c>
      <c r="AA15" s="1" t="s">
        <v>39</v>
      </c>
      <c r="AB15" s="1" t="s">
        <v>39</v>
      </c>
      <c r="AC15" s="1" t="s">
        <v>39</v>
      </c>
      <c r="AD15" s="1" t="s">
        <v>40</v>
      </c>
      <c r="AE15" s="1" t="s">
        <v>39</v>
      </c>
      <c r="AF15" s="1" t="s">
        <v>39</v>
      </c>
      <c r="AG15" s="1" t="str">
        <f t="shared" si="9"/>
        <v>WO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 t="s">
        <v>39</v>
      </c>
      <c r="AN15" s="1" t="str">
        <f t="shared" si="9"/>
        <v>WO</v>
      </c>
      <c r="AO15" s="1" t="s">
        <v>39</v>
      </c>
      <c r="AP15" s="16"/>
      <c r="AQ15" s="33"/>
      <c r="AR15" s="35"/>
      <c r="AS15" s="4">
        <v>8</v>
      </c>
      <c r="AT15" s="4">
        <v>1008</v>
      </c>
      <c r="AU15" s="4" t="str">
        <f t="shared" si="2"/>
        <v>June</v>
      </c>
      <c r="AV15" s="4" t="s">
        <v>10</v>
      </c>
      <c r="AW15" s="15">
        <f t="shared" si="3"/>
        <v>23</v>
      </c>
      <c r="AX15" s="1">
        <f t="shared" si="4"/>
        <v>0</v>
      </c>
      <c r="AY15" s="1">
        <f t="shared" si="5"/>
        <v>2</v>
      </c>
      <c r="AZ15" s="1">
        <f t="shared" si="6"/>
        <v>5</v>
      </c>
      <c r="BA15" s="25">
        <f t="shared" si="7"/>
        <v>30</v>
      </c>
      <c r="BB15" s="25">
        <f>Junreport[[#This Row],[Days]]-Junreport[[#This Row],[Absent]]</f>
        <v>30</v>
      </c>
      <c r="BC15" s="26">
        <v>50000</v>
      </c>
      <c r="BD15" s="26">
        <f>Junreport[[#This Row],[Salary]]/Junreport[[#This Row],[Days]]</f>
        <v>1666.6666666666667</v>
      </c>
      <c r="BE15" s="26">
        <f>Junreport[[#This Row],[Per Day Salary]]*Junreport[[#This Row],[Absent]]</f>
        <v>0</v>
      </c>
      <c r="BF15" s="26">
        <f>Junreport[[#This Row],[Salary]]-Junreport[[#This Row],[Deduction]]</f>
        <v>50000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10"/>
        <v>5</v>
      </c>
      <c r="L16" s="1" t="str">
        <f t="shared" si="11"/>
        <v>WO</v>
      </c>
      <c r="M16" s="1" t="s">
        <v>39</v>
      </c>
      <c r="N16" s="1" t="s">
        <v>39</v>
      </c>
      <c r="O16" s="1" t="s">
        <v>39</v>
      </c>
      <c r="P16" s="1" t="s">
        <v>39</v>
      </c>
      <c r="Q16" s="1" t="s">
        <v>39</v>
      </c>
      <c r="R16" s="1" t="s">
        <v>39</v>
      </c>
      <c r="S16" s="1" t="str">
        <f t="shared" si="9"/>
        <v>WO</v>
      </c>
      <c r="T16" s="1" t="s">
        <v>39</v>
      </c>
      <c r="U16" s="1" t="s">
        <v>40</v>
      </c>
      <c r="V16" s="1" t="s">
        <v>39</v>
      </c>
      <c r="W16" s="1" t="s">
        <v>39</v>
      </c>
      <c r="X16" s="1" t="s">
        <v>39</v>
      </c>
      <c r="Y16" s="1" t="s">
        <v>39</v>
      </c>
      <c r="Z16" s="1" t="str">
        <f t="shared" si="9"/>
        <v>WO</v>
      </c>
      <c r="AA16" s="1" t="s">
        <v>39</v>
      </c>
      <c r="AB16" s="1" t="s">
        <v>39</v>
      </c>
      <c r="AC16" s="1" t="s">
        <v>39</v>
      </c>
      <c r="AD16" s="1" t="s">
        <v>40</v>
      </c>
      <c r="AE16" s="1" t="s">
        <v>39</v>
      </c>
      <c r="AF16" s="1" t="s">
        <v>39</v>
      </c>
      <c r="AG16" s="1" t="str">
        <f t="shared" si="9"/>
        <v>WO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 t="s">
        <v>39</v>
      </c>
      <c r="AN16" s="1" t="str">
        <f t="shared" si="9"/>
        <v>WO</v>
      </c>
      <c r="AO16" s="1" t="s">
        <v>39</v>
      </c>
      <c r="AP16" s="16"/>
      <c r="AQ16" s="33"/>
      <c r="AR16" s="35"/>
      <c r="AS16" s="4">
        <v>9</v>
      </c>
      <c r="AT16" s="4">
        <v>1009</v>
      </c>
      <c r="AU16" s="4" t="str">
        <f t="shared" si="2"/>
        <v>June</v>
      </c>
      <c r="AV16" s="4" t="s">
        <v>11</v>
      </c>
      <c r="AW16" s="15">
        <f t="shared" si="3"/>
        <v>23</v>
      </c>
      <c r="AX16" s="1">
        <f t="shared" si="4"/>
        <v>0</v>
      </c>
      <c r="AY16" s="1">
        <f t="shared" si="5"/>
        <v>2</v>
      </c>
      <c r="AZ16" s="1">
        <f t="shared" si="6"/>
        <v>5</v>
      </c>
      <c r="BA16" s="25">
        <f t="shared" si="7"/>
        <v>30</v>
      </c>
      <c r="BB16" s="25">
        <f>Junreport[[#This Row],[Days]]-Junreport[[#This Row],[Absent]]</f>
        <v>30</v>
      </c>
      <c r="BC16" s="26">
        <v>25000</v>
      </c>
      <c r="BD16" s="26">
        <f>Junreport[[#This Row],[Salary]]/Junreport[[#This Row],[Days]]</f>
        <v>833.33333333333337</v>
      </c>
      <c r="BE16" s="26">
        <f>Junreport[[#This Row],[Per Day Salary]]*Junreport[[#This Row],[Absent]]</f>
        <v>0</v>
      </c>
      <c r="BF16" s="26">
        <f>Junreport[[#This Row],[Salary]]-Junreport[[#This Row],[Deduction]]</f>
        <v>25000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10"/>
        <v>5</v>
      </c>
      <c r="L17" s="1" t="str">
        <f t="shared" si="11"/>
        <v>WO</v>
      </c>
      <c r="M17" s="1" t="s">
        <v>39</v>
      </c>
      <c r="N17" s="1" t="s">
        <v>39</v>
      </c>
      <c r="O17" s="1" t="s">
        <v>39</v>
      </c>
      <c r="P17" s="1" t="s">
        <v>39</v>
      </c>
      <c r="Q17" s="1" t="s">
        <v>39</v>
      </c>
      <c r="R17" s="1" t="s">
        <v>39</v>
      </c>
      <c r="S17" s="1" t="str">
        <f t="shared" si="9"/>
        <v>WO</v>
      </c>
      <c r="T17" s="1" t="s">
        <v>39</v>
      </c>
      <c r="U17" s="1" t="s">
        <v>40</v>
      </c>
      <c r="V17" s="1" t="s">
        <v>39</v>
      </c>
      <c r="W17" s="1" t="s">
        <v>39</v>
      </c>
      <c r="X17" s="1" t="s">
        <v>39</v>
      </c>
      <c r="Y17" s="1" t="s">
        <v>39</v>
      </c>
      <c r="Z17" s="1" t="str">
        <f t="shared" si="9"/>
        <v>WO</v>
      </c>
      <c r="AA17" s="1" t="s">
        <v>39</v>
      </c>
      <c r="AB17" s="1" t="s">
        <v>39</v>
      </c>
      <c r="AC17" s="1" t="s">
        <v>39</v>
      </c>
      <c r="AD17" s="1" t="s">
        <v>40</v>
      </c>
      <c r="AE17" s="1" t="s">
        <v>39</v>
      </c>
      <c r="AF17" s="1" t="s">
        <v>39</v>
      </c>
      <c r="AG17" s="1" t="str">
        <f t="shared" ref="AG17:AN17" si="12">IF(AG$7 = "Sun","WO","")</f>
        <v>WO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 t="s">
        <v>39</v>
      </c>
      <c r="AN17" s="1" t="str">
        <f t="shared" si="12"/>
        <v>WO</v>
      </c>
      <c r="AO17" s="1" t="s">
        <v>39</v>
      </c>
      <c r="AP17" s="16"/>
      <c r="AQ17" s="33"/>
      <c r="AR17" s="35"/>
      <c r="AS17" s="4">
        <v>10</v>
      </c>
      <c r="AT17" s="4">
        <v>1010</v>
      </c>
      <c r="AU17" s="4" t="str">
        <f t="shared" si="2"/>
        <v>June</v>
      </c>
      <c r="AV17" s="4" t="s">
        <v>12</v>
      </c>
      <c r="AW17" s="15">
        <f t="shared" si="3"/>
        <v>23</v>
      </c>
      <c r="AX17" s="1">
        <f t="shared" si="4"/>
        <v>0</v>
      </c>
      <c r="AY17" s="1">
        <f t="shared" si="5"/>
        <v>2</v>
      </c>
      <c r="AZ17" s="1">
        <f t="shared" si="6"/>
        <v>5</v>
      </c>
      <c r="BA17" s="25">
        <f t="shared" si="7"/>
        <v>30</v>
      </c>
      <c r="BB17" s="25">
        <f>Junreport[[#This Row],[Days]]-Junreport[[#This Row],[Absent]]</f>
        <v>30</v>
      </c>
      <c r="BC17" s="26">
        <v>45000</v>
      </c>
      <c r="BD17" s="26">
        <f>Junreport[[#This Row],[Salary]]/Junreport[[#This Row],[Days]]</f>
        <v>1500</v>
      </c>
      <c r="BE17" s="26">
        <f>Junreport[[#This Row],[Per Day Salary]]*Junreport[[#This Row],[Absent]]</f>
        <v>0</v>
      </c>
      <c r="BF17" s="26">
        <f>Junreport[[#This Row],[Salary]]-Junreport[[#This Row],[Deduction]]</f>
        <v>45000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10"/>
        <v>5</v>
      </c>
      <c r="L18" s="1" t="str">
        <f t="shared" si="11"/>
        <v>WO</v>
      </c>
      <c r="M18" s="1" t="s">
        <v>39</v>
      </c>
      <c r="N18" s="1" t="s">
        <v>39</v>
      </c>
      <c r="O18" s="1" t="s">
        <v>39</v>
      </c>
      <c r="P18" s="1" t="s">
        <v>39</v>
      </c>
      <c r="Q18" s="1" t="s">
        <v>39</v>
      </c>
      <c r="R18" s="1" t="s">
        <v>39</v>
      </c>
      <c r="S18" s="1" t="str">
        <f t="shared" si="11"/>
        <v>WO</v>
      </c>
      <c r="T18" s="1" t="s">
        <v>39</v>
      </c>
      <c r="U18" s="1" t="s">
        <v>40</v>
      </c>
      <c r="V18" s="1" t="s">
        <v>39</v>
      </c>
      <c r="W18" s="1" t="s">
        <v>39</v>
      </c>
      <c r="X18" s="1" t="s">
        <v>39</v>
      </c>
      <c r="Y18" s="1" t="s">
        <v>39</v>
      </c>
      <c r="Z18" s="1" t="str">
        <f t="shared" si="11"/>
        <v>WO</v>
      </c>
      <c r="AA18" s="1" t="s">
        <v>39</v>
      </c>
      <c r="AB18" s="1" t="s">
        <v>39</v>
      </c>
      <c r="AC18" s="1" t="s">
        <v>39</v>
      </c>
      <c r="AD18" s="1" t="s">
        <v>40</v>
      </c>
      <c r="AE18" s="1" t="s">
        <v>39</v>
      </c>
      <c r="AF18" s="1" t="s">
        <v>39</v>
      </c>
      <c r="AG18" s="1" t="str">
        <f t="shared" ref="AG18:AN28" si="13">IF(AG$7 = "Sun","WO","")</f>
        <v>WO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 t="s">
        <v>39</v>
      </c>
      <c r="AN18" s="1" t="str">
        <f t="shared" si="13"/>
        <v>WO</v>
      </c>
      <c r="AO18" s="1" t="s">
        <v>39</v>
      </c>
      <c r="AP18" s="16"/>
      <c r="AQ18" s="33"/>
      <c r="AR18" s="35"/>
      <c r="AS18" s="4">
        <v>11</v>
      </c>
      <c r="AT18" s="4">
        <v>1011</v>
      </c>
      <c r="AU18" s="4" t="str">
        <f t="shared" si="2"/>
        <v>June</v>
      </c>
      <c r="AV18" s="4" t="s">
        <v>13</v>
      </c>
      <c r="AW18" s="15">
        <f t="shared" si="3"/>
        <v>23</v>
      </c>
      <c r="AX18" s="1">
        <f t="shared" si="4"/>
        <v>0</v>
      </c>
      <c r="AY18" s="1">
        <f t="shared" si="5"/>
        <v>2</v>
      </c>
      <c r="AZ18" s="1">
        <f t="shared" si="6"/>
        <v>5</v>
      </c>
      <c r="BA18" s="25">
        <f t="shared" si="7"/>
        <v>30</v>
      </c>
      <c r="BB18" s="25">
        <f>Junreport[[#This Row],[Days]]-Junreport[[#This Row],[Absent]]</f>
        <v>30</v>
      </c>
      <c r="BC18" s="26">
        <v>48000</v>
      </c>
      <c r="BD18" s="26">
        <f>Junreport[[#This Row],[Salary]]/Junreport[[#This Row],[Days]]</f>
        <v>1600</v>
      </c>
      <c r="BE18" s="26">
        <f>Junreport[[#This Row],[Per Day Salary]]*Junreport[[#This Row],[Absent]]</f>
        <v>0</v>
      </c>
      <c r="BF18" s="26">
        <f>Junreport[[#This Row],[Salary]]-Junreport[[#This Row],[Deduction]]</f>
        <v>48000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10"/>
        <v>5</v>
      </c>
      <c r="L19" s="1" t="str">
        <f t="shared" si="11"/>
        <v>WO</v>
      </c>
      <c r="M19" s="1" t="s">
        <v>39</v>
      </c>
      <c r="N19" s="1" t="s">
        <v>39</v>
      </c>
      <c r="O19" s="1" t="s">
        <v>39</v>
      </c>
      <c r="P19" s="1" t="s">
        <v>39</v>
      </c>
      <c r="Q19" s="1" t="s">
        <v>39</v>
      </c>
      <c r="R19" s="1" t="s">
        <v>39</v>
      </c>
      <c r="S19" s="1" t="str">
        <f t="shared" si="11"/>
        <v>WO</v>
      </c>
      <c r="T19" s="1" t="s">
        <v>39</v>
      </c>
      <c r="U19" s="1" t="s">
        <v>40</v>
      </c>
      <c r="V19" s="1" t="s">
        <v>39</v>
      </c>
      <c r="W19" s="1" t="s">
        <v>39</v>
      </c>
      <c r="X19" s="1" t="s">
        <v>39</v>
      </c>
      <c r="Y19" s="1" t="s">
        <v>39</v>
      </c>
      <c r="Z19" s="1" t="str">
        <f t="shared" si="11"/>
        <v>WO</v>
      </c>
      <c r="AA19" s="1" t="s">
        <v>39</v>
      </c>
      <c r="AB19" s="1" t="s">
        <v>39</v>
      </c>
      <c r="AC19" s="1" t="s">
        <v>39</v>
      </c>
      <c r="AD19" s="1" t="s">
        <v>40</v>
      </c>
      <c r="AE19" s="1" t="s">
        <v>39</v>
      </c>
      <c r="AF19" s="1" t="s">
        <v>39</v>
      </c>
      <c r="AG19" s="1" t="str">
        <f t="shared" si="13"/>
        <v>WO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 t="s">
        <v>39</v>
      </c>
      <c r="AN19" s="1" t="str">
        <f t="shared" si="13"/>
        <v>WO</v>
      </c>
      <c r="AO19" s="1" t="s">
        <v>39</v>
      </c>
      <c r="AP19" s="16"/>
      <c r="AQ19" s="33"/>
      <c r="AR19" s="35"/>
      <c r="AS19" s="4">
        <v>12</v>
      </c>
      <c r="AT19" s="4">
        <v>1012</v>
      </c>
      <c r="AU19" s="4" t="str">
        <f t="shared" si="2"/>
        <v>June</v>
      </c>
      <c r="AV19" s="4" t="s">
        <v>14</v>
      </c>
      <c r="AW19" s="15">
        <f t="shared" si="3"/>
        <v>23</v>
      </c>
      <c r="AX19" s="1">
        <f t="shared" si="4"/>
        <v>0</v>
      </c>
      <c r="AY19" s="1">
        <f t="shared" si="5"/>
        <v>2</v>
      </c>
      <c r="AZ19" s="1">
        <f t="shared" si="6"/>
        <v>5</v>
      </c>
      <c r="BA19" s="25">
        <f t="shared" si="7"/>
        <v>30</v>
      </c>
      <c r="BB19" s="25">
        <f>Junreport[[#This Row],[Days]]-Junreport[[#This Row],[Absent]]</f>
        <v>30</v>
      </c>
      <c r="BC19" s="26">
        <v>52000</v>
      </c>
      <c r="BD19" s="26">
        <f>Junreport[[#This Row],[Salary]]/Junreport[[#This Row],[Days]]</f>
        <v>1733.3333333333333</v>
      </c>
      <c r="BE19" s="26">
        <f>Junreport[[#This Row],[Per Day Salary]]*Junreport[[#This Row],[Absent]]</f>
        <v>0</v>
      </c>
      <c r="BF19" s="26">
        <f>Junreport[[#This Row],[Salary]]-Junreport[[#This Row],[Deduction]]</f>
        <v>52000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10"/>
        <v>5</v>
      </c>
      <c r="L20" s="1" t="str">
        <f t="shared" si="11"/>
        <v>WO</v>
      </c>
      <c r="M20" s="1" t="s">
        <v>39</v>
      </c>
      <c r="N20" s="1" t="s">
        <v>39</v>
      </c>
      <c r="O20" s="1" t="s">
        <v>39</v>
      </c>
      <c r="P20" s="1" t="s">
        <v>39</v>
      </c>
      <c r="Q20" s="1" t="s">
        <v>39</v>
      </c>
      <c r="R20" s="1" t="s">
        <v>39</v>
      </c>
      <c r="S20" s="1" t="str">
        <f t="shared" si="11"/>
        <v>WO</v>
      </c>
      <c r="T20" s="1" t="s">
        <v>39</v>
      </c>
      <c r="U20" s="1" t="s">
        <v>40</v>
      </c>
      <c r="V20" s="1" t="s">
        <v>39</v>
      </c>
      <c r="W20" s="1" t="s">
        <v>39</v>
      </c>
      <c r="X20" s="1" t="s">
        <v>39</v>
      </c>
      <c r="Y20" s="1" t="s">
        <v>39</v>
      </c>
      <c r="Z20" s="1" t="str">
        <f t="shared" si="11"/>
        <v>WO</v>
      </c>
      <c r="AA20" s="1" t="s">
        <v>39</v>
      </c>
      <c r="AB20" s="1" t="s">
        <v>39</v>
      </c>
      <c r="AC20" s="1" t="s">
        <v>39</v>
      </c>
      <c r="AD20" s="1" t="s">
        <v>40</v>
      </c>
      <c r="AE20" s="1" t="s">
        <v>39</v>
      </c>
      <c r="AF20" s="1" t="s">
        <v>39</v>
      </c>
      <c r="AG20" s="1" t="str">
        <f t="shared" si="13"/>
        <v>WO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 t="s">
        <v>39</v>
      </c>
      <c r="AN20" s="1" t="str">
        <f t="shared" si="13"/>
        <v>WO</v>
      </c>
      <c r="AO20" s="1" t="s">
        <v>39</v>
      </c>
      <c r="AP20" s="16"/>
      <c r="AQ20" s="33"/>
      <c r="AR20" s="35"/>
      <c r="AS20" s="4">
        <v>13</v>
      </c>
      <c r="AT20" s="4">
        <v>1013</v>
      </c>
      <c r="AU20" s="4" t="str">
        <f t="shared" si="2"/>
        <v>June</v>
      </c>
      <c r="AV20" s="4" t="s">
        <v>15</v>
      </c>
      <c r="AW20" s="15">
        <f t="shared" si="3"/>
        <v>22</v>
      </c>
      <c r="AX20" s="1">
        <f t="shared" si="4"/>
        <v>1</v>
      </c>
      <c r="AY20" s="1">
        <f t="shared" si="5"/>
        <v>2</v>
      </c>
      <c r="AZ20" s="1">
        <f t="shared" si="6"/>
        <v>5</v>
      </c>
      <c r="BA20" s="25">
        <f t="shared" si="7"/>
        <v>30</v>
      </c>
      <c r="BB20" s="25">
        <f>Junreport[[#This Row],[Days]]-Junreport[[#This Row],[Absent]]</f>
        <v>29</v>
      </c>
      <c r="BC20" s="26">
        <v>42000</v>
      </c>
      <c r="BD20" s="26">
        <f>Junreport[[#This Row],[Salary]]/Junreport[[#This Row],[Days]]</f>
        <v>1400</v>
      </c>
      <c r="BE20" s="26">
        <f>Junreport[[#This Row],[Per Day Salary]]*Junreport[[#This Row],[Absent]]</f>
        <v>1400</v>
      </c>
      <c r="BF20" s="26">
        <f>Junreport[[#This Row],[Salary]]-Junreport[[#This Row],[Deduction]]</f>
        <v>40600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10"/>
        <v>5</v>
      </c>
      <c r="L21" s="1" t="str">
        <f t="shared" si="11"/>
        <v>WO</v>
      </c>
      <c r="M21" s="1" t="s">
        <v>39</v>
      </c>
      <c r="N21" s="1" t="s">
        <v>39</v>
      </c>
      <c r="O21" s="1" t="s">
        <v>39</v>
      </c>
      <c r="P21" s="1" t="s">
        <v>39</v>
      </c>
      <c r="Q21" s="1" t="s">
        <v>39</v>
      </c>
      <c r="R21" s="1" t="s">
        <v>39</v>
      </c>
      <c r="S21" s="1" t="str">
        <f t="shared" si="11"/>
        <v>WO</v>
      </c>
      <c r="T21" s="1" t="s">
        <v>39</v>
      </c>
      <c r="U21" s="1" t="s">
        <v>40</v>
      </c>
      <c r="V21" s="1" t="s">
        <v>39</v>
      </c>
      <c r="W21" s="1" t="s">
        <v>39</v>
      </c>
      <c r="X21" s="1" t="s">
        <v>39</v>
      </c>
      <c r="Y21" s="1" t="s">
        <v>39</v>
      </c>
      <c r="Z21" s="1" t="str">
        <f t="shared" si="11"/>
        <v>WO</v>
      </c>
      <c r="AA21" s="1" t="s">
        <v>39</v>
      </c>
      <c r="AB21" s="1" t="s">
        <v>39</v>
      </c>
      <c r="AC21" s="1" t="s">
        <v>39</v>
      </c>
      <c r="AD21" s="1" t="s">
        <v>40</v>
      </c>
      <c r="AE21" s="1" t="s">
        <v>39</v>
      </c>
      <c r="AF21" s="1" t="s">
        <v>39</v>
      </c>
      <c r="AG21" s="1" t="str">
        <f t="shared" si="13"/>
        <v>WO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 t="s">
        <v>39</v>
      </c>
      <c r="AN21" s="1" t="str">
        <f t="shared" si="13"/>
        <v>WO</v>
      </c>
      <c r="AO21" s="1" t="s">
        <v>41</v>
      </c>
      <c r="AP21" s="16"/>
      <c r="AQ21" s="33"/>
      <c r="AR21" s="35"/>
      <c r="AS21" s="4">
        <v>14</v>
      </c>
      <c r="AT21" s="4">
        <v>1014</v>
      </c>
      <c r="AU21" s="4" t="str">
        <f t="shared" si="2"/>
        <v>June</v>
      </c>
      <c r="AV21" s="4" t="s">
        <v>16</v>
      </c>
      <c r="AW21" s="15">
        <f t="shared" si="3"/>
        <v>23</v>
      </c>
      <c r="AX21" s="1">
        <f t="shared" si="4"/>
        <v>0</v>
      </c>
      <c r="AY21" s="1">
        <f t="shared" si="5"/>
        <v>2</v>
      </c>
      <c r="AZ21" s="1">
        <f t="shared" si="6"/>
        <v>5</v>
      </c>
      <c r="BA21" s="25">
        <f t="shared" si="7"/>
        <v>30</v>
      </c>
      <c r="BB21" s="25">
        <f>Junreport[[#This Row],[Days]]-Junreport[[#This Row],[Absent]]</f>
        <v>30</v>
      </c>
      <c r="BC21" s="26">
        <v>15000</v>
      </c>
      <c r="BD21" s="26">
        <f>Junreport[[#This Row],[Salary]]/Junreport[[#This Row],[Days]]</f>
        <v>500</v>
      </c>
      <c r="BE21" s="26">
        <f>Junreport[[#This Row],[Per Day Salary]]*Junreport[[#This Row],[Absent]]</f>
        <v>0</v>
      </c>
      <c r="BF21" s="26">
        <f>Junreport[[#This Row],[Salary]]-Junreport[[#This Row],[Deduction]]</f>
        <v>15000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10"/>
        <v>5</v>
      </c>
      <c r="L22" s="1" t="str">
        <f t="shared" si="11"/>
        <v>WO</v>
      </c>
      <c r="M22" s="1" t="s">
        <v>39</v>
      </c>
      <c r="N22" s="1" t="s">
        <v>39</v>
      </c>
      <c r="O22" s="1" t="s">
        <v>39</v>
      </c>
      <c r="P22" s="1" t="s">
        <v>39</v>
      </c>
      <c r="Q22" s="1" t="s">
        <v>39</v>
      </c>
      <c r="R22" s="1" t="s">
        <v>39</v>
      </c>
      <c r="S22" s="1" t="str">
        <f t="shared" si="11"/>
        <v>WO</v>
      </c>
      <c r="T22" s="1" t="s">
        <v>39</v>
      </c>
      <c r="U22" s="1" t="s">
        <v>40</v>
      </c>
      <c r="V22" s="1" t="s">
        <v>39</v>
      </c>
      <c r="W22" s="1" t="s">
        <v>39</v>
      </c>
      <c r="X22" s="1" t="s">
        <v>39</v>
      </c>
      <c r="Y22" s="1" t="s">
        <v>39</v>
      </c>
      <c r="Z22" s="1" t="str">
        <f t="shared" si="11"/>
        <v>WO</v>
      </c>
      <c r="AA22" s="1" t="s">
        <v>39</v>
      </c>
      <c r="AB22" s="1" t="s">
        <v>39</v>
      </c>
      <c r="AC22" s="1" t="s">
        <v>39</v>
      </c>
      <c r="AD22" s="1" t="s">
        <v>40</v>
      </c>
      <c r="AE22" s="1" t="s">
        <v>39</v>
      </c>
      <c r="AF22" s="1" t="s">
        <v>39</v>
      </c>
      <c r="AG22" s="1" t="str">
        <f t="shared" si="13"/>
        <v>WO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">
        <v>39</v>
      </c>
      <c r="AN22" s="1" t="str">
        <f t="shared" si="13"/>
        <v>WO</v>
      </c>
      <c r="AO22" s="1" t="s">
        <v>39</v>
      </c>
      <c r="AP22" s="16"/>
      <c r="AQ22" s="33"/>
      <c r="AR22" s="35"/>
      <c r="AS22" s="4">
        <v>15</v>
      </c>
      <c r="AT22" s="4">
        <v>1015</v>
      </c>
      <c r="AU22" s="4" t="str">
        <f t="shared" si="2"/>
        <v>June</v>
      </c>
      <c r="AV22" s="4" t="s">
        <v>17</v>
      </c>
      <c r="AW22" s="15">
        <f t="shared" si="3"/>
        <v>22</v>
      </c>
      <c r="AX22" s="1">
        <f t="shared" si="4"/>
        <v>1</v>
      </c>
      <c r="AY22" s="1">
        <f t="shared" si="5"/>
        <v>2</v>
      </c>
      <c r="AZ22" s="1">
        <f t="shared" si="6"/>
        <v>5</v>
      </c>
      <c r="BA22" s="25">
        <f t="shared" si="7"/>
        <v>30</v>
      </c>
      <c r="BB22" s="25">
        <f>Junreport[[#This Row],[Days]]-Junreport[[#This Row],[Absent]]</f>
        <v>29</v>
      </c>
      <c r="BC22" s="26">
        <v>46000</v>
      </c>
      <c r="BD22" s="26">
        <f>Junreport[[#This Row],[Salary]]/Junreport[[#This Row],[Days]]</f>
        <v>1533.3333333333333</v>
      </c>
      <c r="BE22" s="26">
        <f>Junreport[[#This Row],[Per Day Salary]]*Junreport[[#This Row],[Absent]]</f>
        <v>1533.3333333333333</v>
      </c>
      <c r="BF22" s="26">
        <f>Junreport[[#This Row],[Salary]]-Junreport[[#This Row],[Deduction]]</f>
        <v>44466.666666666664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10"/>
        <v>5</v>
      </c>
      <c r="L23" s="1" t="str">
        <f t="shared" si="11"/>
        <v>WO</v>
      </c>
      <c r="M23" s="1" t="s">
        <v>39</v>
      </c>
      <c r="N23" s="1" t="s">
        <v>39</v>
      </c>
      <c r="O23" s="1" t="s">
        <v>39</v>
      </c>
      <c r="P23" s="1" t="s">
        <v>39</v>
      </c>
      <c r="Q23" s="1" t="s">
        <v>39</v>
      </c>
      <c r="R23" s="1" t="s">
        <v>39</v>
      </c>
      <c r="S23" s="1" t="str">
        <f t="shared" si="11"/>
        <v>WO</v>
      </c>
      <c r="T23" s="1" t="s">
        <v>39</v>
      </c>
      <c r="U23" s="1" t="s">
        <v>40</v>
      </c>
      <c r="V23" s="1" t="s">
        <v>39</v>
      </c>
      <c r="W23" s="1" t="s">
        <v>39</v>
      </c>
      <c r="X23" s="1" t="s">
        <v>39</v>
      </c>
      <c r="Y23" s="1" t="s">
        <v>39</v>
      </c>
      <c r="Z23" s="1" t="str">
        <f t="shared" si="11"/>
        <v>WO</v>
      </c>
      <c r="AA23" s="1" t="s">
        <v>41</v>
      </c>
      <c r="AB23" s="1" t="s">
        <v>39</v>
      </c>
      <c r="AC23" s="1" t="s">
        <v>39</v>
      </c>
      <c r="AD23" s="1" t="s">
        <v>40</v>
      </c>
      <c r="AE23" s="1" t="s">
        <v>39</v>
      </c>
      <c r="AF23" s="1" t="s">
        <v>39</v>
      </c>
      <c r="AG23" s="1" t="str">
        <f t="shared" si="13"/>
        <v>WO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 t="s">
        <v>39</v>
      </c>
      <c r="AN23" s="1" t="str">
        <f t="shared" si="13"/>
        <v>WO</v>
      </c>
      <c r="AO23" s="1" t="s">
        <v>39</v>
      </c>
      <c r="AP23" s="16"/>
      <c r="AQ23" s="33"/>
      <c r="AR23" s="35"/>
      <c r="AS23" s="4">
        <v>16</v>
      </c>
      <c r="AT23" s="4">
        <v>1016</v>
      </c>
      <c r="AU23" s="4" t="str">
        <f t="shared" si="2"/>
        <v>June</v>
      </c>
      <c r="AV23" s="4" t="s">
        <v>18</v>
      </c>
      <c r="AW23" s="15">
        <f t="shared" si="3"/>
        <v>22</v>
      </c>
      <c r="AX23" s="1">
        <f t="shared" si="4"/>
        <v>1</v>
      </c>
      <c r="AY23" s="1">
        <f t="shared" si="5"/>
        <v>2</v>
      </c>
      <c r="AZ23" s="1">
        <f t="shared" si="6"/>
        <v>5</v>
      </c>
      <c r="BA23" s="25">
        <f t="shared" si="7"/>
        <v>30</v>
      </c>
      <c r="BB23" s="25">
        <f>Junreport[[#This Row],[Days]]-Junreport[[#This Row],[Absent]]</f>
        <v>29</v>
      </c>
      <c r="BC23" s="26">
        <v>52000</v>
      </c>
      <c r="BD23" s="26">
        <f>Junreport[[#This Row],[Salary]]/Junreport[[#This Row],[Days]]</f>
        <v>1733.3333333333333</v>
      </c>
      <c r="BE23" s="26">
        <f>Junreport[[#This Row],[Per Day Salary]]*Junreport[[#This Row],[Absent]]</f>
        <v>1733.3333333333333</v>
      </c>
      <c r="BF23" s="26">
        <f>Junreport[[#This Row],[Salary]]-Junreport[[#This Row],[Deduction]]</f>
        <v>50266.666666666664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10"/>
        <v>5</v>
      </c>
      <c r="L24" s="1" t="str">
        <f t="shared" si="11"/>
        <v>WO</v>
      </c>
      <c r="M24" s="1" t="s">
        <v>41</v>
      </c>
      <c r="N24" s="1" t="s">
        <v>39</v>
      </c>
      <c r="O24" s="1" t="s">
        <v>39</v>
      </c>
      <c r="P24" s="1" t="s">
        <v>39</v>
      </c>
      <c r="Q24" s="1" t="s">
        <v>39</v>
      </c>
      <c r="R24" s="1" t="s">
        <v>39</v>
      </c>
      <c r="S24" s="1" t="str">
        <f t="shared" si="11"/>
        <v>WO</v>
      </c>
      <c r="T24" s="1" t="s">
        <v>39</v>
      </c>
      <c r="U24" s="1" t="s">
        <v>40</v>
      </c>
      <c r="V24" s="1" t="s">
        <v>39</v>
      </c>
      <c r="W24" s="1" t="s">
        <v>39</v>
      </c>
      <c r="X24" s="1" t="s">
        <v>39</v>
      </c>
      <c r="Y24" s="1" t="s">
        <v>39</v>
      </c>
      <c r="Z24" s="1" t="str">
        <f t="shared" si="11"/>
        <v>WO</v>
      </c>
      <c r="AA24" s="1" t="s">
        <v>39</v>
      </c>
      <c r="AB24" s="1" t="s">
        <v>39</v>
      </c>
      <c r="AC24" s="1" t="s">
        <v>39</v>
      </c>
      <c r="AD24" s="1" t="s">
        <v>40</v>
      </c>
      <c r="AE24" s="1" t="s">
        <v>39</v>
      </c>
      <c r="AF24" s="1" t="s">
        <v>39</v>
      </c>
      <c r="AG24" s="1" t="str">
        <f t="shared" si="13"/>
        <v>WO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 t="s">
        <v>39</v>
      </c>
      <c r="AN24" s="1" t="str">
        <f t="shared" si="13"/>
        <v>WO</v>
      </c>
      <c r="AO24" s="1" t="s">
        <v>39</v>
      </c>
      <c r="AP24" s="16"/>
      <c r="AQ24" s="33"/>
      <c r="AR24" s="35"/>
      <c r="AS24" s="4">
        <v>17</v>
      </c>
      <c r="AT24" s="4">
        <v>1017</v>
      </c>
      <c r="AU24" s="4" t="str">
        <f t="shared" si="2"/>
        <v>June</v>
      </c>
      <c r="AV24" s="4" t="s">
        <v>19</v>
      </c>
      <c r="AW24" s="15">
        <f t="shared" si="3"/>
        <v>23</v>
      </c>
      <c r="AX24" s="1">
        <f t="shared" si="4"/>
        <v>0</v>
      </c>
      <c r="AY24" s="1">
        <f t="shared" si="5"/>
        <v>2</v>
      </c>
      <c r="AZ24" s="1">
        <f t="shared" si="6"/>
        <v>5</v>
      </c>
      <c r="BA24" s="25">
        <f t="shared" si="7"/>
        <v>30</v>
      </c>
      <c r="BB24" s="25">
        <f>Junreport[[#This Row],[Days]]-Junreport[[#This Row],[Absent]]</f>
        <v>30</v>
      </c>
      <c r="BC24" s="26">
        <v>42000</v>
      </c>
      <c r="BD24" s="26">
        <f>Junreport[[#This Row],[Salary]]/Junreport[[#This Row],[Days]]</f>
        <v>1400</v>
      </c>
      <c r="BE24" s="26">
        <f>Junreport[[#This Row],[Per Day Salary]]*Junreport[[#This Row],[Absent]]</f>
        <v>0</v>
      </c>
      <c r="BF24" s="26">
        <f>Junreport[[#This Row],[Salary]]-Junreport[[#This Row],[Deduction]]</f>
        <v>42000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10"/>
        <v>5</v>
      </c>
      <c r="L25" s="1" t="str">
        <f t="shared" si="11"/>
        <v>WO</v>
      </c>
      <c r="M25" s="1" t="s">
        <v>39</v>
      </c>
      <c r="N25" s="1" t="s">
        <v>39</v>
      </c>
      <c r="O25" s="1" t="s">
        <v>39</v>
      </c>
      <c r="P25" s="1" t="s">
        <v>39</v>
      </c>
      <c r="Q25" s="1" t="s">
        <v>39</v>
      </c>
      <c r="R25" s="1" t="s">
        <v>39</v>
      </c>
      <c r="S25" s="1" t="str">
        <f t="shared" si="11"/>
        <v>WO</v>
      </c>
      <c r="T25" s="1" t="s">
        <v>39</v>
      </c>
      <c r="U25" s="1" t="s">
        <v>40</v>
      </c>
      <c r="V25" s="1" t="s">
        <v>39</v>
      </c>
      <c r="W25" s="1" t="s">
        <v>39</v>
      </c>
      <c r="X25" s="1" t="s">
        <v>39</v>
      </c>
      <c r="Y25" s="1" t="s">
        <v>39</v>
      </c>
      <c r="Z25" s="1" t="str">
        <f t="shared" si="11"/>
        <v>WO</v>
      </c>
      <c r="AA25" s="1" t="s">
        <v>39</v>
      </c>
      <c r="AB25" s="1" t="s">
        <v>39</v>
      </c>
      <c r="AC25" s="1" t="s">
        <v>39</v>
      </c>
      <c r="AD25" s="1" t="s">
        <v>40</v>
      </c>
      <c r="AE25" s="1" t="s">
        <v>39</v>
      </c>
      <c r="AF25" s="1" t="s">
        <v>39</v>
      </c>
      <c r="AG25" s="1" t="str">
        <f t="shared" si="13"/>
        <v>WO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 t="s">
        <v>39</v>
      </c>
      <c r="AN25" s="1" t="str">
        <f t="shared" si="13"/>
        <v>WO</v>
      </c>
      <c r="AO25" s="1" t="s">
        <v>39</v>
      </c>
      <c r="AP25" s="16"/>
      <c r="AQ25" s="33"/>
      <c r="AR25" s="35"/>
      <c r="AS25" s="4">
        <v>18</v>
      </c>
      <c r="AT25" s="4">
        <v>1018</v>
      </c>
      <c r="AU25" s="4" t="str">
        <f t="shared" si="2"/>
        <v>June</v>
      </c>
      <c r="AV25" s="4" t="s">
        <v>20</v>
      </c>
      <c r="AW25" s="15">
        <f t="shared" si="3"/>
        <v>22</v>
      </c>
      <c r="AX25" s="1">
        <f t="shared" si="4"/>
        <v>1</v>
      </c>
      <c r="AY25" s="1">
        <f t="shared" si="5"/>
        <v>2</v>
      </c>
      <c r="AZ25" s="1">
        <f t="shared" si="6"/>
        <v>5</v>
      </c>
      <c r="BA25" s="25">
        <f t="shared" si="7"/>
        <v>30</v>
      </c>
      <c r="BB25" s="25">
        <f>Junreport[[#This Row],[Days]]-Junreport[[#This Row],[Absent]]</f>
        <v>29</v>
      </c>
      <c r="BC25" s="26">
        <v>62000</v>
      </c>
      <c r="BD25" s="26">
        <f>Junreport[[#This Row],[Salary]]/Junreport[[#This Row],[Days]]</f>
        <v>2066.6666666666665</v>
      </c>
      <c r="BE25" s="26">
        <f>Junreport[[#This Row],[Per Day Salary]]*Junreport[[#This Row],[Absent]]</f>
        <v>2066.6666666666665</v>
      </c>
      <c r="BF25" s="26">
        <f>Junreport[[#This Row],[Salary]]-Junreport[[#This Row],[Deduction]]</f>
        <v>59933.333333333336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10"/>
        <v>5</v>
      </c>
      <c r="L26" s="1" t="str">
        <f t="shared" si="11"/>
        <v>WO</v>
      </c>
      <c r="M26" s="1" t="s">
        <v>39</v>
      </c>
      <c r="N26" s="1" t="s">
        <v>39</v>
      </c>
      <c r="O26" s="1" t="s">
        <v>39</v>
      </c>
      <c r="P26" s="1" t="s">
        <v>39</v>
      </c>
      <c r="Q26" s="1" t="s">
        <v>41</v>
      </c>
      <c r="R26" s="1" t="s">
        <v>39</v>
      </c>
      <c r="S26" s="1" t="str">
        <f t="shared" si="11"/>
        <v>WO</v>
      </c>
      <c r="T26" s="1" t="s">
        <v>39</v>
      </c>
      <c r="U26" s="1" t="s">
        <v>40</v>
      </c>
      <c r="V26" s="1" t="s">
        <v>39</v>
      </c>
      <c r="W26" s="1" t="s">
        <v>39</v>
      </c>
      <c r="X26" s="1" t="s">
        <v>39</v>
      </c>
      <c r="Y26" s="1" t="s">
        <v>39</v>
      </c>
      <c r="Z26" s="1" t="str">
        <f t="shared" si="11"/>
        <v>WO</v>
      </c>
      <c r="AA26" s="1" t="s">
        <v>39</v>
      </c>
      <c r="AB26" s="1" t="s">
        <v>39</v>
      </c>
      <c r="AC26" s="1" t="s">
        <v>39</v>
      </c>
      <c r="AD26" s="1" t="s">
        <v>40</v>
      </c>
      <c r="AE26" s="1" t="s">
        <v>39</v>
      </c>
      <c r="AF26" s="1" t="s">
        <v>39</v>
      </c>
      <c r="AG26" s="1" t="str">
        <f t="shared" si="13"/>
        <v>WO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 t="s">
        <v>39</v>
      </c>
      <c r="AN26" s="1" t="str">
        <f t="shared" si="13"/>
        <v>WO</v>
      </c>
      <c r="AO26" s="1" t="s">
        <v>39</v>
      </c>
      <c r="AP26" s="16"/>
      <c r="AQ26" s="33"/>
      <c r="AR26" s="35"/>
      <c r="AS26" s="4">
        <v>19</v>
      </c>
      <c r="AT26" s="4">
        <v>1019</v>
      </c>
      <c r="AU26" s="4" t="str">
        <f t="shared" si="2"/>
        <v>June</v>
      </c>
      <c r="AV26" s="4" t="s">
        <v>21</v>
      </c>
      <c r="AW26" s="15">
        <f t="shared" si="3"/>
        <v>23</v>
      </c>
      <c r="AX26" s="1">
        <f t="shared" si="4"/>
        <v>0</v>
      </c>
      <c r="AY26" s="1">
        <f t="shared" si="5"/>
        <v>2</v>
      </c>
      <c r="AZ26" s="1">
        <f t="shared" si="6"/>
        <v>5</v>
      </c>
      <c r="BA26" s="25">
        <f t="shared" si="7"/>
        <v>30</v>
      </c>
      <c r="BB26" s="25">
        <f>Junreport[[#This Row],[Days]]-Junreport[[#This Row],[Absent]]</f>
        <v>30</v>
      </c>
      <c r="BC26" s="26">
        <v>41000</v>
      </c>
      <c r="BD26" s="26">
        <f>Junreport[[#This Row],[Salary]]/Junreport[[#This Row],[Days]]</f>
        <v>1366.6666666666667</v>
      </c>
      <c r="BE26" s="26">
        <f>Junreport[[#This Row],[Per Day Salary]]*Junreport[[#This Row],[Absent]]</f>
        <v>0</v>
      </c>
      <c r="BF26" s="26">
        <f>Junreport[[#This Row],[Salary]]-Junreport[[#This Row],[Deduction]]</f>
        <v>41000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10"/>
        <v>5</v>
      </c>
      <c r="L27" s="1" t="str">
        <f t="shared" si="11"/>
        <v>WO</v>
      </c>
      <c r="M27" s="1" t="s">
        <v>39</v>
      </c>
      <c r="N27" s="1" t="s">
        <v>39</v>
      </c>
      <c r="O27" s="1" t="s">
        <v>39</v>
      </c>
      <c r="P27" s="1" t="s">
        <v>39</v>
      </c>
      <c r="Q27" s="1" t="s">
        <v>39</v>
      </c>
      <c r="R27" s="1" t="s">
        <v>39</v>
      </c>
      <c r="S27" s="1" t="str">
        <f t="shared" si="11"/>
        <v>WO</v>
      </c>
      <c r="T27" s="1" t="s">
        <v>39</v>
      </c>
      <c r="U27" s="1" t="s">
        <v>40</v>
      </c>
      <c r="V27" s="1" t="s">
        <v>39</v>
      </c>
      <c r="W27" s="1" t="s">
        <v>39</v>
      </c>
      <c r="X27" s="1" t="s">
        <v>39</v>
      </c>
      <c r="Y27" s="1" t="s">
        <v>39</v>
      </c>
      <c r="Z27" s="1" t="str">
        <f t="shared" si="11"/>
        <v>WO</v>
      </c>
      <c r="AA27" s="1" t="s">
        <v>39</v>
      </c>
      <c r="AB27" s="1" t="s">
        <v>39</v>
      </c>
      <c r="AC27" s="1" t="s">
        <v>39</v>
      </c>
      <c r="AD27" s="1" t="s">
        <v>40</v>
      </c>
      <c r="AE27" s="1" t="s">
        <v>39</v>
      </c>
      <c r="AF27" s="1" t="s">
        <v>39</v>
      </c>
      <c r="AG27" s="1" t="str">
        <f t="shared" si="13"/>
        <v>WO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 t="s">
        <v>39</v>
      </c>
      <c r="AN27" s="1" t="str">
        <f t="shared" si="13"/>
        <v>WO</v>
      </c>
      <c r="AO27" s="1" t="s">
        <v>39</v>
      </c>
      <c r="AP27" s="16"/>
      <c r="AQ27" s="33"/>
      <c r="AR27" s="35"/>
      <c r="AS27" s="7">
        <v>20</v>
      </c>
      <c r="AT27" s="7">
        <v>1020</v>
      </c>
      <c r="AU27" s="7" t="str">
        <f t="shared" si="2"/>
        <v>June</v>
      </c>
      <c r="AV27" s="7" t="s">
        <v>22</v>
      </c>
      <c r="AW27" s="17">
        <f t="shared" si="3"/>
        <v>23</v>
      </c>
      <c r="AX27" s="18">
        <f t="shared" si="4"/>
        <v>0</v>
      </c>
      <c r="AY27" s="18">
        <f t="shared" si="5"/>
        <v>2</v>
      </c>
      <c r="AZ27" s="18">
        <f t="shared" si="6"/>
        <v>5</v>
      </c>
      <c r="BA27" s="28">
        <f t="shared" si="7"/>
        <v>30</v>
      </c>
      <c r="BB27" s="28">
        <f>Junreport[[#This Row],[Days]]-Junreport[[#This Row],[Absent]]</f>
        <v>30</v>
      </c>
      <c r="BC27" s="29">
        <v>30000</v>
      </c>
      <c r="BD27" s="29">
        <f>Junreport[[#This Row],[Salary]]/Junreport[[#This Row],[Days]]</f>
        <v>1000</v>
      </c>
      <c r="BE27" s="29">
        <f>Junreport[[#This Row],[Per Day Salary]]*Junreport[[#This Row],[Absent]]</f>
        <v>0</v>
      </c>
      <c r="BF27" s="29">
        <f>Junreport[[#This Row],[Salary]]-Junreport[[#This Row],[Deduction]]</f>
        <v>30000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10"/>
        <v>5</v>
      </c>
      <c r="L28" s="18" t="str">
        <f t="shared" si="11"/>
        <v>WO</v>
      </c>
      <c r="M28" s="18" t="s">
        <v>39</v>
      </c>
      <c r="N28" s="18" t="s">
        <v>39</v>
      </c>
      <c r="O28" s="18" t="s">
        <v>39</v>
      </c>
      <c r="P28" s="18" t="s">
        <v>39</v>
      </c>
      <c r="Q28" s="18" t="s">
        <v>39</v>
      </c>
      <c r="R28" s="18" t="s">
        <v>39</v>
      </c>
      <c r="S28" s="18" t="str">
        <f t="shared" si="11"/>
        <v>WO</v>
      </c>
      <c r="T28" s="18" t="s">
        <v>39</v>
      </c>
      <c r="U28" s="18" t="s">
        <v>40</v>
      </c>
      <c r="V28" s="18" t="s">
        <v>39</v>
      </c>
      <c r="W28" s="18" t="s">
        <v>39</v>
      </c>
      <c r="X28" s="18" t="s">
        <v>39</v>
      </c>
      <c r="Y28" s="18" t="s">
        <v>39</v>
      </c>
      <c r="Z28" s="18" t="str">
        <f t="shared" si="11"/>
        <v>WO</v>
      </c>
      <c r="AA28" s="18" t="s">
        <v>39</v>
      </c>
      <c r="AB28" s="18" t="s">
        <v>39</v>
      </c>
      <c r="AC28" s="18" t="s">
        <v>39</v>
      </c>
      <c r="AD28" s="18" t="s">
        <v>40</v>
      </c>
      <c r="AE28" s="18" t="s">
        <v>39</v>
      </c>
      <c r="AF28" s="18" t="s">
        <v>39</v>
      </c>
      <c r="AG28" s="18" t="str">
        <f t="shared" si="13"/>
        <v>WO</v>
      </c>
      <c r="AH28" s="18" t="s">
        <v>39</v>
      </c>
      <c r="AI28" s="18" t="s">
        <v>39</v>
      </c>
      <c r="AJ28" s="18" t="s">
        <v>39</v>
      </c>
      <c r="AK28" s="18" t="s">
        <v>39</v>
      </c>
      <c r="AL28" s="18" t="s">
        <v>39</v>
      </c>
      <c r="AM28" s="18" t="s">
        <v>39</v>
      </c>
      <c r="AN28" s="18" t="str">
        <f t="shared" si="13"/>
        <v>WO</v>
      </c>
      <c r="AO28" s="18" t="s">
        <v>39</v>
      </c>
      <c r="AP28" s="19"/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27" priority="1" operator="containsText" text="L">
      <formula>NOT(ISERROR(SEARCH("L",L9)))</formula>
    </cfRule>
    <cfRule type="containsText" dxfId="26" priority="2" operator="containsText" text="A">
      <formula>NOT(ISERROR(SEARCH("A",L9)))</formula>
    </cfRule>
    <cfRule type="containsText" dxfId="25" priority="3" operator="containsText" text="P">
      <formula>NOT(ISERROR(SEARCH("P",L9)))</formula>
    </cfRule>
    <cfRule type="containsText" dxfId="24" priority="4" operator="containsText" text="WO">
      <formula>NOT(ISERROR(SEARCH("WO",L9)))</formula>
    </cfRule>
  </conditionalFormatting>
  <dataValidations count="1">
    <dataValidation type="list" allowBlank="1" showInputMessage="1" showErrorMessage="1" sqref="M9:R28 T9:Y28 AO9:AP28 AH9:AM28 AA9:AF28" xr:uid="{E656B8F4-18A4-4923-A996-2F7AFC1EBA5A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397BCCA-4721-4655-9B60-0376627F05A5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C036C00C-DBD3-4E73-9CB2-D0F703343A44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Jun!AW8:AZ8</xm:f>
              <xm:sqref>BG8</xm:sqref>
            </x14:sparkline>
            <x14:sparkline>
              <xm:f>Jun!AW9:AZ9</xm:f>
              <xm:sqref>BG9</xm:sqref>
            </x14:sparkline>
            <x14:sparkline>
              <xm:f>Jun!AW10:AZ10</xm:f>
              <xm:sqref>BG10</xm:sqref>
            </x14:sparkline>
            <x14:sparkline>
              <xm:f>Jun!AW11:AZ11</xm:f>
              <xm:sqref>BG11</xm:sqref>
            </x14:sparkline>
            <x14:sparkline>
              <xm:f>Jun!AW12:AZ12</xm:f>
              <xm:sqref>BG12</xm:sqref>
            </x14:sparkline>
            <x14:sparkline>
              <xm:f>Jun!AW13:AZ13</xm:f>
              <xm:sqref>BG13</xm:sqref>
            </x14:sparkline>
            <x14:sparkline>
              <xm:f>Jun!AW14:AZ14</xm:f>
              <xm:sqref>BG14</xm:sqref>
            </x14:sparkline>
            <x14:sparkline>
              <xm:f>Jun!AW15:AZ15</xm:f>
              <xm:sqref>BG15</xm:sqref>
            </x14:sparkline>
            <x14:sparkline>
              <xm:f>Jun!AW16:AZ16</xm:f>
              <xm:sqref>BG16</xm:sqref>
            </x14:sparkline>
            <x14:sparkline>
              <xm:f>Jun!AW17:AZ17</xm:f>
              <xm:sqref>BG17</xm:sqref>
            </x14:sparkline>
            <x14:sparkline>
              <xm:f>Jun!AW18:AZ18</xm:f>
              <xm:sqref>BG18</xm:sqref>
            </x14:sparkline>
            <x14:sparkline>
              <xm:f>Jun!AW19:AZ19</xm:f>
              <xm:sqref>BG19</xm:sqref>
            </x14:sparkline>
            <x14:sparkline>
              <xm:f>Jun!AW20:AZ20</xm:f>
              <xm:sqref>BG20</xm:sqref>
            </x14:sparkline>
            <x14:sparkline>
              <xm:f>Jun!AW21:AZ21</xm:f>
              <xm:sqref>BG21</xm:sqref>
            </x14:sparkline>
            <x14:sparkline>
              <xm:f>Jun!AW22:AZ22</xm:f>
              <xm:sqref>BG22</xm:sqref>
            </x14:sparkline>
            <x14:sparkline>
              <xm:f>Jun!AW23:AZ23</xm:f>
              <xm:sqref>BG23</xm:sqref>
            </x14:sparkline>
            <x14:sparkline>
              <xm:f>Jun!AW24:AZ24</xm:f>
              <xm:sqref>BG24</xm:sqref>
            </x14:sparkline>
            <x14:sparkline>
              <xm:f>Jun!AW25:AZ25</xm:f>
              <xm:sqref>BG25</xm:sqref>
            </x14:sparkline>
            <x14:sparkline>
              <xm:f>Jun!AW26:AZ26</xm:f>
              <xm:sqref>BG26</xm:sqref>
            </x14:sparkline>
            <x14:sparkline>
              <xm:f>Jun!AW27:AZ27</xm:f>
              <xm:sqref>BG27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7593E-FC73-4920-9B68-2934BA5E009F}">
  <dimension ref="A1:CZ2009"/>
  <sheetViews>
    <sheetView zoomScale="71" workbookViewId="0">
      <selection activeCell="AT13" sqref="AT13"/>
    </sheetView>
  </sheetViews>
  <sheetFormatPr defaultRowHeight="14.4" x14ac:dyDescent="0.3"/>
  <cols>
    <col min="8" max="8" width="9" bestFit="1" customWidth="1"/>
    <col min="9" max="9" width="11.44140625" bestFit="1" customWidth="1"/>
    <col min="10" max="10" width="14.88671875" customWidth="1"/>
    <col min="11" max="11" width="8.44140625" bestFit="1" customWidth="1"/>
    <col min="12" max="12" width="5.21875" bestFit="1" customWidth="1"/>
    <col min="13" max="13" width="8.44140625" bestFit="1" customWidth="1"/>
    <col min="14" max="14" width="3.6640625" bestFit="1" customWidth="1"/>
    <col min="15" max="15" width="4" bestFit="1" customWidth="1"/>
    <col min="16" max="16" width="4.44140625" bestFit="1" customWidth="1"/>
    <col min="17" max="17" width="5.33203125" bestFit="1" customWidth="1"/>
    <col min="18" max="18" width="4.33203125" bestFit="1" customWidth="1"/>
    <col min="19" max="19" width="5.33203125" bestFit="1" customWidth="1"/>
    <col min="20" max="20" width="4.44140625" bestFit="1" customWidth="1"/>
    <col min="21" max="21" width="3.6640625" bestFit="1" customWidth="1"/>
    <col min="22" max="22" width="4" bestFit="1" customWidth="1"/>
    <col min="23" max="23" width="4.44140625" bestFit="1" customWidth="1"/>
    <col min="24" max="24" width="5.33203125" bestFit="1" customWidth="1"/>
    <col min="25" max="25" width="4.33203125" bestFit="1" customWidth="1"/>
    <col min="26" max="26" width="5.33203125" bestFit="1" customWidth="1"/>
    <col min="27" max="27" width="4.44140625" bestFit="1" customWidth="1"/>
    <col min="28" max="28" width="3.6640625" bestFit="1" customWidth="1"/>
    <col min="29" max="29" width="4" bestFit="1" customWidth="1"/>
    <col min="30" max="30" width="4.44140625" bestFit="1" customWidth="1"/>
    <col min="31" max="31" width="5.33203125" bestFit="1" customWidth="1"/>
    <col min="32" max="32" width="4.33203125" bestFit="1" customWidth="1"/>
    <col min="33" max="33" width="5.33203125" bestFit="1" customWidth="1"/>
    <col min="34" max="34" width="4.44140625" bestFit="1" customWidth="1"/>
    <col min="35" max="35" width="3.5546875" bestFit="1" customWidth="1"/>
    <col min="36" max="36" width="3.88671875" bestFit="1" customWidth="1"/>
    <col min="37" max="37" width="4.33203125" bestFit="1" customWidth="1"/>
    <col min="38" max="38" width="5.21875" bestFit="1" customWidth="1"/>
    <col min="39" max="39" width="4.21875" bestFit="1" customWidth="1"/>
    <col min="40" max="40" width="5.21875" bestFit="1" customWidth="1"/>
    <col min="41" max="41" width="4.33203125" bestFit="1" customWidth="1"/>
    <col min="42" max="42" width="3.5546875" bestFit="1" customWidth="1"/>
    <col min="45" max="45" width="7.21875" customWidth="1"/>
    <col min="46" max="47" width="13.33203125" customWidth="1"/>
    <col min="48" max="48" width="16.44140625" customWidth="1"/>
    <col min="49" max="49" width="7.44140625" style="1" bestFit="1" customWidth="1"/>
    <col min="50" max="50" width="6.88671875" style="1" bestFit="1" customWidth="1"/>
    <col min="51" max="51" width="5.88671875" style="1" bestFit="1" customWidth="1"/>
    <col min="52" max="52" width="8.21875" style="1" bestFit="1" customWidth="1"/>
    <col min="53" max="53" width="5.109375" style="1" bestFit="1" customWidth="1"/>
    <col min="54" max="54" width="9.33203125" style="1" bestFit="1" customWidth="1"/>
    <col min="55" max="55" width="11.5546875" bestFit="1" customWidth="1"/>
    <col min="56" max="56" width="13" bestFit="1" customWidth="1"/>
    <col min="57" max="57" width="11.6640625" customWidth="1"/>
    <col min="58" max="58" width="12.44140625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45839</v>
      </c>
      <c r="J5" s="40">
        <f>DATEDIF($I$5,$M$5,"D")+1</f>
        <v>31</v>
      </c>
      <c r="K5" s="41" t="str">
        <f>TEXT(I5,"MMMM")</f>
        <v>July</v>
      </c>
      <c r="L5" s="38" t="s">
        <v>27</v>
      </c>
      <c r="M5" s="42">
        <f>EOMONTH(I5,0)</f>
        <v>45869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Tue</v>
      </c>
      <c r="M7" s="13" t="str">
        <f t="shared" ref="M7:AP7" si="0">TEXT(M8,"DDD")</f>
        <v>Wed</v>
      </c>
      <c r="N7" s="13" t="str">
        <f t="shared" si="0"/>
        <v>Thu</v>
      </c>
      <c r="O7" s="13" t="str">
        <f t="shared" si="0"/>
        <v>Fri</v>
      </c>
      <c r="P7" s="13" t="str">
        <f t="shared" si="0"/>
        <v>Sat</v>
      </c>
      <c r="Q7" s="13" t="str">
        <f t="shared" si="0"/>
        <v>Sun</v>
      </c>
      <c r="R7" s="13" t="str">
        <f t="shared" si="0"/>
        <v>Mon</v>
      </c>
      <c r="S7" s="13" t="str">
        <f t="shared" si="0"/>
        <v>Tue</v>
      </c>
      <c r="T7" s="13" t="str">
        <f t="shared" si="0"/>
        <v>Wed</v>
      </c>
      <c r="U7" s="13" t="str">
        <f t="shared" si="0"/>
        <v>Thu</v>
      </c>
      <c r="V7" s="13" t="str">
        <f t="shared" si="0"/>
        <v>Fri</v>
      </c>
      <c r="W7" s="13" t="str">
        <f t="shared" si="0"/>
        <v>Sat</v>
      </c>
      <c r="X7" s="13" t="str">
        <f t="shared" si="0"/>
        <v>Sun</v>
      </c>
      <c r="Y7" s="13" t="str">
        <f t="shared" si="0"/>
        <v>Mon</v>
      </c>
      <c r="Z7" s="13" t="str">
        <f t="shared" si="0"/>
        <v>Tue</v>
      </c>
      <c r="AA7" s="13" t="str">
        <f t="shared" si="0"/>
        <v>Wed</v>
      </c>
      <c r="AB7" s="13" t="str">
        <f t="shared" si="0"/>
        <v>Thu</v>
      </c>
      <c r="AC7" s="13" t="str">
        <f t="shared" si="0"/>
        <v>Fri</v>
      </c>
      <c r="AD7" s="13" t="str">
        <f t="shared" si="0"/>
        <v>Sat</v>
      </c>
      <c r="AE7" s="13" t="str">
        <f t="shared" si="0"/>
        <v>Sun</v>
      </c>
      <c r="AF7" s="13" t="str">
        <f t="shared" si="0"/>
        <v>Mon</v>
      </c>
      <c r="AG7" s="13" t="str">
        <f t="shared" si="0"/>
        <v>Tue</v>
      </c>
      <c r="AH7" s="13" t="str">
        <f t="shared" si="0"/>
        <v>Wed</v>
      </c>
      <c r="AI7" s="13" t="str">
        <f t="shared" si="0"/>
        <v>Thu</v>
      </c>
      <c r="AJ7" s="13" t="str">
        <f t="shared" si="0"/>
        <v>Fri</v>
      </c>
      <c r="AK7" s="13" t="str">
        <f t="shared" si="0"/>
        <v>Sat</v>
      </c>
      <c r="AL7" s="13" t="str">
        <f t="shared" si="0"/>
        <v>Sun</v>
      </c>
      <c r="AM7" s="13" t="str">
        <f t="shared" si="0"/>
        <v>Mon</v>
      </c>
      <c r="AN7" s="13" t="str">
        <f t="shared" si="0"/>
        <v>Tue</v>
      </c>
      <c r="AO7" s="13" t="str">
        <f t="shared" si="0"/>
        <v>Wed</v>
      </c>
      <c r="AP7" s="14" t="str">
        <f t="shared" si="0"/>
        <v>Thu</v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45839</v>
      </c>
      <c r="M8" s="37">
        <f>IF(L8&lt;$M$5,L8+1,"")</f>
        <v>45840</v>
      </c>
      <c r="N8" s="37">
        <f t="shared" ref="N8:AQ8" si="1">IF(M8&lt;$M$5,M8+1,"")</f>
        <v>45841</v>
      </c>
      <c r="O8" s="37">
        <f t="shared" si="1"/>
        <v>45842</v>
      </c>
      <c r="P8" s="37">
        <f t="shared" si="1"/>
        <v>45843</v>
      </c>
      <c r="Q8" s="37">
        <f t="shared" si="1"/>
        <v>45844</v>
      </c>
      <c r="R8" s="37">
        <f t="shared" si="1"/>
        <v>45845</v>
      </c>
      <c r="S8" s="37">
        <f t="shared" si="1"/>
        <v>45846</v>
      </c>
      <c r="T8" s="37">
        <f t="shared" si="1"/>
        <v>45847</v>
      </c>
      <c r="U8" s="37">
        <f t="shared" si="1"/>
        <v>45848</v>
      </c>
      <c r="V8" s="37">
        <f t="shared" si="1"/>
        <v>45849</v>
      </c>
      <c r="W8" s="37">
        <f t="shared" si="1"/>
        <v>45850</v>
      </c>
      <c r="X8" s="37">
        <f t="shared" si="1"/>
        <v>45851</v>
      </c>
      <c r="Y8" s="37">
        <f t="shared" si="1"/>
        <v>45852</v>
      </c>
      <c r="Z8" s="37">
        <f t="shared" si="1"/>
        <v>45853</v>
      </c>
      <c r="AA8" s="37">
        <f t="shared" si="1"/>
        <v>45854</v>
      </c>
      <c r="AB8" s="37">
        <f t="shared" si="1"/>
        <v>45855</v>
      </c>
      <c r="AC8" s="37">
        <f t="shared" si="1"/>
        <v>45856</v>
      </c>
      <c r="AD8" s="37">
        <f t="shared" si="1"/>
        <v>45857</v>
      </c>
      <c r="AE8" s="37">
        <f t="shared" si="1"/>
        <v>45858</v>
      </c>
      <c r="AF8" s="37">
        <f t="shared" si="1"/>
        <v>45859</v>
      </c>
      <c r="AG8" s="37">
        <f t="shared" si="1"/>
        <v>45860</v>
      </c>
      <c r="AH8" s="37">
        <f t="shared" si="1"/>
        <v>45861</v>
      </c>
      <c r="AI8" s="37">
        <f t="shared" si="1"/>
        <v>45862</v>
      </c>
      <c r="AJ8" s="37">
        <f t="shared" si="1"/>
        <v>45863</v>
      </c>
      <c r="AK8" s="37">
        <f t="shared" si="1"/>
        <v>45864</v>
      </c>
      <c r="AL8" s="37">
        <f t="shared" si="1"/>
        <v>45865</v>
      </c>
      <c r="AM8" s="37">
        <f t="shared" si="1"/>
        <v>45866</v>
      </c>
      <c r="AN8" s="37">
        <f t="shared" si="1"/>
        <v>45867</v>
      </c>
      <c r="AO8" s="37">
        <f t="shared" si="1"/>
        <v>45868</v>
      </c>
      <c r="AP8" s="21">
        <f t="shared" si="1"/>
        <v>45869</v>
      </c>
      <c r="AQ8" s="34" t="str">
        <f t="shared" si="1"/>
        <v/>
      </c>
      <c r="AR8" s="35"/>
      <c r="AS8" s="4">
        <v>1</v>
      </c>
      <c r="AT8" s="4">
        <v>1001</v>
      </c>
      <c r="AU8" s="4" t="str">
        <f t="shared" ref="AU8:AU27" si="2">$K$5</f>
        <v>July</v>
      </c>
      <c r="AV8" s="4" t="s">
        <v>3</v>
      </c>
      <c r="AW8" s="15">
        <f t="shared" ref="AW8:AW27" si="3">COUNTIF($L9:$AP9,"P")</f>
        <v>25</v>
      </c>
      <c r="AX8" s="1">
        <f t="shared" ref="AX8:AX27" si="4">COUNTIF($L9:$AP9,"A")</f>
        <v>1</v>
      </c>
      <c r="AY8" s="1">
        <f t="shared" ref="AY8:AY27" si="5">COUNTIF($L9:$AP9,"L")</f>
        <v>1</v>
      </c>
      <c r="AZ8" s="1">
        <f t="shared" ref="AZ8:AZ27" si="6">$K$9</f>
        <v>4</v>
      </c>
      <c r="BA8" s="25">
        <f t="shared" ref="BA8:BA27" si="7">$J$5</f>
        <v>31</v>
      </c>
      <c r="BB8" s="25">
        <f>Julreport[[#This Row],[Days]]-Julreport[[#This Row],[Absent]]</f>
        <v>30</v>
      </c>
      <c r="BC8" s="26">
        <v>10000</v>
      </c>
      <c r="BD8" s="26">
        <f>Julreport[[#This Row],[Salary]]/Julreport[[#This Row],[Days]]</f>
        <v>322.58064516129031</v>
      </c>
      <c r="BE8" s="26">
        <f>Julreport[[#This Row],[Per Day Salary]]*Julreport[[#This Row],[Absent]]</f>
        <v>322.58064516129031</v>
      </c>
      <c r="BF8" s="26">
        <f>Julreport[[#This Row],[Salary]]-Julreport[[#This Row],[Deduction]]</f>
        <v>9677.4193548387102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>COUNTIF($L$7:$AP$7,"Sun")</f>
        <v>4</v>
      </c>
      <c r="L9" s="1" t="s">
        <v>39</v>
      </c>
      <c r="M9" s="1" t="s">
        <v>41</v>
      </c>
      <c r="N9" s="1" t="s">
        <v>39</v>
      </c>
      <c r="O9" s="1" t="s">
        <v>39</v>
      </c>
      <c r="P9" s="1" t="s">
        <v>39</v>
      </c>
      <c r="Q9" s="1" t="str">
        <f t="shared" ref="Q9:AL17" si="8">IF(Q$7 = "Sun","WO","")</f>
        <v>WO</v>
      </c>
      <c r="R9" s="1" t="s">
        <v>39</v>
      </c>
      <c r="S9" s="1" t="s">
        <v>39</v>
      </c>
      <c r="T9" s="1" t="s">
        <v>39</v>
      </c>
      <c r="U9" s="1" t="s">
        <v>39</v>
      </c>
      <c r="V9" s="1" t="s">
        <v>40</v>
      </c>
      <c r="W9" s="1" t="s">
        <v>39</v>
      </c>
      <c r="X9" s="1" t="str">
        <f t="shared" si="8"/>
        <v>WO</v>
      </c>
      <c r="Y9" s="1" t="s">
        <v>39</v>
      </c>
      <c r="Z9" s="1" t="s">
        <v>39</v>
      </c>
      <c r="AA9" s="1" t="s">
        <v>39</v>
      </c>
      <c r="AB9" s="1" t="s">
        <v>39</v>
      </c>
      <c r="AC9" s="1" t="s">
        <v>39</v>
      </c>
      <c r="AD9" s="1" t="s">
        <v>39</v>
      </c>
      <c r="AE9" s="1" t="str">
        <f t="shared" si="8"/>
        <v>WO</v>
      </c>
      <c r="AF9" s="1" t="s">
        <v>39</v>
      </c>
      <c r="AG9" s="1" t="s">
        <v>39</v>
      </c>
      <c r="AH9" s="1" t="s">
        <v>39</v>
      </c>
      <c r="AI9" s="1" t="s">
        <v>39</v>
      </c>
      <c r="AJ9" s="1" t="s">
        <v>39</v>
      </c>
      <c r="AK9" s="1" t="s">
        <v>39</v>
      </c>
      <c r="AL9" s="1" t="str">
        <f t="shared" si="8"/>
        <v>WO</v>
      </c>
      <c r="AM9" s="1" t="s">
        <v>39</v>
      </c>
      <c r="AN9" s="1" t="s">
        <v>39</v>
      </c>
      <c r="AO9" s="1" t="s">
        <v>39</v>
      </c>
      <c r="AP9" s="16" t="s">
        <v>39</v>
      </c>
      <c r="AQ9" s="33"/>
      <c r="AR9" s="35"/>
      <c r="AS9" s="4">
        <v>2</v>
      </c>
      <c r="AT9" s="4">
        <v>1002</v>
      </c>
      <c r="AU9" s="4" t="str">
        <f t="shared" si="2"/>
        <v>July</v>
      </c>
      <c r="AV9" s="4" t="s">
        <v>4</v>
      </c>
      <c r="AW9" s="15">
        <f t="shared" si="3"/>
        <v>25</v>
      </c>
      <c r="AX9" s="1">
        <f t="shared" si="4"/>
        <v>1</v>
      </c>
      <c r="AY9" s="1">
        <f t="shared" si="5"/>
        <v>1</v>
      </c>
      <c r="AZ9" s="1">
        <f t="shared" si="6"/>
        <v>4</v>
      </c>
      <c r="BA9" s="25">
        <f t="shared" si="7"/>
        <v>31</v>
      </c>
      <c r="BB9" s="25">
        <f>Julreport[[#This Row],[Days]]-Julreport[[#This Row],[Absent]]</f>
        <v>30</v>
      </c>
      <c r="BC9" s="26">
        <v>20000</v>
      </c>
      <c r="BD9" s="26">
        <f>Julreport[[#This Row],[Salary]]/Julreport[[#This Row],[Days]]</f>
        <v>645.16129032258061</v>
      </c>
      <c r="BE9" s="26">
        <f>Julreport[[#This Row],[Per Day Salary]]*Julreport[[#This Row],[Absent]]</f>
        <v>645.16129032258061</v>
      </c>
      <c r="BF9" s="26">
        <f>Julreport[[#This Row],[Salary]]-Julreport[[#This Row],[Deduction]]</f>
        <v>19354.83870967742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ref="K10:K28" si="9">COUNTIF($L$7:$AP$7,"Sun")</f>
        <v>4</v>
      </c>
      <c r="L10" s="1" t="s">
        <v>39</v>
      </c>
      <c r="M10" s="1" t="s">
        <v>39</v>
      </c>
      <c r="N10" s="1" t="s">
        <v>39</v>
      </c>
      <c r="O10" s="1" t="s">
        <v>39</v>
      </c>
      <c r="P10" s="1" t="s">
        <v>39</v>
      </c>
      <c r="Q10" s="1" t="str">
        <f t="shared" si="8"/>
        <v>WO</v>
      </c>
      <c r="R10" s="1" t="s">
        <v>39</v>
      </c>
      <c r="S10" s="1" t="s">
        <v>39</v>
      </c>
      <c r="T10" s="1" t="s">
        <v>39</v>
      </c>
      <c r="U10" s="1" t="s">
        <v>39</v>
      </c>
      <c r="V10" s="1" t="s">
        <v>40</v>
      </c>
      <c r="W10" s="1" t="s">
        <v>39</v>
      </c>
      <c r="X10" s="1" t="str">
        <f t="shared" si="8"/>
        <v>WO</v>
      </c>
      <c r="Y10" s="1" t="s">
        <v>39</v>
      </c>
      <c r="Z10" s="1" t="s">
        <v>39</v>
      </c>
      <c r="AA10" s="1" t="s">
        <v>39</v>
      </c>
      <c r="AB10" s="1" t="s">
        <v>39</v>
      </c>
      <c r="AC10" s="1" t="s">
        <v>39</v>
      </c>
      <c r="AD10" s="1" t="s">
        <v>39</v>
      </c>
      <c r="AE10" s="1" t="str">
        <f t="shared" si="8"/>
        <v>WO</v>
      </c>
      <c r="AF10" s="1" t="s">
        <v>39</v>
      </c>
      <c r="AG10" s="1" t="s">
        <v>39</v>
      </c>
      <c r="AH10" s="1" t="s">
        <v>39</v>
      </c>
      <c r="AI10" s="1" t="s">
        <v>39</v>
      </c>
      <c r="AJ10" s="1" t="s">
        <v>39</v>
      </c>
      <c r="AK10" s="1" t="s">
        <v>41</v>
      </c>
      <c r="AL10" s="1" t="str">
        <f t="shared" si="8"/>
        <v>WO</v>
      </c>
      <c r="AM10" s="1" t="s">
        <v>39</v>
      </c>
      <c r="AN10" s="1" t="s">
        <v>39</v>
      </c>
      <c r="AO10" s="1" t="s">
        <v>39</v>
      </c>
      <c r="AP10" s="16" t="s">
        <v>39</v>
      </c>
      <c r="AQ10" s="33"/>
      <c r="AR10" s="35"/>
      <c r="AS10" s="4">
        <v>3</v>
      </c>
      <c r="AT10" s="4">
        <v>1003</v>
      </c>
      <c r="AU10" s="4" t="str">
        <f t="shared" si="2"/>
        <v>July</v>
      </c>
      <c r="AV10" s="4" t="s">
        <v>5</v>
      </c>
      <c r="AW10" s="15">
        <f t="shared" si="3"/>
        <v>26</v>
      </c>
      <c r="AX10" s="1">
        <f t="shared" si="4"/>
        <v>0</v>
      </c>
      <c r="AY10" s="1">
        <f t="shared" si="5"/>
        <v>1</v>
      </c>
      <c r="AZ10" s="1">
        <f t="shared" si="6"/>
        <v>4</v>
      </c>
      <c r="BA10" s="25">
        <f t="shared" si="7"/>
        <v>31</v>
      </c>
      <c r="BB10" s="25">
        <f>Julreport[[#This Row],[Days]]-Julreport[[#This Row],[Absent]]</f>
        <v>31</v>
      </c>
      <c r="BC10" s="26">
        <v>25000</v>
      </c>
      <c r="BD10" s="26">
        <f>Julreport[[#This Row],[Salary]]/Julreport[[#This Row],[Days]]</f>
        <v>806.45161290322585</v>
      </c>
      <c r="BE10" s="26">
        <f>Julreport[[#This Row],[Per Day Salary]]*Julreport[[#This Row],[Absent]]</f>
        <v>0</v>
      </c>
      <c r="BF10" s="26">
        <f>Julreport[[#This Row],[Salary]]-Julreport[[#This Row],[Deduction]]</f>
        <v>25000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9"/>
        <v>4</v>
      </c>
      <c r="L11" s="1" t="s">
        <v>39</v>
      </c>
      <c r="M11" s="1" t="s">
        <v>39</v>
      </c>
      <c r="N11" s="1" t="s">
        <v>39</v>
      </c>
      <c r="O11" s="1" t="s">
        <v>39</v>
      </c>
      <c r="P11" s="1" t="s">
        <v>39</v>
      </c>
      <c r="Q11" s="1" t="str">
        <f t="shared" si="8"/>
        <v>WO</v>
      </c>
      <c r="R11" s="1" t="s">
        <v>39</v>
      </c>
      <c r="S11" s="1" t="s">
        <v>39</v>
      </c>
      <c r="T11" s="1" t="s">
        <v>39</v>
      </c>
      <c r="U11" s="1" t="s">
        <v>39</v>
      </c>
      <c r="V11" s="1" t="s">
        <v>40</v>
      </c>
      <c r="W11" s="1" t="s">
        <v>39</v>
      </c>
      <c r="X11" s="1" t="str">
        <f t="shared" si="8"/>
        <v>WO</v>
      </c>
      <c r="Y11" s="1" t="s">
        <v>39</v>
      </c>
      <c r="Z11" s="1" t="s">
        <v>39</v>
      </c>
      <c r="AA11" s="1" t="s">
        <v>39</v>
      </c>
      <c r="AB11" s="1" t="s">
        <v>39</v>
      </c>
      <c r="AC11" s="1" t="s">
        <v>39</v>
      </c>
      <c r="AD11" s="1" t="s">
        <v>39</v>
      </c>
      <c r="AE11" s="1" t="str">
        <f t="shared" si="8"/>
        <v>WO</v>
      </c>
      <c r="AF11" s="1" t="s">
        <v>39</v>
      </c>
      <c r="AG11" s="1" t="s">
        <v>39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tr">
        <f t="shared" si="8"/>
        <v>WO</v>
      </c>
      <c r="AM11" s="1" t="s">
        <v>39</v>
      </c>
      <c r="AN11" s="1" t="s">
        <v>39</v>
      </c>
      <c r="AO11" s="1" t="s">
        <v>39</v>
      </c>
      <c r="AP11" s="16" t="s">
        <v>39</v>
      </c>
      <c r="AQ11" s="33"/>
      <c r="AR11" s="35"/>
      <c r="AS11" s="4">
        <v>4</v>
      </c>
      <c r="AT11" s="4">
        <v>1004</v>
      </c>
      <c r="AU11" s="4" t="str">
        <f t="shared" si="2"/>
        <v>July</v>
      </c>
      <c r="AV11" s="4" t="s">
        <v>6</v>
      </c>
      <c r="AW11" s="15">
        <f t="shared" si="3"/>
        <v>26</v>
      </c>
      <c r="AX11" s="1">
        <f t="shared" si="4"/>
        <v>0</v>
      </c>
      <c r="AY11" s="1">
        <f t="shared" si="5"/>
        <v>1</v>
      </c>
      <c r="AZ11" s="1">
        <f t="shared" si="6"/>
        <v>4</v>
      </c>
      <c r="BA11" s="25">
        <f t="shared" si="7"/>
        <v>31</v>
      </c>
      <c r="BB11" s="25">
        <f>Julreport[[#This Row],[Days]]-Julreport[[#This Row],[Absent]]</f>
        <v>31</v>
      </c>
      <c r="BC11" s="26">
        <v>30000</v>
      </c>
      <c r="BD11" s="26">
        <f>Julreport[[#This Row],[Salary]]/Julreport[[#This Row],[Days]]</f>
        <v>967.74193548387098</v>
      </c>
      <c r="BE11" s="26">
        <f>Julreport[[#This Row],[Per Day Salary]]*Julreport[[#This Row],[Absent]]</f>
        <v>0</v>
      </c>
      <c r="BF11" s="26">
        <f>Julreport[[#This Row],[Salary]]-Julreport[[#This Row],[Deduction]]</f>
        <v>30000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9"/>
        <v>4</v>
      </c>
      <c r="L12" s="1" t="s">
        <v>39</v>
      </c>
      <c r="M12" s="1" t="s">
        <v>39</v>
      </c>
      <c r="N12" s="1" t="s">
        <v>39</v>
      </c>
      <c r="O12" s="1" t="s">
        <v>39</v>
      </c>
      <c r="P12" s="1" t="s">
        <v>39</v>
      </c>
      <c r="Q12" s="1" t="str">
        <f t="shared" si="8"/>
        <v>WO</v>
      </c>
      <c r="R12" s="1" t="s">
        <v>39</v>
      </c>
      <c r="S12" s="1" t="s">
        <v>39</v>
      </c>
      <c r="T12" s="1" t="s">
        <v>39</v>
      </c>
      <c r="U12" s="1" t="s">
        <v>39</v>
      </c>
      <c r="V12" s="1" t="s">
        <v>40</v>
      </c>
      <c r="W12" s="1" t="s">
        <v>39</v>
      </c>
      <c r="X12" s="1" t="str">
        <f t="shared" si="8"/>
        <v>WO</v>
      </c>
      <c r="Y12" s="1" t="s">
        <v>39</v>
      </c>
      <c r="Z12" s="1" t="s">
        <v>39</v>
      </c>
      <c r="AA12" s="1" t="s">
        <v>39</v>
      </c>
      <c r="AB12" s="1" t="s">
        <v>39</v>
      </c>
      <c r="AC12" s="1" t="s">
        <v>39</v>
      </c>
      <c r="AD12" s="1" t="s">
        <v>39</v>
      </c>
      <c r="AE12" s="1" t="str">
        <f t="shared" si="8"/>
        <v>WO</v>
      </c>
      <c r="AF12" s="1" t="s">
        <v>39</v>
      </c>
      <c r="AG12" s="1" t="s">
        <v>39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tr">
        <f t="shared" si="8"/>
        <v>WO</v>
      </c>
      <c r="AM12" s="1" t="s">
        <v>39</v>
      </c>
      <c r="AN12" s="1" t="s">
        <v>39</v>
      </c>
      <c r="AO12" s="1" t="s">
        <v>39</v>
      </c>
      <c r="AP12" s="16" t="s">
        <v>39</v>
      </c>
      <c r="AQ12" s="33"/>
      <c r="AR12" s="35"/>
      <c r="AS12" s="4">
        <v>5</v>
      </c>
      <c r="AT12" s="4">
        <v>1005</v>
      </c>
      <c r="AU12" s="4" t="str">
        <f t="shared" si="2"/>
        <v>July</v>
      </c>
      <c r="AV12" s="4" t="s">
        <v>7</v>
      </c>
      <c r="AW12" s="15">
        <f t="shared" si="3"/>
        <v>26</v>
      </c>
      <c r="AX12" s="1">
        <f t="shared" si="4"/>
        <v>0</v>
      </c>
      <c r="AY12" s="1">
        <f t="shared" si="5"/>
        <v>1</v>
      </c>
      <c r="AZ12" s="1">
        <f t="shared" si="6"/>
        <v>4</v>
      </c>
      <c r="BA12" s="25">
        <f t="shared" si="7"/>
        <v>31</v>
      </c>
      <c r="BB12" s="25">
        <f>Julreport[[#This Row],[Days]]-Julreport[[#This Row],[Absent]]</f>
        <v>31</v>
      </c>
      <c r="BC12" s="26">
        <v>45000</v>
      </c>
      <c r="BD12" s="26">
        <f>Julreport[[#This Row],[Salary]]/Julreport[[#This Row],[Days]]</f>
        <v>1451.6129032258063</v>
      </c>
      <c r="BE12" s="26">
        <f>Julreport[[#This Row],[Per Day Salary]]*Julreport[[#This Row],[Absent]]</f>
        <v>0</v>
      </c>
      <c r="BF12" s="26">
        <f>Julreport[[#This Row],[Salary]]-Julreport[[#This Row],[Deduction]]</f>
        <v>45000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9"/>
        <v>4</v>
      </c>
      <c r="L13" s="1" t="s">
        <v>39</v>
      </c>
      <c r="M13" s="1" t="s">
        <v>39</v>
      </c>
      <c r="N13" s="1" t="s">
        <v>39</v>
      </c>
      <c r="O13" s="1" t="s">
        <v>39</v>
      </c>
      <c r="P13" s="1" t="s">
        <v>39</v>
      </c>
      <c r="Q13" s="1" t="str">
        <f t="shared" si="8"/>
        <v>WO</v>
      </c>
      <c r="R13" s="1" t="s">
        <v>39</v>
      </c>
      <c r="S13" s="1" t="s">
        <v>39</v>
      </c>
      <c r="T13" s="1" t="s">
        <v>39</v>
      </c>
      <c r="U13" s="1" t="s">
        <v>39</v>
      </c>
      <c r="V13" s="1" t="s">
        <v>40</v>
      </c>
      <c r="W13" s="1" t="s">
        <v>39</v>
      </c>
      <c r="X13" s="1" t="str">
        <f t="shared" si="8"/>
        <v>WO</v>
      </c>
      <c r="Y13" s="1" t="s">
        <v>39</v>
      </c>
      <c r="Z13" s="1" t="s">
        <v>39</v>
      </c>
      <c r="AA13" s="1" t="s">
        <v>39</v>
      </c>
      <c r="AB13" s="1" t="s">
        <v>39</v>
      </c>
      <c r="AC13" s="1" t="s">
        <v>39</v>
      </c>
      <c r="AD13" s="1" t="s">
        <v>39</v>
      </c>
      <c r="AE13" s="1" t="str">
        <f t="shared" si="8"/>
        <v>WO</v>
      </c>
      <c r="AF13" s="1" t="s">
        <v>39</v>
      </c>
      <c r="AG13" s="1" t="s">
        <v>39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tr">
        <f t="shared" si="8"/>
        <v>WO</v>
      </c>
      <c r="AM13" s="1" t="s">
        <v>39</v>
      </c>
      <c r="AN13" s="1" t="s">
        <v>39</v>
      </c>
      <c r="AO13" s="1" t="s">
        <v>39</v>
      </c>
      <c r="AP13" s="16" t="s">
        <v>39</v>
      </c>
      <c r="AQ13" s="33"/>
      <c r="AR13" s="35"/>
      <c r="AS13" s="4">
        <v>6</v>
      </c>
      <c r="AT13" s="4">
        <v>1006</v>
      </c>
      <c r="AU13" s="4" t="str">
        <f t="shared" si="2"/>
        <v>July</v>
      </c>
      <c r="AV13" s="4" t="s">
        <v>8</v>
      </c>
      <c r="AW13" s="15">
        <f t="shared" si="3"/>
        <v>26</v>
      </c>
      <c r="AX13" s="1">
        <f t="shared" si="4"/>
        <v>0</v>
      </c>
      <c r="AY13" s="1">
        <f t="shared" si="5"/>
        <v>1</v>
      </c>
      <c r="AZ13" s="1">
        <f t="shared" si="6"/>
        <v>4</v>
      </c>
      <c r="BA13" s="25">
        <f t="shared" si="7"/>
        <v>31</v>
      </c>
      <c r="BB13" s="25">
        <f>Julreport[[#This Row],[Days]]-Julreport[[#This Row],[Absent]]</f>
        <v>31</v>
      </c>
      <c r="BC13" s="26">
        <v>15000</v>
      </c>
      <c r="BD13" s="26">
        <f>Julreport[[#This Row],[Salary]]/Julreport[[#This Row],[Days]]</f>
        <v>483.87096774193549</v>
      </c>
      <c r="BE13" s="26">
        <f>Julreport[[#This Row],[Per Day Salary]]*Julreport[[#This Row],[Absent]]</f>
        <v>0</v>
      </c>
      <c r="BF13" s="26">
        <f>Julreport[[#This Row],[Salary]]-Julreport[[#This Row],[Deduction]]</f>
        <v>15000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9"/>
        <v>4</v>
      </c>
      <c r="L14" s="1" t="s">
        <v>39</v>
      </c>
      <c r="M14" s="1" t="s">
        <v>39</v>
      </c>
      <c r="N14" s="1" t="s">
        <v>39</v>
      </c>
      <c r="O14" s="1" t="s">
        <v>39</v>
      </c>
      <c r="P14" s="1" t="s">
        <v>39</v>
      </c>
      <c r="Q14" s="1" t="str">
        <f t="shared" si="8"/>
        <v>WO</v>
      </c>
      <c r="R14" s="1" t="s">
        <v>39</v>
      </c>
      <c r="S14" s="1" t="s">
        <v>39</v>
      </c>
      <c r="T14" s="1" t="s">
        <v>39</v>
      </c>
      <c r="U14" s="1" t="s">
        <v>39</v>
      </c>
      <c r="V14" s="1" t="s">
        <v>40</v>
      </c>
      <c r="W14" s="1" t="s">
        <v>39</v>
      </c>
      <c r="X14" s="1" t="str">
        <f t="shared" si="8"/>
        <v>WO</v>
      </c>
      <c r="Y14" s="1" t="s">
        <v>39</v>
      </c>
      <c r="Z14" s="1" t="s">
        <v>39</v>
      </c>
      <c r="AA14" s="1" t="s">
        <v>39</v>
      </c>
      <c r="AB14" s="1" t="s">
        <v>39</v>
      </c>
      <c r="AC14" s="1" t="s">
        <v>39</v>
      </c>
      <c r="AD14" s="1" t="s">
        <v>39</v>
      </c>
      <c r="AE14" s="1" t="str">
        <f t="shared" si="8"/>
        <v>WO</v>
      </c>
      <c r="AF14" s="1" t="s">
        <v>39</v>
      </c>
      <c r="AG14" s="1" t="s">
        <v>39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tr">
        <f t="shared" si="8"/>
        <v>WO</v>
      </c>
      <c r="AM14" s="1" t="s">
        <v>39</v>
      </c>
      <c r="AN14" s="1" t="s">
        <v>39</v>
      </c>
      <c r="AO14" s="1" t="s">
        <v>39</v>
      </c>
      <c r="AP14" s="16" t="s">
        <v>39</v>
      </c>
      <c r="AQ14" s="33"/>
      <c r="AR14" s="35"/>
      <c r="AS14" s="4">
        <v>7</v>
      </c>
      <c r="AT14" s="4">
        <v>1007</v>
      </c>
      <c r="AU14" s="4" t="str">
        <f t="shared" si="2"/>
        <v>July</v>
      </c>
      <c r="AV14" s="4" t="s">
        <v>9</v>
      </c>
      <c r="AW14" s="15">
        <f t="shared" si="3"/>
        <v>26</v>
      </c>
      <c r="AX14" s="1">
        <f t="shared" si="4"/>
        <v>0</v>
      </c>
      <c r="AY14" s="1">
        <f t="shared" si="5"/>
        <v>1</v>
      </c>
      <c r="AZ14" s="1">
        <f t="shared" si="6"/>
        <v>4</v>
      </c>
      <c r="BA14" s="25">
        <f t="shared" si="7"/>
        <v>31</v>
      </c>
      <c r="BB14" s="25">
        <f>Julreport[[#This Row],[Days]]-Julreport[[#This Row],[Absent]]</f>
        <v>31</v>
      </c>
      <c r="BC14" s="26">
        <v>62000</v>
      </c>
      <c r="BD14" s="26">
        <f>Julreport[[#This Row],[Salary]]/Julreport[[#This Row],[Days]]</f>
        <v>2000</v>
      </c>
      <c r="BE14" s="26">
        <f>Julreport[[#This Row],[Per Day Salary]]*Julreport[[#This Row],[Absent]]</f>
        <v>0</v>
      </c>
      <c r="BF14" s="26">
        <f>Julreport[[#This Row],[Salary]]-Julreport[[#This Row],[Deduction]]</f>
        <v>62000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9"/>
        <v>4</v>
      </c>
      <c r="L15" s="1" t="s">
        <v>39</v>
      </c>
      <c r="M15" s="1" t="s">
        <v>39</v>
      </c>
      <c r="N15" s="1" t="s">
        <v>39</v>
      </c>
      <c r="O15" s="1" t="s">
        <v>39</v>
      </c>
      <c r="P15" s="1" t="s">
        <v>39</v>
      </c>
      <c r="Q15" s="1" t="str">
        <f t="shared" si="8"/>
        <v>WO</v>
      </c>
      <c r="R15" s="1" t="s">
        <v>39</v>
      </c>
      <c r="S15" s="1" t="s">
        <v>39</v>
      </c>
      <c r="T15" s="1" t="s">
        <v>39</v>
      </c>
      <c r="U15" s="1" t="s">
        <v>39</v>
      </c>
      <c r="V15" s="1" t="s">
        <v>40</v>
      </c>
      <c r="W15" s="1" t="s">
        <v>39</v>
      </c>
      <c r="X15" s="1" t="str">
        <f t="shared" si="8"/>
        <v>WO</v>
      </c>
      <c r="Y15" s="1" t="s">
        <v>39</v>
      </c>
      <c r="Z15" s="1" t="s">
        <v>39</v>
      </c>
      <c r="AA15" s="1" t="s">
        <v>39</v>
      </c>
      <c r="AB15" s="1" t="s">
        <v>39</v>
      </c>
      <c r="AC15" s="1" t="s">
        <v>39</v>
      </c>
      <c r="AD15" s="1" t="s">
        <v>39</v>
      </c>
      <c r="AE15" s="1" t="str">
        <f t="shared" si="8"/>
        <v>WO</v>
      </c>
      <c r="AF15" s="1" t="s">
        <v>39</v>
      </c>
      <c r="AG15" s="1" t="s">
        <v>39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tr">
        <f t="shared" si="8"/>
        <v>WO</v>
      </c>
      <c r="AM15" s="1" t="s">
        <v>39</v>
      </c>
      <c r="AN15" s="1" t="s">
        <v>39</v>
      </c>
      <c r="AO15" s="1" t="s">
        <v>39</v>
      </c>
      <c r="AP15" s="16" t="s">
        <v>39</v>
      </c>
      <c r="AQ15" s="33"/>
      <c r="AR15" s="35"/>
      <c r="AS15" s="4">
        <v>8</v>
      </c>
      <c r="AT15" s="4">
        <v>1008</v>
      </c>
      <c r="AU15" s="4" t="str">
        <f t="shared" si="2"/>
        <v>July</v>
      </c>
      <c r="AV15" s="4" t="s">
        <v>10</v>
      </c>
      <c r="AW15" s="15">
        <f t="shared" si="3"/>
        <v>26</v>
      </c>
      <c r="AX15" s="1">
        <f t="shared" si="4"/>
        <v>0</v>
      </c>
      <c r="AY15" s="1">
        <f t="shared" si="5"/>
        <v>1</v>
      </c>
      <c r="AZ15" s="1">
        <f t="shared" si="6"/>
        <v>4</v>
      </c>
      <c r="BA15" s="25">
        <f t="shared" si="7"/>
        <v>31</v>
      </c>
      <c r="BB15" s="25">
        <f>Julreport[[#This Row],[Days]]-Julreport[[#This Row],[Absent]]</f>
        <v>31</v>
      </c>
      <c r="BC15" s="26">
        <v>50000</v>
      </c>
      <c r="BD15" s="26">
        <f>Julreport[[#This Row],[Salary]]/Julreport[[#This Row],[Days]]</f>
        <v>1612.9032258064517</v>
      </c>
      <c r="BE15" s="26">
        <f>Julreport[[#This Row],[Per Day Salary]]*Julreport[[#This Row],[Absent]]</f>
        <v>0</v>
      </c>
      <c r="BF15" s="26">
        <f>Julreport[[#This Row],[Salary]]-Julreport[[#This Row],[Deduction]]</f>
        <v>50000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9"/>
        <v>4</v>
      </c>
      <c r="L16" s="1" t="s">
        <v>39</v>
      </c>
      <c r="M16" s="1" t="s">
        <v>39</v>
      </c>
      <c r="N16" s="1" t="s">
        <v>39</v>
      </c>
      <c r="O16" s="1" t="s">
        <v>39</v>
      </c>
      <c r="P16" s="1" t="s">
        <v>39</v>
      </c>
      <c r="Q16" s="1" t="str">
        <f t="shared" si="8"/>
        <v>WO</v>
      </c>
      <c r="R16" s="1" t="s">
        <v>39</v>
      </c>
      <c r="S16" s="1" t="s">
        <v>39</v>
      </c>
      <c r="T16" s="1" t="s">
        <v>39</v>
      </c>
      <c r="U16" s="1" t="s">
        <v>39</v>
      </c>
      <c r="V16" s="1" t="s">
        <v>40</v>
      </c>
      <c r="W16" s="1" t="s">
        <v>39</v>
      </c>
      <c r="X16" s="1" t="str">
        <f t="shared" si="8"/>
        <v>WO</v>
      </c>
      <c r="Y16" s="1" t="s">
        <v>39</v>
      </c>
      <c r="Z16" s="1" t="s">
        <v>39</v>
      </c>
      <c r="AA16" s="1" t="s">
        <v>39</v>
      </c>
      <c r="AB16" s="1" t="s">
        <v>39</v>
      </c>
      <c r="AC16" s="1" t="s">
        <v>39</v>
      </c>
      <c r="AD16" s="1" t="s">
        <v>39</v>
      </c>
      <c r="AE16" s="1" t="str">
        <f t="shared" si="8"/>
        <v>WO</v>
      </c>
      <c r="AF16" s="1" t="s">
        <v>39</v>
      </c>
      <c r="AG16" s="1" t="s">
        <v>39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tr">
        <f t="shared" si="8"/>
        <v>WO</v>
      </c>
      <c r="AM16" s="1" t="s">
        <v>39</v>
      </c>
      <c r="AN16" s="1" t="s">
        <v>39</v>
      </c>
      <c r="AO16" s="1" t="s">
        <v>39</v>
      </c>
      <c r="AP16" s="16" t="s">
        <v>39</v>
      </c>
      <c r="AQ16" s="33"/>
      <c r="AR16" s="35"/>
      <c r="AS16" s="4">
        <v>9</v>
      </c>
      <c r="AT16" s="4">
        <v>1009</v>
      </c>
      <c r="AU16" s="4" t="str">
        <f t="shared" si="2"/>
        <v>July</v>
      </c>
      <c r="AV16" s="4" t="s">
        <v>11</v>
      </c>
      <c r="AW16" s="15">
        <f t="shared" si="3"/>
        <v>26</v>
      </c>
      <c r="AX16" s="1">
        <f t="shared" si="4"/>
        <v>0</v>
      </c>
      <c r="AY16" s="1">
        <f t="shared" si="5"/>
        <v>1</v>
      </c>
      <c r="AZ16" s="1">
        <f t="shared" si="6"/>
        <v>4</v>
      </c>
      <c r="BA16" s="25">
        <f t="shared" si="7"/>
        <v>31</v>
      </c>
      <c r="BB16" s="25">
        <f>Julreport[[#This Row],[Days]]-Julreport[[#This Row],[Absent]]</f>
        <v>31</v>
      </c>
      <c r="BC16" s="26">
        <v>25000</v>
      </c>
      <c r="BD16" s="26">
        <f>Julreport[[#This Row],[Salary]]/Julreport[[#This Row],[Days]]</f>
        <v>806.45161290322585</v>
      </c>
      <c r="BE16" s="26">
        <f>Julreport[[#This Row],[Per Day Salary]]*Julreport[[#This Row],[Absent]]</f>
        <v>0</v>
      </c>
      <c r="BF16" s="26">
        <f>Julreport[[#This Row],[Salary]]-Julreport[[#This Row],[Deduction]]</f>
        <v>25000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9"/>
        <v>4</v>
      </c>
      <c r="L17" s="1" t="s">
        <v>39</v>
      </c>
      <c r="M17" s="1" t="s">
        <v>39</v>
      </c>
      <c r="N17" s="1" t="s">
        <v>39</v>
      </c>
      <c r="O17" s="1" t="s">
        <v>39</v>
      </c>
      <c r="P17" s="1" t="s">
        <v>39</v>
      </c>
      <c r="Q17" s="1" t="str">
        <f t="shared" si="8"/>
        <v>WO</v>
      </c>
      <c r="R17" s="1" t="s">
        <v>39</v>
      </c>
      <c r="S17" s="1" t="s">
        <v>39</v>
      </c>
      <c r="T17" s="1" t="s">
        <v>39</v>
      </c>
      <c r="U17" s="1" t="s">
        <v>39</v>
      </c>
      <c r="V17" s="1" t="s">
        <v>40</v>
      </c>
      <c r="W17" s="1" t="s">
        <v>39</v>
      </c>
      <c r="X17" s="1" t="str">
        <f t="shared" si="8"/>
        <v>WO</v>
      </c>
      <c r="Y17" s="1" t="s">
        <v>39</v>
      </c>
      <c r="Z17" s="1" t="s">
        <v>39</v>
      </c>
      <c r="AA17" s="1" t="s">
        <v>39</v>
      </c>
      <c r="AB17" s="1" t="s">
        <v>39</v>
      </c>
      <c r="AC17" s="1" t="s">
        <v>39</v>
      </c>
      <c r="AD17" s="1" t="s">
        <v>39</v>
      </c>
      <c r="AE17" s="1" t="str">
        <f t="shared" ref="AE17:AL17" si="10">IF(AE$7 = "Sun","WO","")</f>
        <v>WO</v>
      </c>
      <c r="AF17" s="1" t="s">
        <v>39</v>
      </c>
      <c r="AG17" s="1" t="s">
        <v>39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tr">
        <f t="shared" si="10"/>
        <v>WO</v>
      </c>
      <c r="AM17" s="1" t="s">
        <v>39</v>
      </c>
      <c r="AN17" s="1" t="s">
        <v>39</v>
      </c>
      <c r="AO17" s="1" t="s">
        <v>39</v>
      </c>
      <c r="AP17" s="16" t="s">
        <v>39</v>
      </c>
      <c r="AQ17" s="33"/>
      <c r="AR17" s="35"/>
      <c r="AS17" s="4">
        <v>10</v>
      </c>
      <c r="AT17" s="4">
        <v>1010</v>
      </c>
      <c r="AU17" s="4" t="str">
        <f t="shared" si="2"/>
        <v>July</v>
      </c>
      <c r="AV17" s="4" t="s">
        <v>12</v>
      </c>
      <c r="AW17" s="15">
        <f t="shared" si="3"/>
        <v>26</v>
      </c>
      <c r="AX17" s="1">
        <f t="shared" si="4"/>
        <v>0</v>
      </c>
      <c r="AY17" s="1">
        <f t="shared" si="5"/>
        <v>1</v>
      </c>
      <c r="AZ17" s="1">
        <f t="shared" si="6"/>
        <v>4</v>
      </c>
      <c r="BA17" s="25">
        <f t="shared" si="7"/>
        <v>31</v>
      </c>
      <c r="BB17" s="25">
        <f>Julreport[[#This Row],[Days]]-Julreport[[#This Row],[Absent]]</f>
        <v>31</v>
      </c>
      <c r="BC17" s="26">
        <v>45000</v>
      </c>
      <c r="BD17" s="26">
        <f>Julreport[[#This Row],[Salary]]/Julreport[[#This Row],[Days]]</f>
        <v>1451.6129032258063</v>
      </c>
      <c r="BE17" s="26">
        <f>Julreport[[#This Row],[Per Day Salary]]*Julreport[[#This Row],[Absent]]</f>
        <v>0</v>
      </c>
      <c r="BF17" s="26">
        <f>Julreport[[#This Row],[Salary]]-Julreport[[#This Row],[Deduction]]</f>
        <v>45000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9"/>
        <v>4</v>
      </c>
      <c r="L18" s="1" t="s">
        <v>39</v>
      </c>
      <c r="M18" s="1" t="s">
        <v>39</v>
      </c>
      <c r="N18" s="1" t="s">
        <v>39</v>
      </c>
      <c r="O18" s="1" t="s">
        <v>39</v>
      </c>
      <c r="P18" s="1" t="s">
        <v>39</v>
      </c>
      <c r="Q18" s="1" t="str">
        <f t="shared" ref="Q18:X28" si="11">IF(Q$7 = "Sun","WO","")</f>
        <v>WO</v>
      </c>
      <c r="R18" s="1" t="s">
        <v>39</v>
      </c>
      <c r="S18" s="1" t="s">
        <v>39</v>
      </c>
      <c r="T18" s="1" t="s">
        <v>39</v>
      </c>
      <c r="U18" s="1" t="s">
        <v>39</v>
      </c>
      <c r="V18" s="1" t="s">
        <v>40</v>
      </c>
      <c r="W18" s="1" t="s">
        <v>39</v>
      </c>
      <c r="X18" s="1" t="str">
        <f t="shared" si="11"/>
        <v>WO</v>
      </c>
      <c r="Y18" s="1" t="s">
        <v>39</v>
      </c>
      <c r="Z18" s="1" t="s">
        <v>39</v>
      </c>
      <c r="AA18" s="1" t="s">
        <v>39</v>
      </c>
      <c r="AB18" s="1" t="s">
        <v>39</v>
      </c>
      <c r="AC18" s="1" t="s">
        <v>39</v>
      </c>
      <c r="AD18" s="1" t="s">
        <v>39</v>
      </c>
      <c r="AE18" s="1" t="str">
        <f t="shared" ref="AE18:AL28" si="12">IF(AE$7 = "Sun","WO","")</f>
        <v>WO</v>
      </c>
      <c r="AF18" s="1" t="s">
        <v>39</v>
      </c>
      <c r="AG18" s="1" t="s">
        <v>39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tr">
        <f t="shared" si="12"/>
        <v>WO</v>
      </c>
      <c r="AM18" s="1" t="s">
        <v>39</v>
      </c>
      <c r="AN18" s="1" t="s">
        <v>39</v>
      </c>
      <c r="AO18" s="1" t="s">
        <v>39</v>
      </c>
      <c r="AP18" s="16" t="s">
        <v>39</v>
      </c>
      <c r="AQ18" s="33"/>
      <c r="AR18" s="35"/>
      <c r="AS18" s="4">
        <v>11</v>
      </c>
      <c r="AT18" s="4">
        <v>1011</v>
      </c>
      <c r="AU18" s="4" t="str">
        <f t="shared" si="2"/>
        <v>July</v>
      </c>
      <c r="AV18" s="4" t="s">
        <v>13</v>
      </c>
      <c r="AW18" s="15">
        <f t="shared" si="3"/>
        <v>25</v>
      </c>
      <c r="AX18" s="1">
        <f t="shared" si="4"/>
        <v>1</v>
      </c>
      <c r="AY18" s="1">
        <f t="shared" si="5"/>
        <v>1</v>
      </c>
      <c r="AZ18" s="1">
        <f t="shared" si="6"/>
        <v>4</v>
      </c>
      <c r="BA18" s="25">
        <f t="shared" si="7"/>
        <v>31</v>
      </c>
      <c r="BB18" s="25">
        <f>Julreport[[#This Row],[Days]]-Julreport[[#This Row],[Absent]]</f>
        <v>30</v>
      </c>
      <c r="BC18" s="26">
        <v>48000</v>
      </c>
      <c r="BD18" s="26">
        <f>Julreport[[#This Row],[Salary]]/Julreport[[#This Row],[Days]]</f>
        <v>1548.3870967741937</v>
      </c>
      <c r="BE18" s="26">
        <f>Julreport[[#This Row],[Per Day Salary]]*Julreport[[#This Row],[Absent]]</f>
        <v>1548.3870967741937</v>
      </c>
      <c r="BF18" s="26">
        <f>Julreport[[#This Row],[Salary]]-Julreport[[#This Row],[Deduction]]</f>
        <v>46451.612903225803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9"/>
        <v>4</v>
      </c>
      <c r="L19" s="1" t="s">
        <v>41</v>
      </c>
      <c r="M19" s="1" t="s">
        <v>39</v>
      </c>
      <c r="N19" s="1" t="s">
        <v>39</v>
      </c>
      <c r="O19" s="1" t="s">
        <v>39</v>
      </c>
      <c r="P19" s="1" t="s">
        <v>39</v>
      </c>
      <c r="Q19" s="1" t="str">
        <f t="shared" si="11"/>
        <v>WO</v>
      </c>
      <c r="R19" s="1" t="s">
        <v>39</v>
      </c>
      <c r="S19" s="1" t="s">
        <v>39</v>
      </c>
      <c r="T19" s="1" t="s">
        <v>39</v>
      </c>
      <c r="U19" s="1" t="s">
        <v>39</v>
      </c>
      <c r="V19" s="1" t="s">
        <v>40</v>
      </c>
      <c r="W19" s="1" t="s">
        <v>39</v>
      </c>
      <c r="X19" s="1" t="str">
        <f t="shared" si="11"/>
        <v>WO</v>
      </c>
      <c r="Y19" s="1" t="s">
        <v>39</v>
      </c>
      <c r="Z19" s="1" t="s">
        <v>39</v>
      </c>
      <c r="AA19" s="1" t="s">
        <v>39</v>
      </c>
      <c r="AB19" s="1" t="s">
        <v>39</v>
      </c>
      <c r="AC19" s="1" t="s">
        <v>39</v>
      </c>
      <c r="AD19" s="1" t="s">
        <v>39</v>
      </c>
      <c r="AE19" s="1" t="str">
        <f t="shared" si="12"/>
        <v>WO</v>
      </c>
      <c r="AF19" s="1" t="s">
        <v>39</v>
      </c>
      <c r="AG19" s="1" t="s">
        <v>39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tr">
        <f t="shared" si="12"/>
        <v>WO</v>
      </c>
      <c r="AM19" s="1" t="s">
        <v>39</v>
      </c>
      <c r="AN19" s="1" t="s">
        <v>39</v>
      </c>
      <c r="AO19" s="1" t="s">
        <v>39</v>
      </c>
      <c r="AP19" s="16" t="s">
        <v>39</v>
      </c>
      <c r="AQ19" s="33"/>
      <c r="AR19" s="35"/>
      <c r="AS19" s="4">
        <v>12</v>
      </c>
      <c r="AT19" s="4">
        <v>1012</v>
      </c>
      <c r="AU19" s="4" t="str">
        <f t="shared" si="2"/>
        <v>July</v>
      </c>
      <c r="AV19" s="4" t="s">
        <v>14</v>
      </c>
      <c r="AW19" s="15">
        <f t="shared" si="3"/>
        <v>26</v>
      </c>
      <c r="AX19" s="1">
        <f t="shared" si="4"/>
        <v>0</v>
      </c>
      <c r="AY19" s="1">
        <f t="shared" si="5"/>
        <v>1</v>
      </c>
      <c r="AZ19" s="1">
        <f t="shared" si="6"/>
        <v>4</v>
      </c>
      <c r="BA19" s="25">
        <f t="shared" si="7"/>
        <v>31</v>
      </c>
      <c r="BB19" s="25">
        <f>Julreport[[#This Row],[Days]]-Julreport[[#This Row],[Absent]]</f>
        <v>31</v>
      </c>
      <c r="BC19" s="26">
        <v>52000</v>
      </c>
      <c r="BD19" s="26">
        <f>Julreport[[#This Row],[Salary]]/Julreport[[#This Row],[Days]]</f>
        <v>1677.4193548387098</v>
      </c>
      <c r="BE19" s="26">
        <f>Julreport[[#This Row],[Per Day Salary]]*Julreport[[#This Row],[Absent]]</f>
        <v>0</v>
      </c>
      <c r="BF19" s="26">
        <f>Julreport[[#This Row],[Salary]]-Julreport[[#This Row],[Deduction]]</f>
        <v>52000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9"/>
        <v>4</v>
      </c>
      <c r="L20" s="1" t="s">
        <v>39</v>
      </c>
      <c r="M20" s="1" t="s">
        <v>39</v>
      </c>
      <c r="N20" s="1" t="s">
        <v>39</v>
      </c>
      <c r="O20" s="1" t="s">
        <v>39</v>
      </c>
      <c r="P20" s="1" t="s">
        <v>39</v>
      </c>
      <c r="Q20" s="1" t="str">
        <f t="shared" si="11"/>
        <v>WO</v>
      </c>
      <c r="R20" s="1" t="s">
        <v>39</v>
      </c>
      <c r="S20" s="1" t="s">
        <v>39</v>
      </c>
      <c r="T20" s="1" t="s">
        <v>39</v>
      </c>
      <c r="U20" s="1" t="s">
        <v>39</v>
      </c>
      <c r="V20" s="1" t="s">
        <v>40</v>
      </c>
      <c r="W20" s="1" t="s">
        <v>39</v>
      </c>
      <c r="X20" s="1" t="str">
        <f t="shared" si="11"/>
        <v>WO</v>
      </c>
      <c r="Y20" s="1" t="s">
        <v>39</v>
      </c>
      <c r="Z20" s="1" t="s">
        <v>39</v>
      </c>
      <c r="AA20" s="1" t="s">
        <v>39</v>
      </c>
      <c r="AB20" s="1" t="s">
        <v>39</v>
      </c>
      <c r="AC20" s="1" t="s">
        <v>39</v>
      </c>
      <c r="AD20" s="1" t="s">
        <v>39</v>
      </c>
      <c r="AE20" s="1" t="str">
        <f t="shared" si="12"/>
        <v>WO</v>
      </c>
      <c r="AF20" s="1" t="s">
        <v>39</v>
      </c>
      <c r="AG20" s="1" t="s">
        <v>39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tr">
        <f t="shared" si="12"/>
        <v>WO</v>
      </c>
      <c r="AM20" s="1" t="s">
        <v>39</v>
      </c>
      <c r="AN20" s="1" t="s">
        <v>39</v>
      </c>
      <c r="AO20" s="1" t="s">
        <v>39</v>
      </c>
      <c r="AP20" s="16" t="s">
        <v>39</v>
      </c>
      <c r="AQ20" s="33"/>
      <c r="AR20" s="35"/>
      <c r="AS20" s="4">
        <v>13</v>
      </c>
      <c r="AT20" s="4">
        <v>1013</v>
      </c>
      <c r="AU20" s="4" t="str">
        <f t="shared" si="2"/>
        <v>July</v>
      </c>
      <c r="AV20" s="4" t="s">
        <v>15</v>
      </c>
      <c r="AW20" s="15">
        <f t="shared" si="3"/>
        <v>26</v>
      </c>
      <c r="AX20" s="1">
        <f t="shared" si="4"/>
        <v>0</v>
      </c>
      <c r="AY20" s="1">
        <f t="shared" si="5"/>
        <v>1</v>
      </c>
      <c r="AZ20" s="1">
        <f t="shared" si="6"/>
        <v>4</v>
      </c>
      <c r="BA20" s="25">
        <f t="shared" si="7"/>
        <v>31</v>
      </c>
      <c r="BB20" s="25">
        <f>Julreport[[#This Row],[Days]]-Julreport[[#This Row],[Absent]]</f>
        <v>31</v>
      </c>
      <c r="BC20" s="26">
        <v>42000</v>
      </c>
      <c r="BD20" s="26">
        <f>Julreport[[#This Row],[Salary]]/Julreport[[#This Row],[Days]]</f>
        <v>1354.8387096774193</v>
      </c>
      <c r="BE20" s="26">
        <f>Julreport[[#This Row],[Per Day Salary]]*Julreport[[#This Row],[Absent]]</f>
        <v>0</v>
      </c>
      <c r="BF20" s="26">
        <f>Julreport[[#This Row],[Salary]]-Julreport[[#This Row],[Deduction]]</f>
        <v>42000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9"/>
        <v>4</v>
      </c>
      <c r="L21" s="1" t="s">
        <v>39</v>
      </c>
      <c r="M21" s="1" t="s">
        <v>39</v>
      </c>
      <c r="N21" s="1" t="s">
        <v>39</v>
      </c>
      <c r="O21" s="1" t="s">
        <v>39</v>
      </c>
      <c r="P21" s="1" t="s">
        <v>39</v>
      </c>
      <c r="Q21" s="1" t="str">
        <f t="shared" si="11"/>
        <v>WO</v>
      </c>
      <c r="R21" s="1" t="s">
        <v>39</v>
      </c>
      <c r="S21" s="1" t="s">
        <v>39</v>
      </c>
      <c r="T21" s="1" t="s">
        <v>39</v>
      </c>
      <c r="U21" s="1" t="s">
        <v>39</v>
      </c>
      <c r="V21" s="1" t="s">
        <v>40</v>
      </c>
      <c r="W21" s="1" t="s">
        <v>39</v>
      </c>
      <c r="X21" s="1" t="str">
        <f t="shared" si="11"/>
        <v>WO</v>
      </c>
      <c r="Y21" s="1" t="s">
        <v>39</v>
      </c>
      <c r="Z21" s="1" t="s">
        <v>39</v>
      </c>
      <c r="AA21" s="1" t="s">
        <v>39</v>
      </c>
      <c r="AB21" s="1" t="s">
        <v>39</v>
      </c>
      <c r="AC21" s="1" t="s">
        <v>39</v>
      </c>
      <c r="AD21" s="1" t="s">
        <v>39</v>
      </c>
      <c r="AE21" s="1" t="str">
        <f t="shared" si="12"/>
        <v>WO</v>
      </c>
      <c r="AF21" s="1" t="s">
        <v>39</v>
      </c>
      <c r="AG21" s="1" t="s">
        <v>39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tr">
        <f t="shared" si="12"/>
        <v>WO</v>
      </c>
      <c r="AM21" s="1" t="s">
        <v>39</v>
      </c>
      <c r="AN21" s="1" t="s">
        <v>39</v>
      </c>
      <c r="AO21" s="1" t="s">
        <v>39</v>
      </c>
      <c r="AP21" s="16" t="s">
        <v>39</v>
      </c>
      <c r="AQ21" s="33"/>
      <c r="AR21" s="35"/>
      <c r="AS21" s="4">
        <v>14</v>
      </c>
      <c r="AT21" s="4">
        <v>1014</v>
      </c>
      <c r="AU21" s="4" t="str">
        <f t="shared" si="2"/>
        <v>July</v>
      </c>
      <c r="AV21" s="4" t="s">
        <v>16</v>
      </c>
      <c r="AW21" s="15">
        <f t="shared" si="3"/>
        <v>26</v>
      </c>
      <c r="AX21" s="1">
        <f t="shared" si="4"/>
        <v>0</v>
      </c>
      <c r="AY21" s="1">
        <f t="shared" si="5"/>
        <v>1</v>
      </c>
      <c r="AZ21" s="1">
        <f t="shared" si="6"/>
        <v>4</v>
      </c>
      <c r="BA21" s="25">
        <f t="shared" si="7"/>
        <v>31</v>
      </c>
      <c r="BB21" s="25">
        <f>Julreport[[#This Row],[Days]]-Julreport[[#This Row],[Absent]]</f>
        <v>31</v>
      </c>
      <c r="BC21" s="26">
        <v>15000</v>
      </c>
      <c r="BD21" s="26">
        <f>Julreport[[#This Row],[Salary]]/Julreport[[#This Row],[Days]]</f>
        <v>483.87096774193549</v>
      </c>
      <c r="BE21" s="26">
        <f>Julreport[[#This Row],[Per Day Salary]]*Julreport[[#This Row],[Absent]]</f>
        <v>0</v>
      </c>
      <c r="BF21" s="26">
        <f>Julreport[[#This Row],[Salary]]-Julreport[[#This Row],[Deduction]]</f>
        <v>15000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9"/>
        <v>4</v>
      </c>
      <c r="L22" s="1" t="s">
        <v>39</v>
      </c>
      <c r="M22" s="1" t="s">
        <v>39</v>
      </c>
      <c r="N22" s="1" t="s">
        <v>39</v>
      </c>
      <c r="O22" s="1" t="s">
        <v>39</v>
      </c>
      <c r="P22" s="1" t="s">
        <v>39</v>
      </c>
      <c r="Q22" s="1" t="str">
        <f t="shared" si="11"/>
        <v>WO</v>
      </c>
      <c r="R22" s="1" t="s">
        <v>39</v>
      </c>
      <c r="S22" s="1" t="s">
        <v>39</v>
      </c>
      <c r="T22" s="1" t="s">
        <v>39</v>
      </c>
      <c r="U22" s="1" t="s">
        <v>39</v>
      </c>
      <c r="V22" s="1" t="s">
        <v>40</v>
      </c>
      <c r="W22" s="1" t="s">
        <v>39</v>
      </c>
      <c r="X22" s="1" t="str">
        <f t="shared" si="11"/>
        <v>WO</v>
      </c>
      <c r="Y22" s="1" t="s">
        <v>39</v>
      </c>
      <c r="Z22" s="1" t="s">
        <v>39</v>
      </c>
      <c r="AA22" s="1" t="s">
        <v>39</v>
      </c>
      <c r="AB22" s="1" t="s">
        <v>39</v>
      </c>
      <c r="AC22" s="1" t="s">
        <v>39</v>
      </c>
      <c r="AD22" s="1" t="s">
        <v>39</v>
      </c>
      <c r="AE22" s="1" t="str">
        <f t="shared" si="12"/>
        <v>WO</v>
      </c>
      <c r="AF22" s="1" t="s">
        <v>39</v>
      </c>
      <c r="AG22" s="1" t="s">
        <v>39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tr">
        <f t="shared" si="12"/>
        <v>WO</v>
      </c>
      <c r="AM22" s="1" t="s">
        <v>39</v>
      </c>
      <c r="AN22" s="1" t="s">
        <v>39</v>
      </c>
      <c r="AO22" s="1" t="s">
        <v>39</v>
      </c>
      <c r="AP22" s="16" t="s">
        <v>39</v>
      </c>
      <c r="AQ22" s="33"/>
      <c r="AR22" s="35"/>
      <c r="AS22" s="4">
        <v>15</v>
      </c>
      <c r="AT22" s="4">
        <v>1015</v>
      </c>
      <c r="AU22" s="4" t="str">
        <f t="shared" si="2"/>
        <v>July</v>
      </c>
      <c r="AV22" s="4" t="s">
        <v>17</v>
      </c>
      <c r="AW22" s="15">
        <f t="shared" si="3"/>
        <v>26</v>
      </c>
      <c r="AX22" s="1">
        <f t="shared" si="4"/>
        <v>0</v>
      </c>
      <c r="AY22" s="1">
        <f t="shared" si="5"/>
        <v>1</v>
      </c>
      <c r="AZ22" s="1">
        <f t="shared" si="6"/>
        <v>4</v>
      </c>
      <c r="BA22" s="25">
        <f t="shared" si="7"/>
        <v>31</v>
      </c>
      <c r="BB22" s="25">
        <f>Julreport[[#This Row],[Days]]-Julreport[[#This Row],[Absent]]</f>
        <v>31</v>
      </c>
      <c r="BC22" s="26">
        <v>46000</v>
      </c>
      <c r="BD22" s="26">
        <f>Julreport[[#This Row],[Salary]]/Julreport[[#This Row],[Days]]</f>
        <v>1483.8709677419354</v>
      </c>
      <c r="BE22" s="26">
        <f>Julreport[[#This Row],[Per Day Salary]]*Julreport[[#This Row],[Absent]]</f>
        <v>0</v>
      </c>
      <c r="BF22" s="26">
        <f>Julreport[[#This Row],[Salary]]-Julreport[[#This Row],[Deduction]]</f>
        <v>46000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9"/>
        <v>4</v>
      </c>
      <c r="L23" s="1" t="s">
        <v>39</v>
      </c>
      <c r="M23" s="1" t="s">
        <v>39</v>
      </c>
      <c r="N23" s="1" t="s">
        <v>39</v>
      </c>
      <c r="O23" s="1" t="s">
        <v>39</v>
      </c>
      <c r="P23" s="1" t="s">
        <v>39</v>
      </c>
      <c r="Q23" s="1" t="str">
        <f t="shared" si="11"/>
        <v>WO</v>
      </c>
      <c r="R23" s="1" t="s">
        <v>39</v>
      </c>
      <c r="S23" s="1" t="s">
        <v>39</v>
      </c>
      <c r="T23" s="1" t="s">
        <v>39</v>
      </c>
      <c r="U23" s="1" t="s">
        <v>39</v>
      </c>
      <c r="V23" s="1" t="s">
        <v>40</v>
      </c>
      <c r="W23" s="1" t="s">
        <v>39</v>
      </c>
      <c r="X23" s="1" t="str">
        <f t="shared" si="11"/>
        <v>WO</v>
      </c>
      <c r="Y23" s="1" t="s">
        <v>39</v>
      </c>
      <c r="Z23" s="1" t="s">
        <v>39</v>
      </c>
      <c r="AA23" s="1" t="s">
        <v>39</v>
      </c>
      <c r="AB23" s="1" t="s">
        <v>39</v>
      </c>
      <c r="AC23" s="1" t="s">
        <v>39</v>
      </c>
      <c r="AD23" s="1" t="s">
        <v>39</v>
      </c>
      <c r="AE23" s="1" t="str">
        <f t="shared" si="12"/>
        <v>WO</v>
      </c>
      <c r="AF23" s="1" t="s">
        <v>39</v>
      </c>
      <c r="AG23" s="1" t="s">
        <v>39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tr">
        <f t="shared" si="12"/>
        <v>WO</v>
      </c>
      <c r="AM23" s="1" t="s">
        <v>39</v>
      </c>
      <c r="AN23" s="1" t="s">
        <v>39</v>
      </c>
      <c r="AO23" s="1" t="s">
        <v>39</v>
      </c>
      <c r="AP23" s="16" t="s">
        <v>39</v>
      </c>
      <c r="AQ23" s="33"/>
      <c r="AR23" s="35"/>
      <c r="AS23" s="4">
        <v>16</v>
      </c>
      <c r="AT23" s="4">
        <v>1016</v>
      </c>
      <c r="AU23" s="4" t="str">
        <f t="shared" si="2"/>
        <v>July</v>
      </c>
      <c r="AV23" s="4" t="s">
        <v>18</v>
      </c>
      <c r="AW23" s="15">
        <f t="shared" si="3"/>
        <v>26</v>
      </c>
      <c r="AX23" s="1">
        <f t="shared" si="4"/>
        <v>0</v>
      </c>
      <c r="AY23" s="1">
        <f t="shared" si="5"/>
        <v>1</v>
      </c>
      <c r="AZ23" s="1">
        <f t="shared" si="6"/>
        <v>4</v>
      </c>
      <c r="BA23" s="25">
        <f t="shared" si="7"/>
        <v>31</v>
      </c>
      <c r="BB23" s="25">
        <f>Julreport[[#This Row],[Days]]-Julreport[[#This Row],[Absent]]</f>
        <v>31</v>
      </c>
      <c r="BC23" s="26">
        <v>52000</v>
      </c>
      <c r="BD23" s="26">
        <f>Julreport[[#This Row],[Salary]]/Julreport[[#This Row],[Days]]</f>
        <v>1677.4193548387098</v>
      </c>
      <c r="BE23" s="26">
        <f>Julreport[[#This Row],[Per Day Salary]]*Julreport[[#This Row],[Absent]]</f>
        <v>0</v>
      </c>
      <c r="BF23" s="26">
        <f>Julreport[[#This Row],[Salary]]-Julreport[[#This Row],[Deduction]]</f>
        <v>52000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9"/>
        <v>4</v>
      </c>
      <c r="L24" s="1" t="s">
        <v>39</v>
      </c>
      <c r="M24" s="1" t="s">
        <v>39</v>
      </c>
      <c r="N24" s="1" t="s">
        <v>39</v>
      </c>
      <c r="O24" s="1" t="s">
        <v>39</v>
      </c>
      <c r="P24" s="1" t="s">
        <v>39</v>
      </c>
      <c r="Q24" s="1" t="str">
        <f t="shared" si="11"/>
        <v>WO</v>
      </c>
      <c r="R24" s="1" t="s">
        <v>39</v>
      </c>
      <c r="S24" s="1" t="s">
        <v>39</v>
      </c>
      <c r="T24" s="1" t="s">
        <v>39</v>
      </c>
      <c r="U24" s="1" t="s">
        <v>39</v>
      </c>
      <c r="V24" s="1" t="s">
        <v>40</v>
      </c>
      <c r="W24" s="1" t="s">
        <v>39</v>
      </c>
      <c r="X24" s="1" t="str">
        <f t="shared" si="11"/>
        <v>WO</v>
      </c>
      <c r="Y24" s="1" t="s">
        <v>39</v>
      </c>
      <c r="Z24" s="1" t="s">
        <v>39</v>
      </c>
      <c r="AA24" s="1" t="s">
        <v>39</v>
      </c>
      <c r="AB24" s="1" t="s">
        <v>39</v>
      </c>
      <c r="AC24" s="1" t="s">
        <v>39</v>
      </c>
      <c r="AD24" s="1" t="s">
        <v>39</v>
      </c>
      <c r="AE24" s="1" t="str">
        <f t="shared" si="12"/>
        <v>WO</v>
      </c>
      <c r="AF24" s="1" t="s">
        <v>39</v>
      </c>
      <c r="AG24" s="1" t="s">
        <v>39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tr">
        <f t="shared" si="12"/>
        <v>WO</v>
      </c>
      <c r="AM24" s="1" t="s">
        <v>39</v>
      </c>
      <c r="AN24" s="1" t="s">
        <v>39</v>
      </c>
      <c r="AO24" s="1" t="s">
        <v>39</v>
      </c>
      <c r="AP24" s="16" t="s">
        <v>39</v>
      </c>
      <c r="AQ24" s="33"/>
      <c r="AR24" s="35"/>
      <c r="AS24" s="4">
        <v>17</v>
      </c>
      <c r="AT24" s="4">
        <v>1017</v>
      </c>
      <c r="AU24" s="4" t="str">
        <f t="shared" si="2"/>
        <v>July</v>
      </c>
      <c r="AV24" s="4" t="s">
        <v>19</v>
      </c>
      <c r="AW24" s="15">
        <f t="shared" si="3"/>
        <v>25</v>
      </c>
      <c r="AX24" s="1">
        <f t="shared" si="4"/>
        <v>1</v>
      </c>
      <c r="AY24" s="1">
        <f t="shared" si="5"/>
        <v>1</v>
      </c>
      <c r="AZ24" s="1">
        <f t="shared" si="6"/>
        <v>4</v>
      </c>
      <c r="BA24" s="25">
        <f t="shared" si="7"/>
        <v>31</v>
      </c>
      <c r="BB24" s="25">
        <f>Julreport[[#This Row],[Days]]-Julreport[[#This Row],[Absent]]</f>
        <v>30</v>
      </c>
      <c r="BC24" s="26">
        <v>42000</v>
      </c>
      <c r="BD24" s="26">
        <f>Julreport[[#This Row],[Salary]]/Julreport[[#This Row],[Days]]</f>
        <v>1354.8387096774193</v>
      </c>
      <c r="BE24" s="26">
        <f>Julreport[[#This Row],[Per Day Salary]]*Julreport[[#This Row],[Absent]]</f>
        <v>1354.8387096774193</v>
      </c>
      <c r="BF24" s="26">
        <f>Julreport[[#This Row],[Salary]]-Julreport[[#This Row],[Deduction]]</f>
        <v>40645.161290322583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9"/>
        <v>4</v>
      </c>
      <c r="L25" s="1" t="s">
        <v>39</v>
      </c>
      <c r="M25" s="1" t="s">
        <v>39</v>
      </c>
      <c r="N25" s="1" t="s">
        <v>39</v>
      </c>
      <c r="O25" s="1" t="s">
        <v>39</v>
      </c>
      <c r="P25" s="1" t="s">
        <v>39</v>
      </c>
      <c r="Q25" s="1" t="str">
        <f t="shared" si="11"/>
        <v>WO</v>
      </c>
      <c r="R25" s="1" t="s">
        <v>39</v>
      </c>
      <c r="S25" s="1" t="s">
        <v>39</v>
      </c>
      <c r="T25" s="1" t="s">
        <v>39</v>
      </c>
      <c r="U25" s="1" t="s">
        <v>39</v>
      </c>
      <c r="V25" s="1" t="s">
        <v>40</v>
      </c>
      <c r="W25" s="1" t="s">
        <v>39</v>
      </c>
      <c r="X25" s="1" t="str">
        <f t="shared" si="11"/>
        <v>WO</v>
      </c>
      <c r="Y25" s="1" t="s">
        <v>39</v>
      </c>
      <c r="Z25" s="1" t="s">
        <v>39</v>
      </c>
      <c r="AA25" s="1" t="s">
        <v>39</v>
      </c>
      <c r="AB25" s="1" t="s">
        <v>39</v>
      </c>
      <c r="AC25" s="1" t="s">
        <v>39</v>
      </c>
      <c r="AD25" s="1" t="s">
        <v>39</v>
      </c>
      <c r="AE25" s="1" t="str">
        <f t="shared" si="12"/>
        <v>WO</v>
      </c>
      <c r="AF25" s="1" t="s">
        <v>39</v>
      </c>
      <c r="AG25" s="1" t="s">
        <v>39</v>
      </c>
      <c r="AH25" s="1" t="s">
        <v>39</v>
      </c>
      <c r="AI25" s="1" t="s">
        <v>41</v>
      </c>
      <c r="AJ25" s="1" t="s">
        <v>39</v>
      </c>
      <c r="AK25" s="1" t="s">
        <v>39</v>
      </c>
      <c r="AL25" s="1" t="str">
        <f t="shared" si="12"/>
        <v>WO</v>
      </c>
      <c r="AM25" s="1" t="s">
        <v>39</v>
      </c>
      <c r="AN25" s="1" t="s">
        <v>39</v>
      </c>
      <c r="AO25" s="1" t="s">
        <v>39</v>
      </c>
      <c r="AP25" s="16" t="s">
        <v>39</v>
      </c>
      <c r="AQ25" s="33"/>
      <c r="AR25" s="35"/>
      <c r="AS25" s="4">
        <v>18</v>
      </c>
      <c r="AT25" s="4">
        <v>1018</v>
      </c>
      <c r="AU25" s="4" t="str">
        <f t="shared" si="2"/>
        <v>July</v>
      </c>
      <c r="AV25" s="4" t="s">
        <v>20</v>
      </c>
      <c r="AW25" s="15">
        <f t="shared" si="3"/>
        <v>26</v>
      </c>
      <c r="AX25" s="1">
        <f t="shared" si="4"/>
        <v>0</v>
      </c>
      <c r="AY25" s="1">
        <f t="shared" si="5"/>
        <v>1</v>
      </c>
      <c r="AZ25" s="1">
        <f t="shared" si="6"/>
        <v>4</v>
      </c>
      <c r="BA25" s="25">
        <f t="shared" si="7"/>
        <v>31</v>
      </c>
      <c r="BB25" s="25">
        <f>Julreport[[#This Row],[Days]]-Julreport[[#This Row],[Absent]]</f>
        <v>31</v>
      </c>
      <c r="BC25" s="26">
        <v>62000</v>
      </c>
      <c r="BD25" s="26">
        <f>Julreport[[#This Row],[Salary]]/Julreport[[#This Row],[Days]]</f>
        <v>2000</v>
      </c>
      <c r="BE25" s="26">
        <f>Julreport[[#This Row],[Per Day Salary]]*Julreport[[#This Row],[Absent]]</f>
        <v>0</v>
      </c>
      <c r="BF25" s="26">
        <f>Julreport[[#This Row],[Salary]]-Julreport[[#This Row],[Deduction]]</f>
        <v>62000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9"/>
        <v>4</v>
      </c>
      <c r="L26" s="1" t="s">
        <v>39</v>
      </c>
      <c r="M26" s="1" t="s">
        <v>39</v>
      </c>
      <c r="N26" s="1" t="s">
        <v>39</v>
      </c>
      <c r="O26" s="1" t="s">
        <v>39</v>
      </c>
      <c r="P26" s="1" t="s">
        <v>39</v>
      </c>
      <c r="Q26" s="1" t="str">
        <f t="shared" si="11"/>
        <v>WO</v>
      </c>
      <c r="R26" s="1" t="s">
        <v>39</v>
      </c>
      <c r="S26" s="1" t="s">
        <v>39</v>
      </c>
      <c r="T26" s="1" t="s">
        <v>39</v>
      </c>
      <c r="U26" s="1" t="s">
        <v>39</v>
      </c>
      <c r="V26" s="1" t="s">
        <v>40</v>
      </c>
      <c r="W26" s="1" t="s">
        <v>39</v>
      </c>
      <c r="X26" s="1" t="str">
        <f t="shared" si="11"/>
        <v>WO</v>
      </c>
      <c r="Y26" s="1" t="s">
        <v>39</v>
      </c>
      <c r="Z26" s="1" t="s">
        <v>39</v>
      </c>
      <c r="AA26" s="1" t="s">
        <v>39</v>
      </c>
      <c r="AB26" s="1" t="s">
        <v>39</v>
      </c>
      <c r="AC26" s="1" t="s">
        <v>39</v>
      </c>
      <c r="AD26" s="1" t="s">
        <v>39</v>
      </c>
      <c r="AE26" s="1" t="str">
        <f t="shared" si="12"/>
        <v>WO</v>
      </c>
      <c r="AF26" s="1" t="s">
        <v>39</v>
      </c>
      <c r="AG26" s="1" t="s">
        <v>39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tr">
        <f t="shared" si="12"/>
        <v>WO</v>
      </c>
      <c r="AM26" s="1" t="s">
        <v>39</v>
      </c>
      <c r="AN26" s="1" t="s">
        <v>39</v>
      </c>
      <c r="AO26" s="1" t="s">
        <v>39</v>
      </c>
      <c r="AP26" s="16" t="s">
        <v>39</v>
      </c>
      <c r="AQ26" s="33"/>
      <c r="AR26" s="35"/>
      <c r="AS26" s="4">
        <v>19</v>
      </c>
      <c r="AT26" s="4">
        <v>1019</v>
      </c>
      <c r="AU26" s="4" t="str">
        <f t="shared" si="2"/>
        <v>July</v>
      </c>
      <c r="AV26" s="4" t="s">
        <v>21</v>
      </c>
      <c r="AW26" s="15">
        <f t="shared" si="3"/>
        <v>26</v>
      </c>
      <c r="AX26" s="1">
        <f t="shared" si="4"/>
        <v>0</v>
      </c>
      <c r="AY26" s="1">
        <f t="shared" si="5"/>
        <v>1</v>
      </c>
      <c r="AZ26" s="1">
        <f t="shared" si="6"/>
        <v>4</v>
      </c>
      <c r="BA26" s="25">
        <f t="shared" si="7"/>
        <v>31</v>
      </c>
      <c r="BB26" s="25">
        <f>Julreport[[#This Row],[Days]]-Julreport[[#This Row],[Absent]]</f>
        <v>31</v>
      </c>
      <c r="BC26" s="26">
        <v>41000</v>
      </c>
      <c r="BD26" s="26">
        <f>Julreport[[#This Row],[Salary]]/Julreport[[#This Row],[Days]]</f>
        <v>1322.5806451612902</v>
      </c>
      <c r="BE26" s="26">
        <f>Julreport[[#This Row],[Per Day Salary]]*Julreport[[#This Row],[Absent]]</f>
        <v>0</v>
      </c>
      <c r="BF26" s="26">
        <f>Julreport[[#This Row],[Salary]]-Julreport[[#This Row],[Deduction]]</f>
        <v>41000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9"/>
        <v>4</v>
      </c>
      <c r="L27" s="1" t="s">
        <v>39</v>
      </c>
      <c r="M27" s="1" t="s">
        <v>39</v>
      </c>
      <c r="N27" s="1" t="s">
        <v>39</v>
      </c>
      <c r="O27" s="1" t="s">
        <v>39</v>
      </c>
      <c r="P27" s="1" t="s">
        <v>39</v>
      </c>
      <c r="Q27" s="1" t="str">
        <f t="shared" si="11"/>
        <v>WO</v>
      </c>
      <c r="R27" s="1" t="s">
        <v>39</v>
      </c>
      <c r="S27" s="1" t="s">
        <v>39</v>
      </c>
      <c r="T27" s="1" t="s">
        <v>39</v>
      </c>
      <c r="U27" s="1" t="s">
        <v>39</v>
      </c>
      <c r="V27" s="1" t="s">
        <v>40</v>
      </c>
      <c r="W27" s="1" t="s">
        <v>39</v>
      </c>
      <c r="X27" s="1" t="str">
        <f t="shared" si="11"/>
        <v>WO</v>
      </c>
      <c r="Y27" s="1" t="s">
        <v>39</v>
      </c>
      <c r="Z27" s="1" t="s">
        <v>39</v>
      </c>
      <c r="AA27" s="1" t="s">
        <v>39</v>
      </c>
      <c r="AB27" s="1" t="s">
        <v>39</v>
      </c>
      <c r="AC27" s="1" t="s">
        <v>39</v>
      </c>
      <c r="AD27" s="1" t="s">
        <v>39</v>
      </c>
      <c r="AE27" s="1" t="str">
        <f t="shared" si="12"/>
        <v>WO</v>
      </c>
      <c r="AF27" s="1" t="s">
        <v>39</v>
      </c>
      <c r="AG27" s="1" t="s">
        <v>39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tr">
        <f t="shared" si="12"/>
        <v>WO</v>
      </c>
      <c r="AM27" s="1" t="s">
        <v>39</v>
      </c>
      <c r="AN27" s="1" t="s">
        <v>39</v>
      </c>
      <c r="AO27" s="1" t="s">
        <v>39</v>
      </c>
      <c r="AP27" s="16" t="s">
        <v>39</v>
      </c>
      <c r="AQ27" s="33"/>
      <c r="AR27" s="35"/>
      <c r="AS27" s="7">
        <v>20</v>
      </c>
      <c r="AT27" s="7">
        <v>1020</v>
      </c>
      <c r="AU27" s="7" t="str">
        <f t="shared" si="2"/>
        <v>July</v>
      </c>
      <c r="AV27" s="7" t="s">
        <v>22</v>
      </c>
      <c r="AW27" s="17">
        <f t="shared" si="3"/>
        <v>25</v>
      </c>
      <c r="AX27" s="18">
        <f t="shared" si="4"/>
        <v>1</v>
      </c>
      <c r="AY27" s="18">
        <f t="shared" si="5"/>
        <v>1</v>
      </c>
      <c r="AZ27" s="18">
        <f t="shared" si="6"/>
        <v>4</v>
      </c>
      <c r="BA27" s="28">
        <f t="shared" si="7"/>
        <v>31</v>
      </c>
      <c r="BB27" s="28">
        <f>Julreport[[#This Row],[Days]]-Julreport[[#This Row],[Absent]]</f>
        <v>30</v>
      </c>
      <c r="BC27" s="29">
        <v>30000</v>
      </c>
      <c r="BD27" s="29">
        <f>Julreport[[#This Row],[Salary]]/Julreport[[#This Row],[Days]]</f>
        <v>967.74193548387098</v>
      </c>
      <c r="BE27" s="29">
        <f>Julreport[[#This Row],[Per Day Salary]]*Julreport[[#This Row],[Absent]]</f>
        <v>967.74193548387098</v>
      </c>
      <c r="BF27" s="29">
        <f>Julreport[[#This Row],[Salary]]-Julreport[[#This Row],[Deduction]]</f>
        <v>29032.258064516129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9"/>
        <v>4</v>
      </c>
      <c r="L28" s="18" t="s">
        <v>39</v>
      </c>
      <c r="M28" s="18" t="s">
        <v>39</v>
      </c>
      <c r="N28" s="18" t="s">
        <v>39</v>
      </c>
      <c r="O28" s="18" t="s">
        <v>39</v>
      </c>
      <c r="P28" s="18" t="s">
        <v>39</v>
      </c>
      <c r="Q28" s="18" t="str">
        <f t="shared" si="11"/>
        <v>WO</v>
      </c>
      <c r="R28" s="18" t="s">
        <v>39</v>
      </c>
      <c r="S28" s="18" t="s">
        <v>39</v>
      </c>
      <c r="T28" s="18" t="s">
        <v>39</v>
      </c>
      <c r="U28" s="18" t="s">
        <v>39</v>
      </c>
      <c r="V28" s="18" t="s">
        <v>40</v>
      </c>
      <c r="W28" s="18" t="s">
        <v>39</v>
      </c>
      <c r="X28" s="18" t="str">
        <f t="shared" si="11"/>
        <v>WO</v>
      </c>
      <c r="Y28" s="18" t="s">
        <v>39</v>
      </c>
      <c r="Z28" s="18" t="s">
        <v>39</v>
      </c>
      <c r="AA28" s="18" t="s">
        <v>39</v>
      </c>
      <c r="AB28" s="18" t="s">
        <v>39</v>
      </c>
      <c r="AC28" s="18" t="s">
        <v>39</v>
      </c>
      <c r="AD28" s="18" t="s">
        <v>39</v>
      </c>
      <c r="AE28" s="18" t="str">
        <f t="shared" si="12"/>
        <v>WO</v>
      </c>
      <c r="AF28" s="18" t="s">
        <v>39</v>
      </c>
      <c r="AG28" s="18" t="s">
        <v>39</v>
      </c>
      <c r="AH28" s="18" t="s">
        <v>39</v>
      </c>
      <c r="AI28" s="18" t="s">
        <v>39</v>
      </c>
      <c r="AJ28" s="18" t="s">
        <v>39</v>
      </c>
      <c r="AK28" s="18" t="s">
        <v>39</v>
      </c>
      <c r="AL28" s="18" t="str">
        <f t="shared" si="12"/>
        <v>WO</v>
      </c>
      <c r="AM28" s="18" t="s">
        <v>39</v>
      </c>
      <c r="AN28" s="18" t="s">
        <v>41</v>
      </c>
      <c r="AO28" s="18" t="s">
        <v>39</v>
      </c>
      <c r="AP28" s="19" t="s">
        <v>39</v>
      </c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23" priority="1" operator="containsText" text="L">
      <formula>NOT(ISERROR(SEARCH("L",L9)))</formula>
    </cfRule>
    <cfRule type="containsText" dxfId="22" priority="2" operator="containsText" text="A">
      <formula>NOT(ISERROR(SEARCH("A",L9)))</formula>
    </cfRule>
    <cfRule type="containsText" dxfId="21" priority="3" operator="containsText" text="P">
      <formula>NOT(ISERROR(SEARCH("P",L9)))</formula>
    </cfRule>
    <cfRule type="containsText" dxfId="20" priority="4" operator="containsText" text="WO">
      <formula>NOT(ISERROR(SEARCH("WO",L9)))</formula>
    </cfRule>
  </conditionalFormatting>
  <dataValidations count="1">
    <dataValidation type="list" allowBlank="1" showInputMessage="1" showErrorMessage="1" sqref="L9:P28 AM9:AP28 Y9:AD28 AF9:AK28 R9:W28" xr:uid="{9F0304D6-C979-4724-9E0D-3348D850985E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6DD84DE-972E-425B-AC95-D4CDE668FBFF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6887CA57-E093-48B6-A77D-0BECBA9F44B6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Jul!AW8:AZ8</xm:f>
              <xm:sqref>BG8</xm:sqref>
            </x14:sparkline>
            <x14:sparkline>
              <xm:f>Jul!AW9:AZ9</xm:f>
              <xm:sqref>BG9</xm:sqref>
            </x14:sparkline>
            <x14:sparkline>
              <xm:f>Jul!AW10:AZ10</xm:f>
              <xm:sqref>BG10</xm:sqref>
            </x14:sparkline>
            <x14:sparkline>
              <xm:f>Jul!AW11:AZ11</xm:f>
              <xm:sqref>BG11</xm:sqref>
            </x14:sparkline>
            <x14:sparkline>
              <xm:f>Jul!AW12:AZ12</xm:f>
              <xm:sqref>BG12</xm:sqref>
            </x14:sparkline>
            <x14:sparkline>
              <xm:f>Jul!AW13:AZ13</xm:f>
              <xm:sqref>BG13</xm:sqref>
            </x14:sparkline>
            <x14:sparkline>
              <xm:f>Jul!AW14:AZ14</xm:f>
              <xm:sqref>BG14</xm:sqref>
            </x14:sparkline>
            <x14:sparkline>
              <xm:f>Jul!AW15:AZ15</xm:f>
              <xm:sqref>BG15</xm:sqref>
            </x14:sparkline>
            <x14:sparkline>
              <xm:f>Jul!AW16:AZ16</xm:f>
              <xm:sqref>BG16</xm:sqref>
            </x14:sparkline>
            <x14:sparkline>
              <xm:f>Jul!AW17:AZ17</xm:f>
              <xm:sqref>BG17</xm:sqref>
            </x14:sparkline>
            <x14:sparkline>
              <xm:f>Jul!AW18:AZ18</xm:f>
              <xm:sqref>BG18</xm:sqref>
            </x14:sparkline>
            <x14:sparkline>
              <xm:f>Jul!AW19:AZ19</xm:f>
              <xm:sqref>BG19</xm:sqref>
            </x14:sparkline>
            <x14:sparkline>
              <xm:f>Jul!AW20:AZ20</xm:f>
              <xm:sqref>BG20</xm:sqref>
            </x14:sparkline>
            <x14:sparkline>
              <xm:f>Jul!AW21:AZ21</xm:f>
              <xm:sqref>BG21</xm:sqref>
            </x14:sparkline>
            <x14:sparkline>
              <xm:f>Jul!AW22:AZ22</xm:f>
              <xm:sqref>BG22</xm:sqref>
            </x14:sparkline>
            <x14:sparkline>
              <xm:f>Jul!AW23:AZ23</xm:f>
              <xm:sqref>BG23</xm:sqref>
            </x14:sparkline>
            <x14:sparkline>
              <xm:f>Jul!AW24:AZ24</xm:f>
              <xm:sqref>BG24</xm:sqref>
            </x14:sparkline>
            <x14:sparkline>
              <xm:f>Jul!AW25:AZ25</xm:f>
              <xm:sqref>BG25</xm:sqref>
            </x14:sparkline>
            <x14:sparkline>
              <xm:f>Jul!AW26:AZ26</xm:f>
              <xm:sqref>BG26</xm:sqref>
            </x14:sparkline>
            <x14:sparkline>
              <xm:f>Jul!AW27:AZ27</xm:f>
              <xm:sqref>BG27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1F47E-3A77-43CD-B7D1-1AF12F52BD4A}">
  <dimension ref="A1:CZ2009"/>
  <sheetViews>
    <sheetView topLeftCell="F1" zoomScale="82" zoomScaleNormal="82" workbookViewId="0">
      <selection activeCell="AT13" sqref="AT13"/>
    </sheetView>
  </sheetViews>
  <sheetFormatPr defaultRowHeight="14.4" x14ac:dyDescent="0.3"/>
  <cols>
    <col min="8" max="8" width="9" bestFit="1" customWidth="1"/>
    <col min="9" max="9" width="11.44140625" bestFit="1" customWidth="1"/>
    <col min="10" max="10" width="14.88671875" customWidth="1"/>
    <col min="11" max="11" width="9" bestFit="1" customWidth="1"/>
    <col min="12" max="12" width="5.33203125" bestFit="1" customWidth="1"/>
    <col min="13" max="13" width="9.6640625" bestFit="1" customWidth="1"/>
    <col min="14" max="14" width="3.6640625" bestFit="1" customWidth="1"/>
    <col min="15" max="15" width="4" bestFit="1" customWidth="1"/>
    <col min="16" max="16" width="4.44140625" bestFit="1" customWidth="1"/>
    <col min="17" max="17" width="5.33203125" bestFit="1" customWidth="1"/>
    <col min="18" max="18" width="4.33203125" bestFit="1" customWidth="1"/>
    <col min="19" max="19" width="5.33203125" bestFit="1" customWidth="1"/>
    <col min="20" max="20" width="4.44140625" bestFit="1" customWidth="1"/>
    <col min="21" max="21" width="3.6640625" bestFit="1" customWidth="1"/>
    <col min="22" max="22" width="4" bestFit="1" customWidth="1"/>
    <col min="23" max="23" width="4.44140625" bestFit="1" customWidth="1"/>
    <col min="24" max="24" width="5.33203125" bestFit="1" customWidth="1"/>
    <col min="25" max="25" width="4.33203125" bestFit="1" customWidth="1"/>
    <col min="26" max="26" width="5.33203125" bestFit="1" customWidth="1"/>
    <col min="27" max="27" width="4.44140625" bestFit="1" customWidth="1"/>
    <col min="28" max="28" width="3.6640625" bestFit="1" customWidth="1"/>
    <col min="29" max="29" width="4" bestFit="1" customWidth="1"/>
    <col min="30" max="30" width="4.44140625" bestFit="1" customWidth="1"/>
    <col min="31" max="31" width="5.33203125" bestFit="1" customWidth="1"/>
    <col min="32" max="32" width="4.33203125" bestFit="1" customWidth="1"/>
    <col min="33" max="33" width="5.33203125" bestFit="1" customWidth="1"/>
    <col min="34" max="34" width="4.44140625" bestFit="1" customWidth="1"/>
    <col min="35" max="35" width="3.5546875" bestFit="1" customWidth="1"/>
    <col min="36" max="36" width="3.88671875" bestFit="1" customWidth="1"/>
    <col min="37" max="37" width="4.33203125" bestFit="1" customWidth="1"/>
    <col min="38" max="38" width="5.21875" bestFit="1" customWidth="1"/>
    <col min="39" max="39" width="4.21875" bestFit="1" customWidth="1"/>
    <col min="40" max="40" width="5.21875" bestFit="1" customWidth="1"/>
    <col min="41" max="41" width="4.33203125" bestFit="1" customWidth="1"/>
    <col min="42" max="42" width="3.5546875" bestFit="1" customWidth="1"/>
    <col min="45" max="45" width="7.21875" customWidth="1"/>
    <col min="46" max="47" width="13.33203125" customWidth="1"/>
    <col min="48" max="48" width="16.44140625" customWidth="1"/>
    <col min="49" max="49" width="7.44140625" style="1" bestFit="1" customWidth="1"/>
    <col min="50" max="50" width="6.88671875" style="1" bestFit="1" customWidth="1"/>
    <col min="51" max="51" width="5.88671875" style="1" bestFit="1" customWidth="1"/>
    <col min="52" max="52" width="8.21875" style="1" bestFit="1" customWidth="1"/>
    <col min="53" max="53" width="5.109375" style="1" bestFit="1" customWidth="1"/>
    <col min="54" max="54" width="9.33203125" style="1" bestFit="1" customWidth="1"/>
    <col min="55" max="55" width="11.5546875" bestFit="1" customWidth="1"/>
    <col min="56" max="56" width="13" bestFit="1" customWidth="1"/>
    <col min="57" max="57" width="11.6640625" customWidth="1"/>
    <col min="58" max="58" width="12.44140625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45870</v>
      </c>
      <c r="J5" s="40">
        <f>DATEDIF($I$5,$M$5,"D")+1</f>
        <v>31</v>
      </c>
      <c r="K5" s="41" t="str">
        <f>TEXT(I5,"MMMM")</f>
        <v>August</v>
      </c>
      <c r="L5" s="38" t="s">
        <v>27</v>
      </c>
      <c r="M5" s="42">
        <f>EOMONTH(I5,0)</f>
        <v>45900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Fri</v>
      </c>
      <c r="M7" s="13" t="str">
        <f t="shared" ref="M7:AP7" si="0">TEXT(M8,"DDD")</f>
        <v>Sat</v>
      </c>
      <c r="N7" s="13" t="str">
        <f t="shared" si="0"/>
        <v>Sun</v>
      </c>
      <c r="O7" s="13" t="str">
        <f t="shared" si="0"/>
        <v>Mon</v>
      </c>
      <c r="P7" s="13" t="str">
        <f t="shared" si="0"/>
        <v>Tue</v>
      </c>
      <c r="Q7" s="13" t="str">
        <f t="shared" si="0"/>
        <v>Wed</v>
      </c>
      <c r="R7" s="13" t="str">
        <f t="shared" si="0"/>
        <v>Thu</v>
      </c>
      <c r="S7" s="13" t="str">
        <f t="shared" si="0"/>
        <v>Fri</v>
      </c>
      <c r="T7" s="13" t="str">
        <f t="shared" si="0"/>
        <v>Sat</v>
      </c>
      <c r="U7" s="13" t="str">
        <f t="shared" si="0"/>
        <v>Sun</v>
      </c>
      <c r="V7" s="13" t="str">
        <f t="shared" si="0"/>
        <v>Mon</v>
      </c>
      <c r="W7" s="13" t="str">
        <f t="shared" si="0"/>
        <v>Tue</v>
      </c>
      <c r="X7" s="13" t="str">
        <f t="shared" si="0"/>
        <v>Wed</v>
      </c>
      <c r="Y7" s="13" t="str">
        <f t="shared" si="0"/>
        <v>Thu</v>
      </c>
      <c r="Z7" s="13" t="str">
        <f t="shared" si="0"/>
        <v>Fri</v>
      </c>
      <c r="AA7" s="13" t="str">
        <f t="shared" si="0"/>
        <v>Sat</v>
      </c>
      <c r="AB7" s="13" t="str">
        <f t="shared" si="0"/>
        <v>Sun</v>
      </c>
      <c r="AC7" s="13" t="str">
        <f t="shared" si="0"/>
        <v>Mon</v>
      </c>
      <c r="AD7" s="13" t="str">
        <f t="shared" si="0"/>
        <v>Tue</v>
      </c>
      <c r="AE7" s="13" t="str">
        <f t="shared" si="0"/>
        <v>Wed</v>
      </c>
      <c r="AF7" s="13" t="str">
        <f t="shared" si="0"/>
        <v>Thu</v>
      </c>
      <c r="AG7" s="13" t="str">
        <f t="shared" si="0"/>
        <v>Fri</v>
      </c>
      <c r="AH7" s="13" t="str">
        <f t="shared" si="0"/>
        <v>Sat</v>
      </c>
      <c r="AI7" s="13" t="str">
        <f t="shared" si="0"/>
        <v>Sun</v>
      </c>
      <c r="AJ7" s="13" t="str">
        <f t="shared" si="0"/>
        <v>Mon</v>
      </c>
      <c r="AK7" s="13" t="str">
        <f t="shared" si="0"/>
        <v>Tue</v>
      </c>
      <c r="AL7" s="13" t="str">
        <f t="shared" si="0"/>
        <v>Wed</v>
      </c>
      <c r="AM7" s="13" t="str">
        <f t="shared" si="0"/>
        <v>Thu</v>
      </c>
      <c r="AN7" s="13" t="str">
        <f t="shared" si="0"/>
        <v>Fri</v>
      </c>
      <c r="AO7" s="13" t="str">
        <f t="shared" si="0"/>
        <v>Sat</v>
      </c>
      <c r="AP7" s="14" t="str">
        <f t="shared" si="0"/>
        <v>Sun</v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45870</v>
      </c>
      <c r="M8" s="37">
        <f>IF(L8&lt;$M$5,L8+1,"")</f>
        <v>45871</v>
      </c>
      <c r="N8" s="37">
        <f t="shared" ref="N8:AQ8" si="1">IF(M8&lt;$M$5,M8+1,"")</f>
        <v>45872</v>
      </c>
      <c r="O8" s="37">
        <f t="shared" si="1"/>
        <v>45873</v>
      </c>
      <c r="P8" s="37">
        <f t="shared" si="1"/>
        <v>45874</v>
      </c>
      <c r="Q8" s="37">
        <f t="shared" si="1"/>
        <v>45875</v>
      </c>
      <c r="R8" s="37">
        <f t="shared" si="1"/>
        <v>45876</v>
      </c>
      <c r="S8" s="37">
        <f t="shared" si="1"/>
        <v>45877</v>
      </c>
      <c r="T8" s="37">
        <f t="shared" si="1"/>
        <v>45878</v>
      </c>
      <c r="U8" s="37">
        <f t="shared" si="1"/>
        <v>45879</v>
      </c>
      <c r="V8" s="37">
        <f t="shared" si="1"/>
        <v>45880</v>
      </c>
      <c r="W8" s="37">
        <f t="shared" si="1"/>
        <v>45881</v>
      </c>
      <c r="X8" s="37">
        <f t="shared" si="1"/>
        <v>45882</v>
      </c>
      <c r="Y8" s="37">
        <f t="shared" si="1"/>
        <v>45883</v>
      </c>
      <c r="Z8" s="37">
        <f t="shared" si="1"/>
        <v>45884</v>
      </c>
      <c r="AA8" s="37">
        <f t="shared" si="1"/>
        <v>45885</v>
      </c>
      <c r="AB8" s="37">
        <f t="shared" si="1"/>
        <v>45886</v>
      </c>
      <c r="AC8" s="37">
        <f t="shared" si="1"/>
        <v>45887</v>
      </c>
      <c r="AD8" s="37">
        <f t="shared" si="1"/>
        <v>45888</v>
      </c>
      <c r="AE8" s="37">
        <f t="shared" si="1"/>
        <v>45889</v>
      </c>
      <c r="AF8" s="37">
        <f t="shared" si="1"/>
        <v>45890</v>
      </c>
      <c r="AG8" s="37">
        <f t="shared" si="1"/>
        <v>45891</v>
      </c>
      <c r="AH8" s="37">
        <f t="shared" si="1"/>
        <v>45892</v>
      </c>
      <c r="AI8" s="37">
        <f t="shared" si="1"/>
        <v>45893</v>
      </c>
      <c r="AJ8" s="37">
        <f t="shared" si="1"/>
        <v>45894</v>
      </c>
      <c r="AK8" s="37">
        <f t="shared" si="1"/>
        <v>45895</v>
      </c>
      <c r="AL8" s="37">
        <f t="shared" si="1"/>
        <v>45896</v>
      </c>
      <c r="AM8" s="37">
        <f t="shared" si="1"/>
        <v>45897</v>
      </c>
      <c r="AN8" s="37">
        <f t="shared" si="1"/>
        <v>45898</v>
      </c>
      <c r="AO8" s="37">
        <f t="shared" si="1"/>
        <v>45899</v>
      </c>
      <c r="AP8" s="21">
        <f t="shared" si="1"/>
        <v>45900</v>
      </c>
      <c r="AQ8" s="34" t="str">
        <f t="shared" si="1"/>
        <v/>
      </c>
      <c r="AR8" s="35"/>
      <c r="AS8" s="4">
        <v>1</v>
      </c>
      <c r="AT8" s="4">
        <v>1001</v>
      </c>
      <c r="AU8" s="4" t="str">
        <f t="shared" ref="AU8:AU27" si="2">$K$5</f>
        <v>August</v>
      </c>
      <c r="AV8" s="4" t="s">
        <v>3</v>
      </c>
      <c r="AW8" s="15">
        <f t="shared" ref="AW8:AW27" si="3">COUNTIF($L9:$AP9,"P")</f>
        <v>23</v>
      </c>
      <c r="AX8" s="1">
        <f t="shared" ref="AX8:AX27" si="4">COUNTIF($L9:$AP9,"A")</f>
        <v>1</v>
      </c>
      <c r="AY8" s="1">
        <f t="shared" ref="AY8:AY27" si="5">COUNTIF($L9:$AP9,"L")</f>
        <v>2</v>
      </c>
      <c r="AZ8" s="1">
        <f t="shared" ref="AZ8:AZ27" si="6">$K$9</f>
        <v>5</v>
      </c>
      <c r="BA8" s="25">
        <f t="shared" ref="BA8:BA27" si="7">$J$5</f>
        <v>31</v>
      </c>
      <c r="BB8" s="25">
        <f>Augreport[[#This Row],[Days]]-Augreport[[#This Row],[Absent]]</f>
        <v>30</v>
      </c>
      <c r="BC8" s="26">
        <v>10000</v>
      </c>
      <c r="BD8" s="26">
        <f>Augreport[[#This Row],[Salary]]/Augreport[[#This Row],[Days]]</f>
        <v>322.58064516129031</v>
      </c>
      <c r="BE8" s="26">
        <f>Augreport[[#This Row],[Per Day Salary]]*Augreport[[#This Row],[Absent]]</f>
        <v>322.58064516129031</v>
      </c>
      <c r="BF8" s="26">
        <f>Augreport[[#This Row],[Salary]]-Augreport[[#This Row],[Deduction]]</f>
        <v>9677.4193548387102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>COUNTIF($L$7:$AP$7,"Sun")</f>
        <v>5</v>
      </c>
      <c r="L9" s="1" t="s">
        <v>39</v>
      </c>
      <c r="M9" s="1" t="s">
        <v>40</v>
      </c>
      <c r="N9" s="1" t="str">
        <f t="shared" ref="N9:AP17" si="8">IF(N$7 = "Sun","WO","")</f>
        <v>WO</v>
      </c>
      <c r="O9" s="1" t="s">
        <v>41</v>
      </c>
      <c r="P9" s="1" t="s">
        <v>39</v>
      </c>
      <c r="Q9" s="1" t="s">
        <v>39</v>
      </c>
      <c r="R9" s="1" t="s">
        <v>39</v>
      </c>
      <c r="S9" s="1" t="s">
        <v>39</v>
      </c>
      <c r="T9" s="1" t="s">
        <v>39</v>
      </c>
      <c r="U9" s="1" t="str">
        <f t="shared" si="8"/>
        <v>WO</v>
      </c>
      <c r="V9" s="1" t="s">
        <v>39</v>
      </c>
      <c r="W9" s="1" t="s">
        <v>39</v>
      </c>
      <c r="X9" s="1" t="s">
        <v>39</v>
      </c>
      <c r="Y9" s="1" t="s">
        <v>39</v>
      </c>
      <c r="Z9" s="1" t="s">
        <v>39</v>
      </c>
      <c r="AA9" s="1" t="s">
        <v>39</v>
      </c>
      <c r="AB9" s="1" t="str">
        <f t="shared" si="8"/>
        <v>WO</v>
      </c>
      <c r="AC9" s="1" t="s">
        <v>39</v>
      </c>
      <c r="AD9" s="1" t="s">
        <v>39</v>
      </c>
      <c r="AE9" s="1" t="s">
        <v>39</v>
      </c>
      <c r="AF9" s="1" t="s">
        <v>39</v>
      </c>
      <c r="AG9" s="1" t="s">
        <v>39</v>
      </c>
      <c r="AH9" s="1" t="s">
        <v>39</v>
      </c>
      <c r="AI9" s="1" t="str">
        <f t="shared" si="8"/>
        <v>WO</v>
      </c>
      <c r="AJ9" s="1" t="s">
        <v>40</v>
      </c>
      <c r="AK9" s="1" t="s">
        <v>39</v>
      </c>
      <c r="AL9" s="1" t="s">
        <v>39</v>
      </c>
      <c r="AM9" s="1" t="s">
        <v>39</v>
      </c>
      <c r="AN9" s="1" t="s">
        <v>39</v>
      </c>
      <c r="AO9" s="1" t="s">
        <v>39</v>
      </c>
      <c r="AP9" s="16" t="str">
        <f t="shared" si="8"/>
        <v>WO</v>
      </c>
      <c r="AQ9" s="33"/>
      <c r="AR9" s="35"/>
      <c r="AS9" s="4">
        <v>2</v>
      </c>
      <c r="AT9" s="4">
        <v>1002</v>
      </c>
      <c r="AU9" s="4" t="str">
        <f t="shared" si="2"/>
        <v>August</v>
      </c>
      <c r="AV9" s="4" t="s">
        <v>4</v>
      </c>
      <c r="AW9" s="15">
        <f t="shared" si="3"/>
        <v>23</v>
      </c>
      <c r="AX9" s="1">
        <f t="shared" si="4"/>
        <v>1</v>
      </c>
      <c r="AY9" s="1">
        <f t="shared" si="5"/>
        <v>2</v>
      </c>
      <c r="AZ9" s="1">
        <f t="shared" si="6"/>
        <v>5</v>
      </c>
      <c r="BA9" s="25">
        <f t="shared" si="7"/>
        <v>31</v>
      </c>
      <c r="BB9" s="25">
        <f>Augreport[[#This Row],[Days]]-Augreport[[#This Row],[Absent]]</f>
        <v>30</v>
      </c>
      <c r="BC9" s="26">
        <v>20000</v>
      </c>
      <c r="BD9" s="26">
        <f>Augreport[[#This Row],[Salary]]/Augreport[[#This Row],[Days]]</f>
        <v>645.16129032258061</v>
      </c>
      <c r="BE9" s="26">
        <f>Augreport[[#This Row],[Per Day Salary]]*Augreport[[#This Row],[Absent]]</f>
        <v>645.16129032258061</v>
      </c>
      <c r="BF9" s="26">
        <f>Augreport[[#This Row],[Salary]]-Augreport[[#This Row],[Deduction]]</f>
        <v>19354.83870967742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ref="K10:K28" si="9">COUNTIF($L$7:$AP$7,"Sun")</f>
        <v>5</v>
      </c>
      <c r="L10" s="1" t="s">
        <v>39</v>
      </c>
      <c r="M10" s="1" t="s">
        <v>40</v>
      </c>
      <c r="N10" s="1" t="str">
        <f t="shared" si="8"/>
        <v>WO</v>
      </c>
      <c r="O10" s="1" t="s">
        <v>39</v>
      </c>
      <c r="P10" s="1" t="s">
        <v>39</v>
      </c>
      <c r="Q10" s="1" t="s">
        <v>39</v>
      </c>
      <c r="R10" s="1" t="s">
        <v>39</v>
      </c>
      <c r="S10" s="1" t="s">
        <v>39</v>
      </c>
      <c r="T10" s="1" t="s">
        <v>39</v>
      </c>
      <c r="U10" s="1" t="str">
        <f t="shared" si="8"/>
        <v>WO</v>
      </c>
      <c r="V10" s="1" t="s">
        <v>39</v>
      </c>
      <c r="W10" s="1" t="s">
        <v>39</v>
      </c>
      <c r="X10" s="1" t="s">
        <v>39</v>
      </c>
      <c r="Y10" s="1" t="s">
        <v>41</v>
      </c>
      <c r="Z10" s="1" t="s">
        <v>39</v>
      </c>
      <c r="AA10" s="1" t="s">
        <v>39</v>
      </c>
      <c r="AB10" s="1" t="str">
        <f t="shared" si="8"/>
        <v>WO</v>
      </c>
      <c r="AC10" s="1" t="s">
        <v>39</v>
      </c>
      <c r="AD10" s="1" t="s">
        <v>39</v>
      </c>
      <c r="AE10" s="1" t="s">
        <v>39</v>
      </c>
      <c r="AF10" s="1" t="s">
        <v>39</v>
      </c>
      <c r="AG10" s="1" t="s">
        <v>39</v>
      </c>
      <c r="AH10" s="1" t="s">
        <v>39</v>
      </c>
      <c r="AI10" s="1" t="str">
        <f t="shared" si="8"/>
        <v>WO</v>
      </c>
      <c r="AJ10" s="1" t="s">
        <v>40</v>
      </c>
      <c r="AK10" s="1" t="s">
        <v>39</v>
      </c>
      <c r="AL10" s="1" t="s">
        <v>39</v>
      </c>
      <c r="AM10" s="1" t="s">
        <v>39</v>
      </c>
      <c r="AN10" s="1" t="s">
        <v>39</v>
      </c>
      <c r="AO10" s="1" t="s">
        <v>39</v>
      </c>
      <c r="AP10" s="16" t="str">
        <f t="shared" si="8"/>
        <v>WO</v>
      </c>
      <c r="AQ10" s="33"/>
      <c r="AR10" s="35"/>
      <c r="AS10" s="4">
        <v>3</v>
      </c>
      <c r="AT10" s="4">
        <v>1003</v>
      </c>
      <c r="AU10" s="4" t="str">
        <f t="shared" si="2"/>
        <v>August</v>
      </c>
      <c r="AV10" s="4" t="s">
        <v>5</v>
      </c>
      <c r="AW10" s="15">
        <f t="shared" si="3"/>
        <v>24</v>
      </c>
      <c r="AX10" s="1">
        <f t="shared" si="4"/>
        <v>0</v>
      </c>
      <c r="AY10" s="1">
        <f t="shared" si="5"/>
        <v>2</v>
      </c>
      <c r="AZ10" s="1">
        <f t="shared" si="6"/>
        <v>5</v>
      </c>
      <c r="BA10" s="25">
        <f t="shared" si="7"/>
        <v>31</v>
      </c>
      <c r="BB10" s="25">
        <f>Augreport[[#This Row],[Days]]-Augreport[[#This Row],[Absent]]</f>
        <v>31</v>
      </c>
      <c r="BC10" s="26">
        <v>25000</v>
      </c>
      <c r="BD10" s="26">
        <f>Augreport[[#This Row],[Salary]]/Augreport[[#This Row],[Days]]</f>
        <v>806.45161290322585</v>
      </c>
      <c r="BE10" s="26">
        <f>Augreport[[#This Row],[Per Day Salary]]*Augreport[[#This Row],[Absent]]</f>
        <v>0</v>
      </c>
      <c r="BF10" s="26">
        <f>Augreport[[#This Row],[Salary]]-Augreport[[#This Row],[Deduction]]</f>
        <v>25000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9"/>
        <v>5</v>
      </c>
      <c r="L11" s="1" t="s">
        <v>39</v>
      </c>
      <c r="M11" s="1" t="s">
        <v>40</v>
      </c>
      <c r="N11" s="1" t="str">
        <f t="shared" si="8"/>
        <v>WO</v>
      </c>
      <c r="O11" s="1" t="s">
        <v>39</v>
      </c>
      <c r="P11" s="1" t="s">
        <v>39</v>
      </c>
      <c r="Q11" s="1" t="s">
        <v>39</v>
      </c>
      <c r="R11" s="1" t="s">
        <v>39</v>
      </c>
      <c r="S11" s="1" t="s">
        <v>39</v>
      </c>
      <c r="T11" s="1" t="s">
        <v>39</v>
      </c>
      <c r="U11" s="1" t="str">
        <f t="shared" si="8"/>
        <v>WO</v>
      </c>
      <c r="V11" s="1" t="s">
        <v>39</v>
      </c>
      <c r="W11" s="1" t="s">
        <v>39</v>
      </c>
      <c r="X11" s="1" t="s">
        <v>39</v>
      </c>
      <c r="Y11" s="1" t="s">
        <v>39</v>
      </c>
      <c r="Z11" s="1" t="s">
        <v>39</v>
      </c>
      <c r="AA11" s="1" t="s">
        <v>39</v>
      </c>
      <c r="AB11" s="1" t="str">
        <f t="shared" si="8"/>
        <v>WO</v>
      </c>
      <c r="AC11" s="1" t="s">
        <v>39</v>
      </c>
      <c r="AD11" s="1" t="s">
        <v>39</v>
      </c>
      <c r="AE11" s="1" t="s">
        <v>39</v>
      </c>
      <c r="AF11" s="1" t="s">
        <v>39</v>
      </c>
      <c r="AG11" s="1" t="s">
        <v>39</v>
      </c>
      <c r="AH11" s="1" t="s">
        <v>39</v>
      </c>
      <c r="AI11" s="1" t="str">
        <f t="shared" si="8"/>
        <v>WO</v>
      </c>
      <c r="AJ11" s="1" t="s">
        <v>40</v>
      </c>
      <c r="AK11" s="1" t="s">
        <v>39</v>
      </c>
      <c r="AL11" s="1" t="s">
        <v>39</v>
      </c>
      <c r="AM11" s="1" t="s">
        <v>39</v>
      </c>
      <c r="AN11" s="1" t="s">
        <v>39</v>
      </c>
      <c r="AO11" s="1" t="s">
        <v>39</v>
      </c>
      <c r="AP11" s="16" t="str">
        <f t="shared" si="8"/>
        <v>WO</v>
      </c>
      <c r="AQ11" s="33"/>
      <c r="AR11" s="35"/>
      <c r="AS11" s="4">
        <v>4</v>
      </c>
      <c r="AT11" s="4">
        <v>1004</v>
      </c>
      <c r="AU11" s="4" t="str">
        <f t="shared" si="2"/>
        <v>August</v>
      </c>
      <c r="AV11" s="4" t="s">
        <v>6</v>
      </c>
      <c r="AW11" s="15">
        <f t="shared" si="3"/>
        <v>24</v>
      </c>
      <c r="AX11" s="1">
        <f t="shared" si="4"/>
        <v>0</v>
      </c>
      <c r="AY11" s="1">
        <f t="shared" si="5"/>
        <v>2</v>
      </c>
      <c r="AZ11" s="1">
        <f t="shared" si="6"/>
        <v>5</v>
      </c>
      <c r="BA11" s="25">
        <f t="shared" si="7"/>
        <v>31</v>
      </c>
      <c r="BB11" s="25">
        <f>Augreport[[#This Row],[Days]]-Augreport[[#This Row],[Absent]]</f>
        <v>31</v>
      </c>
      <c r="BC11" s="26">
        <v>30000</v>
      </c>
      <c r="BD11" s="26">
        <f>Augreport[[#This Row],[Salary]]/Augreport[[#This Row],[Days]]</f>
        <v>967.74193548387098</v>
      </c>
      <c r="BE11" s="26">
        <f>Augreport[[#This Row],[Per Day Salary]]*Augreport[[#This Row],[Absent]]</f>
        <v>0</v>
      </c>
      <c r="BF11" s="26">
        <f>Augreport[[#This Row],[Salary]]-Augreport[[#This Row],[Deduction]]</f>
        <v>30000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9"/>
        <v>5</v>
      </c>
      <c r="L12" s="1" t="s">
        <v>39</v>
      </c>
      <c r="M12" s="1" t="s">
        <v>40</v>
      </c>
      <c r="N12" s="1" t="str">
        <f t="shared" si="8"/>
        <v>WO</v>
      </c>
      <c r="O12" s="1" t="s">
        <v>39</v>
      </c>
      <c r="P12" s="1" t="s">
        <v>39</v>
      </c>
      <c r="Q12" s="1" t="s">
        <v>39</v>
      </c>
      <c r="R12" s="1" t="s">
        <v>39</v>
      </c>
      <c r="S12" s="1" t="s">
        <v>39</v>
      </c>
      <c r="T12" s="1" t="s">
        <v>39</v>
      </c>
      <c r="U12" s="1" t="str">
        <f t="shared" si="8"/>
        <v>WO</v>
      </c>
      <c r="V12" s="1" t="s">
        <v>39</v>
      </c>
      <c r="W12" s="1" t="s">
        <v>39</v>
      </c>
      <c r="X12" s="1" t="s">
        <v>39</v>
      </c>
      <c r="Y12" s="1" t="s">
        <v>39</v>
      </c>
      <c r="Z12" s="1" t="s">
        <v>39</v>
      </c>
      <c r="AA12" s="1" t="s">
        <v>39</v>
      </c>
      <c r="AB12" s="1" t="str">
        <f t="shared" si="8"/>
        <v>WO</v>
      </c>
      <c r="AC12" s="1" t="s">
        <v>39</v>
      </c>
      <c r="AD12" s="1" t="s">
        <v>39</v>
      </c>
      <c r="AE12" s="1" t="s">
        <v>39</v>
      </c>
      <c r="AF12" s="1" t="s">
        <v>39</v>
      </c>
      <c r="AG12" s="1" t="s">
        <v>39</v>
      </c>
      <c r="AH12" s="1" t="s">
        <v>39</v>
      </c>
      <c r="AI12" s="1" t="str">
        <f t="shared" si="8"/>
        <v>WO</v>
      </c>
      <c r="AJ12" s="1" t="s">
        <v>40</v>
      </c>
      <c r="AK12" s="1" t="s">
        <v>39</v>
      </c>
      <c r="AL12" s="1" t="s">
        <v>39</v>
      </c>
      <c r="AM12" s="1" t="s">
        <v>39</v>
      </c>
      <c r="AN12" s="1" t="s">
        <v>39</v>
      </c>
      <c r="AO12" s="1" t="s">
        <v>39</v>
      </c>
      <c r="AP12" s="16" t="str">
        <f t="shared" si="8"/>
        <v>WO</v>
      </c>
      <c r="AQ12" s="33"/>
      <c r="AR12" s="35"/>
      <c r="AS12" s="4">
        <v>5</v>
      </c>
      <c r="AT12" s="4">
        <v>1005</v>
      </c>
      <c r="AU12" s="4" t="str">
        <f t="shared" si="2"/>
        <v>August</v>
      </c>
      <c r="AV12" s="4" t="s">
        <v>7</v>
      </c>
      <c r="AW12" s="15">
        <f t="shared" si="3"/>
        <v>23</v>
      </c>
      <c r="AX12" s="1">
        <f t="shared" si="4"/>
        <v>1</v>
      </c>
      <c r="AY12" s="1">
        <f t="shared" si="5"/>
        <v>2</v>
      </c>
      <c r="AZ12" s="1">
        <f t="shared" si="6"/>
        <v>5</v>
      </c>
      <c r="BA12" s="25">
        <f t="shared" si="7"/>
        <v>31</v>
      </c>
      <c r="BB12" s="25">
        <f>Augreport[[#This Row],[Days]]-Augreport[[#This Row],[Absent]]</f>
        <v>30</v>
      </c>
      <c r="BC12" s="26">
        <v>45000</v>
      </c>
      <c r="BD12" s="26">
        <f>Augreport[[#This Row],[Salary]]/Augreport[[#This Row],[Days]]</f>
        <v>1451.6129032258063</v>
      </c>
      <c r="BE12" s="26">
        <f>Augreport[[#This Row],[Per Day Salary]]*Augreport[[#This Row],[Absent]]</f>
        <v>1451.6129032258063</v>
      </c>
      <c r="BF12" s="26">
        <f>Augreport[[#This Row],[Salary]]-Augreport[[#This Row],[Deduction]]</f>
        <v>43548.387096774197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9"/>
        <v>5</v>
      </c>
      <c r="L13" s="1" t="s">
        <v>39</v>
      </c>
      <c r="M13" s="1" t="s">
        <v>40</v>
      </c>
      <c r="N13" s="1" t="str">
        <f t="shared" si="8"/>
        <v>WO</v>
      </c>
      <c r="O13" s="1" t="s">
        <v>39</v>
      </c>
      <c r="P13" s="1" t="s">
        <v>39</v>
      </c>
      <c r="Q13" s="1" t="s">
        <v>39</v>
      </c>
      <c r="R13" s="1" t="s">
        <v>39</v>
      </c>
      <c r="S13" s="1" t="s">
        <v>39</v>
      </c>
      <c r="T13" s="1" t="s">
        <v>39</v>
      </c>
      <c r="U13" s="1" t="str">
        <f t="shared" si="8"/>
        <v>WO</v>
      </c>
      <c r="V13" s="1" t="s">
        <v>39</v>
      </c>
      <c r="W13" s="1" t="s">
        <v>39</v>
      </c>
      <c r="X13" s="1" t="s">
        <v>39</v>
      </c>
      <c r="Y13" s="1" t="s">
        <v>39</v>
      </c>
      <c r="Z13" s="1" t="s">
        <v>39</v>
      </c>
      <c r="AA13" s="1" t="s">
        <v>39</v>
      </c>
      <c r="AB13" s="1" t="str">
        <f t="shared" si="8"/>
        <v>WO</v>
      </c>
      <c r="AC13" s="1" t="s">
        <v>41</v>
      </c>
      <c r="AD13" s="1" t="s">
        <v>39</v>
      </c>
      <c r="AE13" s="1" t="s">
        <v>39</v>
      </c>
      <c r="AF13" s="1" t="s">
        <v>39</v>
      </c>
      <c r="AG13" s="1" t="s">
        <v>39</v>
      </c>
      <c r="AH13" s="1" t="s">
        <v>39</v>
      </c>
      <c r="AI13" s="1" t="str">
        <f t="shared" si="8"/>
        <v>WO</v>
      </c>
      <c r="AJ13" s="1" t="s">
        <v>40</v>
      </c>
      <c r="AK13" s="1" t="s">
        <v>39</v>
      </c>
      <c r="AL13" s="1" t="s">
        <v>39</v>
      </c>
      <c r="AM13" s="1" t="s">
        <v>39</v>
      </c>
      <c r="AN13" s="1" t="s">
        <v>39</v>
      </c>
      <c r="AO13" s="1" t="s">
        <v>39</v>
      </c>
      <c r="AP13" s="16" t="str">
        <f t="shared" si="8"/>
        <v>WO</v>
      </c>
      <c r="AQ13" s="33"/>
      <c r="AR13" s="35"/>
      <c r="AS13" s="4">
        <v>6</v>
      </c>
      <c r="AT13" s="4">
        <v>1006</v>
      </c>
      <c r="AU13" s="4" t="str">
        <f t="shared" si="2"/>
        <v>August</v>
      </c>
      <c r="AV13" s="4" t="s">
        <v>8</v>
      </c>
      <c r="AW13" s="15">
        <f t="shared" si="3"/>
        <v>22</v>
      </c>
      <c r="AX13" s="1">
        <f t="shared" si="4"/>
        <v>2</v>
      </c>
      <c r="AY13" s="1">
        <f t="shared" si="5"/>
        <v>2</v>
      </c>
      <c r="AZ13" s="1">
        <f t="shared" si="6"/>
        <v>5</v>
      </c>
      <c r="BA13" s="25">
        <f t="shared" si="7"/>
        <v>31</v>
      </c>
      <c r="BB13" s="25">
        <f>Augreport[[#This Row],[Days]]-Augreport[[#This Row],[Absent]]</f>
        <v>29</v>
      </c>
      <c r="BC13" s="26">
        <v>15000</v>
      </c>
      <c r="BD13" s="26">
        <f>Augreport[[#This Row],[Salary]]/Augreport[[#This Row],[Days]]</f>
        <v>483.87096774193549</v>
      </c>
      <c r="BE13" s="26">
        <f>Augreport[[#This Row],[Per Day Salary]]*Augreport[[#This Row],[Absent]]</f>
        <v>967.74193548387098</v>
      </c>
      <c r="BF13" s="26">
        <f>Augreport[[#This Row],[Salary]]-Augreport[[#This Row],[Deduction]]</f>
        <v>14032.258064516129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9"/>
        <v>5</v>
      </c>
      <c r="L14" s="1" t="s">
        <v>39</v>
      </c>
      <c r="M14" s="1" t="s">
        <v>40</v>
      </c>
      <c r="N14" s="1" t="str">
        <f t="shared" si="8"/>
        <v>WO</v>
      </c>
      <c r="O14" s="1" t="s">
        <v>39</v>
      </c>
      <c r="P14" s="1" t="s">
        <v>39</v>
      </c>
      <c r="Q14" s="1" t="s">
        <v>39</v>
      </c>
      <c r="R14" s="1" t="s">
        <v>39</v>
      </c>
      <c r="S14" s="1" t="s">
        <v>39</v>
      </c>
      <c r="T14" s="1" t="s">
        <v>39</v>
      </c>
      <c r="U14" s="1" t="str">
        <f t="shared" si="8"/>
        <v>WO</v>
      </c>
      <c r="V14" s="1" t="s">
        <v>39</v>
      </c>
      <c r="W14" s="1" t="s">
        <v>41</v>
      </c>
      <c r="X14" s="1" t="s">
        <v>39</v>
      </c>
      <c r="Y14" s="1" t="s">
        <v>39</v>
      </c>
      <c r="Z14" s="1" t="s">
        <v>39</v>
      </c>
      <c r="AA14" s="1" t="s">
        <v>39</v>
      </c>
      <c r="AB14" s="1" t="str">
        <f t="shared" si="8"/>
        <v>WO</v>
      </c>
      <c r="AC14" s="1" t="s">
        <v>39</v>
      </c>
      <c r="AD14" s="1" t="s">
        <v>39</v>
      </c>
      <c r="AE14" s="1" t="s">
        <v>39</v>
      </c>
      <c r="AF14" s="1" t="s">
        <v>39</v>
      </c>
      <c r="AG14" s="1" t="s">
        <v>39</v>
      </c>
      <c r="AH14" s="1" t="s">
        <v>39</v>
      </c>
      <c r="AI14" s="1" t="str">
        <f t="shared" si="8"/>
        <v>WO</v>
      </c>
      <c r="AJ14" s="1" t="s">
        <v>40</v>
      </c>
      <c r="AK14" s="1" t="s">
        <v>41</v>
      </c>
      <c r="AL14" s="1" t="s">
        <v>39</v>
      </c>
      <c r="AM14" s="1" t="s">
        <v>39</v>
      </c>
      <c r="AN14" s="1" t="s">
        <v>39</v>
      </c>
      <c r="AO14" s="1" t="s">
        <v>39</v>
      </c>
      <c r="AP14" s="16" t="str">
        <f t="shared" si="8"/>
        <v>WO</v>
      </c>
      <c r="AQ14" s="33"/>
      <c r="AR14" s="35"/>
      <c r="AS14" s="4">
        <v>7</v>
      </c>
      <c r="AT14" s="4">
        <v>1007</v>
      </c>
      <c r="AU14" s="4" t="str">
        <f t="shared" si="2"/>
        <v>August</v>
      </c>
      <c r="AV14" s="4" t="s">
        <v>9</v>
      </c>
      <c r="AW14" s="15">
        <f t="shared" si="3"/>
        <v>23</v>
      </c>
      <c r="AX14" s="1">
        <f t="shared" si="4"/>
        <v>1</v>
      </c>
      <c r="AY14" s="1">
        <f t="shared" si="5"/>
        <v>2</v>
      </c>
      <c r="AZ14" s="1">
        <f t="shared" si="6"/>
        <v>5</v>
      </c>
      <c r="BA14" s="25">
        <f t="shared" si="7"/>
        <v>31</v>
      </c>
      <c r="BB14" s="25">
        <f>Augreport[[#This Row],[Days]]-Augreport[[#This Row],[Absent]]</f>
        <v>30</v>
      </c>
      <c r="BC14" s="26">
        <v>62000</v>
      </c>
      <c r="BD14" s="26">
        <f>Augreport[[#This Row],[Salary]]/Augreport[[#This Row],[Days]]</f>
        <v>2000</v>
      </c>
      <c r="BE14" s="26">
        <f>Augreport[[#This Row],[Per Day Salary]]*Augreport[[#This Row],[Absent]]</f>
        <v>2000</v>
      </c>
      <c r="BF14" s="26">
        <f>Augreport[[#This Row],[Salary]]-Augreport[[#This Row],[Deduction]]</f>
        <v>60000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9"/>
        <v>5</v>
      </c>
      <c r="L15" s="1" t="s">
        <v>41</v>
      </c>
      <c r="M15" s="1" t="s">
        <v>40</v>
      </c>
      <c r="N15" s="1" t="str">
        <f t="shared" si="8"/>
        <v>WO</v>
      </c>
      <c r="O15" s="1" t="s">
        <v>39</v>
      </c>
      <c r="P15" s="1" t="s">
        <v>39</v>
      </c>
      <c r="Q15" s="1" t="s">
        <v>39</v>
      </c>
      <c r="R15" s="1" t="s">
        <v>39</v>
      </c>
      <c r="S15" s="1" t="s">
        <v>39</v>
      </c>
      <c r="T15" s="1" t="s">
        <v>39</v>
      </c>
      <c r="U15" s="1" t="str">
        <f t="shared" si="8"/>
        <v>WO</v>
      </c>
      <c r="V15" s="1" t="s">
        <v>39</v>
      </c>
      <c r="W15" s="1" t="s">
        <v>39</v>
      </c>
      <c r="X15" s="1" t="s">
        <v>39</v>
      </c>
      <c r="Y15" s="1" t="s">
        <v>39</v>
      </c>
      <c r="Z15" s="1" t="s">
        <v>39</v>
      </c>
      <c r="AA15" s="1" t="s">
        <v>39</v>
      </c>
      <c r="AB15" s="1" t="str">
        <f t="shared" si="8"/>
        <v>WO</v>
      </c>
      <c r="AC15" s="1" t="s">
        <v>39</v>
      </c>
      <c r="AD15" s="1" t="s">
        <v>39</v>
      </c>
      <c r="AE15" s="1" t="s">
        <v>39</v>
      </c>
      <c r="AF15" s="1" t="s">
        <v>39</v>
      </c>
      <c r="AG15" s="1" t="s">
        <v>39</v>
      </c>
      <c r="AH15" s="1" t="s">
        <v>39</v>
      </c>
      <c r="AI15" s="1" t="str">
        <f t="shared" si="8"/>
        <v>WO</v>
      </c>
      <c r="AJ15" s="1" t="s">
        <v>40</v>
      </c>
      <c r="AK15" s="1" t="s">
        <v>39</v>
      </c>
      <c r="AL15" s="1" t="s">
        <v>39</v>
      </c>
      <c r="AM15" s="1" t="s">
        <v>39</v>
      </c>
      <c r="AN15" s="1" t="s">
        <v>39</v>
      </c>
      <c r="AO15" s="1" t="s">
        <v>39</v>
      </c>
      <c r="AP15" s="16" t="str">
        <f t="shared" si="8"/>
        <v>WO</v>
      </c>
      <c r="AQ15" s="33"/>
      <c r="AR15" s="35"/>
      <c r="AS15" s="4">
        <v>8</v>
      </c>
      <c r="AT15" s="4">
        <v>1008</v>
      </c>
      <c r="AU15" s="4" t="str">
        <f t="shared" si="2"/>
        <v>August</v>
      </c>
      <c r="AV15" s="4" t="s">
        <v>10</v>
      </c>
      <c r="AW15" s="15">
        <f t="shared" si="3"/>
        <v>24</v>
      </c>
      <c r="AX15" s="1">
        <f t="shared" si="4"/>
        <v>0</v>
      </c>
      <c r="AY15" s="1">
        <f t="shared" si="5"/>
        <v>2</v>
      </c>
      <c r="AZ15" s="1">
        <f t="shared" si="6"/>
        <v>5</v>
      </c>
      <c r="BA15" s="25">
        <f t="shared" si="7"/>
        <v>31</v>
      </c>
      <c r="BB15" s="25">
        <f>Augreport[[#This Row],[Days]]-Augreport[[#This Row],[Absent]]</f>
        <v>31</v>
      </c>
      <c r="BC15" s="26">
        <v>50000</v>
      </c>
      <c r="BD15" s="26">
        <f>Augreport[[#This Row],[Salary]]/Augreport[[#This Row],[Days]]</f>
        <v>1612.9032258064517</v>
      </c>
      <c r="BE15" s="26">
        <f>Augreport[[#This Row],[Per Day Salary]]*Augreport[[#This Row],[Absent]]</f>
        <v>0</v>
      </c>
      <c r="BF15" s="26">
        <f>Augreport[[#This Row],[Salary]]-Augreport[[#This Row],[Deduction]]</f>
        <v>50000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9"/>
        <v>5</v>
      </c>
      <c r="L16" s="1" t="s">
        <v>39</v>
      </c>
      <c r="M16" s="1" t="s">
        <v>40</v>
      </c>
      <c r="N16" s="1" t="str">
        <f t="shared" si="8"/>
        <v>WO</v>
      </c>
      <c r="O16" s="1" t="s">
        <v>39</v>
      </c>
      <c r="P16" s="1" t="s">
        <v>39</v>
      </c>
      <c r="Q16" s="1" t="s">
        <v>39</v>
      </c>
      <c r="R16" s="1" t="s">
        <v>39</v>
      </c>
      <c r="S16" s="1" t="s">
        <v>39</v>
      </c>
      <c r="T16" s="1" t="s">
        <v>39</v>
      </c>
      <c r="U16" s="1" t="str">
        <f t="shared" si="8"/>
        <v>WO</v>
      </c>
      <c r="V16" s="1" t="s">
        <v>39</v>
      </c>
      <c r="W16" s="1" t="s">
        <v>39</v>
      </c>
      <c r="X16" s="1" t="s">
        <v>39</v>
      </c>
      <c r="Y16" s="1" t="s">
        <v>39</v>
      </c>
      <c r="Z16" s="1" t="s">
        <v>39</v>
      </c>
      <c r="AA16" s="1" t="s">
        <v>39</v>
      </c>
      <c r="AB16" s="1" t="str">
        <f t="shared" si="8"/>
        <v>WO</v>
      </c>
      <c r="AC16" s="1" t="s">
        <v>39</v>
      </c>
      <c r="AD16" s="1" t="s">
        <v>39</v>
      </c>
      <c r="AE16" s="1" t="s">
        <v>39</v>
      </c>
      <c r="AF16" s="1" t="s">
        <v>39</v>
      </c>
      <c r="AG16" s="1" t="s">
        <v>39</v>
      </c>
      <c r="AH16" s="1" t="s">
        <v>39</v>
      </c>
      <c r="AI16" s="1" t="str">
        <f t="shared" si="8"/>
        <v>WO</v>
      </c>
      <c r="AJ16" s="1" t="s">
        <v>40</v>
      </c>
      <c r="AK16" s="1" t="s">
        <v>39</v>
      </c>
      <c r="AL16" s="1" t="s">
        <v>39</v>
      </c>
      <c r="AM16" s="1" t="s">
        <v>39</v>
      </c>
      <c r="AN16" s="1" t="s">
        <v>39</v>
      </c>
      <c r="AO16" s="1" t="s">
        <v>39</v>
      </c>
      <c r="AP16" s="16" t="str">
        <f t="shared" si="8"/>
        <v>WO</v>
      </c>
      <c r="AQ16" s="33"/>
      <c r="AR16" s="35"/>
      <c r="AS16" s="4">
        <v>9</v>
      </c>
      <c r="AT16" s="4">
        <v>1009</v>
      </c>
      <c r="AU16" s="4" t="str">
        <f t="shared" si="2"/>
        <v>August</v>
      </c>
      <c r="AV16" s="4" t="s">
        <v>11</v>
      </c>
      <c r="AW16" s="15">
        <f t="shared" si="3"/>
        <v>24</v>
      </c>
      <c r="AX16" s="1">
        <f t="shared" si="4"/>
        <v>0</v>
      </c>
      <c r="AY16" s="1">
        <f t="shared" si="5"/>
        <v>2</v>
      </c>
      <c r="AZ16" s="1">
        <f t="shared" si="6"/>
        <v>5</v>
      </c>
      <c r="BA16" s="25">
        <f t="shared" si="7"/>
        <v>31</v>
      </c>
      <c r="BB16" s="25">
        <f>Augreport[[#This Row],[Days]]-Augreport[[#This Row],[Absent]]</f>
        <v>31</v>
      </c>
      <c r="BC16" s="26">
        <v>25000</v>
      </c>
      <c r="BD16" s="26">
        <f>Augreport[[#This Row],[Salary]]/Augreport[[#This Row],[Days]]</f>
        <v>806.45161290322585</v>
      </c>
      <c r="BE16" s="26">
        <f>Augreport[[#This Row],[Per Day Salary]]*Augreport[[#This Row],[Absent]]</f>
        <v>0</v>
      </c>
      <c r="BF16" s="26">
        <f>Augreport[[#This Row],[Salary]]-Augreport[[#This Row],[Deduction]]</f>
        <v>25000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9"/>
        <v>5</v>
      </c>
      <c r="L17" s="1" t="s">
        <v>39</v>
      </c>
      <c r="M17" s="1" t="s">
        <v>40</v>
      </c>
      <c r="N17" s="1" t="str">
        <f t="shared" si="8"/>
        <v>WO</v>
      </c>
      <c r="O17" s="1" t="s">
        <v>39</v>
      </c>
      <c r="P17" s="1" t="s">
        <v>39</v>
      </c>
      <c r="Q17" s="1" t="s">
        <v>39</v>
      </c>
      <c r="R17" s="1" t="s">
        <v>39</v>
      </c>
      <c r="S17" s="1" t="s">
        <v>39</v>
      </c>
      <c r="T17" s="1" t="s">
        <v>39</v>
      </c>
      <c r="U17" s="1" t="str">
        <f t="shared" si="8"/>
        <v>WO</v>
      </c>
      <c r="V17" s="1" t="s">
        <v>39</v>
      </c>
      <c r="W17" s="1" t="s">
        <v>39</v>
      </c>
      <c r="X17" s="1" t="s">
        <v>39</v>
      </c>
      <c r="Y17" s="1" t="s">
        <v>39</v>
      </c>
      <c r="Z17" s="1" t="s">
        <v>39</v>
      </c>
      <c r="AA17" s="1" t="s">
        <v>39</v>
      </c>
      <c r="AB17" s="1" t="str">
        <f t="shared" si="8"/>
        <v>WO</v>
      </c>
      <c r="AC17" s="1" t="s">
        <v>39</v>
      </c>
      <c r="AD17" s="1" t="s">
        <v>39</v>
      </c>
      <c r="AE17" s="1" t="s">
        <v>39</v>
      </c>
      <c r="AF17" s="1" t="s">
        <v>39</v>
      </c>
      <c r="AG17" s="1" t="s">
        <v>39</v>
      </c>
      <c r="AH17" s="1" t="s">
        <v>39</v>
      </c>
      <c r="AI17" s="1" t="str">
        <f t="shared" ref="AI17:AP17" si="10">IF(AI$7 = "Sun","WO","")</f>
        <v>WO</v>
      </c>
      <c r="AJ17" s="1" t="s">
        <v>40</v>
      </c>
      <c r="AK17" s="1" t="s">
        <v>39</v>
      </c>
      <c r="AL17" s="1" t="s">
        <v>39</v>
      </c>
      <c r="AM17" s="1" t="s">
        <v>39</v>
      </c>
      <c r="AN17" s="1" t="s">
        <v>39</v>
      </c>
      <c r="AO17" s="1" t="s">
        <v>39</v>
      </c>
      <c r="AP17" s="16" t="str">
        <f t="shared" si="10"/>
        <v>WO</v>
      </c>
      <c r="AQ17" s="33"/>
      <c r="AR17" s="35"/>
      <c r="AS17" s="4">
        <v>10</v>
      </c>
      <c r="AT17" s="4">
        <v>1010</v>
      </c>
      <c r="AU17" s="4" t="str">
        <f t="shared" si="2"/>
        <v>August</v>
      </c>
      <c r="AV17" s="4" t="s">
        <v>12</v>
      </c>
      <c r="AW17" s="15">
        <f t="shared" si="3"/>
        <v>23</v>
      </c>
      <c r="AX17" s="1">
        <f t="shared" si="4"/>
        <v>1</v>
      </c>
      <c r="AY17" s="1">
        <f t="shared" si="5"/>
        <v>2</v>
      </c>
      <c r="AZ17" s="1">
        <f t="shared" si="6"/>
        <v>5</v>
      </c>
      <c r="BA17" s="25">
        <f t="shared" si="7"/>
        <v>31</v>
      </c>
      <c r="BB17" s="25">
        <f>Augreport[[#This Row],[Days]]-Augreport[[#This Row],[Absent]]</f>
        <v>30</v>
      </c>
      <c r="BC17" s="26">
        <v>45000</v>
      </c>
      <c r="BD17" s="26">
        <f>Augreport[[#This Row],[Salary]]/Augreport[[#This Row],[Days]]</f>
        <v>1451.6129032258063</v>
      </c>
      <c r="BE17" s="26">
        <f>Augreport[[#This Row],[Per Day Salary]]*Augreport[[#This Row],[Absent]]</f>
        <v>1451.6129032258063</v>
      </c>
      <c r="BF17" s="26">
        <f>Augreport[[#This Row],[Salary]]-Augreport[[#This Row],[Deduction]]</f>
        <v>43548.387096774197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9"/>
        <v>5</v>
      </c>
      <c r="L18" s="1" t="s">
        <v>39</v>
      </c>
      <c r="M18" s="1" t="s">
        <v>40</v>
      </c>
      <c r="N18" s="1" t="str">
        <f t="shared" ref="N18:U28" si="11">IF(N$7 = "Sun","WO","")</f>
        <v>WO</v>
      </c>
      <c r="O18" s="1" t="s">
        <v>39</v>
      </c>
      <c r="P18" s="1" t="s">
        <v>39</v>
      </c>
      <c r="Q18" s="1" t="s">
        <v>39</v>
      </c>
      <c r="R18" s="1" t="s">
        <v>39</v>
      </c>
      <c r="S18" s="1" t="s">
        <v>39</v>
      </c>
      <c r="T18" s="1" t="s">
        <v>39</v>
      </c>
      <c r="U18" s="1" t="str">
        <f t="shared" si="11"/>
        <v>WO</v>
      </c>
      <c r="V18" s="1" t="s">
        <v>39</v>
      </c>
      <c r="W18" s="1" t="s">
        <v>39</v>
      </c>
      <c r="X18" s="1" t="s">
        <v>39</v>
      </c>
      <c r="Y18" s="1" t="s">
        <v>39</v>
      </c>
      <c r="Z18" s="1" t="s">
        <v>39</v>
      </c>
      <c r="AA18" s="1" t="s">
        <v>39</v>
      </c>
      <c r="AB18" s="1" t="str">
        <f t="shared" ref="AB18:AP28" si="12">IF(AB$7 = "Sun","WO","")</f>
        <v>WO</v>
      </c>
      <c r="AC18" s="1" t="s">
        <v>39</v>
      </c>
      <c r="AD18" s="1" t="s">
        <v>39</v>
      </c>
      <c r="AE18" s="1" t="s">
        <v>41</v>
      </c>
      <c r="AF18" s="1" t="s">
        <v>39</v>
      </c>
      <c r="AG18" s="1" t="s">
        <v>39</v>
      </c>
      <c r="AH18" s="1" t="s">
        <v>39</v>
      </c>
      <c r="AI18" s="1" t="str">
        <f t="shared" si="12"/>
        <v>WO</v>
      </c>
      <c r="AJ18" s="1" t="s">
        <v>40</v>
      </c>
      <c r="AK18" s="1" t="s">
        <v>39</v>
      </c>
      <c r="AL18" s="1" t="s">
        <v>39</v>
      </c>
      <c r="AM18" s="1" t="s">
        <v>39</v>
      </c>
      <c r="AN18" s="1" t="s">
        <v>39</v>
      </c>
      <c r="AO18" s="1" t="s">
        <v>39</v>
      </c>
      <c r="AP18" s="16" t="str">
        <f t="shared" si="12"/>
        <v>WO</v>
      </c>
      <c r="AQ18" s="33"/>
      <c r="AR18" s="35"/>
      <c r="AS18" s="4">
        <v>11</v>
      </c>
      <c r="AT18" s="4">
        <v>1011</v>
      </c>
      <c r="AU18" s="4" t="str">
        <f t="shared" si="2"/>
        <v>August</v>
      </c>
      <c r="AV18" s="4" t="s">
        <v>13</v>
      </c>
      <c r="AW18" s="15">
        <f t="shared" si="3"/>
        <v>23</v>
      </c>
      <c r="AX18" s="1">
        <f t="shared" si="4"/>
        <v>1</v>
      </c>
      <c r="AY18" s="1">
        <f t="shared" si="5"/>
        <v>2</v>
      </c>
      <c r="AZ18" s="1">
        <f t="shared" si="6"/>
        <v>5</v>
      </c>
      <c r="BA18" s="25">
        <f t="shared" si="7"/>
        <v>31</v>
      </c>
      <c r="BB18" s="25">
        <f>Augreport[[#This Row],[Days]]-Augreport[[#This Row],[Absent]]</f>
        <v>30</v>
      </c>
      <c r="BC18" s="26">
        <v>48000</v>
      </c>
      <c r="BD18" s="26">
        <f>Augreport[[#This Row],[Salary]]/Augreport[[#This Row],[Days]]</f>
        <v>1548.3870967741937</v>
      </c>
      <c r="BE18" s="26">
        <f>Augreport[[#This Row],[Per Day Salary]]*Augreport[[#This Row],[Absent]]</f>
        <v>1548.3870967741937</v>
      </c>
      <c r="BF18" s="26">
        <f>Augreport[[#This Row],[Salary]]-Augreport[[#This Row],[Deduction]]</f>
        <v>46451.612903225803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9"/>
        <v>5</v>
      </c>
      <c r="L19" s="1" t="s">
        <v>39</v>
      </c>
      <c r="M19" s="1" t="s">
        <v>40</v>
      </c>
      <c r="N19" s="1" t="str">
        <f t="shared" si="11"/>
        <v>WO</v>
      </c>
      <c r="O19" s="1" t="s">
        <v>39</v>
      </c>
      <c r="P19" s="1" t="s">
        <v>39</v>
      </c>
      <c r="Q19" s="1" t="s">
        <v>41</v>
      </c>
      <c r="R19" s="1" t="s">
        <v>39</v>
      </c>
      <c r="S19" s="1" t="s">
        <v>39</v>
      </c>
      <c r="T19" s="1" t="s">
        <v>39</v>
      </c>
      <c r="U19" s="1" t="str">
        <f t="shared" si="11"/>
        <v>WO</v>
      </c>
      <c r="V19" s="1" t="s">
        <v>39</v>
      </c>
      <c r="W19" s="1" t="s">
        <v>39</v>
      </c>
      <c r="X19" s="1" t="s">
        <v>39</v>
      </c>
      <c r="Y19" s="1" t="s">
        <v>39</v>
      </c>
      <c r="Z19" s="1" t="s">
        <v>39</v>
      </c>
      <c r="AA19" s="1" t="s">
        <v>39</v>
      </c>
      <c r="AB19" s="1" t="str">
        <f t="shared" si="12"/>
        <v>WO</v>
      </c>
      <c r="AC19" s="1" t="s">
        <v>39</v>
      </c>
      <c r="AD19" s="1" t="s">
        <v>39</v>
      </c>
      <c r="AE19" s="1" t="s">
        <v>39</v>
      </c>
      <c r="AF19" s="1" t="s">
        <v>39</v>
      </c>
      <c r="AG19" s="1" t="s">
        <v>39</v>
      </c>
      <c r="AH19" s="1" t="s">
        <v>39</v>
      </c>
      <c r="AI19" s="1" t="str">
        <f t="shared" si="12"/>
        <v>WO</v>
      </c>
      <c r="AJ19" s="1" t="s">
        <v>40</v>
      </c>
      <c r="AK19" s="1" t="s">
        <v>39</v>
      </c>
      <c r="AL19" s="1" t="s">
        <v>39</v>
      </c>
      <c r="AM19" s="1" t="s">
        <v>39</v>
      </c>
      <c r="AN19" s="1" t="s">
        <v>39</v>
      </c>
      <c r="AO19" s="1" t="s">
        <v>39</v>
      </c>
      <c r="AP19" s="16" t="str">
        <f t="shared" si="12"/>
        <v>WO</v>
      </c>
      <c r="AQ19" s="33"/>
      <c r="AR19" s="35"/>
      <c r="AS19" s="4">
        <v>12</v>
      </c>
      <c r="AT19" s="4">
        <v>1012</v>
      </c>
      <c r="AU19" s="4" t="str">
        <f t="shared" si="2"/>
        <v>August</v>
      </c>
      <c r="AV19" s="4" t="s">
        <v>14</v>
      </c>
      <c r="AW19" s="15">
        <f t="shared" si="3"/>
        <v>24</v>
      </c>
      <c r="AX19" s="1">
        <f t="shared" si="4"/>
        <v>0</v>
      </c>
      <c r="AY19" s="1">
        <f t="shared" si="5"/>
        <v>2</v>
      </c>
      <c r="AZ19" s="1">
        <f t="shared" si="6"/>
        <v>5</v>
      </c>
      <c r="BA19" s="25">
        <f t="shared" si="7"/>
        <v>31</v>
      </c>
      <c r="BB19" s="25">
        <f>Augreport[[#This Row],[Days]]-Augreport[[#This Row],[Absent]]</f>
        <v>31</v>
      </c>
      <c r="BC19" s="26">
        <v>52000</v>
      </c>
      <c r="BD19" s="26">
        <f>Augreport[[#This Row],[Salary]]/Augreport[[#This Row],[Days]]</f>
        <v>1677.4193548387098</v>
      </c>
      <c r="BE19" s="26">
        <f>Augreport[[#This Row],[Per Day Salary]]*Augreport[[#This Row],[Absent]]</f>
        <v>0</v>
      </c>
      <c r="BF19" s="26">
        <f>Augreport[[#This Row],[Salary]]-Augreport[[#This Row],[Deduction]]</f>
        <v>52000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9"/>
        <v>5</v>
      </c>
      <c r="L20" s="1" t="s">
        <v>39</v>
      </c>
      <c r="M20" s="1" t="s">
        <v>40</v>
      </c>
      <c r="N20" s="1" t="str">
        <f t="shared" si="11"/>
        <v>WO</v>
      </c>
      <c r="O20" s="1" t="s">
        <v>39</v>
      </c>
      <c r="P20" s="1" t="s">
        <v>39</v>
      </c>
      <c r="Q20" s="1" t="s">
        <v>39</v>
      </c>
      <c r="R20" s="1" t="s">
        <v>39</v>
      </c>
      <c r="S20" s="1" t="s">
        <v>39</v>
      </c>
      <c r="T20" s="1" t="s">
        <v>39</v>
      </c>
      <c r="U20" s="1" t="str">
        <f t="shared" si="11"/>
        <v>WO</v>
      </c>
      <c r="V20" s="1" t="s">
        <v>39</v>
      </c>
      <c r="W20" s="1" t="s">
        <v>39</v>
      </c>
      <c r="X20" s="1" t="s">
        <v>39</v>
      </c>
      <c r="Y20" s="1" t="s">
        <v>39</v>
      </c>
      <c r="Z20" s="1" t="s">
        <v>39</v>
      </c>
      <c r="AA20" s="1" t="s">
        <v>39</v>
      </c>
      <c r="AB20" s="1" t="str">
        <f t="shared" si="12"/>
        <v>WO</v>
      </c>
      <c r="AC20" s="1" t="s">
        <v>39</v>
      </c>
      <c r="AD20" s="1" t="s">
        <v>39</v>
      </c>
      <c r="AE20" s="1" t="s">
        <v>39</v>
      </c>
      <c r="AF20" s="1" t="s">
        <v>39</v>
      </c>
      <c r="AG20" s="1" t="s">
        <v>39</v>
      </c>
      <c r="AH20" s="1" t="s">
        <v>39</v>
      </c>
      <c r="AI20" s="1" t="str">
        <f t="shared" si="12"/>
        <v>WO</v>
      </c>
      <c r="AJ20" s="1" t="s">
        <v>40</v>
      </c>
      <c r="AK20" s="1" t="s">
        <v>39</v>
      </c>
      <c r="AL20" s="1" t="s">
        <v>39</v>
      </c>
      <c r="AM20" s="1" t="s">
        <v>39</v>
      </c>
      <c r="AN20" s="1" t="s">
        <v>39</v>
      </c>
      <c r="AO20" s="1" t="s">
        <v>39</v>
      </c>
      <c r="AP20" s="16" t="str">
        <f t="shared" si="12"/>
        <v>WO</v>
      </c>
      <c r="AQ20" s="33"/>
      <c r="AR20" s="35"/>
      <c r="AS20" s="4">
        <v>13</v>
      </c>
      <c r="AT20" s="4">
        <v>1013</v>
      </c>
      <c r="AU20" s="4" t="str">
        <f t="shared" si="2"/>
        <v>August</v>
      </c>
      <c r="AV20" s="4" t="s">
        <v>15</v>
      </c>
      <c r="AW20" s="15">
        <f t="shared" si="3"/>
        <v>24</v>
      </c>
      <c r="AX20" s="1">
        <f t="shared" si="4"/>
        <v>0</v>
      </c>
      <c r="AY20" s="1">
        <f t="shared" si="5"/>
        <v>2</v>
      </c>
      <c r="AZ20" s="1">
        <f t="shared" si="6"/>
        <v>5</v>
      </c>
      <c r="BA20" s="25">
        <f t="shared" si="7"/>
        <v>31</v>
      </c>
      <c r="BB20" s="25">
        <f>Augreport[[#This Row],[Days]]-Augreport[[#This Row],[Absent]]</f>
        <v>31</v>
      </c>
      <c r="BC20" s="26">
        <v>42000</v>
      </c>
      <c r="BD20" s="26">
        <f>Augreport[[#This Row],[Salary]]/Augreport[[#This Row],[Days]]</f>
        <v>1354.8387096774193</v>
      </c>
      <c r="BE20" s="26">
        <f>Augreport[[#This Row],[Per Day Salary]]*Augreport[[#This Row],[Absent]]</f>
        <v>0</v>
      </c>
      <c r="BF20" s="26">
        <f>Augreport[[#This Row],[Salary]]-Augreport[[#This Row],[Deduction]]</f>
        <v>42000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9"/>
        <v>5</v>
      </c>
      <c r="L21" s="1" t="s">
        <v>39</v>
      </c>
      <c r="M21" s="1" t="s">
        <v>40</v>
      </c>
      <c r="N21" s="1" t="str">
        <f t="shared" si="11"/>
        <v>WO</v>
      </c>
      <c r="O21" s="1" t="s">
        <v>39</v>
      </c>
      <c r="P21" s="1" t="s">
        <v>39</v>
      </c>
      <c r="Q21" s="1" t="s">
        <v>39</v>
      </c>
      <c r="R21" s="1" t="s">
        <v>39</v>
      </c>
      <c r="S21" s="1" t="s">
        <v>39</v>
      </c>
      <c r="T21" s="1" t="s">
        <v>39</v>
      </c>
      <c r="U21" s="1" t="str">
        <f t="shared" si="11"/>
        <v>WO</v>
      </c>
      <c r="V21" s="1" t="s">
        <v>39</v>
      </c>
      <c r="W21" s="1" t="s">
        <v>39</v>
      </c>
      <c r="X21" s="1" t="s">
        <v>39</v>
      </c>
      <c r="Y21" s="1" t="s">
        <v>39</v>
      </c>
      <c r="Z21" s="1" t="s">
        <v>39</v>
      </c>
      <c r="AA21" s="1" t="s">
        <v>39</v>
      </c>
      <c r="AB21" s="1" t="str">
        <f t="shared" si="12"/>
        <v>WO</v>
      </c>
      <c r="AC21" s="1" t="s">
        <v>39</v>
      </c>
      <c r="AD21" s="1" t="s">
        <v>39</v>
      </c>
      <c r="AE21" s="1" t="s">
        <v>39</v>
      </c>
      <c r="AF21" s="1" t="s">
        <v>39</v>
      </c>
      <c r="AG21" s="1" t="s">
        <v>39</v>
      </c>
      <c r="AH21" s="1" t="s">
        <v>39</v>
      </c>
      <c r="AI21" s="1" t="str">
        <f t="shared" si="12"/>
        <v>WO</v>
      </c>
      <c r="AJ21" s="1" t="s">
        <v>40</v>
      </c>
      <c r="AK21" s="1" t="s">
        <v>39</v>
      </c>
      <c r="AL21" s="1" t="s">
        <v>39</v>
      </c>
      <c r="AM21" s="1" t="s">
        <v>39</v>
      </c>
      <c r="AN21" s="1" t="s">
        <v>39</v>
      </c>
      <c r="AO21" s="1" t="s">
        <v>39</v>
      </c>
      <c r="AP21" s="16" t="str">
        <f t="shared" si="12"/>
        <v>WO</v>
      </c>
      <c r="AQ21" s="33"/>
      <c r="AR21" s="35"/>
      <c r="AS21" s="4">
        <v>14</v>
      </c>
      <c r="AT21" s="4">
        <v>1014</v>
      </c>
      <c r="AU21" s="4" t="str">
        <f t="shared" si="2"/>
        <v>August</v>
      </c>
      <c r="AV21" s="4" t="s">
        <v>16</v>
      </c>
      <c r="AW21" s="15">
        <f t="shared" si="3"/>
        <v>24</v>
      </c>
      <c r="AX21" s="1">
        <f t="shared" si="4"/>
        <v>0</v>
      </c>
      <c r="AY21" s="1">
        <f t="shared" si="5"/>
        <v>2</v>
      </c>
      <c r="AZ21" s="1">
        <f t="shared" si="6"/>
        <v>5</v>
      </c>
      <c r="BA21" s="25">
        <f t="shared" si="7"/>
        <v>31</v>
      </c>
      <c r="BB21" s="25">
        <f>Augreport[[#This Row],[Days]]-Augreport[[#This Row],[Absent]]</f>
        <v>31</v>
      </c>
      <c r="BC21" s="26">
        <v>15000</v>
      </c>
      <c r="BD21" s="26">
        <f>Augreport[[#This Row],[Salary]]/Augreport[[#This Row],[Days]]</f>
        <v>483.87096774193549</v>
      </c>
      <c r="BE21" s="26">
        <f>Augreport[[#This Row],[Per Day Salary]]*Augreport[[#This Row],[Absent]]</f>
        <v>0</v>
      </c>
      <c r="BF21" s="26">
        <f>Augreport[[#This Row],[Salary]]-Augreport[[#This Row],[Deduction]]</f>
        <v>15000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9"/>
        <v>5</v>
      </c>
      <c r="L22" s="1" t="s">
        <v>39</v>
      </c>
      <c r="M22" s="1" t="s">
        <v>40</v>
      </c>
      <c r="N22" s="1" t="str">
        <f t="shared" si="11"/>
        <v>WO</v>
      </c>
      <c r="O22" s="1" t="s">
        <v>39</v>
      </c>
      <c r="P22" s="1" t="s">
        <v>39</v>
      </c>
      <c r="Q22" s="1" t="s">
        <v>39</v>
      </c>
      <c r="R22" s="1" t="s">
        <v>39</v>
      </c>
      <c r="S22" s="1" t="s">
        <v>39</v>
      </c>
      <c r="T22" s="1" t="s">
        <v>39</v>
      </c>
      <c r="U22" s="1" t="str">
        <f t="shared" si="11"/>
        <v>WO</v>
      </c>
      <c r="V22" s="1" t="s">
        <v>39</v>
      </c>
      <c r="W22" s="1" t="s">
        <v>39</v>
      </c>
      <c r="X22" s="1" t="s">
        <v>39</v>
      </c>
      <c r="Y22" s="1" t="s">
        <v>39</v>
      </c>
      <c r="Z22" s="1" t="s">
        <v>39</v>
      </c>
      <c r="AA22" s="1" t="s">
        <v>39</v>
      </c>
      <c r="AB22" s="1" t="str">
        <f t="shared" si="12"/>
        <v>WO</v>
      </c>
      <c r="AC22" s="1" t="s">
        <v>39</v>
      </c>
      <c r="AD22" s="1" t="s">
        <v>39</v>
      </c>
      <c r="AE22" s="1" t="s">
        <v>39</v>
      </c>
      <c r="AF22" s="1" t="s">
        <v>39</v>
      </c>
      <c r="AG22" s="1" t="s">
        <v>39</v>
      </c>
      <c r="AH22" s="1" t="s">
        <v>39</v>
      </c>
      <c r="AI22" s="1" t="str">
        <f t="shared" si="12"/>
        <v>WO</v>
      </c>
      <c r="AJ22" s="1" t="s">
        <v>40</v>
      </c>
      <c r="AK22" s="1" t="s">
        <v>39</v>
      </c>
      <c r="AL22" s="1" t="s">
        <v>39</v>
      </c>
      <c r="AM22" s="1" t="s">
        <v>39</v>
      </c>
      <c r="AN22" s="1" t="s">
        <v>39</v>
      </c>
      <c r="AO22" s="1" t="s">
        <v>39</v>
      </c>
      <c r="AP22" s="16" t="str">
        <f t="shared" si="12"/>
        <v>WO</v>
      </c>
      <c r="AQ22" s="33"/>
      <c r="AR22" s="35"/>
      <c r="AS22" s="4">
        <v>15</v>
      </c>
      <c r="AT22" s="4">
        <v>1015</v>
      </c>
      <c r="AU22" s="4" t="str">
        <f t="shared" si="2"/>
        <v>August</v>
      </c>
      <c r="AV22" s="4" t="s">
        <v>17</v>
      </c>
      <c r="AW22" s="15">
        <f t="shared" si="3"/>
        <v>23</v>
      </c>
      <c r="AX22" s="1">
        <f t="shared" si="4"/>
        <v>1</v>
      </c>
      <c r="AY22" s="1">
        <f t="shared" si="5"/>
        <v>2</v>
      </c>
      <c r="AZ22" s="1">
        <f t="shared" si="6"/>
        <v>5</v>
      </c>
      <c r="BA22" s="25">
        <f t="shared" si="7"/>
        <v>31</v>
      </c>
      <c r="BB22" s="25">
        <f>Augreport[[#This Row],[Days]]-Augreport[[#This Row],[Absent]]</f>
        <v>30</v>
      </c>
      <c r="BC22" s="26">
        <v>46000</v>
      </c>
      <c r="BD22" s="26">
        <f>Augreport[[#This Row],[Salary]]/Augreport[[#This Row],[Days]]</f>
        <v>1483.8709677419354</v>
      </c>
      <c r="BE22" s="26">
        <f>Augreport[[#This Row],[Per Day Salary]]*Augreport[[#This Row],[Absent]]</f>
        <v>1483.8709677419354</v>
      </c>
      <c r="BF22" s="26">
        <f>Augreport[[#This Row],[Salary]]-Augreport[[#This Row],[Deduction]]</f>
        <v>44516.129032258068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9"/>
        <v>5</v>
      </c>
      <c r="L23" s="1" t="s">
        <v>39</v>
      </c>
      <c r="M23" s="1" t="s">
        <v>40</v>
      </c>
      <c r="N23" s="1" t="str">
        <f t="shared" si="11"/>
        <v>WO</v>
      </c>
      <c r="O23" s="1" t="s">
        <v>39</v>
      </c>
      <c r="P23" s="1" t="s">
        <v>39</v>
      </c>
      <c r="Q23" s="1" t="s">
        <v>39</v>
      </c>
      <c r="R23" s="1" t="s">
        <v>39</v>
      </c>
      <c r="S23" s="1" t="s">
        <v>39</v>
      </c>
      <c r="T23" s="1" t="s">
        <v>39</v>
      </c>
      <c r="U23" s="1" t="str">
        <f t="shared" si="11"/>
        <v>WO</v>
      </c>
      <c r="V23" s="1" t="s">
        <v>39</v>
      </c>
      <c r="W23" s="1" t="s">
        <v>41</v>
      </c>
      <c r="X23" s="1" t="s">
        <v>39</v>
      </c>
      <c r="Y23" s="1" t="s">
        <v>39</v>
      </c>
      <c r="Z23" s="1" t="s">
        <v>39</v>
      </c>
      <c r="AA23" s="1" t="s">
        <v>39</v>
      </c>
      <c r="AB23" s="1" t="str">
        <f t="shared" si="12"/>
        <v>WO</v>
      </c>
      <c r="AC23" s="1" t="s">
        <v>39</v>
      </c>
      <c r="AD23" s="1" t="s">
        <v>39</v>
      </c>
      <c r="AE23" s="1" t="s">
        <v>39</v>
      </c>
      <c r="AF23" s="1" t="s">
        <v>39</v>
      </c>
      <c r="AG23" s="1" t="s">
        <v>39</v>
      </c>
      <c r="AH23" s="1" t="s">
        <v>39</v>
      </c>
      <c r="AI23" s="1" t="str">
        <f t="shared" si="12"/>
        <v>WO</v>
      </c>
      <c r="AJ23" s="1" t="s">
        <v>40</v>
      </c>
      <c r="AK23" s="1" t="s">
        <v>39</v>
      </c>
      <c r="AL23" s="1" t="s">
        <v>39</v>
      </c>
      <c r="AM23" s="1" t="s">
        <v>39</v>
      </c>
      <c r="AN23" s="1" t="s">
        <v>39</v>
      </c>
      <c r="AO23" s="1" t="s">
        <v>39</v>
      </c>
      <c r="AP23" s="16" t="str">
        <f t="shared" si="12"/>
        <v>WO</v>
      </c>
      <c r="AQ23" s="33"/>
      <c r="AR23" s="35"/>
      <c r="AS23" s="4">
        <v>16</v>
      </c>
      <c r="AT23" s="4">
        <v>1016</v>
      </c>
      <c r="AU23" s="4" t="str">
        <f t="shared" si="2"/>
        <v>August</v>
      </c>
      <c r="AV23" s="4" t="s">
        <v>18</v>
      </c>
      <c r="AW23" s="15">
        <f t="shared" si="3"/>
        <v>24</v>
      </c>
      <c r="AX23" s="1">
        <f t="shared" si="4"/>
        <v>0</v>
      </c>
      <c r="AY23" s="1">
        <f t="shared" si="5"/>
        <v>2</v>
      </c>
      <c r="AZ23" s="1">
        <f t="shared" si="6"/>
        <v>5</v>
      </c>
      <c r="BA23" s="25">
        <f t="shared" si="7"/>
        <v>31</v>
      </c>
      <c r="BB23" s="25">
        <f>Augreport[[#This Row],[Days]]-Augreport[[#This Row],[Absent]]</f>
        <v>31</v>
      </c>
      <c r="BC23" s="26">
        <v>52000</v>
      </c>
      <c r="BD23" s="26">
        <f>Augreport[[#This Row],[Salary]]/Augreport[[#This Row],[Days]]</f>
        <v>1677.4193548387098</v>
      </c>
      <c r="BE23" s="26">
        <f>Augreport[[#This Row],[Per Day Salary]]*Augreport[[#This Row],[Absent]]</f>
        <v>0</v>
      </c>
      <c r="BF23" s="26">
        <f>Augreport[[#This Row],[Salary]]-Augreport[[#This Row],[Deduction]]</f>
        <v>52000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9"/>
        <v>5</v>
      </c>
      <c r="L24" s="1" t="s">
        <v>39</v>
      </c>
      <c r="M24" s="1" t="s">
        <v>40</v>
      </c>
      <c r="N24" s="1" t="str">
        <f t="shared" si="11"/>
        <v>WO</v>
      </c>
      <c r="O24" s="1" t="s">
        <v>39</v>
      </c>
      <c r="P24" s="1" t="s">
        <v>39</v>
      </c>
      <c r="Q24" s="1" t="s">
        <v>39</v>
      </c>
      <c r="R24" s="1" t="s">
        <v>39</v>
      </c>
      <c r="S24" s="1" t="s">
        <v>39</v>
      </c>
      <c r="T24" s="1" t="s">
        <v>39</v>
      </c>
      <c r="U24" s="1" t="str">
        <f t="shared" si="11"/>
        <v>WO</v>
      </c>
      <c r="V24" s="1" t="s">
        <v>39</v>
      </c>
      <c r="W24" s="1" t="s">
        <v>39</v>
      </c>
      <c r="X24" s="1" t="s">
        <v>39</v>
      </c>
      <c r="Y24" s="1" t="s">
        <v>39</v>
      </c>
      <c r="Z24" s="1" t="s">
        <v>39</v>
      </c>
      <c r="AA24" s="1" t="s">
        <v>39</v>
      </c>
      <c r="AB24" s="1" t="str">
        <f t="shared" si="12"/>
        <v>WO</v>
      </c>
      <c r="AC24" s="1" t="s">
        <v>39</v>
      </c>
      <c r="AD24" s="1" t="s">
        <v>39</v>
      </c>
      <c r="AE24" s="1" t="s">
        <v>39</v>
      </c>
      <c r="AF24" s="1" t="s">
        <v>39</v>
      </c>
      <c r="AG24" s="1" t="s">
        <v>39</v>
      </c>
      <c r="AH24" s="1" t="s">
        <v>39</v>
      </c>
      <c r="AI24" s="1" t="str">
        <f t="shared" si="12"/>
        <v>WO</v>
      </c>
      <c r="AJ24" s="1" t="s">
        <v>40</v>
      </c>
      <c r="AK24" s="1" t="s">
        <v>39</v>
      </c>
      <c r="AL24" s="1" t="s">
        <v>39</v>
      </c>
      <c r="AM24" s="1" t="s">
        <v>39</v>
      </c>
      <c r="AN24" s="1" t="s">
        <v>39</v>
      </c>
      <c r="AO24" s="1" t="s">
        <v>39</v>
      </c>
      <c r="AP24" s="16" t="str">
        <f t="shared" si="12"/>
        <v>WO</v>
      </c>
      <c r="AQ24" s="33"/>
      <c r="AR24" s="35"/>
      <c r="AS24" s="4">
        <v>17</v>
      </c>
      <c r="AT24" s="4">
        <v>1017</v>
      </c>
      <c r="AU24" s="4" t="str">
        <f t="shared" si="2"/>
        <v>August</v>
      </c>
      <c r="AV24" s="4" t="s">
        <v>19</v>
      </c>
      <c r="AW24" s="15">
        <f t="shared" si="3"/>
        <v>23</v>
      </c>
      <c r="AX24" s="1">
        <f t="shared" si="4"/>
        <v>1</v>
      </c>
      <c r="AY24" s="1">
        <f t="shared" si="5"/>
        <v>2</v>
      </c>
      <c r="AZ24" s="1">
        <f t="shared" si="6"/>
        <v>5</v>
      </c>
      <c r="BA24" s="25">
        <f t="shared" si="7"/>
        <v>31</v>
      </c>
      <c r="BB24" s="25">
        <f>Augreport[[#This Row],[Days]]-Augreport[[#This Row],[Absent]]</f>
        <v>30</v>
      </c>
      <c r="BC24" s="26">
        <v>42000</v>
      </c>
      <c r="BD24" s="26">
        <f>Augreport[[#This Row],[Salary]]/Augreport[[#This Row],[Days]]</f>
        <v>1354.8387096774193</v>
      </c>
      <c r="BE24" s="26">
        <f>Augreport[[#This Row],[Per Day Salary]]*Augreport[[#This Row],[Absent]]</f>
        <v>1354.8387096774193</v>
      </c>
      <c r="BF24" s="26">
        <f>Augreport[[#This Row],[Salary]]-Augreport[[#This Row],[Deduction]]</f>
        <v>40645.161290322583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9"/>
        <v>5</v>
      </c>
      <c r="L25" s="1" t="s">
        <v>39</v>
      </c>
      <c r="M25" s="1" t="s">
        <v>40</v>
      </c>
      <c r="N25" s="1" t="str">
        <f t="shared" si="11"/>
        <v>WO</v>
      </c>
      <c r="O25" s="1" t="s">
        <v>39</v>
      </c>
      <c r="P25" s="1" t="s">
        <v>39</v>
      </c>
      <c r="Q25" s="1" t="s">
        <v>39</v>
      </c>
      <c r="R25" s="1" t="s">
        <v>39</v>
      </c>
      <c r="S25" s="1" t="s">
        <v>41</v>
      </c>
      <c r="T25" s="1" t="s">
        <v>39</v>
      </c>
      <c r="U25" s="1" t="str">
        <f t="shared" si="11"/>
        <v>WO</v>
      </c>
      <c r="V25" s="1" t="s">
        <v>39</v>
      </c>
      <c r="W25" s="1" t="s">
        <v>39</v>
      </c>
      <c r="X25" s="1" t="s">
        <v>39</v>
      </c>
      <c r="Y25" s="1" t="s">
        <v>39</v>
      </c>
      <c r="Z25" s="1" t="s">
        <v>39</v>
      </c>
      <c r="AA25" s="1" t="s">
        <v>39</v>
      </c>
      <c r="AB25" s="1" t="str">
        <f t="shared" si="12"/>
        <v>WO</v>
      </c>
      <c r="AC25" s="1" t="s">
        <v>39</v>
      </c>
      <c r="AD25" s="1" t="s">
        <v>39</v>
      </c>
      <c r="AE25" s="1" t="s">
        <v>39</v>
      </c>
      <c r="AF25" s="1" t="s">
        <v>39</v>
      </c>
      <c r="AG25" s="1" t="s">
        <v>39</v>
      </c>
      <c r="AH25" s="1" t="s">
        <v>39</v>
      </c>
      <c r="AI25" s="1" t="str">
        <f t="shared" si="12"/>
        <v>WO</v>
      </c>
      <c r="AJ25" s="1" t="s">
        <v>40</v>
      </c>
      <c r="AK25" s="1" t="s">
        <v>39</v>
      </c>
      <c r="AL25" s="1" t="s">
        <v>39</v>
      </c>
      <c r="AM25" s="1" t="s">
        <v>39</v>
      </c>
      <c r="AN25" s="1" t="s">
        <v>39</v>
      </c>
      <c r="AO25" s="1" t="s">
        <v>39</v>
      </c>
      <c r="AP25" s="16" t="str">
        <f t="shared" si="12"/>
        <v>WO</v>
      </c>
      <c r="AQ25" s="33"/>
      <c r="AR25" s="35"/>
      <c r="AS25" s="4">
        <v>18</v>
      </c>
      <c r="AT25" s="4">
        <v>1018</v>
      </c>
      <c r="AU25" s="4" t="str">
        <f t="shared" si="2"/>
        <v>August</v>
      </c>
      <c r="AV25" s="4" t="s">
        <v>20</v>
      </c>
      <c r="AW25" s="15">
        <f t="shared" si="3"/>
        <v>24</v>
      </c>
      <c r="AX25" s="1">
        <f t="shared" si="4"/>
        <v>0</v>
      </c>
      <c r="AY25" s="1">
        <f t="shared" si="5"/>
        <v>2</v>
      </c>
      <c r="AZ25" s="1">
        <f t="shared" si="6"/>
        <v>5</v>
      </c>
      <c r="BA25" s="25">
        <f t="shared" si="7"/>
        <v>31</v>
      </c>
      <c r="BB25" s="25">
        <f>Augreport[[#This Row],[Days]]-Augreport[[#This Row],[Absent]]</f>
        <v>31</v>
      </c>
      <c r="BC25" s="26">
        <v>62000</v>
      </c>
      <c r="BD25" s="26">
        <f>Augreport[[#This Row],[Salary]]/Augreport[[#This Row],[Days]]</f>
        <v>2000</v>
      </c>
      <c r="BE25" s="26">
        <f>Augreport[[#This Row],[Per Day Salary]]*Augreport[[#This Row],[Absent]]</f>
        <v>0</v>
      </c>
      <c r="BF25" s="26">
        <f>Augreport[[#This Row],[Salary]]-Augreport[[#This Row],[Deduction]]</f>
        <v>62000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9"/>
        <v>5</v>
      </c>
      <c r="L26" s="1" t="s">
        <v>39</v>
      </c>
      <c r="M26" s="1" t="s">
        <v>40</v>
      </c>
      <c r="N26" s="1" t="str">
        <f t="shared" si="11"/>
        <v>WO</v>
      </c>
      <c r="O26" s="1" t="s">
        <v>39</v>
      </c>
      <c r="P26" s="1" t="s">
        <v>39</v>
      </c>
      <c r="Q26" s="1" t="s">
        <v>39</v>
      </c>
      <c r="R26" s="1" t="s">
        <v>39</v>
      </c>
      <c r="S26" s="1" t="s">
        <v>39</v>
      </c>
      <c r="T26" s="1" t="s">
        <v>39</v>
      </c>
      <c r="U26" s="1" t="str">
        <f t="shared" si="11"/>
        <v>WO</v>
      </c>
      <c r="V26" s="1" t="s">
        <v>39</v>
      </c>
      <c r="W26" s="1" t="s">
        <v>39</v>
      </c>
      <c r="X26" s="1" t="s">
        <v>39</v>
      </c>
      <c r="Y26" s="1" t="s">
        <v>39</v>
      </c>
      <c r="Z26" s="1" t="s">
        <v>39</v>
      </c>
      <c r="AA26" s="1" t="s">
        <v>39</v>
      </c>
      <c r="AB26" s="1" t="str">
        <f t="shared" si="12"/>
        <v>WO</v>
      </c>
      <c r="AC26" s="1" t="s">
        <v>39</v>
      </c>
      <c r="AD26" s="1" t="s">
        <v>39</v>
      </c>
      <c r="AE26" s="1" t="s">
        <v>39</v>
      </c>
      <c r="AF26" s="1" t="s">
        <v>39</v>
      </c>
      <c r="AG26" s="1" t="s">
        <v>39</v>
      </c>
      <c r="AH26" s="1" t="s">
        <v>39</v>
      </c>
      <c r="AI26" s="1" t="str">
        <f t="shared" si="12"/>
        <v>WO</v>
      </c>
      <c r="AJ26" s="1" t="s">
        <v>40</v>
      </c>
      <c r="AK26" s="1" t="s">
        <v>39</v>
      </c>
      <c r="AL26" s="1" t="s">
        <v>39</v>
      </c>
      <c r="AM26" s="1" t="s">
        <v>39</v>
      </c>
      <c r="AN26" s="1" t="s">
        <v>39</v>
      </c>
      <c r="AO26" s="1" t="s">
        <v>39</v>
      </c>
      <c r="AP26" s="16" t="str">
        <f t="shared" si="12"/>
        <v>WO</v>
      </c>
      <c r="AQ26" s="33"/>
      <c r="AR26" s="35"/>
      <c r="AS26" s="4">
        <v>19</v>
      </c>
      <c r="AT26" s="4">
        <v>1019</v>
      </c>
      <c r="AU26" s="4" t="str">
        <f t="shared" si="2"/>
        <v>August</v>
      </c>
      <c r="AV26" s="4" t="s">
        <v>21</v>
      </c>
      <c r="AW26" s="15">
        <f t="shared" si="3"/>
        <v>23</v>
      </c>
      <c r="AX26" s="1">
        <f t="shared" si="4"/>
        <v>1</v>
      </c>
      <c r="AY26" s="1">
        <f t="shared" si="5"/>
        <v>2</v>
      </c>
      <c r="AZ26" s="1">
        <f t="shared" si="6"/>
        <v>5</v>
      </c>
      <c r="BA26" s="25">
        <f t="shared" si="7"/>
        <v>31</v>
      </c>
      <c r="BB26" s="25">
        <f>Augreport[[#This Row],[Days]]-Augreport[[#This Row],[Absent]]</f>
        <v>30</v>
      </c>
      <c r="BC26" s="26">
        <v>41000</v>
      </c>
      <c r="BD26" s="26">
        <f>Augreport[[#This Row],[Salary]]/Augreport[[#This Row],[Days]]</f>
        <v>1322.5806451612902</v>
      </c>
      <c r="BE26" s="26">
        <f>Augreport[[#This Row],[Per Day Salary]]*Augreport[[#This Row],[Absent]]</f>
        <v>1322.5806451612902</v>
      </c>
      <c r="BF26" s="26">
        <f>Augreport[[#This Row],[Salary]]-Augreport[[#This Row],[Deduction]]</f>
        <v>39677.419354838712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9"/>
        <v>5</v>
      </c>
      <c r="L27" s="1" t="s">
        <v>39</v>
      </c>
      <c r="M27" s="1" t="s">
        <v>40</v>
      </c>
      <c r="N27" s="1" t="str">
        <f t="shared" si="11"/>
        <v>WO</v>
      </c>
      <c r="O27" s="1" t="s">
        <v>39</v>
      </c>
      <c r="P27" s="1" t="s">
        <v>41</v>
      </c>
      <c r="Q27" s="1" t="s">
        <v>39</v>
      </c>
      <c r="R27" s="1" t="s">
        <v>39</v>
      </c>
      <c r="S27" s="1" t="s">
        <v>39</v>
      </c>
      <c r="T27" s="1" t="s">
        <v>39</v>
      </c>
      <c r="U27" s="1" t="str">
        <f t="shared" si="11"/>
        <v>WO</v>
      </c>
      <c r="V27" s="1" t="s">
        <v>39</v>
      </c>
      <c r="W27" s="1" t="s">
        <v>39</v>
      </c>
      <c r="X27" s="1" t="s">
        <v>39</v>
      </c>
      <c r="Y27" s="1" t="s">
        <v>39</v>
      </c>
      <c r="Z27" s="1" t="s">
        <v>39</v>
      </c>
      <c r="AA27" s="1" t="s">
        <v>39</v>
      </c>
      <c r="AB27" s="1" t="str">
        <f t="shared" si="12"/>
        <v>WO</v>
      </c>
      <c r="AC27" s="1" t="s">
        <v>39</v>
      </c>
      <c r="AD27" s="1" t="s">
        <v>39</v>
      </c>
      <c r="AE27" s="1" t="s">
        <v>39</v>
      </c>
      <c r="AF27" s="1" t="s">
        <v>39</v>
      </c>
      <c r="AG27" s="1" t="s">
        <v>39</v>
      </c>
      <c r="AH27" s="1" t="s">
        <v>39</v>
      </c>
      <c r="AI27" s="1" t="str">
        <f t="shared" si="12"/>
        <v>WO</v>
      </c>
      <c r="AJ27" s="1" t="s">
        <v>40</v>
      </c>
      <c r="AK27" s="1" t="s">
        <v>39</v>
      </c>
      <c r="AL27" s="1" t="s">
        <v>39</v>
      </c>
      <c r="AM27" s="1" t="s">
        <v>39</v>
      </c>
      <c r="AN27" s="1" t="s">
        <v>39</v>
      </c>
      <c r="AO27" s="1" t="s">
        <v>39</v>
      </c>
      <c r="AP27" s="16" t="str">
        <f t="shared" si="12"/>
        <v>WO</v>
      </c>
      <c r="AQ27" s="33"/>
      <c r="AR27" s="35"/>
      <c r="AS27" s="7">
        <v>20</v>
      </c>
      <c r="AT27" s="7">
        <v>1020</v>
      </c>
      <c r="AU27" s="7" t="str">
        <f t="shared" si="2"/>
        <v>August</v>
      </c>
      <c r="AV27" s="7" t="s">
        <v>22</v>
      </c>
      <c r="AW27" s="17">
        <f t="shared" si="3"/>
        <v>23</v>
      </c>
      <c r="AX27" s="18">
        <f t="shared" si="4"/>
        <v>1</v>
      </c>
      <c r="AY27" s="18">
        <f t="shared" si="5"/>
        <v>2</v>
      </c>
      <c r="AZ27" s="18">
        <f t="shared" si="6"/>
        <v>5</v>
      </c>
      <c r="BA27" s="28">
        <f t="shared" si="7"/>
        <v>31</v>
      </c>
      <c r="BB27" s="28">
        <f>Augreport[[#This Row],[Days]]-Augreport[[#This Row],[Absent]]</f>
        <v>30</v>
      </c>
      <c r="BC27" s="29">
        <v>30000</v>
      </c>
      <c r="BD27" s="29">
        <f>Augreport[[#This Row],[Salary]]/Augreport[[#This Row],[Days]]</f>
        <v>967.74193548387098</v>
      </c>
      <c r="BE27" s="29">
        <f>Augreport[[#This Row],[Per Day Salary]]*Augreport[[#This Row],[Absent]]</f>
        <v>967.74193548387098</v>
      </c>
      <c r="BF27" s="29">
        <f>Augreport[[#This Row],[Salary]]-Augreport[[#This Row],[Deduction]]</f>
        <v>29032.258064516129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9"/>
        <v>5</v>
      </c>
      <c r="L28" s="18" t="s">
        <v>39</v>
      </c>
      <c r="M28" s="18" t="s">
        <v>40</v>
      </c>
      <c r="N28" s="18" t="str">
        <f t="shared" si="11"/>
        <v>WO</v>
      </c>
      <c r="O28" s="18" t="s">
        <v>39</v>
      </c>
      <c r="P28" s="18" t="s">
        <v>39</v>
      </c>
      <c r="Q28" s="18" t="s">
        <v>39</v>
      </c>
      <c r="R28" s="18" t="s">
        <v>39</v>
      </c>
      <c r="S28" s="18" t="s">
        <v>39</v>
      </c>
      <c r="T28" s="18" t="s">
        <v>39</v>
      </c>
      <c r="U28" s="18" t="str">
        <f t="shared" si="11"/>
        <v>WO</v>
      </c>
      <c r="V28" s="18" t="s">
        <v>39</v>
      </c>
      <c r="W28" s="18" t="s">
        <v>39</v>
      </c>
      <c r="X28" s="18" t="s">
        <v>39</v>
      </c>
      <c r="Y28" s="18" t="s">
        <v>39</v>
      </c>
      <c r="Z28" s="18" t="s">
        <v>39</v>
      </c>
      <c r="AA28" s="18" t="s">
        <v>39</v>
      </c>
      <c r="AB28" s="18" t="str">
        <f t="shared" si="12"/>
        <v>WO</v>
      </c>
      <c r="AC28" s="18" t="s">
        <v>39</v>
      </c>
      <c r="AD28" s="18" t="s">
        <v>39</v>
      </c>
      <c r="AE28" s="18" t="s">
        <v>39</v>
      </c>
      <c r="AF28" s="18" t="s">
        <v>39</v>
      </c>
      <c r="AG28" s="18" t="s">
        <v>39</v>
      </c>
      <c r="AH28" s="18" t="s">
        <v>39</v>
      </c>
      <c r="AI28" s="18" t="str">
        <f t="shared" si="12"/>
        <v>WO</v>
      </c>
      <c r="AJ28" s="18" t="s">
        <v>40</v>
      </c>
      <c r="AK28" s="18" t="s">
        <v>39</v>
      </c>
      <c r="AL28" s="18" t="s">
        <v>39</v>
      </c>
      <c r="AM28" s="18" t="s">
        <v>39</v>
      </c>
      <c r="AN28" s="18" t="s">
        <v>39</v>
      </c>
      <c r="AO28" s="18" t="s">
        <v>41</v>
      </c>
      <c r="AP28" s="19" t="str">
        <f t="shared" si="12"/>
        <v>WO</v>
      </c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19" priority="1" operator="containsText" text="L">
      <formula>NOT(ISERROR(SEARCH("L",L9)))</formula>
    </cfRule>
    <cfRule type="containsText" dxfId="18" priority="2" operator="containsText" text="A">
      <formula>NOT(ISERROR(SEARCH("A",L9)))</formula>
    </cfRule>
    <cfRule type="containsText" dxfId="17" priority="3" operator="containsText" text="P">
      <formula>NOT(ISERROR(SEARCH("P",L9)))</formula>
    </cfRule>
    <cfRule type="containsText" dxfId="16" priority="4" operator="containsText" text="WO">
      <formula>NOT(ISERROR(SEARCH("WO",L9)))</formula>
    </cfRule>
  </conditionalFormatting>
  <dataValidations count="1">
    <dataValidation type="list" allowBlank="1" showInputMessage="1" showErrorMessage="1" sqref="AJ9:AO28 O9:T28 V9:AA28 AC9:AH28 L9:M28" xr:uid="{5F822B59-FB56-4007-A07D-7C5C41AB6A5D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EB3F22D-BF70-4DAA-AC41-D517B792C633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8354EFE7-CE2E-4768-A701-FCABAEF5B0C8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Aug!AW8:AZ8</xm:f>
              <xm:sqref>BG8</xm:sqref>
            </x14:sparkline>
            <x14:sparkline>
              <xm:f>Aug!AW9:AZ9</xm:f>
              <xm:sqref>BG9</xm:sqref>
            </x14:sparkline>
            <x14:sparkline>
              <xm:f>Aug!AW10:AZ10</xm:f>
              <xm:sqref>BG10</xm:sqref>
            </x14:sparkline>
            <x14:sparkline>
              <xm:f>Aug!AW11:AZ11</xm:f>
              <xm:sqref>BG11</xm:sqref>
            </x14:sparkline>
            <x14:sparkline>
              <xm:f>Aug!AW12:AZ12</xm:f>
              <xm:sqref>BG12</xm:sqref>
            </x14:sparkline>
            <x14:sparkline>
              <xm:f>Aug!AW13:AZ13</xm:f>
              <xm:sqref>BG13</xm:sqref>
            </x14:sparkline>
            <x14:sparkline>
              <xm:f>Aug!AW14:AZ14</xm:f>
              <xm:sqref>BG14</xm:sqref>
            </x14:sparkline>
            <x14:sparkline>
              <xm:f>Aug!AW15:AZ15</xm:f>
              <xm:sqref>BG15</xm:sqref>
            </x14:sparkline>
            <x14:sparkline>
              <xm:f>Aug!AW16:AZ16</xm:f>
              <xm:sqref>BG16</xm:sqref>
            </x14:sparkline>
            <x14:sparkline>
              <xm:f>Aug!AW17:AZ17</xm:f>
              <xm:sqref>BG17</xm:sqref>
            </x14:sparkline>
            <x14:sparkline>
              <xm:f>Aug!AW18:AZ18</xm:f>
              <xm:sqref>BG18</xm:sqref>
            </x14:sparkline>
            <x14:sparkline>
              <xm:f>Aug!AW19:AZ19</xm:f>
              <xm:sqref>BG19</xm:sqref>
            </x14:sparkline>
            <x14:sparkline>
              <xm:f>Aug!AW20:AZ20</xm:f>
              <xm:sqref>BG20</xm:sqref>
            </x14:sparkline>
            <x14:sparkline>
              <xm:f>Aug!AW21:AZ21</xm:f>
              <xm:sqref>BG21</xm:sqref>
            </x14:sparkline>
            <x14:sparkline>
              <xm:f>Aug!AW22:AZ22</xm:f>
              <xm:sqref>BG22</xm:sqref>
            </x14:sparkline>
            <x14:sparkline>
              <xm:f>Aug!AW23:AZ23</xm:f>
              <xm:sqref>BG23</xm:sqref>
            </x14:sparkline>
            <x14:sparkline>
              <xm:f>Aug!AW24:AZ24</xm:f>
              <xm:sqref>BG24</xm:sqref>
            </x14:sparkline>
            <x14:sparkline>
              <xm:f>Aug!AW25:AZ25</xm:f>
              <xm:sqref>BG25</xm:sqref>
            </x14:sparkline>
            <x14:sparkline>
              <xm:f>Aug!AW26:AZ26</xm:f>
              <xm:sqref>BG26</xm:sqref>
            </x14:sparkline>
            <x14:sparkline>
              <xm:f>Aug!AW27:AZ27</xm:f>
              <xm:sqref>BG27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CA7B0-174F-463B-A804-2E4A21E31B0B}">
  <dimension ref="A1:CZ2009"/>
  <sheetViews>
    <sheetView zoomScale="67" zoomScaleNormal="100" workbookViewId="0">
      <selection activeCell="AU13" sqref="AU13"/>
    </sheetView>
  </sheetViews>
  <sheetFormatPr defaultRowHeight="14.4" x14ac:dyDescent="0.3"/>
  <cols>
    <col min="8" max="8" width="9" bestFit="1" customWidth="1"/>
    <col min="9" max="9" width="11.44140625" bestFit="1" customWidth="1"/>
    <col min="10" max="10" width="14.88671875" customWidth="1"/>
    <col min="11" max="11" width="9" bestFit="1" customWidth="1"/>
    <col min="12" max="12" width="5.33203125" bestFit="1" customWidth="1"/>
    <col min="13" max="13" width="9.6640625" bestFit="1" customWidth="1"/>
    <col min="14" max="14" width="3.6640625" bestFit="1" customWidth="1"/>
    <col min="15" max="15" width="4" bestFit="1" customWidth="1"/>
    <col min="16" max="16" width="4.44140625" bestFit="1" customWidth="1"/>
    <col min="17" max="17" width="5.33203125" bestFit="1" customWidth="1"/>
    <col min="18" max="18" width="4.33203125" bestFit="1" customWidth="1"/>
    <col min="19" max="19" width="5.33203125" bestFit="1" customWidth="1"/>
    <col min="20" max="20" width="4.44140625" bestFit="1" customWidth="1"/>
    <col min="21" max="21" width="3.6640625" bestFit="1" customWidth="1"/>
    <col min="22" max="22" width="4" bestFit="1" customWidth="1"/>
    <col min="23" max="23" width="4.44140625" bestFit="1" customWidth="1"/>
    <col min="24" max="24" width="5.33203125" bestFit="1" customWidth="1"/>
    <col min="25" max="25" width="4.33203125" bestFit="1" customWidth="1"/>
    <col min="26" max="26" width="5.33203125" bestFit="1" customWidth="1"/>
    <col min="27" max="27" width="4.44140625" bestFit="1" customWidth="1"/>
    <col min="28" max="28" width="3.6640625" bestFit="1" customWidth="1"/>
    <col min="29" max="29" width="4" bestFit="1" customWidth="1"/>
    <col min="30" max="30" width="4.44140625" bestFit="1" customWidth="1"/>
    <col min="31" max="31" width="5.33203125" bestFit="1" customWidth="1"/>
    <col min="32" max="32" width="4.33203125" bestFit="1" customWidth="1"/>
    <col min="33" max="33" width="5.33203125" bestFit="1" customWidth="1"/>
    <col min="34" max="34" width="4.44140625" bestFit="1" customWidth="1"/>
    <col min="35" max="35" width="3.5546875" bestFit="1" customWidth="1"/>
    <col min="36" max="36" width="3.88671875" bestFit="1" customWidth="1"/>
    <col min="37" max="37" width="4.33203125" bestFit="1" customWidth="1"/>
    <col min="38" max="38" width="5.21875" bestFit="1" customWidth="1"/>
    <col min="39" max="39" width="4.21875" bestFit="1" customWidth="1"/>
    <col min="40" max="40" width="5.21875" bestFit="1" customWidth="1"/>
    <col min="41" max="41" width="4.33203125" bestFit="1" customWidth="1"/>
    <col min="42" max="42" width="3.5546875" bestFit="1" customWidth="1"/>
    <col min="45" max="45" width="7.21875" customWidth="1"/>
    <col min="46" max="47" width="13.33203125" customWidth="1"/>
    <col min="48" max="48" width="16.44140625" customWidth="1"/>
    <col min="49" max="49" width="7.44140625" style="1" bestFit="1" customWidth="1"/>
    <col min="50" max="50" width="6.88671875" style="1" bestFit="1" customWidth="1"/>
    <col min="51" max="51" width="5.88671875" style="1" bestFit="1" customWidth="1"/>
    <col min="52" max="52" width="8.21875" style="1" bestFit="1" customWidth="1"/>
    <col min="53" max="53" width="5.109375" style="1" bestFit="1" customWidth="1"/>
    <col min="54" max="54" width="9.33203125" style="1" bestFit="1" customWidth="1"/>
    <col min="55" max="55" width="11.5546875" bestFit="1" customWidth="1"/>
    <col min="56" max="56" width="13" bestFit="1" customWidth="1"/>
    <col min="57" max="57" width="11.6640625" customWidth="1"/>
    <col min="58" max="58" width="12.44140625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45901</v>
      </c>
      <c r="J5" s="40">
        <f>DATEDIF($I$5,$M$5,"D")+1</f>
        <v>30</v>
      </c>
      <c r="K5" s="41" t="str">
        <f>TEXT(I5,"MMMM")</f>
        <v>September</v>
      </c>
      <c r="L5" s="38" t="s">
        <v>27</v>
      </c>
      <c r="M5" s="42">
        <f>EOMONTH(I5,0)</f>
        <v>45930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Mon</v>
      </c>
      <c r="M7" s="13" t="str">
        <f t="shared" ref="M7:AP7" si="0">TEXT(M8,"DDD")</f>
        <v>Tue</v>
      </c>
      <c r="N7" s="13" t="str">
        <f t="shared" si="0"/>
        <v>Wed</v>
      </c>
      <c r="O7" s="13" t="str">
        <f t="shared" si="0"/>
        <v>Thu</v>
      </c>
      <c r="P7" s="13" t="str">
        <f t="shared" si="0"/>
        <v>Fri</v>
      </c>
      <c r="Q7" s="13" t="str">
        <f t="shared" si="0"/>
        <v>Sat</v>
      </c>
      <c r="R7" s="13" t="str">
        <f t="shared" si="0"/>
        <v>Sun</v>
      </c>
      <c r="S7" s="13" t="str">
        <f t="shared" si="0"/>
        <v>Mon</v>
      </c>
      <c r="T7" s="13" t="str">
        <f t="shared" si="0"/>
        <v>Tue</v>
      </c>
      <c r="U7" s="13" t="str">
        <f t="shared" si="0"/>
        <v>Wed</v>
      </c>
      <c r="V7" s="13" t="str">
        <f t="shared" si="0"/>
        <v>Thu</v>
      </c>
      <c r="W7" s="13" t="str">
        <f t="shared" si="0"/>
        <v>Fri</v>
      </c>
      <c r="X7" s="13" t="str">
        <f t="shared" si="0"/>
        <v>Sat</v>
      </c>
      <c r="Y7" s="13" t="str">
        <f t="shared" si="0"/>
        <v>Sun</v>
      </c>
      <c r="Z7" s="13" t="str">
        <f t="shared" si="0"/>
        <v>Mon</v>
      </c>
      <c r="AA7" s="13" t="str">
        <f t="shared" si="0"/>
        <v>Tue</v>
      </c>
      <c r="AB7" s="13" t="str">
        <f t="shared" si="0"/>
        <v>Wed</v>
      </c>
      <c r="AC7" s="13" t="str">
        <f t="shared" si="0"/>
        <v>Thu</v>
      </c>
      <c r="AD7" s="13" t="str">
        <f t="shared" si="0"/>
        <v>Fri</v>
      </c>
      <c r="AE7" s="13" t="str">
        <f t="shared" si="0"/>
        <v>Sat</v>
      </c>
      <c r="AF7" s="13" t="str">
        <f t="shared" si="0"/>
        <v>Sun</v>
      </c>
      <c r="AG7" s="13" t="str">
        <f t="shared" si="0"/>
        <v>Mon</v>
      </c>
      <c r="AH7" s="13" t="str">
        <f t="shared" si="0"/>
        <v>Tue</v>
      </c>
      <c r="AI7" s="13" t="str">
        <f t="shared" si="0"/>
        <v>Wed</v>
      </c>
      <c r="AJ7" s="13" t="str">
        <f t="shared" si="0"/>
        <v>Thu</v>
      </c>
      <c r="AK7" s="13" t="str">
        <f t="shared" si="0"/>
        <v>Fri</v>
      </c>
      <c r="AL7" s="13" t="str">
        <f t="shared" si="0"/>
        <v>Sat</v>
      </c>
      <c r="AM7" s="13" t="str">
        <f t="shared" si="0"/>
        <v>Sun</v>
      </c>
      <c r="AN7" s="13" t="str">
        <f t="shared" si="0"/>
        <v>Mon</v>
      </c>
      <c r="AO7" s="13" t="str">
        <f t="shared" si="0"/>
        <v>Tue</v>
      </c>
      <c r="AP7" s="14" t="str">
        <f t="shared" si="0"/>
        <v/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45901</v>
      </c>
      <c r="M8" s="37">
        <f>IF(L8&lt;$M$5,L8+1,"")</f>
        <v>45902</v>
      </c>
      <c r="N8" s="37">
        <f t="shared" ref="N8:AQ8" si="1">IF(M8&lt;$M$5,M8+1,"")</f>
        <v>45903</v>
      </c>
      <c r="O8" s="37">
        <f t="shared" si="1"/>
        <v>45904</v>
      </c>
      <c r="P8" s="37">
        <f t="shared" si="1"/>
        <v>45905</v>
      </c>
      <c r="Q8" s="37">
        <f t="shared" si="1"/>
        <v>45906</v>
      </c>
      <c r="R8" s="37">
        <f t="shared" si="1"/>
        <v>45907</v>
      </c>
      <c r="S8" s="37">
        <f t="shared" si="1"/>
        <v>45908</v>
      </c>
      <c r="T8" s="37">
        <f t="shared" si="1"/>
        <v>45909</v>
      </c>
      <c r="U8" s="37">
        <f t="shared" si="1"/>
        <v>45910</v>
      </c>
      <c r="V8" s="37">
        <f t="shared" si="1"/>
        <v>45911</v>
      </c>
      <c r="W8" s="37">
        <f t="shared" si="1"/>
        <v>45912</v>
      </c>
      <c r="X8" s="37">
        <f t="shared" si="1"/>
        <v>45913</v>
      </c>
      <c r="Y8" s="37">
        <f t="shared" si="1"/>
        <v>45914</v>
      </c>
      <c r="Z8" s="37">
        <f t="shared" si="1"/>
        <v>45915</v>
      </c>
      <c r="AA8" s="37">
        <f t="shared" si="1"/>
        <v>45916</v>
      </c>
      <c r="AB8" s="37">
        <f t="shared" si="1"/>
        <v>45917</v>
      </c>
      <c r="AC8" s="37">
        <f t="shared" si="1"/>
        <v>45918</v>
      </c>
      <c r="AD8" s="37">
        <f t="shared" si="1"/>
        <v>45919</v>
      </c>
      <c r="AE8" s="37">
        <f t="shared" si="1"/>
        <v>45920</v>
      </c>
      <c r="AF8" s="37">
        <f t="shared" si="1"/>
        <v>45921</v>
      </c>
      <c r="AG8" s="37">
        <f t="shared" si="1"/>
        <v>45922</v>
      </c>
      <c r="AH8" s="37">
        <f t="shared" si="1"/>
        <v>45923</v>
      </c>
      <c r="AI8" s="37">
        <f t="shared" si="1"/>
        <v>45924</v>
      </c>
      <c r="AJ8" s="37">
        <f t="shared" si="1"/>
        <v>45925</v>
      </c>
      <c r="AK8" s="37">
        <f t="shared" si="1"/>
        <v>45926</v>
      </c>
      <c r="AL8" s="37">
        <f t="shared" si="1"/>
        <v>45927</v>
      </c>
      <c r="AM8" s="37">
        <f t="shared" si="1"/>
        <v>45928</v>
      </c>
      <c r="AN8" s="37">
        <f t="shared" si="1"/>
        <v>45929</v>
      </c>
      <c r="AO8" s="37">
        <f t="shared" si="1"/>
        <v>45930</v>
      </c>
      <c r="AP8" s="21" t="str">
        <f t="shared" si="1"/>
        <v/>
      </c>
      <c r="AQ8" s="34" t="str">
        <f t="shared" si="1"/>
        <v/>
      </c>
      <c r="AR8" s="35"/>
      <c r="AS8" s="4">
        <v>1</v>
      </c>
      <c r="AT8" s="4">
        <v>1001</v>
      </c>
      <c r="AU8" s="4" t="str">
        <f t="shared" ref="AU8:AU27" si="2">$K$5</f>
        <v>September</v>
      </c>
      <c r="AV8" s="4" t="s">
        <v>3</v>
      </c>
      <c r="AW8" s="15">
        <f t="shared" ref="AW8:AW27" si="3">COUNTIF($L9:$AP9,"P")</f>
        <v>24</v>
      </c>
      <c r="AX8" s="1">
        <f t="shared" ref="AX8:AX27" si="4">COUNTIF($L9:$AP9,"A")</f>
        <v>1</v>
      </c>
      <c r="AY8" s="1">
        <f t="shared" ref="AY8:AY27" si="5">COUNTIF($L9:$AP9,"L")</f>
        <v>1</v>
      </c>
      <c r="AZ8" s="1">
        <f t="shared" ref="AZ8:AZ27" si="6">$K$9</f>
        <v>4</v>
      </c>
      <c r="BA8" s="25">
        <f t="shared" ref="BA8:BA27" si="7">$J$5</f>
        <v>30</v>
      </c>
      <c r="BB8" s="25">
        <f>Septreport[[#This Row],[Days]]-Septreport[[#This Row],[Absent]]</f>
        <v>29</v>
      </c>
      <c r="BC8" s="26">
        <v>10000</v>
      </c>
      <c r="BD8" s="26">
        <f>Septreport[[#This Row],[Salary]]/Septreport[[#This Row],[Days]]</f>
        <v>333.33333333333331</v>
      </c>
      <c r="BE8" s="26">
        <f>Septreport[[#This Row],[Per Day Salary]]*Septreport[[#This Row],[Absent]]</f>
        <v>333.33333333333331</v>
      </c>
      <c r="BF8" s="26">
        <f>Septreport[[#This Row],[Salary]]-Septreport[[#This Row],[Deduction]]</f>
        <v>9666.6666666666661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>COUNTIF($L$7:$AP$7,"Sun")</f>
        <v>4</v>
      </c>
      <c r="L9" s="1" t="s">
        <v>39</v>
      </c>
      <c r="M9" s="1" t="s">
        <v>39</v>
      </c>
      <c r="N9" s="1" t="s">
        <v>41</v>
      </c>
      <c r="O9" s="1" t="s">
        <v>39</v>
      </c>
      <c r="P9" s="1" t="s">
        <v>39</v>
      </c>
      <c r="Q9" s="1" t="s">
        <v>39</v>
      </c>
      <c r="R9" s="1" t="str">
        <f t="shared" ref="R9:AM17" si="8">IF(R$7 = "Sun","WO","")</f>
        <v>WO</v>
      </c>
      <c r="S9" s="1" t="s">
        <v>39</v>
      </c>
      <c r="T9" s="1" t="s">
        <v>40</v>
      </c>
      <c r="U9" s="1" t="s">
        <v>39</v>
      </c>
      <c r="V9" s="1" t="s">
        <v>39</v>
      </c>
      <c r="W9" s="1" t="s">
        <v>39</v>
      </c>
      <c r="X9" s="1" t="s">
        <v>39</v>
      </c>
      <c r="Y9" s="1" t="str">
        <f t="shared" si="8"/>
        <v>WO</v>
      </c>
      <c r="Z9" s="1" t="s">
        <v>39</v>
      </c>
      <c r="AA9" s="1" t="s">
        <v>39</v>
      </c>
      <c r="AB9" s="1" t="s">
        <v>39</v>
      </c>
      <c r="AC9" s="1" t="s">
        <v>39</v>
      </c>
      <c r="AD9" s="1" t="s">
        <v>39</v>
      </c>
      <c r="AE9" s="1" t="s">
        <v>39</v>
      </c>
      <c r="AF9" s="1" t="str">
        <f t="shared" si="8"/>
        <v>WO</v>
      </c>
      <c r="AG9" s="1" t="s">
        <v>39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 t="str">
        <f t="shared" si="8"/>
        <v>WO</v>
      </c>
      <c r="AN9" s="1" t="s">
        <v>39</v>
      </c>
      <c r="AO9" s="1" t="s">
        <v>39</v>
      </c>
      <c r="AP9" s="16"/>
      <c r="AQ9" s="33"/>
      <c r="AR9" s="35"/>
      <c r="AS9" s="4">
        <v>2</v>
      </c>
      <c r="AT9" s="4">
        <v>1002</v>
      </c>
      <c r="AU9" s="4" t="str">
        <f t="shared" si="2"/>
        <v>September</v>
      </c>
      <c r="AV9" s="4" t="s">
        <v>4</v>
      </c>
      <c r="AW9" s="15">
        <f t="shared" si="3"/>
        <v>25</v>
      </c>
      <c r="AX9" s="1">
        <f t="shared" si="4"/>
        <v>0</v>
      </c>
      <c r="AY9" s="1">
        <f t="shared" si="5"/>
        <v>1</v>
      </c>
      <c r="AZ9" s="1">
        <f t="shared" si="6"/>
        <v>4</v>
      </c>
      <c r="BA9" s="25">
        <f t="shared" si="7"/>
        <v>30</v>
      </c>
      <c r="BB9" s="25">
        <f>Septreport[[#This Row],[Days]]-Septreport[[#This Row],[Absent]]</f>
        <v>30</v>
      </c>
      <c r="BC9" s="26">
        <v>20000</v>
      </c>
      <c r="BD9" s="26">
        <f>Septreport[[#This Row],[Salary]]/Septreport[[#This Row],[Days]]</f>
        <v>666.66666666666663</v>
      </c>
      <c r="BE9" s="26">
        <f>Septreport[[#This Row],[Per Day Salary]]*Septreport[[#This Row],[Absent]]</f>
        <v>0</v>
      </c>
      <c r="BF9" s="26">
        <f>Septreport[[#This Row],[Salary]]-Septreport[[#This Row],[Deduction]]</f>
        <v>20000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ref="K10:K28" si="9">COUNTIF($L$7:$AP$7,"Sun")</f>
        <v>4</v>
      </c>
      <c r="L10" s="1" t="s">
        <v>39</v>
      </c>
      <c r="M10" s="1" t="s">
        <v>39</v>
      </c>
      <c r="N10" s="1" t="s">
        <v>39</v>
      </c>
      <c r="O10" s="1" t="s">
        <v>39</v>
      </c>
      <c r="P10" s="1" t="s">
        <v>39</v>
      </c>
      <c r="Q10" s="1" t="s">
        <v>39</v>
      </c>
      <c r="R10" s="1" t="str">
        <f t="shared" si="8"/>
        <v>WO</v>
      </c>
      <c r="S10" s="1" t="s">
        <v>39</v>
      </c>
      <c r="T10" s="1" t="s">
        <v>40</v>
      </c>
      <c r="U10" s="1" t="s">
        <v>39</v>
      </c>
      <c r="V10" s="1" t="s">
        <v>39</v>
      </c>
      <c r="W10" s="1" t="s">
        <v>39</v>
      </c>
      <c r="X10" s="1" t="s">
        <v>39</v>
      </c>
      <c r="Y10" s="1" t="str">
        <f t="shared" si="8"/>
        <v>WO</v>
      </c>
      <c r="Z10" s="1" t="s">
        <v>39</v>
      </c>
      <c r="AA10" s="1" t="s">
        <v>39</v>
      </c>
      <c r="AB10" s="1" t="s">
        <v>39</v>
      </c>
      <c r="AC10" s="1" t="s">
        <v>39</v>
      </c>
      <c r="AD10" s="1" t="s">
        <v>39</v>
      </c>
      <c r="AE10" s="1" t="s">
        <v>39</v>
      </c>
      <c r="AF10" s="1" t="str">
        <f t="shared" si="8"/>
        <v>WO</v>
      </c>
      <c r="AG10" s="1" t="s">
        <v>39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tr">
        <f t="shared" si="8"/>
        <v>WO</v>
      </c>
      <c r="AN10" s="1" t="s">
        <v>39</v>
      </c>
      <c r="AO10" s="1" t="s">
        <v>39</v>
      </c>
      <c r="AP10" s="16"/>
      <c r="AQ10" s="33"/>
      <c r="AR10" s="35"/>
      <c r="AS10" s="4">
        <v>3</v>
      </c>
      <c r="AT10" s="4">
        <v>1003</v>
      </c>
      <c r="AU10" s="4" t="str">
        <f t="shared" si="2"/>
        <v>September</v>
      </c>
      <c r="AV10" s="4" t="s">
        <v>5</v>
      </c>
      <c r="AW10" s="15">
        <f t="shared" si="3"/>
        <v>24</v>
      </c>
      <c r="AX10" s="1">
        <f t="shared" si="4"/>
        <v>1</v>
      </c>
      <c r="AY10" s="1">
        <f t="shared" si="5"/>
        <v>1</v>
      </c>
      <c r="AZ10" s="1">
        <f t="shared" si="6"/>
        <v>4</v>
      </c>
      <c r="BA10" s="25">
        <f t="shared" si="7"/>
        <v>30</v>
      </c>
      <c r="BB10" s="25">
        <f>Septreport[[#This Row],[Days]]-Septreport[[#This Row],[Absent]]</f>
        <v>29</v>
      </c>
      <c r="BC10" s="26">
        <v>25000</v>
      </c>
      <c r="BD10" s="26">
        <f>Septreport[[#This Row],[Salary]]/Septreport[[#This Row],[Days]]</f>
        <v>833.33333333333337</v>
      </c>
      <c r="BE10" s="26">
        <f>Septreport[[#This Row],[Per Day Salary]]*Septreport[[#This Row],[Absent]]</f>
        <v>833.33333333333337</v>
      </c>
      <c r="BF10" s="26">
        <f>Septreport[[#This Row],[Salary]]-Septreport[[#This Row],[Deduction]]</f>
        <v>24166.666666666668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9"/>
        <v>4</v>
      </c>
      <c r="L11" s="1" t="s">
        <v>39</v>
      </c>
      <c r="M11" s="1" t="s">
        <v>39</v>
      </c>
      <c r="N11" s="1" t="s">
        <v>39</v>
      </c>
      <c r="O11" s="1" t="s">
        <v>39</v>
      </c>
      <c r="P11" s="1" t="s">
        <v>39</v>
      </c>
      <c r="Q11" s="1" t="s">
        <v>39</v>
      </c>
      <c r="R11" s="1" t="str">
        <f t="shared" si="8"/>
        <v>WO</v>
      </c>
      <c r="S11" s="1" t="s">
        <v>39</v>
      </c>
      <c r="T11" s="1" t="s">
        <v>40</v>
      </c>
      <c r="U11" s="1" t="s">
        <v>39</v>
      </c>
      <c r="V11" s="1" t="s">
        <v>39</v>
      </c>
      <c r="W11" s="1" t="s">
        <v>39</v>
      </c>
      <c r="X11" s="1" t="s">
        <v>39</v>
      </c>
      <c r="Y11" s="1" t="str">
        <f t="shared" si="8"/>
        <v>WO</v>
      </c>
      <c r="Z11" s="1" t="s">
        <v>39</v>
      </c>
      <c r="AA11" s="1" t="s">
        <v>41</v>
      </c>
      <c r="AB11" s="1" t="s">
        <v>39</v>
      </c>
      <c r="AC11" s="1" t="s">
        <v>39</v>
      </c>
      <c r="AD11" s="1" t="s">
        <v>39</v>
      </c>
      <c r="AE11" s="1" t="s">
        <v>39</v>
      </c>
      <c r="AF11" s="1" t="str">
        <f t="shared" si="8"/>
        <v>WO</v>
      </c>
      <c r="AG11" s="1" t="s">
        <v>39</v>
      </c>
      <c r="AH11" s="1" t="s">
        <v>39</v>
      </c>
      <c r="AI11" s="1" t="s">
        <v>39</v>
      </c>
      <c r="AJ11" s="1" t="s">
        <v>39</v>
      </c>
      <c r="AK11" s="1" t="s">
        <v>39</v>
      </c>
      <c r="AL11" s="1" t="s">
        <v>39</v>
      </c>
      <c r="AM11" s="1" t="str">
        <f t="shared" si="8"/>
        <v>WO</v>
      </c>
      <c r="AN11" s="1" t="s">
        <v>39</v>
      </c>
      <c r="AO11" s="1" t="s">
        <v>39</v>
      </c>
      <c r="AP11" s="16"/>
      <c r="AQ11" s="33"/>
      <c r="AR11" s="35"/>
      <c r="AS11" s="4">
        <v>4</v>
      </c>
      <c r="AT11" s="4">
        <v>1004</v>
      </c>
      <c r="AU11" s="4" t="str">
        <f t="shared" si="2"/>
        <v>September</v>
      </c>
      <c r="AV11" s="4" t="s">
        <v>6</v>
      </c>
      <c r="AW11" s="15">
        <f t="shared" si="3"/>
        <v>25</v>
      </c>
      <c r="AX11" s="1">
        <f t="shared" si="4"/>
        <v>0</v>
      </c>
      <c r="AY11" s="1">
        <f t="shared" si="5"/>
        <v>1</v>
      </c>
      <c r="AZ11" s="1">
        <f t="shared" si="6"/>
        <v>4</v>
      </c>
      <c r="BA11" s="25">
        <f t="shared" si="7"/>
        <v>30</v>
      </c>
      <c r="BB11" s="25">
        <f>Septreport[[#This Row],[Days]]-Septreport[[#This Row],[Absent]]</f>
        <v>30</v>
      </c>
      <c r="BC11" s="26">
        <v>30000</v>
      </c>
      <c r="BD11" s="26">
        <f>Septreport[[#This Row],[Salary]]/Septreport[[#This Row],[Days]]</f>
        <v>1000</v>
      </c>
      <c r="BE11" s="26">
        <f>Septreport[[#This Row],[Per Day Salary]]*Septreport[[#This Row],[Absent]]</f>
        <v>0</v>
      </c>
      <c r="BF11" s="26">
        <f>Septreport[[#This Row],[Salary]]-Septreport[[#This Row],[Deduction]]</f>
        <v>30000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9"/>
        <v>4</v>
      </c>
      <c r="L12" s="1" t="s">
        <v>39</v>
      </c>
      <c r="M12" s="1" t="s">
        <v>39</v>
      </c>
      <c r="N12" s="1" t="s">
        <v>39</v>
      </c>
      <c r="O12" s="1" t="s">
        <v>39</v>
      </c>
      <c r="P12" s="1" t="s">
        <v>39</v>
      </c>
      <c r="Q12" s="1" t="s">
        <v>39</v>
      </c>
      <c r="R12" s="1" t="str">
        <f t="shared" si="8"/>
        <v>WO</v>
      </c>
      <c r="S12" s="1" t="s">
        <v>39</v>
      </c>
      <c r="T12" s="1" t="s">
        <v>40</v>
      </c>
      <c r="U12" s="1" t="s">
        <v>39</v>
      </c>
      <c r="V12" s="1" t="s">
        <v>39</v>
      </c>
      <c r="W12" s="1" t="s">
        <v>39</v>
      </c>
      <c r="X12" s="1" t="s">
        <v>39</v>
      </c>
      <c r="Y12" s="1" t="str">
        <f t="shared" si="8"/>
        <v>WO</v>
      </c>
      <c r="Z12" s="1" t="s">
        <v>39</v>
      </c>
      <c r="AA12" s="1" t="s">
        <v>39</v>
      </c>
      <c r="AB12" s="1" t="s">
        <v>39</v>
      </c>
      <c r="AC12" s="1" t="s">
        <v>39</v>
      </c>
      <c r="AD12" s="1" t="s">
        <v>39</v>
      </c>
      <c r="AE12" s="1" t="s">
        <v>39</v>
      </c>
      <c r="AF12" s="1" t="str">
        <f t="shared" si="8"/>
        <v>WO</v>
      </c>
      <c r="AG12" s="1" t="s">
        <v>39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 t="str">
        <f t="shared" si="8"/>
        <v>WO</v>
      </c>
      <c r="AN12" s="1" t="s">
        <v>39</v>
      </c>
      <c r="AO12" s="1" t="s">
        <v>39</v>
      </c>
      <c r="AP12" s="16"/>
      <c r="AQ12" s="33"/>
      <c r="AR12" s="35"/>
      <c r="AS12" s="4">
        <v>5</v>
      </c>
      <c r="AT12" s="4">
        <v>1005</v>
      </c>
      <c r="AU12" s="4" t="str">
        <f t="shared" si="2"/>
        <v>September</v>
      </c>
      <c r="AV12" s="4" t="s">
        <v>7</v>
      </c>
      <c r="AW12" s="15">
        <f t="shared" si="3"/>
        <v>25</v>
      </c>
      <c r="AX12" s="1">
        <f t="shared" si="4"/>
        <v>0</v>
      </c>
      <c r="AY12" s="1">
        <f t="shared" si="5"/>
        <v>1</v>
      </c>
      <c r="AZ12" s="1">
        <f t="shared" si="6"/>
        <v>4</v>
      </c>
      <c r="BA12" s="25">
        <f t="shared" si="7"/>
        <v>30</v>
      </c>
      <c r="BB12" s="25">
        <f>Septreport[[#This Row],[Days]]-Septreport[[#This Row],[Absent]]</f>
        <v>30</v>
      </c>
      <c r="BC12" s="26">
        <v>45000</v>
      </c>
      <c r="BD12" s="26">
        <f>Septreport[[#This Row],[Salary]]/Septreport[[#This Row],[Days]]</f>
        <v>1500</v>
      </c>
      <c r="BE12" s="26">
        <f>Septreport[[#This Row],[Per Day Salary]]*Septreport[[#This Row],[Absent]]</f>
        <v>0</v>
      </c>
      <c r="BF12" s="26">
        <f>Septreport[[#This Row],[Salary]]-Septreport[[#This Row],[Deduction]]</f>
        <v>45000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9"/>
        <v>4</v>
      </c>
      <c r="L13" s="1" t="s">
        <v>39</v>
      </c>
      <c r="M13" s="1" t="s">
        <v>39</v>
      </c>
      <c r="N13" s="1" t="s">
        <v>39</v>
      </c>
      <c r="O13" s="1" t="s">
        <v>39</v>
      </c>
      <c r="P13" s="1" t="s">
        <v>39</v>
      </c>
      <c r="Q13" s="1" t="s">
        <v>39</v>
      </c>
      <c r="R13" s="1" t="str">
        <f t="shared" si="8"/>
        <v>WO</v>
      </c>
      <c r="S13" s="1" t="s">
        <v>39</v>
      </c>
      <c r="T13" s="1" t="s">
        <v>40</v>
      </c>
      <c r="U13" s="1" t="s">
        <v>39</v>
      </c>
      <c r="V13" s="1" t="s">
        <v>39</v>
      </c>
      <c r="W13" s="1" t="s">
        <v>39</v>
      </c>
      <c r="X13" s="1" t="s">
        <v>39</v>
      </c>
      <c r="Y13" s="1" t="str">
        <f t="shared" si="8"/>
        <v>WO</v>
      </c>
      <c r="Z13" s="1" t="s">
        <v>39</v>
      </c>
      <c r="AA13" s="1" t="s">
        <v>39</v>
      </c>
      <c r="AB13" s="1" t="s">
        <v>39</v>
      </c>
      <c r="AC13" s="1" t="s">
        <v>39</v>
      </c>
      <c r="AD13" s="1" t="s">
        <v>39</v>
      </c>
      <c r="AE13" s="1" t="s">
        <v>39</v>
      </c>
      <c r="AF13" s="1" t="str">
        <f t="shared" si="8"/>
        <v>WO</v>
      </c>
      <c r="AG13" s="1" t="s">
        <v>39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 t="str">
        <f t="shared" si="8"/>
        <v>WO</v>
      </c>
      <c r="AN13" s="1" t="s">
        <v>39</v>
      </c>
      <c r="AO13" s="1" t="s">
        <v>39</v>
      </c>
      <c r="AP13" s="16"/>
      <c r="AQ13" s="33"/>
      <c r="AR13" s="35"/>
      <c r="AS13" s="4">
        <v>6</v>
      </c>
      <c r="AT13" s="4">
        <v>1006</v>
      </c>
      <c r="AU13" s="4" t="str">
        <f t="shared" si="2"/>
        <v>September</v>
      </c>
      <c r="AV13" s="4" t="s">
        <v>8</v>
      </c>
      <c r="AW13" s="15">
        <f t="shared" si="3"/>
        <v>25</v>
      </c>
      <c r="AX13" s="1">
        <f t="shared" si="4"/>
        <v>0</v>
      </c>
      <c r="AY13" s="1">
        <f t="shared" si="5"/>
        <v>1</v>
      </c>
      <c r="AZ13" s="1">
        <f t="shared" si="6"/>
        <v>4</v>
      </c>
      <c r="BA13" s="25">
        <f t="shared" si="7"/>
        <v>30</v>
      </c>
      <c r="BB13" s="25">
        <f>Septreport[[#This Row],[Days]]-Septreport[[#This Row],[Absent]]</f>
        <v>30</v>
      </c>
      <c r="BC13" s="26">
        <v>15000</v>
      </c>
      <c r="BD13" s="26">
        <f>Septreport[[#This Row],[Salary]]/Septreport[[#This Row],[Days]]</f>
        <v>500</v>
      </c>
      <c r="BE13" s="26">
        <f>Septreport[[#This Row],[Per Day Salary]]*Septreport[[#This Row],[Absent]]</f>
        <v>0</v>
      </c>
      <c r="BF13" s="26">
        <f>Septreport[[#This Row],[Salary]]-Septreport[[#This Row],[Deduction]]</f>
        <v>15000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9"/>
        <v>4</v>
      </c>
      <c r="L14" s="1" t="s">
        <v>39</v>
      </c>
      <c r="M14" s="1" t="s">
        <v>39</v>
      </c>
      <c r="N14" s="1" t="s">
        <v>39</v>
      </c>
      <c r="O14" s="1" t="s">
        <v>39</v>
      </c>
      <c r="P14" s="1" t="s">
        <v>39</v>
      </c>
      <c r="Q14" s="1" t="s">
        <v>39</v>
      </c>
      <c r="R14" s="1" t="str">
        <f t="shared" si="8"/>
        <v>WO</v>
      </c>
      <c r="S14" s="1" t="s">
        <v>39</v>
      </c>
      <c r="T14" s="1" t="s">
        <v>40</v>
      </c>
      <c r="U14" s="1" t="s">
        <v>39</v>
      </c>
      <c r="V14" s="1" t="s">
        <v>39</v>
      </c>
      <c r="W14" s="1" t="s">
        <v>39</v>
      </c>
      <c r="X14" s="1" t="s">
        <v>39</v>
      </c>
      <c r="Y14" s="1" t="str">
        <f t="shared" si="8"/>
        <v>WO</v>
      </c>
      <c r="Z14" s="1" t="s">
        <v>39</v>
      </c>
      <c r="AA14" s="1" t="s">
        <v>39</v>
      </c>
      <c r="AB14" s="1" t="s">
        <v>39</v>
      </c>
      <c r="AC14" s="1" t="s">
        <v>39</v>
      </c>
      <c r="AD14" s="1" t="s">
        <v>39</v>
      </c>
      <c r="AE14" s="1" t="s">
        <v>39</v>
      </c>
      <c r="AF14" s="1" t="str">
        <f t="shared" si="8"/>
        <v>WO</v>
      </c>
      <c r="AG14" s="1" t="s">
        <v>39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 t="str">
        <f t="shared" si="8"/>
        <v>WO</v>
      </c>
      <c r="AN14" s="1" t="s">
        <v>39</v>
      </c>
      <c r="AO14" s="1" t="s">
        <v>39</v>
      </c>
      <c r="AP14" s="16"/>
      <c r="AQ14" s="33"/>
      <c r="AR14" s="35"/>
      <c r="AS14" s="4">
        <v>7</v>
      </c>
      <c r="AT14" s="4">
        <v>1007</v>
      </c>
      <c r="AU14" s="4" t="str">
        <f t="shared" si="2"/>
        <v>September</v>
      </c>
      <c r="AV14" s="4" t="s">
        <v>9</v>
      </c>
      <c r="AW14" s="15">
        <f t="shared" si="3"/>
        <v>25</v>
      </c>
      <c r="AX14" s="1">
        <f t="shared" si="4"/>
        <v>0</v>
      </c>
      <c r="AY14" s="1">
        <f t="shared" si="5"/>
        <v>1</v>
      </c>
      <c r="AZ14" s="1">
        <f t="shared" si="6"/>
        <v>4</v>
      </c>
      <c r="BA14" s="25">
        <f t="shared" si="7"/>
        <v>30</v>
      </c>
      <c r="BB14" s="25">
        <f>Septreport[[#This Row],[Days]]-Septreport[[#This Row],[Absent]]</f>
        <v>30</v>
      </c>
      <c r="BC14" s="26">
        <v>62000</v>
      </c>
      <c r="BD14" s="26">
        <f>Septreport[[#This Row],[Salary]]/Septreport[[#This Row],[Days]]</f>
        <v>2066.6666666666665</v>
      </c>
      <c r="BE14" s="26">
        <f>Septreport[[#This Row],[Per Day Salary]]*Septreport[[#This Row],[Absent]]</f>
        <v>0</v>
      </c>
      <c r="BF14" s="26">
        <f>Septreport[[#This Row],[Salary]]-Septreport[[#This Row],[Deduction]]</f>
        <v>62000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9"/>
        <v>4</v>
      </c>
      <c r="L15" s="1" t="s">
        <v>39</v>
      </c>
      <c r="M15" s="1" t="s">
        <v>39</v>
      </c>
      <c r="N15" s="1" t="s">
        <v>39</v>
      </c>
      <c r="O15" s="1" t="s">
        <v>39</v>
      </c>
      <c r="P15" s="1" t="s">
        <v>39</v>
      </c>
      <c r="Q15" s="1" t="s">
        <v>39</v>
      </c>
      <c r="R15" s="1" t="str">
        <f t="shared" si="8"/>
        <v>WO</v>
      </c>
      <c r="S15" s="1" t="s">
        <v>39</v>
      </c>
      <c r="T15" s="1" t="s">
        <v>40</v>
      </c>
      <c r="U15" s="1" t="s">
        <v>39</v>
      </c>
      <c r="V15" s="1" t="s">
        <v>39</v>
      </c>
      <c r="W15" s="1" t="s">
        <v>39</v>
      </c>
      <c r="X15" s="1" t="s">
        <v>39</v>
      </c>
      <c r="Y15" s="1" t="str">
        <f t="shared" si="8"/>
        <v>WO</v>
      </c>
      <c r="Z15" s="1" t="s">
        <v>39</v>
      </c>
      <c r="AA15" s="1" t="s">
        <v>39</v>
      </c>
      <c r="AB15" s="1" t="s">
        <v>39</v>
      </c>
      <c r="AC15" s="1" t="s">
        <v>39</v>
      </c>
      <c r="AD15" s="1" t="s">
        <v>39</v>
      </c>
      <c r="AE15" s="1" t="s">
        <v>39</v>
      </c>
      <c r="AF15" s="1" t="str">
        <f t="shared" si="8"/>
        <v>WO</v>
      </c>
      <c r="AG15" s="1" t="s">
        <v>39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 t="str">
        <f t="shared" si="8"/>
        <v>WO</v>
      </c>
      <c r="AN15" s="1" t="s">
        <v>39</v>
      </c>
      <c r="AO15" s="1" t="s">
        <v>39</v>
      </c>
      <c r="AP15" s="16"/>
      <c r="AQ15" s="33"/>
      <c r="AR15" s="35"/>
      <c r="AS15" s="4">
        <v>8</v>
      </c>
      <c r="AT15" s="4">
        <v>1008</v>
      </c>
      <c r="AU15" s="4" t="str">
        <f t="shared" si="2"/>
        <v>September</v>
      </c>
      <c r="AV15" s="4" t="s">
        <v>10</v>
      </c>
      <c r="AW15" s="15">
        <f t="shared" si="3"/>
        <v>25</v>
      </c>
      <c r="AX15" s="1">
        <f t="shared" si="4"/>
        <v>0</v>
      </c>
      <c r="AY15" s="1">
        <f t="shared" si="5"/>
        <v>1</v>
      </c>
      <c r="AZ15" s="1">
        <f t="shared" si="6"/>
        <v>4</v>
      </c>
      <c r="BA15" s="25">
        <f t="shared" si="7"/>
        <v>30</v>
      </c>
      <c r="BB15" s="25">
        <f>Septreport[[#This Row],[Days]]-Septreport[[#This Row],[Absent]]</f>
        <v>30</v>
      </c>
      <c r="BC15" s="26">
        <v>50000</v>
      </c>
      <c r="BD15" s="26">
        <f>Septreport[[#This Row],[Salary]]/Septreport[[#This Row],[Days]]</f>
        <v>1666.6666666666667</v>
      </c>
      <c r="BE15" s="26">
        <f>Septreport[[#This Row],[Per Day Salary]]*Septreport[[#This Row],[Absent]]</f>
        <v>0</v>
      </c>
      <c r="BF15" s="26">
        <f>Septreport[[#This Row],[Salary]]-Septreport[[#This Row],[Deduction]]</f>
        <v>50000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9"/>
        <v>4</v>
      </c>
      <c r="L16" s="1" t="s">
        <v>39</v>
      </c>
      <c r="M16" s="1" t="s">
        <v>39</v>
      </c>
      <c r="N16" s="1" t="s">
        <v>39</v>
      </c>
      <c r="O16" s="1" t="s">
        <v>39</v>
      </c>
      <c r="P16" s="1" t="s">
        <v>39</v>
      </c>
      <c r="Q16" s="1" t="s">
        <v>39</v>
      </c>
      <c r="R16" s="1" t="str">
        <f t="shared" si="8"/>
        <v>WO</v>
      </c>
      <c r="S16" s="1" t="s">
        <v>39</v>
      </c>
      <c r="T16" s="1" t="s">
        <v>40</v>
      </c>
      <c r="U16" s="1" t="s">
        <v>39</v>
      </c>
      <c r="V16" s="1" t="s">
        <v>39</v>
      </c>
      <c r="W16" s="1" t="s">
        <v>39</v>
      </c>
      <c r="X16" s="1" t="s">
        <v>39</v>
      </c>
      <c r="Y16" s="1" t="str">
        <f t="shared" si="8"/>
        <v>WO</v>
      </c>
      <c r="Z16" s="1" t="s">
        <v>39</v>
      </c>
      <c r="AA16" s="1" t="s">
        <v>39</v>
      </c>
      <c r="AB16" s="1" t="s">
        <v>39</v>
      </c>
      <c r="AC16" s="1" t="s">
        <v>39</v>
      </c>
      <c r="AD16" s="1" t="s">
        <v>39</v>
      </c>
      <c r="AE16" s="1" t="s">
        <v>39</v>
      </c>
      <c r="AF16" s="1" t="str">
        <f t="shared" si="8"/>
        <v>WO</v>
      </c>
      <c r="AG16" s="1" t="s">
        <v>39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 t="str">
        <f t="shared" si="8"/>
        <v>WO</v>
      </c>
      <c r="AN16" s="1" t="s">
        <v>39</v>
      </c>
      <c r="AO16" s="1" t="s">
        <v>39</v>
      </c>
      <c r="AP16" s="16"/>
      <c r="AQ16" s="33"/>
      <c r="AR16" s="35"/>
      <c r="AS16" s="4">
        <v>9</v>
      </c>
      <c r="AT16" s="4">
        <v>1009</v>
      </c>
      <c r="AU16" s="4" t="str">
        <f t="shared" si="2"/>
        <v>September</v>
      </c>
      <c r="AV16" s="4" t="s">
        <v>11</v>
      </c>
      <c r="AW16" s="15">
        <f t="shared" si="3"/>
        <v>24</v>
      </c>
      <c r="AX16" s="1">
        <f t="shared" si="4"/>
        <v>1</v>
      </c>
      <c r="AY16" s="1">
        <f t="shared" si="5"/>
        <v>1</v>
      </c>
      <c r="AZ16" s="1">
        <f t="shared" si="6"/>
        <v>4</v>
      </c>
      <c r="BA16" s="25">
        <f t="shared" si="7"/>
        <v>30</v>
      </c>
      <c r="BB16" s="25">
        <f>Septreport[[#This Row],[Days]]-Septreport[[#This Row],[Absent]]</f>
        <v>29</v>
      </c>
      <c r="BC16" s="26">
        <v>25000</v>
      </c>
      <c r="BD16" s="26">
        <f>Septreport[[#This Row],[Salary]]/Septreport[[#This Row],[Days]]</f>
        <v>833.33333333333337</v>
      </c>
      <c r="BE16" s="26">
        <f>Septreport[[#This Row],[Per Day Salary]]*Septreport[[#This Row],[Absent]]</f>
        <v>833.33333333333337</v>
      </c>
      <c r="BF16" s="26">
        <f>Septreport[[#This Row],[Salary]]-Septreport[[#This Row],[Deduction]]</f>
        <v>24166.666666666668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9"/>
        <v>4</v>
      </c>
      <c r="L17" s="1" t="s">
        <v>41</v>
      </c>
      <c r="M17" s="1" t="s">
        <v>39</v>
      </c>
      <c r="N17" s="1" t="s">
        <v>39</v>
      </c>
      <c r="O17" s="1" t="s">
        <v>39</v>
      </c>
      <c r="P17" s="1" t="s">
        <v>39</v>
      </c>
      <c r="Q17" s="1" t="s">
        <v>39</v>
      </c>
      <c r="R17" s="1" t="str">
        <f t="shared" si="8"/>
        <v>WO</v>
      </c>
      <c r="S17" s="1" t="s">
        <v>39</v>
      </c>
      <c r="T17" s="1" t="s">
        <v>40</v>
      </c>
      <c r="U17" s="1" t="s">
        <v>39</v>
      </c>
      <c r="V17" s="1" t="s">
        <v>39</v>
      </c>
      <c r="W17" s="1" t="s">
        <v>39</v>
      </c>
      <c r="X17" s="1" t="s">
        <v>39</v>
      </c>
      <c r="Y17" s="1" t="str">
        <f t="shared" si="8"/>
        <v>WO</v>
      </c>
      <c r="Z17" s="1" t="s">
        <v>39</v>
      </c>
      <c r="AA17" s="1" t="s">
        <v>39</v>
      </c>
      <c r="AB17" s="1" t="s">
        <v>39</v>
      </c>
      <c r="AC17" s="1" t="s">
        <v>39</v>
      </c>
      <c r="AD17" s="1" t="s">
        <v>39</v>
      </c>
      <c r="AE17" s="1" t="s">
        <v>39</v>
      </c>
      <c r="AF17" s="1" t="str">
        <f t="shared" ref="AF17:AM17" si="10">IF(AF$7 = "Sun","WO","")</f>
        <v>WO</v>
      </c>
      <c r="AG17" s="1" t="s">
        <v>39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 t="str">
        <f t="shared" si="10"/>
        <v>WO</v>
      </c>
      <c r="AN17" s="1" t="s">
        <v>39</v>
      </c>
      <c r="AO17" s="1" t="s">
        <v>39</v>
      </c>
      <c r="AP17" s="16"/>
      <c r="AQ17" s="33"/>
      <c r="AR17" s="35"/>
      <c r="AS17" s="4">
        <v>10</v>
      </c>
      <c r="AT17" s="4">
        <v>1010</v>
      </c>
      <c r="AU17" s="4" t="str">
        <f t="shared" si="2"/>
        <v>September</v>
      </c>
      <c r="AV17" s="4" t="s">
        <v>12</v>
      </c>
      <c r="AW17" s="15">
        <f t="shared" si="3"/>
        <v>25</v>
      </c>
      <c r="AX17" s="1">
        <f t="shared" si="4"/>
        <v>0</v>
      </c>
      <c r="AY17" s="1">
        <f t="shared" si="5"/>
        <v>1</v>
      </c>
      <c r="AZ17" s="1">
        <f t="shared" si="6"/>
        <v>4</v>
      </c>
      <c r="BA17" s="25">
        <f t="shared" si="7"/>
        <v>30</v>
      </c>
      <c r="BB17" s="25">
        <f>Septreport[[#This Row],[Days]]-Septreport[[#This Row],[Absent]]</f>
        <v>30</v>
      </c>
      <c r="BC17" s="26">
        <v>45000</v>
      </c>
      <c r="BD17" s="26">
        <f>Septreport[[#This Row],[Salary]]/Septreport[[#This Row],[Days]]</f>
        <v>1500</v>
      </c>
      <c r="BE17" s="26">
        <f>Septreport[[#This Row],[Per Day Salary]]*Septreport[[#This Row],[Absent]]</f>
        <v>0</v>
      </c>
      <c r="BF17" s="26">
        <f>Septreport[[#This Row],[Salary]]-Septreport[[#This Row],[Deduction]]</f>
        <v>45000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9"/>
        <v>4</v>
      </c>
      <c r="L18" s="1" t="s">
        <v>39</v>
      </c>
      <c r="M18" s="1" t="s">
        <v>39</v>
      </c>
      <c r="N18" s="1" t="s">
        <v>39</v>
      </c>
      <c r="O18" s="1" t="s">
        <v>39</v>
      </c>
      <c r="P18" s="1" t="s">
        <v>39</v>
      </c>
      <c r="Q18" s="1" t="s">
        <v>39</v>
      </c>
      <c r="R18" s="1" t="str">
        <f t="shared" ref="R18:Y28" si="11">IF(R$7 = "Sun","WO","")</f>
        <v>WO</v>
      </c>
      <c r="S18" s="1" t="s">
        <v>39</v>
      </c>
      <c r="T18" s="1" t="s">
        <v>40</v>
      </c>
      <c r="U18" s="1" t="s">
        <v>39</v>
      </c>
      <c r="V18" s="1" t="s">
        <v>39</v>
      </c>
      <c r="W18" s="1" t="s">
        <v>39</v>
      </c>
      <c r="X18" s="1" t="s">
        <v>39</v>
      </c>
      <c r="Y18" s="1" t="str">
        <f t="shared" si="11"/>
        <v>WO</v>
      </c>
      <c r="Z18" s="1" t="s">
        <v>39</v>
      </c>
      <c r="AA18" s="1" t="s">
        <v>39</v>
      </c>
      <c r="AB18" s="1" t="s">
        <v>39</v>
      </c>
      <c r="AC18" s="1" t="s">
        <v>39</v>
      </c>
      <c r="AD18" s="1" t="s">
        <v>39</v>
      </c>
      <c r="AE18" s="1" t="s">
        <v>39</v>
      </c>
      <c r="AF18" s="1" t="str">
        <f t="shared" ref="AF18:AM28" si="12">IF(AF$7 = "Sun","WO","")</f>
        <v>WO</v>
      </c>
      <c r="AG18" s="1" t="s">
        <v>39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 t="str">
        <f t="shared" si="12"/>
        <v>WO</v>
      </c>
      <c r="AN18" s="1" t="s">
        <v>39</v>
      </c>
      <c r="AO18" s="1" t="s">
        <v>39</v>
      </c>
      <c r="AP18" s="16"/>
      <c r="AQ18" s="33"/>
      <c r="AR18" s="35"/>
      <c r="AS18" s="4">
        <v>11</v>
      </c>
      <c r="AT18" s="4">
        <v>1011</v>
      </c>
      <c r="AU18" s="4" t="str">
        <f t="shared" si="2"/>
        <v>September</v>
      </c>
      <c r="AV18" s="4" t="s">
        <v>13</v>
      </c>
      <c r="AW18" s="15">
        <f t="shared" si="3"/>
        <v>24</v>
      </c>
      <c r="AX18" s="1">
        <f t="shared" si="4"/>
        <v>1</v>
      </c>
      <c r="AY18" s="1">
        <f t="shared" si="5"/>
        <v>1</v>
      </c>
      <c r="AZ18" s="1">
        <f t="shared" si="6"/>
        <v>4</v>
      </c>
      <c r="BA18" s="25">
        <f t="shared" si="7"/>
        <v>30</v>
      </c>
      <c r="BB18" s="25">
        <f>Septreport[[#This Row],[Days]]-Septreport[[#This Row],[Absent]]</f>
        <v>29</v>
      </c>
      <c r="BC18" s="26">
        <v>48000</v>
      </c>
      <c r="BD18" s="26">
        <f>Septreport[[#This Row],[Salary]]/Septreport[[#This Row],[Days]]</f>
        <v>1600</v>
      </c>
      <c r="BE18" s="26">
        <f>Septreport[[#This Row],[Per Day Salary]]*Septreport[[#This Row],[Absent]]</f>
        <v>1600</v>
      </c>
      <c r="BF18" s="26">
        <f>Septreport[[#This Row],[Salary]]-Septreport[[#This Row],[Deduction]]</f>
        <v>46400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9"/>
        <v>4</v>
      </c>
      <c r="L19" s="1" t="s">
        <v>39</v>
      </c>
      <c r="M19" s="1" t="s">
        <v>39</v>
      </c>
      <c r="N19" s="1" t="s">
        <v>39</v>
      </c>
      <c r="O19" s="1" t="s">
        <v>39</v>
      </c>
      <c r="P19" s="1" t="s">
        <v>39</v>
      </c>
      <c r="Q19" s="1" t="s">
        <v>39</v>
      </c>
      <c r="R19" s="1" t="str">
        <f t="shared" si="11"/>
        <v>WO</v>
      </c>
      <c r="S19" s="1" t="s">
        <v>39</v>
      </c>
      <c r="T19" s="1" t="s">
        <v>40</v>
      </c>
      <c r="U19" s="1" t="s">
        <v>39</v>
      </c>
      <c r="V19" s="1" t="s">
        <v>39</v>
      </c>
      <c r="W19" s="1" t="s">
        <v>39</v>
      </c>
      <c r="X19" s="1" t="s">
        <v>39</v>
      </c>
      <c r="Y19" s="1" t="str">
        <f t="shared" si="11"/>
        <v>WO</v>
      </c>
      <c r="Z19" s="1" t="s">
        <v>39</v>
      </c>
      <c r="AA19" s="1" t="s">
        <v>39</v>
      </c>
      <c r="AB19" s="1" t="s">
        <v>39</v>
      </c>
      <c r="AC19" s="1" t="s">
        <v>39</v>
      </c>
      <c r="AD19" s="1" t="s">
        <v>39</v>
      </c>
      <c r="AE19" s="1" t="s">
        <v>39</v>
      </c>
      <c r="AF19" s="1" t="str">
        <f t="shared" si="12"/>
        <v>WO</v>
      </c>
      <c r="AG19" s="1" t="s">
        <v>39</v>
      </c>
      <c r="AH19" s="1" t="s">
        <v>41</v>
      </c>
      <c r="AI19" s="1" t="s">
        <v>39</v>
      </c>
      <c r="AJ19" s="1" t="s">
        <v>39</v>
      </c>
      <c r="AK19" s="1" t="s">
        <v>39</v>
      </c>
      <c r="AL19" s="1" t="s">
        <v>39</v>
      </c>
      <c r="AM19" s="1" t="str">
        <f t="shared" si="12"/>
        <v>WO</v>
      </c>
      <c r="AN19" s="1" t="s">
        <v>39</v>
      </c>
      <c r="AO19" s="1" t="s">
        <v>39</v>
      </c>
      <c r="AP19" s="16"/>
      <c r="AQ19" s="33"/>
      <c r="AR19" s="35"/>
      <c r="AS19" s="4">
        <v>12</v>
      </c>
      <c r="AT19" s="4">
        <v>1012</v>
      </c>
      <c r="AU19" s="4" t="str">
        <f t="shared" si="2"/>
        <v>September</v>
      </c>
      <c r="AV19" s="4" t="s">
        <v>14</v>
      </c>
      <c r="AW19" s="15">
        <f t="shared" si="3"/>
        <v>25</v>
      </c>
      <c r="AX19" s="1">
        <f t="shared" si="4"/>
        <v>0</v>
      </c>
      <c r="AY19" s="1">
        <f t="shared" si="5"/>
        <v>1</v>
      </c>
      <c r="AZ19" s="1">
        <f t="shared" si="6"/>
        <v>4</v>
      </c>
      <c r="BA19" s="25">
        <f t="shared" si="7"/>
        <v>30</v>
      </c>
      <c r="BB19" s="25">
        <f>Septreport[[#This Row],[Days]]-Septreport[[#This Row],[Absent]]</f>
        <v>30</v>
      </c>
      <c r="BC19" s="26">
        <v>52000</v>
      </c>
      <c r="BD19" s="26">
        <f>Septreport[[#This Row],[Salary]]/Septreport[[#This Row],[Days]]</f>
        <v>1733.3333333333333</v>
      </c>
      <c r="BE19" s="26">
        <f>Septreport[[#This Row],[Per Day Salary]]*Septreport[[#This Row],[Absent]]</f>
        <v>0</v>
      </c>
      <c r="BF19" s="26">
        <f>Septreport[[#This Row],[Salary]]-Septreport[[#This Row],[Deduction]]</f>
        <v>52000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9"/>
        <v>4</v>
      </c>
      <c r="L20" s="1" t="s">
        <v>39</v>
      </c>
      <c r="M20" s="1" t="s">
        <v>39</v>
      </c>
      <c r="N20" s="1" t="s">
        <v>39</v>
      </c>
      <c r="O20" s="1" t="s">
        <v>39</v>
      </c>
      <c r="P20" s="1" t="s">
        <v>39</v>
      </c>
      <c r="Q20" s="1" t="s">
        <v>39</v>
      </c>
      <c r="R20" s="1" t="str">
        <f t="shared" si="11"/>
        <v>WO</v>
      </c>
      <c r="S20" s="1" t="s">
        <v>39</v>
      </c>
      <c r="T20" s="1" t="s">
        <v>40</v>
      </c>
      <c r="U20" s="1" t="s">
        <v>39</v>
      </c>
      <c r="V20" s="1" t="s">
        <v>39</v>
      </c>
      <c r="W20" s="1" t="s">
        <v>39</v>
      </c>
      <c r="X20" s="1" t="s">
        <v>39</v>
      </c>
      <c r="Y20" s="1" t="str">
        <f t="shared" si="11"/>
        <v>WO</v>
      </c>
      <c r="Z20" s="1" t="s">
        <v>39</v>
      </c>
      <c r="AA20" s="1" t="s">
        <v>39</v>
      </c>
      <c r="AB20" s="1" t="s">
        <v>39</v>
      </c>
      <c r="AC20" s="1" t="s">
        <v>39</v>
      </c>
      <c r="AD20" s="1" t="s">
        <v>39</v>
      </c>
      <c r="AE20" s="1" t="s">
        <v>39</v>
      </c>
      <c r="AF20" s="1" t="str">
        <f t="shared" si="12"/>
        <v>WO</v>
      </c>
      <c r="AG20" s="1" t="s">
        <v>39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 t="str">
        <f t="shared" si="12"/>
        <v>WO</v>
      </c>
      <c r="AN20" s="1" t="s">
        <v>39</v>
      </c>
      <c r="AO20" s="1" t="s">
        <v>39</v>
      </c>
      <c r="AP20" s="16"/>
      <c r="AQ20" s="33"/>
      <c r="AR20" s="35"/>
      <c r="AS20" s="4">
        <v>13</v>
      </c>
      <c r="AT20" s="4">
        <v>1013</v>
      </c>
      <c r="AU20" s="4" t="str">
        <f t="shared" si="2"/>
        <v>September</v>
      </c>
      <c r="AV20" s="4" t="s">
        <v>15</v>
      </c>
      <c r="AW20" s="15">
        <f t="shared" si="3"/>
        <v>25</v>
      </c>
      <c r="AX20" s="1">
        <f t="shared" si="4"/>
        <v>0</v>
      </c>
      <c r="AY20" s="1">
        <f t="shared" si="5"/>
        <v>1</v>
      </c>
      <c r="AZ20" s="1">
        <f t="shared" si="6"/>
        <v>4</v>
      </c>
      <c r="BA20" s="25">
        <f t="shared" si="7"/>
        <v>30</v>
      </c>
      <c r="BB20" s="25">
        <f>Septreport[[#This Row],[Days]]-Septreport[[#This Row],[Absent]]</f>
        <v>30</v>
      </c>
      <c r="BC20" s="26">
        <v>42000</v>
      </c>
      <c r="BD20" s="26">
        <f>Septreport[[#This Row],[Salary]]/Septreport[[#This Row],[Days]]</f>
        <v>1400</v>
      </c>
      <c r="BE20" s="26">
        <f>Septreport[[#This Row],[Per Day Salary]]*Septreport[[#This Row],[Absent]]</f>
        <v>0</v>
      </c>
      <c r="BF20" s="26">
        <f>Septreport[[#This Row],[Salary]]-Septreport[[#This Row],[Deduction]]</f>
        <v>42000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9"/>
        <v>4</v>
      </c>
      <c r="L21" s="1" t="s">
        <v>39</v>
      </c>
      <c r="M21" s="1" t="s">
        <v>39</v>
      </c>
      <c r="N21" s="1" t="s">
        <v>39</v>
      </c>
      <c r="O21" s="1" t="s">
        <v>39</v>
      </c>
      <c r="P21" s="1" t="s">
        <v>39</v>
      </c>
      <c r="Q21" s="1" t="s">
        <v>39</v>
      </c>
      <c r="R21" s="1" t="str">
        <f t="shared" si="11"/>
        <v>WO</v>
      </c>
      <c r="S21" s="1" t="s">
        <v>39</v>
      </c>
      <c r="T21" s="1" t="s">
        <v>40</v>
      </c>
      <c r="U21" s="1" t="s">
        <v>39</v>
      </c>
      <c r="V21" s="1" t="s">
        <v>39</v>
      </c>
      <c r="W21" s="1" t="s">
        <v>39</v>
      </c>
      <c r="X21" s="1" t="s">
        <v>39</v>
      </c>
      <c r="Y21" s="1" t="str">
        <f t="shared" si="11"/>
        <v>WO</v>
      </c>
      <c r="Z21" s="1" t="s">
        <v>39</v>
      </c>
      <c r="AA21" s="1" t="s">
        <v>39</v>
      </c>
      <c r="AB21" s="1" t="s">
        <v>39</v>
      </c>
      <c r="AC21" s="1" t="s">
        <v>39</v>
      </c>
      <c r="AD21" s="1" t="s">
        <v>39</v>
      </c>
      <c r="AE21" s="1" t="s">
        <v>39</v>
      </c>
      <c r="AF21" s="1" t="str">
        <f t="shared" si="12"/>
        <v>WO</v>
      </c>
      <c r="AG21" s="1" t="s">
        <v>39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 t="str">
        <f t="shared" si="12"/>
        <v>WO</v>
      </c>
      <c r="AN21" s="1" t="s">
        <v>39</v>
      </c>
      <c r="AO21" s="1" t="s">
        <v>39</v>
      </c>
      <c r="AP21" s="16"/>
      <c r="AQ21" s="33"/>
      <c r="AR21" s="35"/>
      <c r="AS21" s="4">
        <v>14</v>
      </c>
      <c r="AT21" s="4">
        <v>1014</v>
      </c>
      <c r="AU21" s="4" t="str">
        <f t="shared" si="2"/>
        <v>September</v>
      </c>
      <c r="AV21" s="4" t="s">
        <v>16</v>
      </c>
      <c r="AW21" s="15">
        <f t="shared" si="3"/>
        <v>25</v>
      </c>
      <c r="AX21" s="1">
        <f t="shared" si="4"/>
        <v>0</v>
      </c>
      <c r="AY21" s="1">
        <f t="shared" si="5"/>
        <v>1</v>
      </c>
      <c r="AZ21" s="1">
        <f t="shared" si="6"/>
        <v>4</v>
      </c>
      <c r="BA21" s="25">
        <f t="shared" si="7"/>
        <v>30</v>
      </c>
      <c r="BB21" s="25">
        <f>Septreport[[#This Row],[Days]]-Septreport[[#This Row],[Absent]]</f>
        <v>30</v>
      </c>
      <c r="BC21" s="26">
        <v>15000</v>
      </c>
      <c r="BD21" s="26">
        <f>Septreport[[#This Row],[Salary]]/Septreport[[#This Row],[Days]]</f>
        <v>500</v>
      </c>
      <c r="BE21" s="26">
        <f>Septreport[[#This Row],[Per Day Salary]]*Septreport[[#This Row],[Absent]]</f>
        <v>0</v>
      </c>
      <c r="BF21" s="26">
        <f>Septreport[[#This Row],[Salary]]-Septreport[[#This Row],[Deduction]]</f>
        <v>15000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9"/>
        <v>4</v>
      </c>
      <c r="L22" s="1" t="s">
        <v>39</v>
      </c>
      <c r="M22" s="1" t="s">
        <v>39</v>
      </c>
      <c r="N22" s="1" t="s">
        <v>39</v>
      </c>
      <c r="O22" s="1" t="s">
        <v>39</v>
      </c>
      <c r="P22" s="1" t="s">
        <v>39</v>
      </c>
      <c r="Q22" s="1" t="s">
        <v>39</v>
      </c>
      <c r="R22" s="1" t="str">
        <f t="shared" si="11"/>
        <v>WO</v>
      </c>
      <c r="S22" s="1" t="s">
        <v>39</v>
      </c>
      <c r="T22" s="1" t="s">
        <v>40</v>
      </c>
      <c r="U22" s="1" t="s">
        <v>39</v>
      </c>
      <c r="V22" s="1" t="s">
        <v>39</v>
      </c>
      <c r="W22" s="1" t="s">
        <v>39</v>
      </c>
      <c r="X22" s="1" t="s">
        <v>39</v>
      </c>
      <c r="Y22" s="1" t="str">
        <f t="shared" si="11"/>
        <v>WO</v>
      </c>
      <c r="Z22" s="1" t="s">
        <v>39</v>
      </c>
      <c r="AA22" s="1" t="s">
        <v>39</v>
      </c>
      <c r="AB22" s="1" t="s">
        <v>39</v>
      </c>
      <c r="AC22" s="1" t="s">
        <v>39</v>
      </c>
      <c r="AD22" s="1" t="s">
        <v>39</v>
      </c>
      <c r="AE22" s="1" t="s">
        <v>39</v>
      </c>
      <c r="AF22" s="1" t="str">
        <f t="shared" si="12"/>
        <v>WO</v>
      </c>
      <c r="AG22" s="1" t="s">
        <v>39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tr">
        <f t="shared" si="12"/>
        <v>WO</v>
      </c>
      <c r="AN22" s="1" t="s">
        <v>39</v>
      </c>
      <c r="AO22" s="1" t="s">
        <v>39</v>
      </c>
      <c r="AP22" s="16"/>
      <c r="AQ22" s="33"/>
      <c r="AR22" s="35"/>
      <c r="AS22" s="4">
        <v>15</v>
      </c>
      <c r="AT22" s="4">
        <v>1015</v>
      </c>
      <c r="AU22" s="4" t="str">
        <f t="shared" si="2"/>
        <v>September</v>
      </c>
      <c r="AV22" s="4" t="s">
        <v>17</v>
      </c>
      <c r="AW22" s="15">
        <f t="shared" si="3"/>
        <v>25</v>
      </c>
      <c r="AX22" s="1">
        <f t="shared" si="4"/>
        <v>0</v>
      </c>
      <c r="AY22" s="1">
        <f t="shared" si="5"/>
        <v>1</v>
      </c>
      <c r="AZ22" s="1">
        <f t="shared" si="6"/>
        <v>4</v>
      </c>
      <c r="BA22" s="25">
        <f t="shared" si="7"/>
        <v>30</v>
      </c>
      <c r="BB22" s="25">
        <f>Septreport[[#This Row],[Days]]-Septreport[[#This Row],[Absent]]</f>
        <v>30</v>
      </c>
      <c r="BC22" s="26">
        <v>46000</v>
      </c>
      <c r="BD22" s="26">
        <f>Septreport[[#This Row],[Salary]]/Septreport[[#This Row],[Days]]</f>
        <v>1533.3333333333333</v>
      </c>
      <c r="BE22" s="26">
        <f>Septreport[[#This Row],[Per Day Salary]]*Septreport[[#This Row],[Absent]]</f>
        <v>0</v>
      </c>
      <c r="BF22" s="26">
        <f>Septreport[[#This Row],[Salary]]-Septreport[[#This Row],[Deduction]]</f>
        <v>46000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9"/>
        <v>4</v>
      </c>
      <c r="L23" s="1" t="s">
        <v>39</v>
      </c>
      <c r="M23" s="1" t="s">
        <v>39</v>
      </c>
      <c r="N23" s="1" t="s">
        <v>39</v>
      </c>
      <c r="O23" s="1" t="s">
        <v>39</v>
      </c>
      <c r="P23" s="1" t="s">
        <v>39</v>
      </c>
      <c r="Q23" s="1" t="s">
        <v>39</v>
      </c>
      <c r="R23" s="1" t="str">
        <f t="shared" si="11"/>
        <v>WO</v>
      </c>
      <c r="S23" s="1" t="s">
        <v>39</v>
      </c>
      <c r="T23" s="1" t="s">
        <v>40</v>
      </c>
      <c r="U23" s="1" t="s">
        <v>39</v>
      </c>
      <c r="V23" s="1" t="s">
        <v>39</v>
      </c>
      <c r="W23" s="1" t="s">
        <v>39</v>
      </c>
      <c r="X23" s="1" t="s">
        <v>39</v>
      </c>
      <c r="Y23" s="1" t="str">
        <f t="shared" si="11"/>
        <v>WO</v>
      </c>
      <c r="Z23" s="1" t="s">
        <v>39</v>
      </c>
      <c r="AA23" s="1" t="s">
        <v>39</v>
      </c>
      <c r="AB23" s="1" t="s">
        <v>39</v>
      </c>
      <c r="AC23" s="1" t="s">
        <v>39</v>
      </c>
      <c r="AD23" s="1" t="s">
        <v>39</v>
      </c>
      <c r="AE23" s="1" t="s">
        <v>39</v>
      </c>
      <c r="AF23" s="1" t="str">
        <f t="shared" si="12"/>
        <v>WO</v>
      </c>
      <c r="AG23" s="1" t="s">
        <v>39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 t="str">
        <f t="shared" si="12"/>
        <v>WO</v>
      </c>
      <c r="AN23" s="1" t="s">
        <v>39</v>
      </c>
      <c r="AO23" s="1" t="s">
        <v>39</v>
      </c>
      <c r="AP23" s="16"/>
      <c r="AQ23" s="33"/>
      <c r="AR23" s="35"/>
      <c r="AS23" s="4">
        <v>16</v>
      </c>
      <c r="AT23" s="4">
        <v>1016</v>
      </c>
      <c r="AU23" s="4" t="str">
        <f t="shared" si="2"/>
        <v>September</v>
      </c>
      <c r="AV23" s="4" t="s">
        <v>18</v>
      </c>
      <c r="AW23" s="15">
        <f t="shared" si="3"/>
        <v>25</v>
      </c>
      <c r="AX23" s="1">
        <f t="shared" si="4"/>
        <v>0</v>
      </c>
      <c r="AY23" s="1">
        <f t="shared" si="5"/>
        <v>1</v>
      </c>
      <c r="AZ23" s="1">
        <f t="shared" si="6"/>
        <v>4</v>
      </c>
      <c r="BA23" s="25">
        <f t="shared" si="7"/>
        <v>30</v>
      </c>
      <c r="BB23" s="25">
        <f>Septreport[[#This Row],[Days]]-Septreport[[#This Row],[Absent]]</f>
        <v>30</v>
      </c>
      <c r="BC23" s="26">
        <v>52000</v>
      </c>
      <c r="BD23" s="26">
        <f>Septreport[[#This Row],[Salary]]/Septreport[[#This Row],[Days]]</f>
        <v>1733.3333333333333</v>
      </c>
      <c r="BE23" s="26">
        <f>Septreport[[#This Row],[Per Day Salary]]*Septreport[[#This Row],[Absent]]</f>
        <v>0</v>
      </c>
      <c r="BF23" s="26">
        <f>Septreport[[#This Row],[Salary]]-Septreport[[#This Row],[Deduction]]</f>
        <v>52000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9"/>
        <v>4</v>
      </c>
      <c r="L24" s="1" t="s">
        <v>39</v>
      </c>
      <c r="M24" s="1" t="s">
        <v>39</v>
      </c>
      <c r="N24" s="1" t="s">
        <v>39</v>
      </c>
      <c r="O24" s="1" t="s">
        <v>39</v>
      </c>
      <c r="P24" s="1" t="s">
        <v>39</v>
      </c>
      <c r="Q24" s="1" t="s">
        <v>39</v>
      </c>
      <c r="R24" s="1" t="str">
        <f t="shared" si="11"/>
        <v>WO</v>
      </c>
      <c r="S24" s="1" t="s">
        <v>39</v>
      </c>
      <c r="T24" s="1" t="s">
        <v>40</v>
      </c>
      <c r="U24" s="1" t="s">
        <v>39</v>
      </c>
      <c r="V24" s="1" t="s">
        <v>39</v>
      </c>
      <c r="W24" s="1" t="s">
        <v>39</v>
      </c>
      <c r="X24" s="1" t="s">
        <v>39</v>
      </c>
      <c r="Y24" s="1" t="str">
        <f t="shared" si="11"/>
        <v>WO</v>
      </c>
      <c r="Z24" s="1" t="s">
        <v>39</v>
      </c>
      <c r="AA24" s="1" t="s">
        <v>39</v>
      </c>
      <c r="AB24" s="1" t="s">
        <v>39</v>
      </c>
      <c r="AC24" s="1" t="s">
        <v>39</v>
      </c>
      <c r="AD24" s="1" t="s">
        <v>39</v>
      </c>
      <c r="AE24" s="1" t="s">
        <v>39</v>
      </c>
      <c r="AF24" s="1" t="str">
        <f t="shared" si="12"/>
        <v>WO</v>
      </c>
      <c r="AG24" s="1" t="s">
        <v>39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 t="str">
        <f t="shared" si="12"/>
        <v>WO</v>
      </c>
      <c r="AN24" s="1" t="s">
        <v>39</v>
      </c>
      <c r="AO24" s="1" t="s">
        <v>39</v>
      </c>
      <c r="AP24" s="16"/>
      <c r="AQ24" s="33"/>
      <c r="AR24" s="35"/>
      <c r="AS24" s="4">
        <v>17</v>
      </c>
      <c r="AT24" s="4">
        <v>1017</v>
      </c>
      <c r="AU24" s="4" t="str">
        <f t="shared" si="2"/>
        <v>September</v>
      </c>
      <c r="AV24" s="4" t="s">
        <v>19</v>
      </c>
      <c r="AW24" s="15">
        <f t="shared" si="3"/>
        <v>25</v>
      </c>
      <c r="AX24" s="1">
        <f t="shared" si="4"/>
        <v>0</v>
      </c>
      <c r="AY24" s="1">
        <f t="shared" si="5"/>
        <v>1</v>
      </c>
      <c r="AZ24" s="1">
        <f t="shared" si="6"/>
        <v>4</v>
      </c>
      <c r="BA24" s="25">
        <f t="shared" si="7"/>
        <v>30</v>
      </c>
      <c r="BB24" s="25">
        <f>Septreport[[#This Row],[Days]]-Septreport[[#This Row],[Absent]]</f>
        <v>30</v>
      </c>
      <c r="BC24" s="26">
        <v>42000</v>
      </c>
      <c r="BD24" s="26">
        <f>Septreport[[#This Row],[Salary]]/Septreport[[#This Row],[Days]]</f>
        <v>1400</v>
      </c>
      <c r="BE24" s="26">
        <f>Septreport[[#This Row],[Per Day Salary]]*Septreport[[#This Row],[Absent]]</f>
        <v>0</v>
      </c>
      <c r="BF24" s="26">
        <f>Septreport[[#This Row],[Salary]]-Septreport[[#This Row],[Deduction]]</f>
        <v>42000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9"/>
        <v>4</v>
      </c>
      <c r="L25" s="1" t="s">
        <v>39</v>
      </c>
      <c r="M25" s="1" t="s">
        <v>39</v>
      </c>
      <c r="N25" s="1" t="s">
        <v>39</v>
      </c>
      <c r="O25" s="1" t="s">
        <v>39</v>
      </c>
      <c r="P25" s="1" t="s">
        <v>39</v>
      </c>
      <c r="Q25" s="1" t="s">
        <v>39</v>
      </c>
      <c r="R25" s="1" t="str">
        <f t="shared" si="11"/>
        <v>WO</v>
      </c>
      <c r="S25" s="1" t="s">
        <v>39</v>
      </c>
      <c r="T25" s="1" t="s">
        <v>40</v>
      </c>
      <c r="U25" s="1" t="s">
        <v>39</v>
      </c>
      <c r="V25" s="1" t="s">
        <v>39</v>
      </c>
      <c r="W25" s="1" t="s">
        <v>39</v>
      </c>
      <c r="X25" s="1" t="s">
        <v>39</v>
      </c>
      <c r="Y25" s="1" t="str">
        <f t="shared" si="11"/>
        <v>WO</v>
      </c>
      <c r="Z25" s="1" t="s">
        <v>39</v>
      </c>
      <c r="AA25" s="1" t="s">
        <v>39</v>
      </c>
      <c r="AB25" s="1" t="s">
        <v>39</v>
      </c>
      <c r="AC25" s="1" t="s">
        <v>39</v>
      </c>
      <c r="AD25" s="1" t="s">
        <v>39</v>
      </c>
      <c r="AE25" s="1" t="s">
        <v>39</v>
      </c>
      <c r="AF25" s="1" t="str">
        <f t="shared" si="12"/>
        <v>WO</v>
      </c>
      <c r="AG25" s="1" t="s">
        <v>39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 t="str">
        <f t="shared" si="12"/>
        <v>WO</v>
      </c>
      <c r="AN25" s="1" t="s">
        <v>39</v>
      </c>
      <c r="AO25" s="1" t="s">
        <v>39</v>
      </c>
      <c r="AP25" s="16"/>
      <c r="AQ25" s="33"/>
      <c r="AR25" s="35"/>
      <c r="AS25" s="4">
        <v>18</v>
      </c>
      <c r="AT25" s="4">
        <v>1018</v>
      </c>
      <c r="AU25" s="4" t="str">
        <f t="shared" si="2"/>
        <v>September</v>
      </c>
      <c r="AV25" s="4" t="s">
        <v>20</v>
      </c>
      <c r="AW25" s="15">
        <f t="shared" si="3"/>
        <v>24</v>
      </c>
      <c r="AX25" s="1">
        <f t="shared" si="4"/>
        <v>1</v>
      </c>
      <c r="AY25" s="1">
        <f t="shared" si="5"/>
        <v>1</v>
      </c>
      <c r="AZ25" s="1">
        <f t="shared" si="6"/>
        <v>4</v>
      </c>
      <c r="BA25" s="25">
        <f t="shared" si="7"/>
        <v>30</v>
      </c>
      <c r="BB25" s="25">
        <f>Septreport[[#This Row],[Days]]-Septreport[[#This Row],[Absent]]</f>
        <v>29</v>
      </c>
      <c r="BC25" s="26">
        <v>62000</v>
      </c>
      <c r="BD25" s="26">
        <f>Septreport[[#This Row],[Salary]]/Septreport[[#This Row],[Days]]</f>
        <v>2066.6666666666665</v>
      </c>
      <c r="BE25" s="26">
        <f>Septreport[[#This Row],[Per Day Salary]]*Septreport[[#This Row],[Absent]]</f>
        <v>2066.6666666666665</v>
      </c>
      <c r="BF25" s="26">
        <f>Septreport[[#This Row],[Salary]]-Septreport[[#This Row],[Deduction]]</f>
        <v>59933.333333333336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9"/>
        <v>4</v>
      </c>
      <c r="L26" s="1" t="s">
        <v>39</v>
      </c>
      <c r="M26" s="1" t="s">
        <v>39</v>
      </c>
      <c r="N26" s="1" t="s">
        <v>39</v>
      </c>
      <c r="O26" s="1" t="s">
        <v>39</v>
      </c>
      <c r="P26" s="1" t="s">
        <v>39</v>
      </c>
      <c r="Q26" s="1" t="s">
        <v>39</v>
      </c>
      <c r="R26" s="1" t="str">
        <f t="shared" si="11"/>
        <v>WO</v>
      </c>
      <c r="S26" s="1" t="s">
        <v>39</v>
      </c>
      <c r="T26" s="1" t="s">
        <v>40</v>
      </c>
      <c r="U26" s="1" t="s">
        <v>39</v>
      </c>
      <c r="V26" s="1" t="s">
        <v>39</v>
      </c>
      <c r="W26" s="1" t="s">
        <v>39</v>
      </c>
      <c r="X26" s="1" t="s">
        <v>39</v>
      </c>
      <c r="Y26" s="1" t="str">
        <f t="shared" si="11"/>
        <v>WO</v>
      </c>
      <c r="Z26" s="1" t="s">
        <v>39</v>
      </c>
      <c r="AA26" s="1" t="s">
        <v>39</v>
      </c>
      <c r="AB26" s="1" t="s">
        <v>39</v>
      </c>
      <c r="AC26" s="1" t="s">
        <v>39</v>
      </c>
      <c r="AD26" s="1" t="s">
        <v>39</v>
      </c>
      <c r="AE26" s="1" t="s">
        <v>39</v>
      </c>
      <c r="AF26" s="1" t="str">
        <f t="shared" si="12"/>
        <v>WO</v>
      </c>
      <c r="AG26" s="1" t="s">
        <v>39</v>
      </c>
      <c r="AH26" s="1" t="s">
        <v>39</v>
      </c>
      <c r="AI26" s="1" t="s">
        <v>39</v>
      </c>
      <c r="AJ26" s="1" t="s">
        <v>39</v>
      </c>
      <c r="AK26" s="1" t="s">
        <v>41</v>
      </c>
      <c r="AL26" s="1" t="s">
        <v>39</v>
      </c>
      <c r="AM26" s="1" t="str">
        <f t="shared" si="12"/>
        <v>WO</v>
      </c>
      <c r="AN26" s="1" t="s">
        <v>39</v>
      </c>
      <c r="AO26" s="1" t="s">
        <v>39</v>
      </c>
      <c r="AP26" s="16"/>
      <c r="AQ26" s="33"/>
      <c r="AR26" s="35"/>
      <c r="AS26" s="4">
        <v>19</v>
      </c>
      <c r="AT26" s="4">
        <v>1019</v>
      </c>
      <c r="AU26" s="4" t="str">
        <f t="shared" si="2"/>
        <v>September</v>
      </c>
      <c r="AV26" s="4" t="s">
        <v>21</v>
      </c>
      <c r="AW26" s="15">
        <f t="shared" si="3"/>
        <v>25</v>
      </c>
      <c r="AX26" s="1">
        <f t="shared" si="4"/>
        <v>0</v>
      </c>
      <c r="AY26" s="1">
        <f t="shared" si="5"/>
        <v>1</v>
      </c>
      <c r="AZ26" s="1">
        <f t="shared" si="6"/>
        <v>4</v>
      </c>
      <c r="BA26" s="25">
        <f t="shared" si="7"/>
        <v>30</v>
      </c>
      <c r="BB26" s="25">
        <f>Septreport[[#This Row],[Days]]-Septreport[[#This Row],[Absent]]</f>
        <v>30</v>
      </c>
      <c r="BC26" s="26">
        <v>41000</v>
      </c>
      <c r="BD26" s="26">
        <f>Septreport[[#This Row],[Salary]]/Septreport[[#This Row],[Days]]</f>
        <v>1366.6666666666667</v>
      </c>
      <c r="BE26" s="26">
        <f>Septreport[[#This Row],[Per Day Salary]]*Septreport[[#This Row],[Absent]]</f>
        <v>0</v>
      </c>
      <c r="BF26" s="26">
        <f>Septreport[[#This Row],[Salary]]-Septreport[[#This Row],[Deduction]]</f>
        <v>41000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9"/>
        <v>4</v>
      </c>
      <c r="L27" s="1" t="s">
        <v>39</v>
      </c>
      <c r="M27" s="1" t="s">
        <v>39</v>
      </c>
      <c r="N27" s="1" t="s">
        <v>39</v>
      </c>
      <c r="O27" s="1" t="s">
        <v>39</v>
      </c>
      <c r="P27" s="1" t="s">
        <v>39</v>
      </c>
      <c r="Q27" s="1" t="s">
        <v>39</v>
      </c>
      <c r="R27" s="1" t="str">
        <f t="shared" si="11"/>
        <v>WO</v>
      </c>
      <c r="S27" s="1" t="s">
        <v>39</v>
      </c>
      <c r="T27" s="1" t="s">
        <v>40</v>
      </c>
      <c r="U27" s="1" t="s">
        <v>39</v>
      </c>
      <c r="V27" s="1" t="s">
        <v>39</v>
      </c>
      <c r="W27" s="1" t="s">
        <v>39</v>
      </c>
      <c r="X27" s="1" t="s">
        <v>39</v>
      </c>
      <c r="Y27" s="1" t="str">
        <f t="shared" si="11"/>
        <v>WO</v>
      </c>
      <c r="Z27" s="1" t="s">
        <v>39</v>
      </c>
      <c r="AA27" s="1" t="s">
        <v>39</v>
      </c>
      <c r="AB27" s="1" t="s">
        <v>39</v>
      </c>
      <c r="AC27" s="1" t="s">
        <v>39</v>
      </c>
      <c r="AD27" s="1" t="s">
        <v>39</v>
      </c>
      <c r="AE27" s="1" t="s">
        <v>39</v>
      </c>
      <c r="AF27" s="1" t="str">
        <f t="shared" si="12"/>
        <v>WO</v>
      </c>
      <c r="AG27" s="1" t="s">
        <v>39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 t="str">
        <f t="shared" si="12"/>
        <v>WO</v>
      </c>
      <c r="AN27" s="1" t="s">
        <v>39</v>
      </c>
      <c r="AO27" s="1" t="s">
        <v>39</v>
      </c>
      <c r="AP27" s="16"/>
      <c r="AQ27" s="33"/>
      <c r="AR27" s="35"/>
      <c r="AS27" s="7">
        <v>20</v>
      </c>
      <c r="AT27" s="7">
        <v>1020</v>
      </c>
      <c r="AU27" s="7" t="str">
        <f t="shared" si="2"/>
        <v>September</v>
      </c>
      <c r="AV27" s="7" t="s">
        <v>22</v>
      </c>
      <c r="AW27" s="17">
        <f t="shared" si="3"/>
        <v>24</v>
      </c>
      <c r="AX27" s="18">
        <f t="shared" si="4"/>
        <v>1</v>
      </c>
      <c r="AY27" s="18">
        <f t="shared" si="5"/>
        <v>1</v>
      </c>
      <c r="AZ27" s="18">
        <f t="shared" si="6"/>
        <v>4</v>
      </c>
      <c r="BA27" s="28">
        <f t="shared" si="7"/>
        <v>30</v>
      </c>
      <c r="BB27" s="28">
        <f>Septreport[[#This Row],[Days]]-Septreport[[#This Row],[Absent]]</f>
        <v>29</v>
      </c>
      <c r="BC27" s="29">
        <v>30000</v>
      </c>
      <c r="BD27" s="29">
        <f>Septreport[[#This Row],[Salary]]/Septreport[[#This Row],[Days]]</f>
        <v>1000</v>
      </c>
      <c r="BE27" s="29">
        <f>Septreport[[#This Row],[Per Day Salary]]*Septreport[[#This Row],[Absent]]</f>
        <v>1000</v>
      </c>
      <c r="BF27" s="29">
        <f>Septreport[[#This Row],[Salary]]-Septreport[[#This Row],[Deduction]]</f>
        <v>29000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9"/>
        <v>4</v>
      </c>
      <c r="L28" s="18" t="s">
        <v>39</v>
      </c>
      <c r="M28" s="18" t="s">
        <v>39</v>
      </c>
      <c r="N28" s="18" t="s">
        <v>39</v>
      </c>
      <c r="O28" s="18" t="s">
        <v>39</v>
      </c>
      <c r="P28" s="18" t="s">
        <v>39</v>
      </c>
      <c r="Q28" s="18" t="s">
        <v>39</v>
      </c>
      <c r="R28" s="18" t="str">
        <f t="shared" si="11"/>
        <v>WO</v>
      </c>
      <c r="S28" s="18" t="s">
        <v>39</v>
      </c>
      <c r="T28" s="18" t="s">
        <v>40</v>
      </c>
      <c r="U28" s="18" t="s">
        <v>39</v>
      </c>
      <c r="V28" s="18" t="s">
        <v>41</v>
      </c>
      <c r="W28" s="18" t="s">
        <v>39</v>
      </c>
      <c r="X28" s="18" t="s">
        <v>39</v>
      </c>
      <c r="Y28" s="18" t="str">
        <f t="shared" si="11"/>
        <v>WO</v>
      </c>
      <c r="Z28" s="18" t="s">
        <v>39</v>
      </c>
      <c r="AA28" s="18" t="s">
        <v>39</v>
      </c>
      <c r="AB28" s="18" t="s">
        <v>39</v>
      </c>
      <c r="AC28" s="18" t="s">
        <v>39</v>
      </c>
      <c r="AD28" s="18" t="s">
        <v>39</v>
      </c>
      <c r="AE28" s="18" t="s">
        <v>39</v>
      </c>
      <c r="AF28" s="18" t="str">
        <f t="shared" si="12"/>
        <v>WO</v>
      </c>
      <c r="AG28" s="18" t="s">
        <v>39</v>
      </c>
      <c r="AH28" s="18" t="s">
        <v>39</v>
      </c>
      <c r="AI28" s="18" t="s">
        <v>39</v>
      </c>
      <c r="AJ28" s="18" t="s">
        <v>39</v>
      </c>
      <c r="AK28" s="18" t="s">
        <v>39</v>
      </c>
      <c r="AL28" s="18" t="s">
        <v>39</v>
      </c>
      <c r="AM28" s="18" t="str">
        <f t="shared" si="12"/>
        <v>WO</v>
      </c>
      <c r="AN28" s="18" t="s">
        <v>39</v>
      </c>
      <c r="AO28" s="18" t="s">
        <v>39</v>
      </c>
      <c r="AP28" s="19"/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15" priority="1" operator="containsText" text="L">
      <formula>NOT(ISERROR(SEARCH("L",L9)))</formula>
    </cfRule>
    <cfRule type="containsText" dxfId="14" priority="2" operator="containsText" text="A">
      <formula>NOT(ISERROR(SEARCH("A",L9)))</formula>
    </cfRule>
    <cfRule type="containsText" dxfId="13" priority="3" operator="containsText" text="P">
      <formula>NOT(ISERROR(SEARCH("P",L9)))</formula>
    </cfRule>
    <cfRule type="containsText" dxfId="12" priority="4" operator="containsText" text="WO">
      <formula>NOT(ISERROR(SEARCH("WO",L9)))</formula>
    </cfRule>
  </conditionalFormatting>
  <dataValidations count="1">
    <dataValidation type="list" allowBlank="1" showInputMessage="1" showErrorMessage="1" sqref="L9:Q28 S9:X28 Z9:AE28 AG9:AL28 AN9:AP28" xr:uid="{AFB2F617-8965-463E-BDAD-09DFCFE6AFC3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AC2A9D9-A5F7-46DB-8414-ED1A44F6A389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29038634-1FCC-4BFF-90B4-62F4D909BB3E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Sep!AW8:AZ8</xm:f>
              <xm:sqref>BG8</xm:sqref>
            </x14:sparkline>
            <x14:sparkline>
              <xm:f>Sep!AW9:AZ9</xm:f>
              <xm:sqref>BG9</xm:sqref>
            </x14:sparkline>
            <x14:sparkline>
              <xm:f>Sep!AW10:AZ10</xm:f>
              <xm:sqref>BG10</xm:sqref>
            </x14:sparkline>
            <x14:sparkline>
              <xm:f>Sep!AW11:AZ11</xm:f>
              <xm:sqref>BG11</xm:sqref>
            </x14:sparkline>
            <x14:sparkline>
              <xm:f>Sep!AW12:AZ12</xm:f>
              <xm:sqref>BG12</xm:sqref>
            </x14:sparkline>
            <x14:sparkline>
              <xm:f>Sep!AW13:AZ13</xm:f>
              <xm:sqref>BG13</xm:sqref>
            </x14:sparkline>
            <x14:sparkline>
              <xm:f>Sep!AW14:AZ14</xm:f>
              <xm:sqref>BG14</xm:sqref>
            </x14:sparkline>
            <x14:sparkline>
              <xm:f>Sep!AW15:AZ15</xm:f>
              <xm:sqref>BG15</xm:sqref>
            </x14:sparkline>
            <x14:sparkline>
              <xm:f>Sep!AW16:AZ16</xm:f>
              <xm:sqref>BG16</xm:sqref>
            </x14:sparkline>
            <x14:sparkline>
              <xm:f>Sep!AW17:AZ17</xm:f>
              <xm:sqref>BG17</xm:sqref>
            </x14:sparkline>
            <x14:sparkline>
              <xm:f>Sep!AW18:AZ18</xm:f>
              <xm:sqref>BG18</xm:sqref>
            </x14:sparkline>
            <x14:sparkline>
              <xm:f>Sep!AW19:AZ19</xm:f>
              <xm:sqref>BG19</xm:sqref>
            </x14:sparkline>
            <x14:sparkline>
              <xm:f>Sep!AW20:AZ20</xm:f>
              <xm:sqref>BG20</xm:sqref>
            </x14:sparkline>
            <x14:sparkline>
              <xm:f>Sep!AW21:AZ21</xm:f>
              <xm:sqref>BG21</xm:sqref>
            </x14:sparkline>
            <x14:sparkline>
              <xm:f>Sep!AW22:AZ22</xm:f>
              <xm:sqref>BG22</xm:sqref>
            </x14:sparkline>
            <x14:sparkline>
              <xm:f>Sep!AW23:AZ23</xm:f>
              <xm:sqref>BG23</xm:sqref>
            </x14:sparkline>
            <x14:sparkline>
              <xm:f>Sep!AW24:AZ24</xm:f>
              <xm:sqref>BG24</xm:sqref>
            </x14:sparkline>
            <x14:sparkline>
              <xm:f>Sep!AW25:AZ25</xm:f>
              <xm:sqref>BG25</xm:sqref>
            </x14:sparkline>
            <x14:sparkline>
              <xm:f>Sep!AW26:AZ26</xm:f>
              <xm:sqref>BG26</xm:sqref>
            </x14:sparkline>
            <x14:sparkline>
              <xm:f>Sep!AW27:AZ27</xm:f>
              <xm:sqref>BG27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C03E7-E7AE-405E-92E5-B80EB9592077}">
  <dimension ref="A1:CZ2009"/>
  <sheetViews>
    <sheetView zoomScale="64" workbookViewId="0">
      <selection activeCell="AU16" sqref="AU16"/>
    </sheetView>
  </sheetViews>
  <sheetFormatPr defaultRowHeight="14.4" x14ac:dyDescent="0.3"/>
  <cols>
    <col min="8" max="8" width="9" bestFit="1" customWidth="1"/>
    <col min="9" max="9" width="11.44140625" bestFit="1" customWidth="1"/>
    <col min="10" max="10" width="14.88671875" customWidth="1"/>
    <col min="11" max="11" width="9" bestFit="1" customWidth="1"/>
    <col min="12" max="12" width="5.33203125" bestFit="1" customWidth="1"/>
    <col min="13" max="13" width="9.6640625" bestFit="1" customWidth="1"/>
    <col min="14" max="14" width="3.6640625" bestFit="1" customWidth="1"/>
    <col min="15" max="15" width="4" bestFit="1" customWidth="1"/>
    <col min="16" max="16" width="4.44140625" bestFit="1" customWidth="1"/>
    <col min="17" max="17" width="5.33203125" bestFit="1" customWidth="1"/>
    <col min="18" max="18" width="4.33203125" bestFit="1" customWidth="1"/>
    <col min="19" max="19" width="5.33203125" bestFit="1" customWidth="1"/>
    <col min="20" max="20" width="4.44140625" bestFit="1" customWidth="1"/>
    <col min="21" max="21" width="3.6640625" bestFit="1" customWidth="1"/>
    <col min="22" max="22" width="4" bestFit="1" customWidth="1"/>
    <col min="23" max="23" width="4.44140625" bestFit="1" customWidth="1"/>
    <col min="24" max="24" width="5.33203125" bestFit="1" customWidth="1"/>
    <col min="25" max="25" width="4.33203125" bestFit="1" customWidth="1"/>
    <col min="26" max="26" width="5.33203125" bestFit="1" customWidth="1"/>
    <col min="27" max="27" width="4.44140625" bestFit="1" customWidth="1"/>
    <col min="28" max="28" width="3.6640625" bestFit="1" customWidth="1"/>
    <col min="29" max="29" width="4" bestFit="1" customWidth="1"/>
    <col min="30" max="30" width="4.44140625" bestFit="1" customWidth="1"/>
    <col min="31" max="31" width="5.33203125" bestFit="1" customWidth="1"/>
    <col min="32" max="32" width="4.33203125" bestFit="1" customWidth="1"/>
    <col min="33" max="33" width="5.33203125" bestFit="1" customWidth="1"/>
    <col min="34" max="34" width="4.44140625" bestFit="1" customWidth="1"/>
    <col min="35" max="35" width="3.5546875" bestFit="1" customWidth="1"/>
    <col min="36" max="36" width="3.88671875" bestFit="1" customWidth="1"/>
    <col min="37" max="37" width="4.33203125" bestFit="1" customWidth="1"/>
    <col min="38" max="38" width="5.21875" bestFit="1" customWidth="1"/>
    <col min="39" max="39" width="4.21875" bestFit="1" customWidth="1"/>
    <col min="40" max="40" width="5.21875" bestFit="1" customWidth="1"/>
    <col min="41" max="41" width="4.33203125" bestFit="1" customWidth="1"/>
    <col min="42" max="42" width="3.5546875" bestFit="1" customWidth="1"/>
    <col min="45" max="45" width="7.21875" customWidth="1"/>
    <col min="46" max="47" width="13.33203125" customWidth="1"/>
    <col min="48" max="48" width="16.44140625" customWidth="1"/>
    <col min="49" max="49" width="7.44140625" style="1" bestFit="1" customWidth="1"/>
    <col min="50" max="50" width="6.88671875" style="1" bestFit="1" customWidth="1"/>
    <col min="51" max="51" width="5.88671875" style="1" bestFit="1" customWidth="1"/>
    <col min="52" max="52" width="8.21875" style="1" bestFit="1" customWidth="1"/>
    <col min="53" max="53" width="5.109375" style="1" bestFit="1" customWidth="1"/>
    <col min="54" max="54" width="9.33203125" style="1" bestFit="1" customWidth="1"/>
    <col min="55" max="55" width="11.5546875" bestFit="1" customWidth="1"/>
    <col min="56" max="56" width="13" bestFit="1" customWidth="1"/>
    <col min="57" max="57" width="11.6640625" customWidth="1"/>
    <col min="58" max="58" width="12.44140625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45931</v>
      </c>
      <c r="J5" s="40">
        <f>DATEDIF($I$5,$M$5,"D")+1</f>
        <v>31</v>
      </c>
      <c r="K5" s="41" t="str">
        <f>TEXT(I5,"MMMM")</f>
        <v>October</v>
      </c>
      <c r="L5" s="38" t="s">
        <v>27</v>
      </c>
      <c r="M5" s="42">
        <f>EOMONTH(I5,0)</f>
        <v>45961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Wed</v>
      </c>
      <c r="M7" s="13" t="str">
        <f t="shared" ref="M7:AP7" si="0">TEXT(M8,"DDD")</f>
        <v>Thu</v>
      </c>
      <c r="N7" s="13" t="str">
        <f t="shared" si="0"/>
        <v>Fri</v>
      </c>
      <c r="O7" s="13" t="str">
        <f t="shared" si="0"/>
        <v>Sat</v>
      </c>
      <c r="P7" s="13" t="str">
        <f t="shared" si="0"/>
        <v>Sun</v>
      </c>
      <c r="Q7" s="13" t="str">
        <f t="shared" si="0"/>
        <v>Mon</v>
      </c>
      <c r="R7" s="13" t="str">
        <f t="shared" si="0"/>
        <v>Tue</v>
      </c>
      <c r="S7" s="13" t="str">
        <f t="shared" si="0"/>
        <v>Wed</v>
      </c>
      <c r="T7" s="13" t="str">
        <f t="shared" si="0"/>
        <v>Thu</v>
      </c>
      <c r="U7" s="13" t="str">
        <f t="shared" si="0"/>
        <v>Fri</v>
      </c>
      <c r="V7" s="13" t="str">
        <f t="shared" si="0"/>
        <v>Sat</v>
      </c>
      <c r="W7" s="13" t="str">
        <f t="shared" si="0"/>
        <v>Sun</v>
      </c>
      <c r="X7" s="13" t="str">
        <f t="shared" si="0"/>
        <v>Mon</v>
      </c>
      <c r="Y7" s="13" t="str">
        <f t="shared" si="0"/>
        <v>Tue</v>
      </c>
      <c r="Z7" s="13" t="str">
        <f t="shared" si="0"/>
        <v>Wed</v>
      </c>
      <c r="AA7" s="13" t="str">
        <f t="shared" si="0"/>
        <v>Thu</v>
      </c>
      <c r="AB7" s="13" t="str">
        <f t="shared" si="0"/>
        <v>Fri</v>
      </c>
      <c r="AC7" s="13" t="str">
        <f t="shared" si="0"/>
        <v>Sat</v>
      </c>
      <c r="AD7" s="13" t="str">
        <f t="shared" si="0"/>
        <v>Sun</v>
      </c>
      <c r="AE7" s="13" t="str">
        <f t="shared" si="0"/>
        <v>Mon</v>
      </c>
      <c r="AF7" s="13" t="str">
        <f t="shared" si="0"/>
        <v>Tue</v>
      </c>
      <c r="AG7" s="13" t="str">
        <f t="shared" si="0"/>
        <v>Wed</v>
      </c>
      <c r="AH7" s="13" t="str">
        <f t="shared" si="0"/>
        <v>Thu</v>
      </c>
      <c r="AI7" s="13" t="str">
        <f t="shared" si="0"/>
        <v>Fri</v>
      </c>
      <c r="AJ7" s="13" t="str">
        <f t="shared" si="0"/>
        <v>Sat</v>
      </c>
      <c r="AK7" s="13" t="str">
        <f t="shared" si="0"/>
        <v>Sun</v>
      </c>
      <c r="AL7" s="13" t="str">
        <f t="shared" si="0"/>
        <v>Mon</v>
      </c>
      <c r="AM7" s="13" t="str">
        <f t="shared" si="0"/>
        <v>Tue</v>
      </c>
      <c r="AN7" s="13" t="str">
        <f t="shared" si="0"/>
        <v>Wed</v>
      </c>
      <c r="AO7" s="13" t="str">
        <f t="shared" si="0"/>
        <v>Thu</v>
      </c>
      <c r="AP7" s="14" t="str">
        <f t="shared" si="0"/>
        <v>Fri</v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45931</v>
      </c>
      <c r="M8" s="37">
        <f>IF(L8&lt;$M$5,L8+1,"")</f>
        <v>45932</v>
      </c>
      <c r="N8" s="37">
        <f t="shared" ref="N8:AQ8" si="1">IF(M8&lt;$M$5,M8+1,"")</f>
        <v>45933</v>
      </c>
      <c r="O8" s="37">
        <f t="shared" si="1"/>
        <v>45934</v>
      </c>
      <c r="P8" s="37">
        <f t="shared" si="1"/>
        <v>45935</v>
      </c>
      <c r="Q8" s="37">
        <f t="shared" si="1"/>
        <v>45936</v>
      </c>
      <c r="R8" s="37">
        <f t="shared" si="1"/>
        <v>45937</v>
      </c>
      <c r="S8" s="37">
        <f t="shared" si="1"/>
        <v>45938</v>
      </c>
      <c r="T8" s="37">
        <f t="shared" si="1"/>
        <v>45939</v>
      </c>
      <c r="U8" s="37">
        <f t="shared" si="1"/>
        <v>45940</v>
      </c>
      <c r="V8" s="37">
        <f t="shared" si="1"/>
        <v>45941</v>
      </c>
      <c r="W8" s="37">
        <f t="shared" si="1"/>
        <v>45942</v>
      </c>
      <c r="X8" s="37">
        <f t="shared" si="1"/>
        <v>45943</v>
      </c>
      <c r="Y8" s="37">
        <f t="shared" si="1"/>
        <v>45944</v>
      </c>
      <c r="Z8" s="37">
        <f t="shared" si="1"/>
        <v>45945</v>
      </c>
      <c r="AA8" s="37">
        <f t="shared" si="1"/>
        <v>45946</v>
      </c>
      <c r="AB8" s="37">
        <f t="shared" si="1"/>
        <v>45947</v>
      </c>
      <c r="AC8" s="37">
        <f t="shared" si="1"/>
        <v>45948</v>
      </c>
      <c r="AD8" s="37">
        <f t="shared" si="1"/>
        <v>45949</v>
      </c>
      <c r="AE8" s="37">
        <f t="shared" si="1"/>
        <v>45950</v>
      </c>
      <c r="AF8" s="37">
        <f t="shared" si="1"/>
        <v>45951</v>
      </c>
      <c r="AG8" s="37">
        <f t="shared" si="1"/>
        <v>45952</v>
      </c>
      <c r="AH8" s="37">
        <f t="shared" si="1"/>
        <v>45953</v>
      </c>
      <c r="AI8" s="37">
        <f t="shared" si="1"/>
        <v>45954</v>
      </c>
      <c r="AJ8" s="37">
        <f t="shared" si="1"/>
        <v>45955</v>
      </c>
      <c r="AK8" s="37">
        <f t="shared" si="1"/>
        <v>45956</v>
      </c>
      <c r="AL8" s="37">
        <f t="shared" si="1"/>
        <v>45957</v>
      </c>
      <c r="AM8" s="37">
        <f t="shared" si="1"/>
        <v>45958</v>
      </c>
      <c r="AN8" s="37">
        <f t="shared" si="1"/>
        <v>45959</v>
      </c>
      <c r="AO8" s="37">
        <f t="shared" si="1"/>
        <v>45960</v>
      </c>
      <c r="AP8" s="21">
        <f t="shared" si="1"/>
        <v>45961</v>
      </c>
      <c r="AQ8" s="34" t="str">
        <f t="shared" si="1"/>
        <v/>
      </c>
      <c r="AR8" s="35"/>
      <c r="AS8" s="4">
        <v>1</v>
      </c>
      <c r="AT8" s="4">
        <v>1001</v>
      </c>
      <c r="AU8" s="4" t="str">
        <f t="shared" ref="AU8:AU27" si="2">$K$5</f>
        <v>October</v>
      </c>
      <c r="AV8" s="4" t="s">
        <v>3</v>
      </c>
      <c r="AW8" s="15">
        <f t="shared" ref="AW8:AW27" si="3">COUNTIF($L9:$AP9,"P")</f>
        <v>22</v>
      </c>
      <c r="AX8" s="1">
        <f t="shared" ref="AX8:AX27" si="4">COUNTIF($L9:$AP9,"A")</f>
        <v>1</v>
      </c>
      <c r="AY8" s="1">
        <f t="shared" ref="AY8:AY27" si="5">COUNTIF($L9:$AP9,"L")</f>
        <v>4</v>
      </c>
      <c r="AZ8" s="1">
        <f t="shared" ref="AZ8:AZ27" si="6">$K$9</f>
        <v>4</v>
      </c>
      <c r="BA8" s="25">
        <f t="shared" ref="BA8:BA27" si="7">$J$5</f>
        <v>31</v>
      </c>
      <c r="BB8" s="25">
        <f>Octreport[[#This Row],[Days]]-Octreport[[#This Row],[Absent]]</f>
        <v>30</v>
      </c>
      <c r="BC8" s="26">
        <v>10000</v>
      </c>
      <c r="BD8" s="26">
        <f>Octreport[[#This Row],[Salary]]/Octreport[[#This Row],[Days]]</f>
        <v>322.58064516129031</v>
      </c>
      <c r="BE8" s="26">
        <f>Octreport[[#This Row],[Per Day Salary]]*Octreport[[#This Row],[Absent]]</f>
        <v>322.58064516129031</v>
      </c>
      <c r="BF8" s="26">
        <f>Octreport[[#This Row],[Salary]]-Octreport[[#This Row],[Deduction]]</f>
        <v>9677.4193548387102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>COUNTIF($L$7:$AP$7,"Sun")</f>
        <v>4</v>
      </c>
      <c r="L9" s="1" t="s">
        <v>39</v>
      </c>
      <c r="M9" s="1" t="s">
        <v>39</v>
      </c>
      <c r="N9" s="1" t="s">
        <v>39</v>
      </c>
      <c r="O9" s="1" t="s">
        <v>39</v>
      </c>
      <c r="P9" s="1" t="str">
        <f t="shared" ref="P9:AK17" si="8">IF(P$7 = "Sun","WO","")</f>
        <v>WO</v>
      </c>
      <c r="Q9" s="1" t="s">
        <v>39</v>
      </c>
      <c r="R9" s="1" t="s">
        <v>40</v>
      </c>
      <c r="S9" s="1" t="s">
        <v>39</v>
      </c>
      <c r="T9" s="1" t="s">
        <v>39</v>
      </c>
      <c r="U9" s="1" t="s">
        <v>39</v>
      </c>
      <c r="V9" s="1" t="s">
        <v>39</v>
      </c>
      <c r="W9" s="1" t="str">
        <f t="shared" si="8"/>
        <v>WO</v>
      </c>
      <c r="X9" s="1" t="s">
        <v>39</v>
      </c>
      <c r="Y9" s="1" t="s">
        <v>39</v>
      </c>
      <c r="Z9" s="1" t="s">
        <v>40</v>
      </c>
      <c r="AA9" s="1" t="s">
        <v>40</v>
      </c>
      <c r="AB9" s="1" t="s">
        <v>39</v>
      </c>
      <c r="AC9" s="1" t="s">
        <v>39</v>
      </c>
      <c r="AD9" s="1" t="str">
        <f t="shared" si="8"/>
        <v>WO</v>
      </c>
      <c r="AE9" s="1" t="s">
        <v>40</v>
      </c>
      <c r="AF9" s="1" t="s">
        <v>39</v>
      </c>
      <c r="AG9" s="1" t="s">
        <v>39</v>
      </c>
      <c r="AH9" s="1" t="s">
        <v>39</v>
      </c>
      <c r="AI9" s="1" t="s">
        <v>39</v>
      </c>
      <c r="AJ9" s="1" t="s">
        <v>39</v>
      </c>
      <c r="AK9" s="1" t="str">
        <f t="shared" si="8"/>
        <v>WO</v>
      </c>
      <c r="AL9" s="1" t="s">
        <v>39</v>
      </c>
      <c r="AM9" s="1" t="s">
        <v>39</v>
      </c>
      <c r="AN9" s="1" t="s">
        <v>39</v>
      </c>
      <c r="AO9" s="1" t="s">
        <v>39</v>
      </c>
      <c r="AP9" s="16" t="s">
        <v>41</v>
      </c>
      <c r="AQ9" s="33"/>
      <c r="AR9" s="35"/>
      <c r="AS9" s="4">
        <v>2</v>
      </c>
      <c r="AT9" s="4">
        <v>1002</v>
      </c>
      <c r="AU9" s="4" t="str">
        <f t="shared" si="2"/>
        <v>October</v>
      </c>
      <c r="AV9" s="4" t="s">
        <v>4</v>
      </c>
      <c r="AW9" s="15">
        <f t="shared" si="3"/>
        <v>22</v>
      </c>
      <c r="AX9" s="1">
        <f t="shared" si="4"/>
        <v>1</v>
      </c>
      <c r="AY9" s="1">
        <f t="shared" si="5"/>
        <v>4</v>
      </c>
      <c r="AZ9" s="1">
        <f t="shared" si="6"/>
        <v>4</v>
      </c>
      <c r="BA9" s="25">
        <f t="shared" si="7"/>
        <v>31</v>
      </c>
      <c r="BB9" s="25">
        <f>Octreport[[#This Row],[Days]]-Octreport[[#This Row],[Absent]]</f>
        <v>30</v>
      </c>
      <c r="BC9" s="26">
        <v>20000</v>
      </c>
      <c r="BD9" s="26">
        <f>Octreport[[#This Row],[Salary]]/Octreport[[#This Row],[Days]]</f>
        <v>645.16129032258061</v>
      </c>
      <c r="BE9" s="26">
        <f>Octreport[[#This Row],[Per Day Salary]]*Octreport[[#This Row],[Absent]]</f>
        <v>645.16129032258061</v>
      </c>
      <c r="BF9" s="26">
        <f>Octreport[[#This Row],[Salary]]-Octreport[[#This Row],[Deduction]]</f>
        <v>19354.83870967742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ref="K10:K28" si="9">COUNTIF($L$7:$AP$7,"Sun")</f>
        <v>4</v>
      </c>
      <c r="L10" s="1" t="s">
        <v>41</v>
      </c>
      <c r="M10" s="1" t="s">
        <v>39</v>
      </c>
      <c r="N10" s="1" t="s">
        <v>39</v>
      </c>
      <c r="O10" s="1" t="s">
        <v>39</v>
      </c>
      <c r="P10" s="1" t="str">
        <f t="shared" si="8"/>
        <v>WO</v>
      </c>
      <c r="Q10" s="1" t="s">
        <v>39</v>
      </c>
      <c r="R10" s="1" t="s">
        <v>40</v>
      </c>
      <c r="S10" s="1" t="s">
        <v>39</v>
      </c>
      <c r="T10" s="1" t="s">
        <v>39</v>
      </c>
      <c r="U10" s="1" t="s">
        <v>39</v>
      </c>
      <c r="V10" s="1" t="s">
        <v>39</v>
      </c>
      <c r="W10" s="1" t="str">
        <f t="shared" si="8"/>
        <v>WO</v>
      </c>
      <c r="X10" s="1" t="s">
        <v>39</v>
      </c>
      <c r="Y10" s="1" t="s">
        <v>39</v>
      </c>
      <c r="Z10" s="1" t="s">
        <v>40</v>
      </c>
      <c r="AA10" s="1" t="s">
        <v>40</v>
      </c>
      <c r="AB10" s="1" t="s">
        <v>39</v>
      </c>
      <c r="AC10" s="1" t="s">
        <v>39</v>
      </c>
      <c r="AD10" s="1" t="str">
        <f t="shared" si="8"/>
        <v>WO</v>
      </c>
      <c r="AE10" s="1" t="s">
        <v>40</v>
      </c>
      <c r="AF10" s="1" t="s">
        <v>39</v>
      </c>
      <c r="AG10" s="1" t="s">
        <v>39</v>
      </c>
      <c r="AH10" s="1" t="s">
        <v>39</v>
      </c>
      <c r="AI10" s="1" t="s">
        <v>39</v>
      </c>
      <c r="AJ10" s="1" t="s">
        <v>39</v>
      </c>
      <c r="AK10" s="1" t="str">
        <f t="shared" si="8"/>
        <v>WO</v>
      </c>
      <c r="AL10" s="1" t="s">
        <v>39</v>
      </c>
      <c r="AM10" s="1" t="s">
        <v>39</v>
      </c>
      <c r="AN10" s="1" t="s">
        <v>39</v>
      </c>
      <c r="AO10" s="1" t="s">
        <v>39</v>
      </c>
      <c r="AP10" s="16" t="s">
        <v>39</v>
      </c>
      <c r="AQ10" s="33"/>
      <c r="AR10" s="35"/>
      <c r="AS10" s="4">
        <v>3</v>
      </c>
      <c r="AT10" s="4">
        <v>1003</v>
      </c>
      <c r="AU10" s="4" t="str">
        <f t="shared" si="2"/>
        <v>October</v>
      </c>
      <c r="AV10" s="4" t="s">
        <v>5</v>
      </c>
      <c r="AW10" s="15">
        <f t="shared" si="3"/>
        <v>23</v>
      </c>
      <c r="AX10" s="1">
        <f t="shared" si="4"/>
        <v>0</v>
      </c>
      <c r="AY10" s="1">
        <f t="shared" si="5"/>
        <v>4</v>
      </c>
      <c r="AZ10" s="1">
        <f t="shared" si="6"/>
        <v>4</v>
      </c>
      <c r="BA10" s="25">
        <f t="shared" si="7"/>
        <v>31</v>
      </c>
      <c r="BB10" s="25">
        <f>Octreport[[#This Row],[Days]]-Octreport[[#This Row],[Absent]]</f>
        <v>31</v>
      </c>
      <c r="BC10" s="26">
        <v>25000</v>
      </c>
      <c r="BD10" s="26">
        <f>Octreport[[#This Row],[Salary]]/Octreport[[#This Row],[Days]]</f>
        <v>806.45161290322585</v>
      </c>
      <c r="BE10" s="26">
        <f>Octreport[[#This Row],[Per Day Salary]]*Octreport[[#This Row],[Absent]]</f>
        <v>0</v>
      </c>
      <c r="BF10" s="26">
        <f>Octreport[[#This Row],[Salary]]-Octreport[[#This Row],[Deduction]]</f>
        <v>25000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9"/>
        <v>4</v>
      </c>
      <c r="L11" s="1" t="s">
        <v>39</v>
      </c>
      <c r="M11" s="1" t="s">
        <v>39</v>
      </c>
      <c r="N11" s="1" t="s">
        <v>39</v>
      </c>
      <c r="O11" s="1" t="s">
        <v>39</v>
      </c>
      <c r="P11" s="1" t="str">
        <f t="shared" si="8"/>
        <v>WO</v>
      </c>
      <c r="Q11" s="1" t="s">
        <v>39</v>
      </c>
      <c r="R11" s="1" t="s">
        <v>40</v>
      </c>
      <c r="S11" s="1" t="s">
        <v>39</v>
      </c>
      <c r="T11" s="1" t="s">
        <v>39</v>
      </c>
      <c r="U11" s="1" t="s">
        <v>39</v>
      </c>
      <c r="V11" s="1" t="s">
        <v>39</v>
      </c>
      <c r="W11" s="1" t="str">
        <f t="shared" si="8"/>
        <v>WO</v>
      </c>
      <c r="X11" s="1" t="s">
        <v>39</v>
      </c>
      <c r="Y11" s="1" t="s">
        <v>39</v>
      </c>
      <c r="Z11" s="1" t="s">
        <v>40</v>
      </c>
      <c r="AA11" s="1" t="s">
        <v>40</v>
      </c>
      <c r="AB11" s="1" t="s">
        <v>39</v>
      </c>
      <c r="AC11" s="1" t="s">
        <v>39</v>
      </c>
      <c r="AD11" s="1" t="str">
        <f t="shared" si="8"/>
        <v>WO</v>
      </c>
      <c r="AE11" s="1" t="s">
        <v>40</v>
      </c>
      <c r="AF11" s="1" t="s">
        <v>39</v>
      </c>
      <c r="AG11" s="1" t="s">
        <v>39</v>
      </c>
      <c r="AH11" s="1" t="s">
        <v>39</v>
      </c>
      <c r="AI11" s="1" t="s">
        <v>39</v>
      </c>
      <c r="AJ11" s="1" t="s">
        <v>39</v>
      </c>
      <c r="AK11" s="1" t="str">
        <f t="shared" si="8"/>
        <v>WO</v>
      </c>
      <c r="AL11" s="1" t="s">
        <v>39</v>
      </c>
      <c r="AM11" s="1" t="s">
        <v>39</v>
      </c>
      <c r="AN11" s="1" t="s">
        <v>39</v>
      </c>
      <c r="AO11" s="1" t="s">
        <v>39</v>
      </c>
      <c r="AP11" s="16" t="s">
        <v>39</v>
      </c>
      <c r="AQ11" s="33"/>
      <c r="AR11" s="35"/>
      <c r="AS11" s="4">
        <v>4</v>
      </c>
      <c r="AT11" s="4">
        <v>1004</v>
      </c>
      <c r="AU11" s="4" t="str">
        <f t="shared" si="2"/>
        <v>October</v>
      </c>
      <c r="AV11" s="4" t="s">
        <v>6</v>
      </c>
      <c r="AW11" s="15">
        <f t="shared" si="3"/>
        <v>23</v>
      </c>
      <c r="AX11" s="1">
        <f t="shared" si="4"/>
        <v>0</v>
      </c>
      <c r="AY11" s="1">
        <f t="shared" si="5"/>
        <v>4</v>
      </c>
      <c r="AZ11" s="1">
        <f t="shared" si="6"/>
        <v>4</v>
      </c>
      <c r="BA11" s="25">
        <f t="shared" si="7"/>
        <v>31</v>
      </c>
      <c r="BB11" s="25">
        <f>Octreport[[#This Row],[Days]]-Octreport[[#This Row],[Absent]]</f>
        <v>31</v>
      </c>
      <c r="BC11" s="26">
        <v>30000</v>
      </c>
      <c r="BD11" s="26">
        <f>Octreport[[#This Row],[Salary]]/Octreport[[#This Row],[Days]]</f>
        <v>967.74193548387098</v>
      </c>
      <c r="BE11" s="26">
        <f>Octreport[[#This Row],[Per Day Salary]]*Octreport[[#This Row],[Absent]]</f>
        <v>0</v>
      </c>
      <c r="BF11" s="26">
        <f>Octreport[[#This Row],[Salary]]-Octreport[[#This Row],[Deduction]]</f>
        <v>30000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9"/>
        <v>4</v>
      </c>
      <c r="L12" s="1" t="s">
        <v>39</v>
      </c>
      <c r="M12" s="1" t="s">
        <v>39</v>
      </c>
      <c r="N12" s="1" t="s">
        <v>39</v>
      </c>
      <c r="O12" s="1" t="s">
        <v>39</v>
      </c>
      <c r="P12" s="1" t="str">
        <f t="shared" si="8"/>
        <v>WO</v>
      </c>
      <c r="Q12" s="1" t="s">
        <v>39</v>
      </c>
      <c r="R12" s="1" t="s">
        <v>40</v>
      </c>
      <c r="S12" s="1" t="s">
        <v>39</v>
      </c>
      <c r="T12" s="1" t="s">
        <v>39</v>
      </c>
      <c r="U12" s="1" t="s">
        <v>39</v>
      </c>
      <c r="V12" s="1" t="s">
        <v>39</v>
      </c>
      <c r="W12" s="1" t="str">
        <f t="shared" si="8"/>
        <v>WO</v>
      </c>
      <c r="X12" s="1" t="s">
        <v>39</v>
      </c>
      <c r="Y12" s="1" t="s">
        <v>39</v>
      </c>
      <c r="Z12" s="1" t="s">
        <v>40</v>
      </c>
      <c r="AA12" s="1" t="s">
        <v>40</v>
      </c>
      <c r="AB12" s="1" t="s">
        <v>39</v>
      </c>
      <c r="AC12" s="1" t="s">
        <v>39</v>
      </c>
      <c r="AD12" s="1" t="str">
        <f t="shared" si="8"/>
        <v>WO</v>
      </c>
      <c r="AE12" s="1" t="s">
        <v>40</v>
      </c>
      <c r="AF12" s="1" t="s">
        <v>39</v>
      </c>
      <c r="AG12" s="1" t="s">
        <v>39</v>
      </c>
      <c r="AH12" s="1" t="s">
        <v>39</v>
      </c>
      <c r="AI12" s="1" t="s">
        <v>39</v>
      </c>
      <c r="AJ12" s="1" t="s">
        <v>39</v>
      </c>
      <c r="AK12" s="1" t="str">
        <f t="shared" si="8"/>
        <v>WO</v>
      </c>
      <c r="AL12" s="1" t="s">
        <v>39</v>
      </c>
      <c r="AM12" s="1" t="s">
        <v>39</v>
      </c>
      <c r="AN12" s="1" t="s">
        <v>39</v>
      </c>
      <c r="AO12" s="1" t="s">
        <v>39</v>
      </c>
      <c r="AP12" s="16" t="s">
        <v>39</v>
      </c>
      <c r="AQ12" s="33"/>
      <c r="AR12" s="35"/>
      <c r="AS12" s="4">
        <v>5</v>
      </c>
      <c r="AT12" s="4">
        <v>1005</v>
      </c>
      <c r="AU12" s="4" t="str">
        <f t="shared" si="2"/>
        <v>October</v>
      </c>
      <c r="AV12" s="4" t="s">
        <v>7</v>
      </c>
      <c r="AW12" s="15">
        <f t="shared" si="3"/>
        <v>23</v>
      </c>
      <c r="AX12" s="1">
        <f t="shared" si="4"/>
        <v>0</v>
      </c>
      <c r="AY12" s="1">
        <f t="shared" si="5"/>
        <v>4</v>
      </c>
      <c r="AZ12" s="1">
        <f t="shared" si="6"/>
        <v>4</v>
      </c>
      <c r="BA12" s="25">
        <f t="shared" si="7"/>
        <v>31</v>
      </c>
      <c r="BB12" s="25">
        <f>Octreport[[#This Row],[Days]]-Octreport[[#This Row],[Absent]]</f>
        <v>31</v>
      </c>
      <c r="BC12" s="26">
        <v>45000</v>
      </c>
      <c r="BD12" s="26">
        <f>Octreport[[#This Row],[Salary]]/Octreport[[#This Row],[Days]]</f>
        <v>1451.6129032258063</v>
      </c>
      <c r="BE12" s="26">
        <f>Octreport[[#This Row],[Per Day Salary]]*Octreport[[#This Row],[Absent]]</f>
        <v>0</v>
      </c>
      <c r="BF12" s="26">
        <f>Octreport[[#This Row],[Salary]]-Octreport[[#This Row],[Deduction]]</f>
        <v>45000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9"/>
        <v>4</v>
      </c>
      <c r="L13" s="1" t="s">
        <v>39</v>
      </c>
      <c r="M13" s="1" t="s">
        <v>39</v>
      </c>
      <c r="N13" s="1" t="s">
        <v>39</v>
      </c>
      <c r="O13" s="1" t="s">
        <v>39</v>
      </c>
      <c r="P13" s="1" t="str">
        <f t="shared" si="8"/>
        <v>WO</v>
      </c>
      <c r="Q13" s="1" t="s">
        <v>39</v>
      </c>
      <c r="R13" s="1" t="s">
        <v>40</v>
      </c>
      <c r="S13" s="1" t="s">
        <v>39</v>
      </c>
      <c r="T13" s="1" t="s">
        <v>39</v>
      </c>
      <c r="U13" s="1" t="s">
        <v>39</v>
      </c>
      <c r="V13" s="1" t="s">
        <v>39</v>
      </c>
      <c r="W13" s="1" t="str">
        <f t="shared" si="8"/>
        <v>WO</v>
      </c>
      <c r="X13" s="1" t="s">
        <v>39</v>
      </c>
      <c r="Y13" s="1" t="s">
        <v>39</v>
      </c>
      <c r="Z13" s="1" t="s">
        <v>40</v>
      </c>
      <c r="AA13" s="1" t="s">
        <v>40</v>
      </c>
      <c r="AB13" s="1" t="s">
        <v>39</v>
      </c>
      <c r="AC13" s="1" t="s">
        <v>39</v>
      </c>
      <c r="AD13" s="1" t="str">
        <f t="shared" si="8"/>
        <v>WO</v>
      </c>
      <c r="AE13" s="1" t="s">
        <v>40</v>
      </c>
      <c r="AF13" s="1" t="s">
        <v>39</v>
      </c>
      <c r="AG13" s="1" t="s">
        <v>39</v>
      </c>
      <c r="AH13" s="1" t="s">
        <v>39</v>
      </c>
      <c r="AI13" s="1" t="s">
        <v>39</v>
      </c>
      <c r="AJ13" s="1" t="s">
        <v>39</v>
      </c>
      <c r="AK13" s="1" t="str">
        <f t="shared" si="8"/>
        <v>WO</v>
      </c>
      <c r="AL13" s="1" t="s">
        <v>39</v>
      </c>
      <c r="AM13" s="1" t="s">
        <v>39</v>
      </c>
      <c r="AN13" s="1" t="s">
        <v>39</v>
      </c>
      <c r="AO13" s="1" t="s">
        <v>39</v>
      </c>
      <c r="AP13" s="16" t="s">
        <v>39</v>
      </c>
      <c r="AQ13" s="33"/>
      <c r="AR13" s="35"/>
      <c r="AS13" s="4">
        <v>6</v>
      </c>
      <c r="AT13" s="4">
        <v>1006</v>
      </c>
      <c r="AU13" s="4" t="str">
        <f t="shared" si="2"/>
        <v>October</v>
      </c>
      <c r="AV13" s="4" t="s">
        <v>8</v>
      </c>
      <c r="AW13" s="15">
        <f t="shared" si="3"/>
        <v>22</v>
      </c>
      <c r="AX13" s="1">
        <f t="shared" si="4"/>
        <v>1</v>
      </c>
      <c r="AY13" s="1">
        <f t="shared" si="5"/>
        <v>4</v>
      </c>
      <c r="AZ13" s="1">
        <f t="shared" si="6"/>
        <v>4</v>
      </c>
      <c r="BA13" s="25">
        <f t="shared" si="7"/>
        <v>31</v>
      </c>
      <c r="BB13" s="25">
        <f>Octreport[[#This Row],[Days]]-Octreport[[#This Row],[Absent]]</f>
        <v>30</v>
      </c>
      <c r="BC13" s="26">
        <v>15000</v>
      </c>
      <c r="BD13" s="26">
        <f>Octreport[[#This Row],[Salary]]/Octreport[[#This Row],[Days]]</f>
        <v>483.87096774193549</v>
      </c>
      <c r="BE13" s="26">
        <f>Octreport[[#This Row],[Per Day Salary]]*Octreport[[#This Row],[Absent]]</f>
        <v>483.87096774193549</v>
      </c>
      <c r="BF13" s="26">
        <f>Octreport[[#This Row],[Salary]]-Octreport[[#This Row],[Deduction]]</f>
        <v>14516.129032258064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9"/>
        <v>4</v>
      </c>
      <c r="L14" s="1" t="s">
        <v>39</v>
      </c>
      <c r="M14" s="1" t="s">
        <v>39</v>
      </c>
      <c r="N14" s="1" t="s">
        <v>39</v>
      </c>
      <c r="O14" s="1" t="s">
        <v>39</v>
      </c>
      <c r="P14" s="1" t="str">
        <f t="shared" si="8"/>
        <v>WO</v>
      </c>
      <c r="Q14" s="1" t="s">
        <v>39</v>
      </c>
      <c r="R14" s="1" t="s">
        <v>40</v>
      </c>
      <c r="S14" s="1" t="s">
        <v>39</v>
      </c>
      <c r="T14" s="1" t="s">
        <v>39</v>
      </c>
      <c r="U14" s="1" t="s">
        <v>39</v>
      </c>
      <c r="V14" s="1" t="s">
        <v>39</v>
      </c>
      <c r="W14" s="1" t="str">
        <f t="shared" si="8"/>
        <v>WO</v>
      </c>
      <c r="X14" s="1" t="s">
        <v>39</v>
      </c>
      <c r="Y14" s="1" t="s">
        <v>39</v>
      </c>
      <c r="Z14" s="1" t="s">
        <v>40</v>
      </c>
      <c r="AA14" s="1" t="s">
        <v>40</v>
      </c>
      <c r="AB14" s="1" t="s">
        <v>39</v>
      </c>
      <c r="AC14" s="1" t="s">
        <v>39</v>
      </c>
      <c r="AD14" s="1" t="str">
        <f t="shared" si="8"/>
        <v>WO</v>
      </c>
      <c r="AE14" s="1" t="s">
        <v>40</v>
      </c>
      <c r="AF14" s="1" t="s">
        <v>39</v>
      </c>
      <c r="AG14" s="1" t="s">
        <v>39</v>
      </c>
      <c r="AH14" s="1" t="s">
        <v>39</v>
      </c>
      <c r="AI14" s="1" t="s">
        <v>41</v>
      </c>
      <c r="AJ14" s="1" t="s">
        <v>39</v>
      </c>
      <c r="AK14" s="1" t="str">
        <f t="shared" si="8"/>
        <v>WO</v>
      </c>
      <c r="AL14" s="1" t="s">
        <v>39</v>
      </c>
      <c r="AM14" s="1" t="s">
        <v>39</v>
      </c>
      <c r="AN14" s="1" t="s">
        <v>39</v>
      </c>
      <c r="AO14" s="1" t="s">
        <v>39</v>
      </c>
      <c r="AP14" s="16" t="s">
        <v>39</v>
      </c>
      <c r="AQ14" s="33"/>
      <c r="AR14" s="35"/>
      <c r="AS14" s="4">
        <v>7</v>
      </c>
      <c r="AT14" s="4">
        <v>1007</v>
      </c>
      <c r="AU14" s="4" t="str">
        <f t="shared" si="2"/>
        <v>October</v>
      </c>
      <c r="AV14" s="4" t="s">
        <v>9</v>
      </c>
      <c r="AW14" s="15">
        <f t="shared" si="3"/>
        <v>23</v>
      </c>
      <c r="AX14" s="1">
        <f t="shared" si="4"/>
        <v>0</v>
      </c>
      <c r="AY14" s="1">
        <f t="shared" si="5"/>
        <v>4</v>
      </c>
      <c r="AZ14" s="1">
        <f t="shared" si="6"/>
        <v>4</v>
      </c>
      <c r="BA14" s="25">
        <f t="shared" si="7"/>
        <v>31</v>
      </c>
      <c r="BB14" s="25">
        <f>Octreport[[#This Row],[Days]]-Octreport[[#This Row],[Absent]]</f>
        <v>31</v>
      </c>
      <c r="BC14" s="26">
        <v>62000</v>
      </c>
      <c r="BD14" s="26">
        <f>Octreport[[#This Row],[Salary]]/Octreport[[#This Row],[Days]]</f>
        <v>2000</v>
      </c>
      <c r="BE14" s="26">
        <f>Octreport[[#This Row],[Per Day Salary]]*Octreport[[#This Row],[Absent]]</f>
        <v>0</v>
      </c>
      <c r="BF14" s="26">
        <f>Octreport[[#This Row],[Salary]]-Octreport[[#This Row],[Deduction]]</f>
        <v>62000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9"/>
        <v>4</v>
      </c>
      <c r="L15" s="1" t="s">
        <v>39</v>
      </c>
      <c r="M15" s="1" t="s">
        <v>39</v>
      </c>
      <c r="N15" s="1" t="s">
        <v>39</v>
      </c>
      <c r="O15" s="1" t="s">
        <v>39</v>
      </c>
      <c r="P15" s="1" t="str">
        <f t="shared" si="8"/>
        <v>WO</v>
      </c>
      <c r="Q15" s="1" t="s">
        <v>39</v>
      </c>
      <c r="R15" s="1" t="s">
        <v>40</v>
      </c>
      <c r="S15" s="1" t="s">
        <v>39</v>
      </c>
      <c r="T15" s="1" t="s">
        <v>39</v>
      </c>
      <c r="U15" s="1" t="s">
        <v>39</v>
      </c>
      <c r="V15" s="1" t="s">
        <v>39</v>
      </c>
      <c r="W15" s="1" t="str">
        <f t="shared" si="8"/>
        <v>WO</v>
      </c>
      <c r="X15" s="1" t="s">
        <v>39</v>
      </c>
      <c r="Y15" s="1" t="s">
        <v>39</v>
      </c>
      <c r="Z15" s="1" t="s">
        <v>40</v>
      </c>
      <c r="AA15" s="1" t="s">
        <v>40</v>
      </c>
      <c r="AB15" s="1" t="s">
        <v>39</v>
      </c>
      <c r="AC15" s="1" t="s">
        <v>39</v>
      </c>
      <c r="AD15" s="1" t="str">
        <f t="shared" si="8"/>
        <v>WO</v>
      </c>
      <c r="AE15" s="1" t="s">
        <v>40</v>
      </c>
      <c r="AF15" s="1" t="s">
        <v>39</v>
      </c>
      <c r="AG15" s="1" t="s">
        <v>39</v>
      </c>
      <c r="AH15" s="1" t="s">
        <v>39</v>
      </c>
      <c r="AI15" s="1" t="s">
        <v>39</v>
      </c>
      <c r="AJ15" s="1" t="s">
        <v>39</v>
      </c>
      <c r="AK15" s="1" t="str">
        <f t="shared" si="8"/>
        <v>WO</v>
      </c>
      <c r="AL15" s="1" t="s">
        <v>39</v>
      </c>
      <c r="AM15" s="1" t="s">
        <v>39</v>
      </c>
      <c r="AN15" s="1" t="s">
        <v>39</v>
      </c>
      <c r="AO15" s="1" t="s">
        <v>39</v>
      </c>
      <c r="AP15" s="16" t="s">
        <v>39</v>
      </c>
      <c r="AQ15" s="33"/>
      <c r="AR15" s="35"/>
      <c r="AS15" s="4">
        <v>8</v>
      </c>
      <c r="AT15" s="4">
        <v>1008</v>
      </c>
      <c r="AU15" s="4" t="str">
        <f t="shared" si="2"/>
        <v>October</v>
      </c>
      <c r="AV15" s="4" t="s">
        <v>10</v>
      </c>
      <c r="AW15" s="15">
        <f t="shared" si="3"/>
        <v>23</v>
      </c>
      <c r="AX15" s="1">
        <f t="shared" si="4"/>
        <v>0</v>
      </c>
      <c r="AY15" s="1">
        <f t="shared" si="5"/>
        <v>4</v>
      </c>
      <c r="AZ15" s="1">
        <f t="shared" si="6"/>
        <v>4</v>
      </c>
      <c r="BA15" s="25">
        <f t="shared" si="7"/>
        <v>31</v>
      </c>
      <c r="BB15" s="25">
        <f>Octreport[[#This Row],[Days]]-Octreport[[#This Row],[Absent]]</f>
        <v>31</v>
      </c>
      <c r="BC15" s="26">
        <v>50000</v>
      </c>
      <c r="BD15" s="26">
        <f>Octreport[[#This Row],[Salary]]/Octreport[[#This Row],[Days]]</f>
        <v>1612.9032258064517</v>
      </c>
      <c r="BE15" s="26">
        <f>Octreport[[#This Row],[Per Day Salary]]*Octreport[[#This Row],[Absent]]</f>
        <v>0</v>
      </c>
      <c r="BF15" s="26">
        <f>Octreport[[#This Row],[Salary]]-Octreport[[#This Row],[Deduction]]</f>
        <v>50000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9"/>
        <v>4</v>
      </c>
      <c r="L16" s="1" t="s">
        <v>39</v>
      </c>
      <c r="M16" s="1" t="s">
        <v>39</v>
      </c>
      <c r="N16" s="1" t="s">
        <v>39</v>
      </c>
      <c r="O16" s="1" t="s">
        <v>39</v>
      </c>
      <c r="P16" s="1" t="str">
        <f t="shared" si="8"/>
        <v>WO</v>
      </c>
      <c r="Q16" s="1" t="s">
        <v>39</v>
      </c>
      <c r="R16" s="1" t="s">
        <v>40</v>
      </c>
      <c r="S16" s="1" t="s">
        <v>39</v>
      </c>
      <c r="T16" s="1" t="s">
        <v>39</v>
      </c>
      <c r="U16" s="1" t="s">
        <v>39</v>
      </c>
      <c r="V16" s="1" t="s">
        <v>39</v>
      </c>
      <c r="W16" s="1" t="str">
        <f t="shared" si="8"/>
        <v>WO</v>
      </c>
      <c r="X16" s="1" t="s">
        <v>39</v>
      </c>
      <c r="Y16" s="1" t="s">
        <v>39</v>
      </c>
      <c r="Z16" s="1" t="s">
        <v>40</v>
      </c>
      <c r="AA16" s="1" t="s">
        <v>40</v>
      </c>
      <c r="AB16" s="1" t="s">
        <v>39</v>
      </c>
      <c r="AC16" s="1" t="s">
        <v>39</v>
      </c>
      <c r="AD16" s="1" t="str">
        <f t="shared" si="8"/>
        <v>WO</v>
      </c>
      <c r="AE16" s="1" t="s">
        <v>40</v>
      </c>
      <c r="AF16" s="1" t="s">
        <v>39</v>
      </c>
      <c r="AG16" s="1" t="s">
        <v>39</v>
      </c>
      <c r="AH16" s="1" t="s">
        <v>39</v>
      </c>
      <c r="AI16" s="1" t="s">
        <v>39</v>
      </c>
      <c r="AJ16" s="1" t="s">
        <v>39</v>
      </c>
      <c r="AK16" s="1" t="str">
        <f t="shared" si="8"/>
        <v>WO</v>
      </c>
      <c r="AL16" s="1" t="s">
        <v>39</v>
      </c>
      <c r="AM16" s="1" t="s">
        <v>39</v>
      </c>
      <c r="AN16" s="1" t="s">
        <v>39</v>
      </c>
      <c r="AO16" s="1" t="s">
        <v>39</v>
      </c>
      <c r="AP16" s="16" t="s">
        <v>39</v>
      </c>
      <c r="AQ16" s="33"/>
      <c r="AR16" s="35"/>
      <c r="AS16" s="4">
        <v>9</v>
      </c>
      <c r="AT16" s="4">
        <v>1009</v>
      </c>
      <c r="AU16" s="4" t="str">
        <f t="shared" si="2"/>
        <v>October</v>
      </c>
      <c r="AV16" s="4" t="s">
        <v>11</v>
      </c>
      <c r="AW16" s="15">
        <f t="shared" si="3"/>
        <v>23</v>
      </c>
      <c r="AX16" s="1">
        <f t="shared" si="4"/>
        <v>0</v>
      </c>
      <c r="AY16" s="1">
        <f t="shared" si="5"/>
        <v>4</v>
      </c>
      <c r="AZ16" s="1">
        <f t="shared" si="6"/>
        <v>4</v>
      </c>
      <c r="BA16" s="25">
        <f t="shared" si="7"/>
        <v>31</v>
      </c>
      <c r="BB16" s="25">
        <f>Octreport[[#This Row],[Days]]-Octreport[[#This Row],[Absent]]</f>
        <v>31</v>
      </c>
      <c r="BC16" s="26">
        <v>25000</v>
      </c>
      <c r="BD16" s="26">
        <f>Octreport[[#This Row],[Salary]]/Octreport[[#This Row],[Days]]</f>
        <v>806.45161290322585</v>
      </c>
      <c r="BE16" s="26">
        <f>Octreport[[#This Row],[Per Day Salary]]*Octreport[[#This Row],[Absent]]</f>
        <v>0</v>
      </c>
      <c r="BF16" s="26">
        <f>Octreport[[#This Row],[Salary]]-Octreport[[#This Row],[Deduction]]</f>
        <v>25000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9"/>
        <v>4</v>
      </c>
      <c r="L17" s="1" t="s">
        <v>39</v>
      </c>
      <c r="M17" s="1" t="s">
        <v>39</v>
      </c>
      <c r="N17" s="1" t="s">
        <v>39</v>
      </c>
      <c r="O17" s="1" t="s">
        <v>39</v>
      </c>
      <c r="P17" s="1" t="str">
        <f t="shared" si="8"/>
        <v>WO</v>
      </c>
      <c r="Q17" s="1" t="s">
        <v>39</v>
      </c>
      <c r="R17" s="1" t="s">
        <v>40</v>
      </c>
      <c r="S17" s="1" t="s">
        <v>39</v>
      </c>
      <c r="T17" s="1" t="s">
        <v>39</v>
      </c>
      <c r="U17" s="1" t="s">
        <v>39</v>
      </c>
      <c r="V17" s="1" t="s">
        <v>39</v>
      </c>
      <c r="W17" s="1" t="str">
        <f t="shared" si="8"/>
        <v>WO</v>
      </c>
      <c r="X17" s="1" t="s">
        <v>39</v>
      </c>
      <c r="Y17" s="1" t="s">
        <v>39</v>
      </c>
      <c r="Z17" s="1" t="s">
        <v>40</v>
      </c>
      <c r="AA17" s="1" t="s">
        <v>40</v>
      </c>
      <c r="AB17" s="1" t="s">
        <v>39</v>
      </c>
      <c r="AC17" s="1" t="s">
        <v>39</v>
      </c>
      <c r="AD17" s="1" t="str">
        <f t="shared" si="8"/>
        <v>WO</v>
      </c>
      <c r="AE17" s="1" t="s">
        <v>40</v>
      </c>
      <c r="AF17" s="1" t="s">
        <v>39</v>
      </c>
      <c r="AG17" s="1" t="s">
        <v>39</v>
      </c>
      <c r="AH17" s="1" t="s">
        <v>39</v>
      </c>
      <c r="AI17" s="1" t="s">
        <v>39</v>
      </c>
      <c r="AJ17" s="1" t="s">
        <v>39</v>
      </c>
      <c r="AK17" s="1" t="str">
        <f t="shared" ref="AK17" si="10">IF(AK$7 = "Sun","WO","")</f>
        <v>WO</v>
      </c>
      <c r="AL17" s="1" t="s">
        <v>39</v>
      </c>
      <c r="AM17" s="1" t="s">
        <v>39</v>
      </c>
      <c r="AN17" s="1" t="s">
        <v>39</v>
      </c>
      <c r="AO17" s="1" t="s">
        <v>39</v>
      </c>
      <c r="AP17" s="16" t="s">
        <v>39</v>
      </c>
      <c r="AQ17" s="33"/>
      <c r="AR17" s="35"/>
      <c r="AS17" s="4">
        <v>10</v>
      </c>
      <c r="AT17" s="4">
        <v>1010</v>
      </c>
      <c r="AU17" s="4" t="str">
        <f t="shared" si="2"/>
        <v>October</v>
      </c>
      <c r="AV17" s="4" t="s">
        <v>12</v>
      </c>
      <c r="AW17" s="15">
        <f t="shared" si="3"/>
        <v>23</v>
      </c>
      <c r="AX17" s="1">
        <f t="shared" si="4"/>
        <v>0</v>
      </c>
      <c r="AY17" s="1">
        <f t="shared" si="5"/>
        <v>4</v>
      </c>
      <c r="AZ17" s="1">
        <f t="shared" si="6"/>
        <v>4</v>
      </c>
      <c r="BA17" s="25">
        <f t="shared" si="7"/>
        <v>31</v>
      </c>
      <c r="BB17" s="25">
        <f>Octreport[[#This Row],[Days]]-Octreport[[#This Row],[Absent]]</f>
        <v>31</v>
      </c>
      <c r="BC17" s="26">
        <v>45000</v>
      </c>
      <c r="BD17" s="26">
        <f>Octreport[[#This Row],[Salary]]/Octreport[[#This Row],[Days]]</f>
        <v>1451.6129032258063</v>
      </c>
      <c r="BE17" s="26">
        <f>Octreport[[#This Row],[Per Day Salary]]*Octreport[[#This Row],[Absent]]</f>
        <v>0</v>
      </c>
      <c r="BF17" s="26">
        <f>Octreport[[#This Row],[Salary]]-Octreport[[#This Row],[Deduction]]</f>
        <v>45000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9"/>
        <v>4</v>
      </c>
      <c r="L18" s="1" t="s">
        <v>39</v>
      </c>
      <c r="M18" s="1" t="s">
        <v>39</v>
      </c>
      <c r="N18" s="1" t="s">
        <v>39</v>
      </c>
      <c r="O18" s="1" t="s">
        <v>39</v>
      </c>
      <c r="P18" s="1" t="str">
        <f t="shared" ref="P18:W28" si="11">IF(P$7 = "Sun","WO","")</f>
        <v>WO</v>
      </c>
      <c r="Q18" s="1" t="s">
        <v>39</v>
      </c>
      <c r="R18" s="1" t="s">
        <v>40</v>
      </c>
      <c r="S18" s="1" t="s">
        <v>39</v>
      </c>
      <c r="T18" s="1" t="s">
        <v>39</v>
      </c>
      <c r="U18" s="1" t="s">
        <v>39</v>
      </c>
      <c r="V18" s="1" t="s">
        <v>39</v>
      </c>
      <c r="W18" s="1" t="str">
        <f t="shared" si="11"/>
        <v>WO</v>
      </c>
      <c r="X18" s="1" t="s">
        <v>39</v>
      </c>
      <c r="Y18" s="1" t="s">
        <v>39</v>
      </c>
      <c r="Z18" s="1" t="s">
        <v>40</v>
      </c>
      <c r="AA18" s="1" t="s">
        <v>40</v>
      </c>
      <c r="AB18" s="1" t="s">
        <v>39</v>
      </c>
      <c r="AC18" s="1" t="s">
        <v>39</v>
      </c>
      <c r="AD18" s="1" t="str">
        <f t="shared" ref="AD18:AK28" si="12">IF(AD$7 = "Sun","WO","")</f>
        <v>WO</v>
      </c>
      <c r="AE18" s="1" t="s">
        <v>40</v>
      </c>
      <c r="AF18" s="1" t="s">
        <v>39</v>
      </c>
      <c r="AG18" s="1" t="s">
        <v>39</v>
      </c>
      <c r="AH18" s="1" t="s">
        <v>39</v>
      </c>
      <c r="AI18" s="1" t="s">
        <v>39</v>
      </c>
      <c r="AJ18" s="1" t="s">
        <v>39</v>
      </c>
      <c r="AK18" s="1" t="str">
        <f t="shared" si="12"/>
        <v>WO</v>
      </c>
      <c r="AL18" s="1" t="s">
        <v>39</v>
      </c>
      <c r="AM18" s="1" t="s">
        <v>39</v>
      </c>
      <c r="AN18" s="1" t="s">
        <v>39</v>
      </c>
      <c r="AO18" s="1" t="s">
        <v>39</v>
      </c>
      <c r="AP18" s="16" t="s">
        <v>39</v>
      </c>
      <c r="AQ18" s="33"/>
      <c r="AR18" s="35"/>
      <c r="AS18" s="4">
        <v>11</v>
      </c>
      <c r="AT18" s="4">
        <v>1011</v>
      </c>
      <c r="AU18" s="4" t="str">
        <f t="shared" si="2"/>
        <v>October</v>
      </c>
      <c r="AV18" s="4" t="s">
        <v>13</v>
      </c>
      <c r="AW18" s="15">
        <f t="shared" si="3"/>
        <v>23</v>
      </c>
      <c r="AX18" s="1">
        <f t="shared" si="4"/>
        <v>0</v>
      </c>
      <c r="AY18" s="1">
        <f t="shared" si="5"/>
        <v>4</v>
      </c>
      <c r="AZ18" s="1">
        <f t="shared" si="6"/>
        <v>4</v>
      </c>
      <c r="BA18" s="25">
        <f t="shared" si="7"/>
        <v>31</v>
      </c>
      <c r="BB18" s="25">
        <f>Octreport[[#This Row],[Days]]-Octreport[[#This Row],[Absent]]</f>
        <v>31</v>
      </c>
      <c r="BC18" s="26">
        <v>48000</v>
      </c>
      <c r="BD18" s="26">
        <f>Octreport[[#This Row],[Salary]]/Octreport[[#This Row],[Days]]</f>
        <v>1548.3870967741937</v>
      </c>
      <c r="BE18" s="26">
        <f>Octreport[[#This Row],[Per Day Salary]]*Octreport[[#This Row],[Absent]]</f>
        <v>0</v>
      </c>
      <c r="BF18" s="26">
        <f>Octreport[[#This Row],[Salary]]-Octreport[[#This Row],[Deduction]]</f>
        <v>48000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9"/>
        <v>4</v>
      </c>
      <c r="L19" s="1" t="s">
        <v>39</v>
      </c>
      <c r="M19" s="1" t="s">
        <v>39</v>
      </c>
      <c r="N19" s="1" t="s">
        <v>39</v>
      </c>
      <c r="O19" s="1" t="s">
        <v>39</v>
      </c>
      <c r="P19" s="1" t="str">
        <f t="shared" si="11"/>
        <v>WO</v>
      </c>
      <c r="Q19" s="1" t="s">
        <v>39</v>
      </c>
      <c r="R19" s="1" t="s">
        <v>40</v>
      </c>
      <c r="S19" s="1" t="s">
        <v>39</v>
      </c>
      <c r="T19" s="1" t="s">
        <v>39</v>
      </c>
      <c r="U19" s="1" t="s">
        <v>39</v>
      </c>
      <c r="V19" s="1" t="s">
        <v>39</v>
      </c>
      <c r="W19" s="1" t="str">
        <f t="shared" si="11"/>
        <v>WO</v>
      </c>
      <c r="X19" s="1" t="s">
        <v>39</v>
      </c>
      <c r="Y19" s="1" t="s">
        <v>39</v>
      </c>
      <c r="Z19" s="1" t="s">
        <v>40</v>
      </c>
      <c r="AA19" s="1" t="s">
        <v>40</v>
      </c>
      <c r="AB19" s="1" t="s">
        <v>39</v>
      </c>
      <c r="AC19" s="1" t="s">
        <v>39</v>
      </c>
      <c r="AD19" s="1" t="str">
        <f t="shared" si="12"/>
        <v>WO</v>
      </c>
      <c r="AE19" s="1" t="s">
        <v>40</v>
      </c>
      <c r="AF19" s="1" t="s">
        <v>39</v>
      </c>
      <c r="AG19" s="1" t="s">
        <v>39</v>
      </c>
      <c r="AH19" s="1" t="s">
        <v>39</v>
      </c>
      <c r="AI19" s="1" t="s">
        <v>39</v>
      </c>
      <c r="AJ19" s="1" t="s">
        <v>39</v>
      </c>
      <c r="AK19" s="1" t="str">
        <f t="shared" si="12"/>
        <v>WO</v>
      </c>
      <c r="AL19" s="1" t="s">
        <v>39</v>
      </c>
      <c r="AM19" s="1" t="s">
        <v>39</v>
      </c>
      <c r="AN19" s="1" t="s">
        <v>39</v>
      </c>
      <c r="AO19" s="1" t="s">
        <v>39</v>
      </c>
      <c r="AP19" s="16" t="s">
        <v>39</v>
      </c>
      <c r="AQ19" s="33"/>
      <c r="AR19" s="35"/>
      <c r="AS19" s="4">
        <v>12</v>
      </c>
      <c r="AT19" s="4">
        <v>1012</v>
      </c>
      <c r="AU19" s="4" t="str">
        <f t="shared" si="2"/>
        <v>October</v>
      </c>
      <c r="AV19" s="4" t="s">
        <v>14</v>
      </c>
      <c r="AW19" s="15">
        <f t="shared" si="3"/>
        <v>23</v>
      </c>
      <c r="AX19" s="1">
        <f t="shared" si="4"/>
        <v>0</v>
      </c>
      <c r="AY19" s="1">
        <f t="shared" si="5"/>
        <v>4</v>
      </c>
      <c r="AZ19" s="1">
        <f t="shared" si="6"/>
        <v>4</v>
      </c>
      <c r="BA19" s="25">
        <f t="shared" si="7"/>
        <v>31</v>
      </c>
      <c r="BB19" s="25">
        <f>Octreport[[#This Row],[Days]]-Octreport[[#This Row],[Absent]]</f>
        <v>31</v>
      </c>
      <c r="BC19" s="26">
        <v>52000</v>
      </c>
      <c r="BD19" s="26">
        <f>Octreport[[#This Row],[Salary]]/Octreport[[#This Row],[Days]]</f>
        <v>1677.4193548387098</v>
      </c>
      <c r="BE19" s="26">
        <f>Octreport[[#This Row],[Per Day Salary]]*Octreport[[#This Row],[Absent]]</f>
        <v>0</v>
      </c>
      <c r="BF19" s="26">
        <f>Octreport[[#This Row],[Salary]]-Octreport[[#This Row],[Deduction]]</f>
        <v>52000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9"/>
        <v>4</v>
      </c>
      <c r="L20" s="1" t="s">
        <v>39</v>
      </c>
      <c r="M20" s="1" t="s">
        <v>39</v>
      </c>
      <c r="N20" s="1" t="s">
        <v>39</v>
      </c>
      <c r="O20" s="1" t="s">
        <v>39</v>
      </c>
      <c r="P20" s="1" t="str">
        <f t="shared" si="11"/>
        <v>WO</v>
      </c>
      <c r="Q20" s="1" t="s">
        <v>39</v>
      </c>
      <c r="R20" s="1" t="s">
        <v>40</v>
      </c>
      <c r="S20" s="1" t="s">
        <v>39</v>
      </c>
      <c r="T20" s="1" t="s">
        <v>39</v>
      </c>
      <c r="U20" s="1" t="s">
        <v>39</v>
      </c>
      <c r="V20" s="1" t="s">
        <v>39</v>
      </c>
      <c r="W20" s="1" t="str">
        <f t="shared" si="11"/>
        <v>WO</v>
      </c>
      <c r="X20" s="1" t="s">
        <v>39</v>
      </c>
      <c r="Y20" s="1" t="s">
        <v>39</v>
      </c>
      <c r="Z20" s="1" t="s">
        <v>40</v>
      </c>
      <c r="AA20" s="1" t="s">
        <v>40</v>
      </c>
      <c r="AB20" s="1" t="s">
        <v>39</v>
      </c>
      <c r="AC20" s="1" t="s">
        <v>39</v>
      </c>
      <c r="AD20" s="1" t="str">
        <f t="shared" si="12"/>
        <v>WO</v>
      </c>
      <c r="AE20" s="1" t="s">
        <v>40</v>
      </c>
      <c r="AF20" s="1" t="s">
        <v>39</v>
      </c>
      <c r="AG20" s="1" t="s">
        <v>39</v>
      </c>
      <c r="AH20" s="1" t="s">
        <v>39</v>
      </c>
      <c r="AI20" s="1" t="s">
        <v>39</v>
      </c>
      <c r="AJ20" s="1" t="s">
        <v>39</v>
      </c>
      <c r="AK20" s="1" t="str">
        <f t="shared" si="12"/>
        <v>WO</v>
      </c>
      <c r="AL20" s="1" t="s">
        <v>39</v>
      </c>
      <c r="AM20" s="1" t="s">
        <v>39</v>
      </c>
      <c r="AN20" s="1" t="s">
        <v>39</v>
      </c>
      <c r="AO20" s="1" t="s">
        <v>39</v>
      </c>
      <c r="AP20" s="16" t="s">
        <v>39</v>
      </c>
      <c r="AQ20" s="33"/>
      <c r="AR20" s="35"/>
      <c r="AS20" s="4">
        <v>13</v>
      </c>
      <c r="AT20" s="4">
        <v>1013</v>
      </c>
      <c r="AU20" s="4" t="str">
        <f t="shared" si="2"/>
        <v>October</v>
      </c>
      <c r="AV20" s="4" t="s">
        <v>15</v>
      </c>
      <c r="AW20" s="15">
        <f t="shared" si="3"/>
        <v>22</v>
      </c>
      <c r="AX20" s="1">
        <f t="shared" si="4"/>
        <v>1</v>
      </c>
      <c r="AY20" s="1">
        <f t="shared" si="5"/>
        <v>4</v>
      </c>
      <c r="AZ20" s="1">
        <f t="shared" si="6"/>
        <v>4</v>
      </c>
      <c r="BA20" s="25">
        <f t="shared" si="7"/>
        <v>31</v>
      </c>
      <c r="BB20" s="25">
        <f>Octreport[[#This Row],[Days]]-Octreport[[#This Row],[Absent]]</f>
        <v>30</v>
      </c>
      <c r="BC20" s="26">
        <v>42000</v>
      </c>
      <c r="BD20" s="26">
        <f>Octreport[[#This Row],[Salary]]/Octreport[[#This Row],[Days]]</f>
        <v>1354.8387096774193</v>
      </c>
      <c r="BE20" s="26">
        <f>Octreport[[#This Row],[Per Day Salary]]*Octreport[[#This Row],[Absent]]</f>
        <v>1354.8387096774193</v>
      </c>
      <c r="BF20" s="26">
        <f>Octreport[[#This Row],[Salary]]-Octreport[[#This Row],[Deduction]]</f>
        <v>40645.161290322583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9"/>
        <v>4</v>
      </c>
      <c r="L21" s="1" t="s">
        <v>39</v>
      </c>
      <c r="M21" s="1" t="s">
        <v>39</v>
      </c>
      <c r="N21" s="1" t="s">
        <v>39</v>
      </c>
      <c r="O21" s="1" t="s">
        <v>39</v>
      </c>
      <c r="P21" s="1" t="str">
        <f t="shared" si="11"/>
        <v>WO</v>
      </c>
      <c r="Q21" s="1" t="s">
        <v>39</v>
      </c>
      <c r="R21" s="1" t="s">
        <v>40</v>
      </c>
      <c r="S21" s="1" t="s">
        <v>39</v>
      </c>
      <c r="T21" s="1" t="s">
        <v>39</v>
      </c>
      <c r="U21" s="1" t="s">
        <v>39</v>
      </c>
      <c r="V21" s="1" t="s">
        <v>39</v>
      </c>
      <c r="W21" s="1" t="str">
        <f t="shared" si="11"/>
        <v>WO</v>
      </c>
      <c r="X21" s="1" t="s">
        <v>39</v>
      </c>
      <c r="Y21" s="1" t="s">
        <v>39</v>
      </c>
      <c r="Z21" s="1" t="s">
        <v>40</v>
      </c>
      <c r="AA21" s="1" t="s">
        <v>40</v>
      </c>
      <c r="AB21" s="1" t="s">
        <v>39</v>
      </c>
      <c r="AC21" s="1" t="s">
        <v>39</v>
      </c>
      <c r="AD21" s="1" t="str">
        <f t="shared" si="12"/>
        <v>WO</v>
      </c>
      <c r="AE21" s="1" t="s">
        <v>40</v>
      </c>
      <c r="AF21" s="1" t="s">
        <v>39</v>
      </c>
      <c r="AG21" s="1" t="s">
        <v>39</v>
      </c>
      <c r="AH21" s="1" t="s">
        <v>39</v>
      </c>
      <c r="AI21" s="1" t="s">
        <v>39</v>
      </c>
      <c r="AJ21" s="1" t="s">
        <v>39</v>
      </c>
      <c r="AK21" s="1" t="str">
        <f t="shared" si="12"/>
        <v>WO</v>
      </c>
      <c r="AL21" s="1" t="s">
        <v>39</v>
      </c>
      <c r="AM21" s="1" t="s">
        <v>41</v>
      </c>
      <c r="AN21" s="1" t="s">
        <v>39</v>
      </c>
      <c r="AO21" s="1" t="s">
        <v>39</v>
      </c>
      <c r="AP21" s="16" t="s">
        <v>39</v>
      </c>
      <c r="AQ21" s="33"/>
      <c r="AR21" s="35"/>
      <c r="AS21" s="4">
        <v>14</v>
      </c>
      <c r="AT21" s="4">
        <v>1014</v>
      </c>
      <c r="AU21" s="4" t="str">
        <f t="shared" si="2"/>
        <v>October</v>
      </c>
      <c r="AV21" s="4" t="s">
        <v>16</v>
      </c>
      <c r="AW21" s="15">
        <f t="shared" si="3"/>
        <v>23</v>
      </c>
      <c r="AX21" s="1">
        <f t="shared" si="4"/>
        <v>0</v>
      </c>
      <c r="AY21" s="1">
        <f t="shared" si="5"/>
        <v>4</v>
      </c>
      <c r="AZ21" s="1">
        <f t="shared" si="6"/>
        <v>4</v>
      </c>
      <c r="BA21" s="25">
        <f t="shared" si="7"/>
        <v>31</v>
      </c>
      <c r="BB21" s="25">
        <f>Octreport[[#This Row],[Days]]-Octreport[[#This Row],[Absent]]</f>
        <v>31</v>
      </c>
      <c r="BC21" s="26">
        <v>15000</v>
      </c>
      <c r="BD21" s="26">
        <f>Octreport[[#This Row],[Salary]]/Octreport[[#This Row],[Days]]</f>
        <v>483.87096774193549</v>
      </c>
      <c r="BE21" s="26">
        <f>Octreport[[#This Row],[Per Day Salary]]*Octreport[[#This Row],[Absent]]</f>
        <v>0</v>
      </c>
      <c r="BF21" s="26">
        <f>Octreport[[#This Row],[Salary]]-Octreport[[#This Row],[Deduction]]</f>
        <v>15000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9"/>
        <v>4</v>
      </c>
      <c r="L22" s="1" t="s">
        <v>39</v>
      </c>
      <c r="M22" s="1" t="s">
        <v>39</v>
      </c>
      <c r="N22" s="1" t="s">
        <v>39</v>
      </c>
      <c r="O22" s="1" t="s">
        <v>39</v>
      </c>
      <c r="P22" s="1" t="str">
        <f t="shared" si="11"/>
        <v>WO</v>
      </c>
      <c r="Q22" s="1" t="s">
        <v>39</v>
      </c>
      <c r="R22" s="1" t="s">
        <v>40</v>
      </c>
      <c r="S22" s="1" t="s">
        <v>39</v>
      </c>
      <c r="T22" s="1" t="s">
        <v>39</v>
      </c>
      <c r="U22" s="1" t="s">
        <v>39</v>
      </c>
      <c r="V22" s="1" t="s">
        <v>39</v>
      </c>
      <c r="W22" s="1" t="str">
        <f t="shared" si="11"/>
        <v>WO</v>
      </c>
      <c r="X22" s="1" t="s">
        <v>39</v>
      </c>
      <c r="Y22" s="1" t="s">
        <v>39</v>
      </c>
      <c r="Z22" s="1" t="s">
        <v>40</v>
      </c>
      <c r="AA22" s="1" t="s">
        <v>40</v>
      </c>
      <c r="AB22" s="1" t="s">
        <v>39</v>
      </c>
      <c r="AC22" s="1" t="s">
        <v>39</v>
      </c>
      <c r="AD22" s="1" t="str">
        <f t="shared" si="12"/>
        <v>WO</v>
      </c>
      <c r="AE22" s="1" t="s">
        <v>40</v>
      </c>
      <c r="AF22" s="1" t="s">
        <v>39</v>
      </c>
      <c r="AG22" s="1" t="s">
        <v>39</v>
      </c>
      <c r="AH22" s="1" t="s">
        <v>39</v>
      </c>
      <c r="AI22" s="1" t="s">
        <v>39</v>
      </c>
      <c r="AJ22" s="1" t="s">
        <v>39</v>
      </c>
      <c r="AK22" s="1" t="str">
        <f t="shared" si="12"/>
        <v>WO</v>
      </c>
      <c r="AL22" s="1" t="s">
        <v>39</v>
      </c>
      <c r="AM22" s="1" t="s">
        <v>39</v>
      </c>
      <c r="AN22" s="1" t="s">
        <v>39</v>
      </c>
      <c r="AO22" s="1" t="s">
        <v>39</v>
      </c>
      <c r="AP22" s="16" t="s">
        <v>39</v>
      </c>
      <c r="AQ22" s="33"/>
      <c r="AR22" s="35"/>
      <c r="AS22" s="4">
        <v>15</v>
      </c>
      <c r="AT22" s="4">
        <v>1015</v>
      </c>
      <c r="AU22" s="4" t="str">
        <f t="shared" si="2"/>
        <v>October</v>
      </c>
      <c r="AV22" s="4" t="s">
        <v>17</v>
      </c>
      <c r="AW22" s="15">
        <f t="shared" si="3"/>
        <v>23</v>
      </c>
      <c r="AX22" s="1">
        <f t="shared" si="4"/>
        <v>0</v>
      </c>
      <c r="AY22" s="1">
        <f t="shared" si="5"/>
        <v>4</v>
      </c>
      <c r="AZ22" s="1">
        <f t="shared" si="6"/>
        <v>4</v>
      </c>
      <c r="BA22" s="25">
        <f t="shared" si="7"/>
        <v>31</v>
      </c>
      <c r="BB22" s="25">
        <f>Octreport[[#This Row],[Days]]-Octreport[[#This Row],[Absent]]</f>
        <v>31</v>
      </c>
      <c r="BC22" s="26">
        <v>46000</v>
      </c>
      <c r="BD22" s="26">
        <f>Octreport[[#This Row],[Salary]]/Octreport[[#This Row],[Days]]</f>
        <v>1483.8709677419354</v>
      </c>
      <c r="BE22" s="26">
        <f>Octreport[[#This Row],[Per Day Salary]]*Octreport[[#This Row],[Absent]]</f>
        <v>0</v>
      </c>
      <c r="BF22" s="26">
        <f>Octreport[[#This Row],[Salary]]-Octreport[[#This Row],[Deduction]]</f>
        <v>46000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9"/>
        <v>4</v>
      </c>
      <c r="L23" s="1" t="s">
        <v>39</v>
      </c>
      <c r="M23" s="1" t="s">
        <v>39</v>
      </c>
      <c r="N23" s="1" t="s">
        <v>39</v>
      </c>
      <c r="O23" s="1" t="s">
        <v>39</v>
      </c>
      <c r="P23" s="1" t="str">
        <f t="shared" si="11"/>
        <v>WO</v>
      </c>
      <c r="Q23" s="1" t="s">
        <v>39</v>
      </c>
      <c r="R23" s="1" t="s">
        <v>40</v>
      </c>
      <c r="S23" s="1" t="s">
        <v>39</v>
      </c>
      <c r="T23" s="1" t="s">
        <v>39</v>
      </c>
      <c r="U23" s="1" t="s">
        <v>39</v>
      </c>
      <c r="V23" s="1" t="s">
        <v>39</v>
      </c>
      <c r="W23" s="1" t="str">
        <f t="shared" si="11"/>
        <v>WO</v>
      </c>
      <c r="X23" s="1" t="s">
        <v>39</v>
      </c>
      <c r="Y23" s="1" t="s">
        <v>39</v>
      </c>
      <c r="Z23" s="1" t="s">
        <v>40</v>
      </c>
      <c r="AA23" s="1" t="s">
        <v>40</v>
      </c>
      <c r="AB23" s="1" t="s">
        <v>39</v>
      </c>
      <c r="AC23" s="1" t="s">
        <v>39</v>
      </c>
      <c r="AD23" s="1" t="str">
        <f t="shared" si="12"/>
        <v>WO</v>
      </c>
      <c r="AE23" s="1" t="s">
        <v>40</v>
      </c>
      <c r="AF23" s="1" t="s">
        <v>39</v>
      </c>
      <c r="AG23" s="1" t="s">
        <v>39</v>
      </c>
      <c r="AH23" s="1" t="s">
        <v>39</v>
      </c>
      <c r="AI23" s="1" t="s">
        <v>39</v>
      </c>
      <c r="AJ23" s="1" t="s">
        <v>39</v>
      </c>
      <c r="AK23" s="1" t="str">
        <f t="shared" si="12"/>
        <v>WO</v>
      </c>
      <c r="AL23" s="1" t="s">
        <v>39</v>
      </c>
      <c r="AM23" s="1" t="s">
        <v>39</v>
      </c>
      <c r="AN23" s="1" t="s">
        <v>39</v>
      </c>
      <c r="AO23" s="1" t="s">
        <v>39</v>
      </c>
      <c r="AP23" s="16" t="s">
        <v>39</v>
      </c>
      <c r="AQ23" s="33"/>
      <c r="AR23" s="35"/>
      <c r="AS23" s="4">
        <v>16</v>
      </c>
      <c r="AT23" s="4">
        <v>1016</v>
      </c>
      <c r="AU23" s="4" t="str">
        <f t="shared" si="2"/>
        <v>October</v>
      </c>
      <c r="AV23" s="4" t="s">
        <v>18</v>
      </c>
      <c r="AW23" s="15">
        <f t="shared" si="3"/>
        <v>23</v>
      </c>
      <c r="AX23" s="1">
        <f t="shared" si="4"/>
        <v>0</v>
      </c>
      <c r="AY23" s="1">
        <f t="shared" si="5"/>
        <v>4</v>
      </c>
      <c r="AZ23" s="1">
        <f t="shared" si="6"/>
        <v>4</v>
      </c>
      <c r="BA23" s="25">
        <f t="shared" si="7"/>
        <v>31</v>
      </c>
      <c r="BB23" s="25">
        <f>Octreport[[#This Row],[Days]]-Octreport[[#This Row],[Absent]]</f>
        <v>31</v>
      </c>
      <c r="BC23" s="26">
        <v>52000</v>
      </c>
      <c r="BD23" s="26">
        <f>Octreport[[#This Row],[Salary]]/Octreport[[#This Row],[Days]]</f>
        <v>1677.4193548387098</v>
      </c>
      <c r="BE23" s="26">
        <f>Octreport[[#This Row],[Per Day Salary]]*Octreport[[#This Row],[Absent]]</f>
        <v>0</v>
      </c>
      <c r="BF23" s="26">
        <f>Octreport[[#This Row],[Salary]]-Octreport[[#This Row],[Deduction]]</f>
        <v>52000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9"/>
        <v>4</v>
      </c>
      <c r="L24" s="1" t="s">
        <v>39</v>
      </c>
      <c r="M24" s="1" t="s">
        <v>39</v>
      </c>
      <c r="N24" s="1" t="s">
        <v>39</v>
      </c>
      <c r="O24" s="1" t="s">
        <v>39</v>
      </c>
      <c r="P24" s="1" t="str">
        <f t="shared" si="11"/>
        <v>WO</v>
      </c>
      <c r="Q24" s="1" t="s">
        <v>39</v>
      </c>
      <c r="R24" s="1" t="s">
        <v>40</v>
      </c>
      <c r="S24" s="1" t="s">
        <v>39</v>
      </c>
      <c r="T24" s="1" t="s">
        <v>39</v>
      </c>
      <c r="U24" s="1" t="s">
        <v>39</v>
      </c>
      <c r="V24" s="1" t="s">
        <v>39</v>
      </c>
      <c r="W24" s="1" t="str">
        <f t="shared" si="11"/>
        <v>WO</v>
      </c>
      <c r="X24" s="1" t="s">
        <v>39</v>
      </c>
      <c r="Y24" s="1" t="s">
        <v>39</v>
      </c>
      <c r="Z24" s="1" t="s">
        <v>40</v>
      </c>
      <c r="AA24" s="1" t="s">
        <v>40</v>
      </c>
      <c r="AB24" s="1" t="s">
        <v>39</v>
      </c>
      <c r="AC24" s="1" t="s">
        <v>39</v>
      </c>
      <c r="AD24" s="1" t="str">
        <f t="shared" si="12"/>
        <v>WO</v>
      </c>
      <c r="AE24" s="1" t="s">
        <v>40</v>
      </c>
      <c r="AF24" s="1" t="s">
        <v>39</v>
      </c>
      <c r="AG24" s="1" t="s">
        <v>39</v>
      </c>
      <c r="AH24" s="1" t="s">
        <v>39</v>
      </c>
      <c r="AI24" s="1" t="s">
        <v>39</v>
      </c>
      <c r="AJ24" s="1" t="s">
        <v>39</v>
      </c>
      <c r="AK24" s="1" t="str">
        <f t="shared" si="12"/>
        <v>WO</v>
      </c>
      <c r="AL24" s="1" t="s">
        <v>39</v>
      </c>
      <c r="AM24" s="1" t="s">
        <v>39</v>
      </c>
      <c r="AN24" s="1" t="s">
        <v>39</v>
      </c>
      <c r="AO24" s="1" t="s">
        <v>39</v>
      </c>
      <c r="AP24" s="16" t="s">
        <v>39</v>
      </c>
      <c r="AQ24" s="33"/>
      <c r="AR24" s="35"/>
      <c r="AS24" s="4">
        <v>17</v>
      </c>
      <c r="AT24" s="4">
        <v>1017</v>
      </c>
      <c r="AU24" s="4" t="str">
        <f t="shared" si="2"/>
        <v>October</v>
      </c>
      <c r="AV24" s="4" t="s">
        <v>19</v>
      </c>
      <c r="AW24" s="15">
        <f t="shared" si="3"/>
        <v>23</v>
      </c>
      <c r="AX24" s="1">
        <f t="shared" si="4"/>
        <v>0</v>
      </c>
      <c r="AY24" s="1">
        <f t="shared" si="5"/>
        <v>4</v>
      </c>
      <c r="AZ24" s="1">
        <f t="shared" si="6"/>
        <v>4</v>
      </c>
      <c r="BA24" s="25">
        <f t="shared" si="7"/>
        <v>31</v>
      </c>
      <c r="BB24" s="25">
        <f>Octreport[[#This Row],[Days]]-Octreport[[#This Row],[Absent]]</f>
        <v>31</v>
      </c>
      <c r="BC24" s="26">
        <v>42000</v>
      </c>
      <c r="BD24" s="26">
        <f>Octreport[[#This Row],[Salary]]/Octreport[[#This Row],[Days]]</f>
        <v>1354.8387096774193</v>
      </c>
      <c r="BE24" s="26">
        <f>Octreport[[#This Row],[Per Day Salary]]*Octreport[[#This Row],[Absent]]</f>
        <v>0</v>
      </c>
      <c r="BF24" s="26">
        <f>Octreport[[#This Row],[Salary]]-Octreport[[#This Row],[Deduction]]</f>
        <v>42000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9"/>
        <v>4</v>
      </c>
      <c r="L25" s="1" t="s">
        <v>39</v>
      </c>
      <c r="M25" s="1" t="s">
        <v>39</v>
      </c>
      <c r="N25" s="1" t="s">
        <v>39</v>
      </c>
      <c r="O25" s="1" t="s">
        <v>39</v>
      </c>
      <c r="P25" s="1" t="str">
        <f t="shared" si="11"/>
        <v>WO</v>
      </c>
      <c r="Q25" s="1" t="s">
        <v>39</v>
      </c>
      <c r="R25" s="1" t="s">
        <v>40</v>
      </c>
      <c r="S25" s="1" t="s">
        <v>39</v>
      </c>
      <c r="T25" s="1" t="s">
        <v>39</v>
      </c>
      <c r="U25" s="1" t="s">
        <v>39</v>
      </c>
      <c r="V25" s="1" t="s">
        <v>39</v>
      </c>
      <c r="W25" s="1" t="str">
        <f t="shared" si="11"/>
        <v>WO</v>
      </c>
      <c r="X25" s="1" t="s">
        <v>39</v>
      </c>
      <c r="Y25" s="1" t="s">
        <v>39</v>
      </c>
      <c r="Z25" s="1" t="s">
        <v>40</v>
      </c>
      <c r="AA25" s="1" t="s">
        <v>40</v>
      </c>
      <c r="AB25" s="1" t="s">
        <v>39</v>
      </c>
      <c r="AC25" s="1" t="s">
        <v>39</v>
      </c>
      <c r="AD25" s="1" t="str">
        <f t="shared" si="12"/>
        <v>WO</v>
      </c>
      <c r="AE25" s="1" t="s">
        <v>40</v>
      </c>
      <c r="AF25" s="1" t="s">
        <v>39</v>
      </c>
      <c r="AG25" s="1" t="s">
        <v>39</v>
      </c>
      <c r="AH25" s="1" t="s">
        <v>39</v>
      </c>
      <c r="AI25" s="1" t="s">
        <v>39</v>
      </c>
      <c r="AJ25" s="1" t="s">
        <v>39</v>
      </c>
      <c r="AK25" s="1" t="str">
        <f t="shared" si="12"/>
        <v>WO</v>
      </c>
      <c r="AL25" s="1" t="s">
        <v>39</v>
      </c>
      <c r="AM25" s="1" t="s">
        <v>39</v>
      </c>
      <c r="AN25" s="1" t="s">
        <v>39</v>
      </c>
      <c r="AO25" s="1" t="s">
        <v>39</v>
      </c>
      <c r="AP25" s="16" t="s">
        <v>39</v>
      </c>
      <c r="AQ25" s="33"/>
      <c r="AR25" s="35"/>
      <c r="AS25" s="4">
        <v>18</v>
      </c>
      <c r="AT25" s="4">
        <v>1018</v>
      </c>
      <c r="AU25" s="4" t="str">
        <f t="shared" si="2"/>
        <v>October</v>
      </c>
      <c r="AV25" s="4" t="s">
        <v>20</v>
      </c>
      <c r="AW25" s="15">
        <f t="shared" si="3"/>
        <v>23</v>
      </c>
      <c r="AX25" s="1">
        <f t="shared" si="4"/>
        <v>0</v>
      </c>
      <c r="AY25" s="1">
        <f t="shared" si="5"/>
        <v>4</v>
      </c>
      <c r="AZ25" s="1">
        <f t="shared" si="6"/>
        <v>4</v>
      </c>
      <c r="BA25" s="25">
        <f t="shared" si="7"/>
        <v>31</v>
      </c>
      <c r="BB25" s="25">
        <f>Octreport[[#This Row],[Days]]-Octreport[[#This Row],[Absent]]</f>
        <v>31</v>
      </c>
      <c r="BC25" s="26">
        <v>62000</v>
      </c>
      <c r="BD25" s="26">
        <f>Octreport[[#This Row],[Salary]]/Octreport[[#This Row],[Days]]</f>
        <v>2000</v>
      </c>
      <c r="BE25" s="26">
        <f>Octreport[[#This Row],[Per Day Salary]]*Octreport[[#This Row],[Absent]]</f>
        <v>0</v>
      </c>
      <c r="BF25" s="26">
        <f>Octreport[[#This Row],[Salary]]-Octreport[[#This Row],[Deduction]]</f>
        <v>62000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9"/>
        <v>4</v>
      </c>
      <c r="L26" s="1" t="s">
        <v>39</v>
      </c>
      <c r="M26" s="1" t="s">
        <v>39</v>
      </c>
      <c r="N26" s="1" t="s">
        <v>39</v>
      </c>
      <c r="O26" s="1" t="s">
        <v>39</v>
      </c>
      <c r="P26" s="1" t="str">
        <f t="shared" si="11"/>
        <v>WO</v>
      </c>
      <c r="Q26" s="1" t="s">
        <v>39</v>
      </c>
      <c r="R26" s="1" t="s">
        <v>40</v>
      </c>
      <c r="S26" s="1" t="s">
        <v>39</v>
      </c>
      <c r="T26" s="1" t="s">
        <v>39</v>
      </c>
      <c r="U26" s="1" t="s">
        <v>39</v>
      </c>
      <c r="V26" s="1" t="s">
        <v>39</v>
      </c>
      <c r="W26" s="1" t="str">
        <f t="shared" si="11"/>
        <v>WO</v>
      </c>
      <c r="X26" s="1" t="s">
        <v>39</v>
      </c>
      <c r="Y26" s="1" t="s">
        <v>39</v>
      </c>
      <c r="Z26" s="1" t="s">
        <v>40</v>
      </c>
      <c r="AA26" s="1" t="s">
        <v>40</v>
      </c>
      <c r="AB26" s="1" t="s">
        <v>39</v>
      </c>
      <c r="AC26" s="1" t="s">
        <v>39</v>
      </c>
      <c r="AD26" s="1" t="str">
        <f t="shared" si="12"/>
        <v>WO</v>
      </c>
      <c r="AE26" s="1" t="s">
        <v>40</v>
      </c>
      <c r="AF26" s="1" t="s">
        <v>39</v>
      </c>
      <c r="AG26" s="1" t="s">
        <v>39</v>
      </c>
      <c r="AH26" s="1" t="s">
        <v>39</v>
      </c>
      <c r="AI26" s="1" t="s">
        <v>39</v>
      </c>
      <c r="AJ26" s="1" t="s">
        <v>39</v>
      </c>
      <c r="AK26" s="1" t="str">
        <f t="shared" si="12"/>
        <v>WO</v>
      </c>
      <c r="AL26" s="1" t="s">
        <v>39</v>
      </c>
      <c r="AM26" s="1" t="s">
        <v>39</v>
      </c>
      <c r="AN26" s="1" t="s">
        <v>39</v>
      </c>
      <c r="AO26" s="1" t="s">
        <v>39</v>
      </c>
      <c r="AP26" s="16" t="s">
        <v>39</v>
      </c>
      <c r="AQ26" s="33"/>
      <c r="AR26" s="35"/>
      <c r="AS26" s="4">
        <v>19</v>
      </c>
      <c r="AT26" s="4">
        <v>1019</v>
      </c>
      <c r="AU26" s="4" t="str">
        <f t="shared" si="2"/>
        <v>October</v>
      </c>
      <c r="AV26" s="4" t="s">
        <v>21</v>
      </c>
      <c r="AW26" s="15">
        <f t="shared" si="3"/>
        <v>22</v>
      </c>
      <c r="AX26" s="1">
        <f t="shared" si="4"/>
        <v>1</v>
      </c>
      <c r="AY26" s="1">
        <f t="shared" si="5"/>
        <v>4</v>
      </c>
      <c r="AZ26" s="1">
        <f t="shared" si="6"/>
        <v>4</v>
      </c>
      <c r="BA26" s="25">
        <f t="shared" si="7"/>
        <v>31</v>
      </c>
      <c r="BB26" s="25">
        <f>Octreport[[#This Row],[Days]]-Octreport[[#This Row],[Absent]]</f>
        <v>30</v>
      </c>
      <c r="BC26" s="26">
        <v>41000</v>
      </c>
      <c r="BD26" s="26">
        <f>Octreport[[#This Row],[Salary]]/Octreport[[#This Row],[Days]]</f>
        <v>1322.5806451612902</v>
      </c>
      <c r="BE26" s="26">
        <f>Octreport[[#This Row],[Per Day Salary]]*Octreport[[#This Row],[Absent]]</f>
        <v>1322.5806451612902</v>
      </c>
      <c r="BF26" s="26">
        <f>Octreport[[#This Row],[Salary]]-Octreport[[#This Row],[Deduction]]</f>
        <v>39677.419354838712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9"/>
        <v>4</v>
      </c>
      <c r="L27" s="1" t="s">
        <v>39</v>
      </c>
      <c r="M27" s="1" t="s">
        <v>39</v>
      </c>
      <c r="N27" s="1" t="s">
        <v>39</v>
      </c>
      <c r="O27" s="1" t="s">
        <v>39</v>
      </c>
      <c r="P27" s="1" t="str">
        <f t="shared" si="11"/>
        <v>WO</v>
      </c>
      <c r="Q27" s="1" t="s">
        <v>39</v>
      </c>
      <c r="R27" s="1" t="s">
        <v>40</v>
      </c>
      <c r="S27" s="1" t="s">
        <v>41</v>
      </c>
      <c r="T27" s="1" t="s">
        <v>39</v>
      </c>
      <c r="U27" s="1" t="s">
        <v>39</v>
      </c>
      <c r="V27" s="1" t="s">
        <v>39</v>
      </c>
      <c r="W27" s="1" t="str">
        <f t="shared" si="11"/>
        <v>WO</v>
      </c>
      <c r="X27" s="1" t="s">
        <v>39</v>
      </c>
      <c r="Y27" s="1" t="s">
        <v>39</v>
      </c>
      <c r="Z27" s="1" t="s">
        <v>40</v>
      </c>
      <c r="AA27" s="1" t="s">
        <v>40</v>
      </c>
      <c r="AB27" s="1" t="s">
        <v>39</v>
      </c>
      <c r="AC27" s="1" t="s">
        <v>39</v>
      </c>
      <c r="AD27" s="1" t="str">
        <f t="shared" si="12"/>
        <v>WO</v>
      </c>
      <c r="AE27" s="1" t="s">
        <v>40</v>
      </c>
      <c r="AF27" s="1" t="s">
        <v>39</v>
      </c>
      <c r="AG27" s="1" t="s">
        <v>39</v>
      </c>
      <c r="AH27" s="1" t="s">
        <v>39</v>
      </c>
      <c r="AI27" s="1" t="s">
        <v>39</v>
      </c>
      <c r="AJ27" s="1" t="s">
        <v>39</v>
      </c>
      <c r="AK27" s="1" t="str">
        <f t="shared" si="12"/>
        <v>WO</v>
      </c>
      <c r="AL27" s="1" t="s">
        <v>39</v>
      </c>
      <c r="AM27" s="1" t="s">
        <v>39</v>
      </c>
      <c r="AN27" s="1" t="s">
        <v>39</v>
      </c>
      <c r="AO27" s="1" t="s">
        <v>39</v>
      </c>
      <c r="AP27" s="16" t="s">
        <v>39</v>
      </c>
      <c r="AQ27" s="33"/>
      <c r="AR27" s="35"/>
      <c r="AS27" s="7">
        <v>20</v>
      </c>
      <c r="AT27" s="7">
        <v>1020</v>
      </c>
      <c r="AU27" s="7" t="str">
        <f t="shared" si="2"/>
        <v>October</v>
      </c>
      <c r="AV27" s="7" t="s">
        <v>22</v>
      </c>
      <c r="AW27" s="17">
        <f t="shared" si="3"/>
        <v>23</v>
      </c>
      <c r="AX27" s="18">
        <f t="shared" si="4"/>
        <v>0</v>
      </c>
      <c r="AY27" s="18">
        <f t="shared" si="5"/>
        <v>4</v>
      </c>
      <c r="AZ27" s="18">
        <f t="shared" si="6"/>
        <v>4</v>
      </c>
      <c r="BA27" s="28">
        <f t="shared" si="7"/>
        <v>31</v>
      </c>
      <c r="BB27" s="28">
        <f>Octreport[[#This Row],[Days]]-Octreport[[#This Row],[Absent]]</f>
        <v>31</v>
      </c>
      <c r="BC27" s="29">
        <v>30000</v>
      </c>
      <c r="BD27" s="29">
        <f>Octreport[[#This Row],[Salary]]/Octreport[[#This Row],[Days]]</f>
        <v>967.74193548387098</v>
      </c>
      <c r="BE27" s="29">
        <f>Octreport[[#This Row],[Per Day Salary]]*Octreport[[#This Row],[Absent]]</f>
        <v>0</v>
      </c>
      <c r="BF27" s="29">
        <f>Octreport[[#This Row],[Salary]]-Octreport[[#This Row],[Deduction]]</f>
        <v>30000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9"/>
        <v>4</v>
      </c>
      <c r="L28" s="18" t="s">
        <v>39</v>
      </c>
      <c r="M28" s="18" t="s">
        <v>39</v>
      </c>
      <c r="N28" s="18" t="s">
        <v>39</v>
      </c>
      <c r="O28" s="18" t="s">
        <v>39</v>
      </c>
      <c r="P28" s="18" t="str">
        <f t="shared" si="11"/>
        <v>WO</v>
      </c>
      <c r="Q28" s="18" t="s">
        <v>39</v>
      </c>
      <c r="R28" s="18" t="s">
        <v>40</v>
      </c>
      <c r="S28" s="18" t="s">
        <v>39</v>
      </c>
      <c r="T28" s="18" t="s">
        <v>39</v>
      </c>
      <c r="U28" s="18" t="s">
        <v>39</v>
      </c>
      <c r="V28" s="18" t="s">
        <v>39</v>
      </c>
      <c r="W28" s="18" t="str">
        <f t="shared" si="11"/>
        <v>WO</v>
      </c>
      <c r="X28" s="18" t="s">
        <v>39</v>
      </c>
      <c r="Y28" s="18" t="s">
        <v>39</v>
      </c>
      <c r="Z28" s="18" t="s">
        <v>40</v>
      </c>
      <c r="AA28" s="18" t="s">
        <v>40</v>
      </c>
      <c r="AB28" s="18" t="s">
        <v>39</v>
      </c>
      <c r="AC28" s="18" t="s">
        <v>39</v>
      </c>
      <c r="AD28" s="18" t="str">
        <f t="shared" si="12"/>
        <v>WO</v>
      </c>
      <c r="AE28" s="18" t="s">
        <v>40</v>
      </c>
      <c r="AF28" s="18" t="s">
        <v>39</v>
      </c>
      <c r="AG28" s="18" t="s">
        <v>39</v>
      </c>
      <c r="AH28" s="18" t="s">
        <v>39</v>
      </c>
      <c r="AI28" s="18" t="s">
        <v>39</v>
      </c>
      <c r="AJ28" s="18" t="s">
        <v>39</v>
      </c>
      <c r="AK28" s="18" t="str">
        <f t="shared" si="12"/>
        <v>WO</v>
      </c>
      <c r="AL28" s="18" t="s">
        <v>39</v>
      </c>
      <c r="AM28" s="18" t="s">
        <v>39</v>
      </c>
      <c r="AN28" s="18" t="s">
        <v>39</v>
      </c>
      <c r="AO28" s="18" t="s">
        <v>39</v>
      </c>
      <c r="AP28" s="19" t="s">
        <v>39</v>
      </c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11" priority="1" operator="containsText" text="L">
      <formula>NOT(ISERROR(SEARCH("L",L9)))</formula>
    </cfRule>
    <cfRule type="containsText" dxfId="10" priority="2" operator="containsText" text="A">
      <formula>NOT(ISERROR(SEARCH("A",L9)))</formula>
    </cfRule>
    <cfRule type="containsText" dxfId="9" priority="3" operator="containsText" text="P">
      <formula>NOT(ISERROR(SEARCH("P",L9)))</formula>
    </cfRule>
    <cfRule type="containsText" dxfId="8" priority="4" operator="containsText" text="WO">
      <formula>NOT(ISERROR(SEARCH("WO",L9)))</formula>
    </cfRule>
  </conditionalFormatting>
  <dataValidations count="1">
    <dataValidation type="list" allowBlank="1" showInputMessage="1" showErrorMessage="1" sqref="L9:O28 AE9:AJ28 AL9:AP28 X9:AC28 Q9:V28" xr:uid="{3016CD88-2CD9-4DD6-B509-0D7E207F42F7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DDFED86-06B6-437A-8D6B-8266DDAD181D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631B1B64-43A6-4860-A489-917E4C7C3DB0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Oct!AW8:AZ8</xm:f>
              <xm:sqref>BG8</xm:sqref>
            </x14:sparkline>
            <x14:sparkline>
              <xm:f>Oct!AW9:AZ9</xm:f>
              <xm:sqref>BG9</xm:sqref>
            </x14:sparkline>
            <x14:sparkline>
              <xm:f>Oct!AW10:AZ10</xm:f>
              <xm:sqref>BG10</xm:sqref>
            </x14:sparkline>
            <x14:sparkline>
              <xm:f>Oct!AW11:AZ11</xm:f>
              <xm:sqref>BG11</xm:sqref>
            </x14:sparkline>
            <x14:sparkline>
              <xm:f>Oct!AW12:AZ12</xm:f>
              <xm:sqref>BG12</xm:sqref>
            </x14:sparkline>
            <x14:sparkline>
              <xm:f>Oct!AW13:AZ13</xm:f>
              <xm:sqref>BG13</xm:sqref>
            </x14:sparkline>
            <x14:sparkline>
              <xm:f>Oct!AW14:AZ14</xm:f>
              <xm:sqref>BG14</xm:sqref>
            </x14:sparkline>
            <x14:sparkline>
              <xm:f>Oct!AW15:AZ15</xm:f>
              <xm:sqref>BG15</xm:sqref>
            </x14:sparkline>
            <x14:sparkline>
              <xm:f>Oct!AW16:AZ16</xm:f>
              <xm:sqref>BG16</xm:sqref>
            </x14:sparkline>
            <x14:sparkline>
              <xm:f>Oct!AW17:AZ17</xm:f>
              <xm:sqref>BG17</xm:sqref>
            </x14:sparkline>
            <x14:sparkline>
              <xm:f>Oct!AW18:AZ18</xm:f>
              <xm:sqref>BG18</xm:sqref>
            </x14:sparkline>
            <x14:sparkline>
              <xm:f>Oct!AW19:AZ19</xm:f>
              <xm:sqref>BG19</xm:sqref>
            </x14:sparkline>
            <x14:sparkline>
              <xm:f>Oct!AW20:AZ20</xm:f>
              <xm:sqref>BG20</xm:sqref>
            </x14:sparkline>
            <x14:sparkline>
              <xm:f>Oct!AW21:AZ21</xm:f>
              <xm:sqref>BG21</xm:sqref>
            </x14:sparkline>
            <x14:sparkline>
              <xm:f>Oct!AW22:AZ22</xm:f>
              <xm:sqref>BG22</xm:sqref>
            </x14:sparkline>
            <x14:sparkline>
              <xm:f>Oct!AW23:AZ23</xm:f>
              <xm:sqref>BG23</xm:sqref>
            </x14:sparkline>
            <x14:sparkline>
              <xm:f>Oct!AW24:AZ24</xm:f>
              <xm:sqref>BG24</xm:sqref>
            </x14:sparkline>
            <x14:sparkline>
              <xm:f>Oct!AW25:AZ25</xm:f>
              <xm:sqref>BG25</xm:sqref>
            </x14:sparkline>
            <x14:sparkline>
              <xm:f>Oct!AW26:AZ26</xm:f>
              <xm:sqref>BG26</xm:sqref>
            </x14:sparkline>
            <x14:sparkline>
              <xm:f>Oct!AW27:AZ27</xm:f>
              <xm:sqref>BG27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41423-CB2D-4567-83F7-ADAE99C9799F}">
  <dimension ref="A1:CZ2009"/>
  <sheetViews>
    <sheetView zoomScale="70" zoomScaleNormal="70" workbookViewId="0">
      <selection activeCell="AT14" sqref="AT14"/>
    </sheetView>
  </sheetViews>
  <sheetFormatPr defaultRowHeight="14.4" x14ac:dyDescent="0.3"/>
  <cols>
    <col min="8" max="8" width="9" bestFit="1" customWidth="1"/>
    <col min="9" max="9" width="11.44140625" bestFit="1" customWidth="1"/>
    <col min="10" max="10" width="14.88671875" customWidth="1"/>
    <col min="11" max="11" width="9" bestFit="1" customWidth="1"/>
    <col min="12" max="12" width="5.33203125" bestFit="1" customWidth="1"/>
    <col min="13" max="13" width="9.6640625" bestFit="1" customWidth="1"/>
    <col min="14" max="14" width="3.6640625" bestFit="1" customWidth="1"/>
    <col min="15" max="15" width="4" bestFit="1" customWidth="1"/>
    <col min="16" max="16" width="4.44140625" bestFit="1" customWidth="1"/>
    <col min="17" max="17" width="5.33203125" bestFit="1" customWidth="1"/>
    <col min="18" max="18" width="4.33203125" bestFit="1" customWidth="1"/>
    <col min="19" max="19" width="5.33203125" bestFit="1" customWidth="1"/>
    <col min="20" max="20" width="4.44140625" bestFit="1" customWidth="1"/>
    <col min="21" max="21" width="3.6640625" bestFit="1" customWidth="1"/>
    <col min="22" max="22" width="4" bestFit="1" customWidth="1"/>
    <col min="23" max="23" width="4.44140625" bestFit="1" customWidth="1"/>
    <col min="24" max="24" width="5.33203125" bestFit="1" customWidth="1"/>
    <col min="25" max="25" width="4.33203125" bestFit="1" customWidth="1"/>
    <col min="26" max="26" width="5.33203125" bestFit="1" customWidth="1"/>
    <col min="27" max="27" width="4.44140625" bestFit="1" customWidth="1"/>
    <col min="28" max="28" width="3.6640625" bestFit="1" customWidth="1"/>
    <col min="29" max="29" width="4" bestFit="1" customWidth="1"/>
    <col min="30" max="30" width="4.44140625" bestFit="1" customWidth="1"/>
    <col min="31" max="31" width="5.33203125" bestFit="1" customWidth="1"/>
    <col min="32" max="32" width="4.33203125" bestFit="1" customWidth="1"/>
    <col min="33" max="33" width="5.33203125" bestFit="1" customWidth="1"/>
    <col min="34" max="34" width="4.44140625" bestFit="1" customWidth="1"/>
    <col min="35" max="35" width="3.5546875" bestFit="1" customWidth="1"/>
    <col min="36" max="36" width="3.88671875" bestFit="1" customWidth="1"/>
    <col min="37" max="37" width="4.33203125" bestFit="1" customWidth="1"/>
    <col min="38" max="38" width="5.21875" bestFit="1" customWidth="1"/>
    <col min="39" max="39" width="4.21875" bestFit="1" customWidth="1"/>
    <col min="40" max="40" width="5.21875" bestFit="1" customWidth="1"/>
    <col min="41" max="41" width="4.33203125" bestFit="1" customWidth="1"/>
    <col min="42" max="42" width="5" bestFit="1" customWidth="1"/>
    <col min="43" max="43" width="6.33203125" customWidth="1"/>
    <col min="45" max="45" width="7.21875" customWidth="1"/>
    <col min="46" max="47" width="13.33203125" customWidth="1"/>
    <col min="48" max="48" width="16.44140625" customWidth="1"/>
    <col min="49" max="49" width="7.44140625" style="1" bestFit="1" customWidth="1"/>
    <col min="50" max="50" width="6.88671875" style="1" bestFit="1" customWidth="1"/>
    <col min="51" max="51" width="5.88671875" style="1" bestFit="1" customWidth="1"/>
    <col min="52" max="52" width="8.21875" style="1" bestFit="1" customWidth="1"/>
    <col min="53" max="53" width="5.109375" style="1" bestFit="1" customWidth="1"/>
    <col min="54" max="54" width="9.33203125" style="1" bestFit="1" customWidth="1"/>
    <col min="55" max="55" width="11.5546875" bestFit="1" customWidth="1"/>
    <col min="56" max="56" width="13" bestFit="1" customWidth="1"/>
    <col min="57" max="57" width="11.6640625" customWidth="1"/>
    <col min="58" max="58" width="12.44140625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45962</v>
      </c>
      <c r="J5" s="40">
        <f>DATEDIF($I$5,$M$5,"D")+1</f>
        <v>30</v>
      </c>
      <c r="K5" s="41" t="str">
        <f>TEXT(I5,"MMMM")</f>
        <v>November</v>
      </c>
      <c r="L5" s="38" t="s">
        <v>27</v>
      </c>
      <c r="M5" s="42">
        <f>EOMONTH(I5,0)</f>
        <v>45991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Sat</v>
      </c>
      <c r="M7" s="13" t="str">
        <f t="shared" ref="M7:AP7" si="0">TEXT(M8,"DDD")</f>
        <v>Sun</v>
      </c>
      <c r="N7" s="13" t="str">
        <f t="shared" si="0"/>
        <v>Mon</v>
      </c>
      <c r="O7" s="13" t="str">
        <f t="shared" si="0"/>
        <v>Tue</v>
      </c>
      <c r="P7" s="13" t="str">
        <f t="shared" si="0"/>
        <v>Wed</v>
      </c>
      <c r="Q7" s="13" t="str">
        <f t="shared" si="0"/>
        <v>Thu</v>
      </c>
      <c r="R7" s="13" t="str">
        <f t="shared" si="0"/>
        <v>Fri</v>
      </c>
      <c r="S7" s="13" t="str">
        <f t="shared" si="0"/>
        <v>Sat</v>
      </c>
      <c r="T7" s="13" t="str">
        <f t="shared" si="0"/>
        <v>Sun</v>
      </c>
      <c r="U7" s="13" t="str">
        <f t="shared" si="0"/>
        <v>Mon</v>
      </c>
      <c r="V7" s="13" t="str">
        <f t="shared" si="0"/>
        <v>Tue</v>
      </c>
      <c r="W7" s="13" t="str">
        <f t="shared" si="0"/>
        <v>Wed</v>
      </c>
      <c r="X7" s="13" t="str">
        <f t="shared" si="0"/>
        <v>Thu</v>
      </c>
      <c r="Y7" s="13" t="str">
        <f t="shared" si="0"/>
        <v>Fri</v>
      </c>
      <c r="Z7" s="13" t="str">
        <f t="shared" si="0"/>
        <v>Sat</v>
      </c>
      <c r="AA7" s="13" t="str">
        <f t="shared" si="0"/>
        <v>Sun</v>
      </c>
      <c r="AB7" s="13" t="str">
        <f t="shared" si="0"/>
        <v>Mon</v>
      </c>
      <c r="AC7" s="13" t="str">
        <f t="shared" si="0"/>
        <v>Tue</v>
      </c>
      <c r="AD7" s="13" t="str">
        <f t="shared" si="0"/>
        <v>Wed</v>
      </c>
      <c r="AE7" s="13" t="str">
        <f t="shared" si="0"/>
        <v>Thu</v>
      </c>
      <c r="AF7" s="13" t="str">
        <f t="shared" si="0"/>
        <v>Fri</v>
      </c>
      <c r="AG7" s="13" t="str">
        <f t="shared" si="0"/>
        <v>Sat</v>
      </c>
      <c r="AH7" s="13" t="str">
        <f t="shared" si="0"/>
        <v>Sun</v>
      </c>
      <c r="AI7" s="13" t="str">
        <f t="shared" si="0"/>
        <v>Mon</v>
      </c>
      <c r="AJ7" s="13" t="str">
        <f t="shared" si="0"/>
        <v>Tue</v>
      </c>
      <c r="AK7" s="13" t="str">
        <f t="shared" si="0"/>
        <v>Wed</v>
      </c>
      <c r="AL7" s="13" t="str">
        <f t="shared" si="0"/>
        <v>Thu</v>
      </c>
      <c r="AM7" s="13" t="str">
        <f t="shared" si="0"/>
        <v>Fri</v>
      </c>
      <c r="AN7" s="13" t="str">
        <f t="shared" si="0"/>
        <v>Sat</v>
      </c>
      <c r="AO7" s="13" t="str">
        <f t="shared" si="0"/>
        <v>Sun</v>
      </c>
      <c r="AP7" s="14" t="str">
        <f t="shared" si="0"/>
        <v/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45962</v>
      </c>
      <c r="M8" s="37">
        <f>IF(L8&lt;$M$5,L8+1,"")</f>
        <v>45963</v>
      </c>
      <c r="N8" s="37">
        <f t="shared" ref="N8:AO8" si="1">IF(M8&lt;$M$5,M8+1,"")</f>
        <v>45964</v>
      </c>
      <c r="O8" s="37">
        <f t="shared" si="1"/>
        <v>45965</v>
      </c>
      <c r="P8" s="37">
        <f t="shared" si="1"/>
        <v>45966</v>
      </c>
      <c r="Q8" s="37">
        <f t="shared" si="1"/>
        <v>45967</v>
      </c>
      <c r="R8" s="37">
        <f t="shared" si="1"/>
        <v>45968</v>
      </c>
      <c r="S8" s="37">
        <f t="shared" si="1"/>
        <v>45969</v>
      </c>
      <c r="T8" s="37">
        <f t="shared" si="1"/>
        <v>45970</v>
      </c>
      <c r="U8" s="37">
        <f t="shared" si="1"/>
        <v>45971</v>
      </c>
      <c r="V8" s="37">
        <f t="shared" si="1"/>
        <v>45972</v>
      </c>
      <c r="W8" s="37">
        <f t="shared" si="1"/>
        <v>45973</v>
      </c>
      <c r="X8" s="37">
        <f t="shared" si="1"/>
        <v>45974</v>
      </c>
      <c r="Y8" s="37">
        <f t="shared" si="1"/>
        <v>45975</v>
      </c>
      <c r="Z8" s="37">
        <f t="shared" si="1"/>
        <v>45976</v>
      </c>
      <c r="AA8" s="37">
        <f t="shared" si="1"/>
        <v>45977</v>
      </c>
      <c r="AB8" s="37">
        <f t="shared" si="1"/>
        <v>45978</v>
      </c>
      <c r="AC8" s="37">
        <f t="shared" si="1"/>
        <v>45979</v>
      </c>
      <c r="AD8" s="37">
        <f t="shared" si="1"/>
        <v>45980</v>
      </c>
      <c r="AE8" s="37">
        <f t="shared" si="1"/>
        <v>45981</v>
      </c>
      <c r="AF8" s="37">
        <f t="shared" si="1"/>
        <v>45982</v>
      </c>
      <c r="AG8" s="37">
        <f t="shared" si="1"/>
        <v>45983</v>
      </c>
      <c r="AH8" s="37">
        <f t="shared" si="1"/>
        <v>45984</v>
      </c>
      <c r="AI8" s="37">
        <f t="shared" si="1"/>
        <v>45985</v>
      </c>
      <c r="AJ8" s="37">
        <f t="shared" si="1"/>
        <v>45986</v>
      </c>
      <c r="AK8" s="37">
        <f t="shared" si="1"/>
        <v>45987</v>
      </c>
      <c r="AL8" s="37">
        <f t="shared" si="1"/>
        <v>45988</v>
      </c>
      <c r="AM8" s="37">
        <f t="shared" si="1"/>
        <v>45989</v>
      </c>
      <c r="AN8" s="37">
        <f t="shared" si="1"/>
        <v>45990</v>
      </c>
      <c r="AO8" s="37">
        <f t="shared" si="1"/>
        <v>45991</v>
      </c>
      <c r="AP8" s="21" t="str">
        <f>IF(AO8&lt;$M$5,AO8+1,"")</f>
        <v/>
      </c>
      <c r="AQ8" s="33"/>
      <c r="AR8" s="35"/>
      <c r="AS8" s="4">
        <v>1</v>
      </c>
      <c r="AT8" s="4">
        <v>1001</v>
      </c>
      <c r="AU8" s="4" t="str">
        <f t="shared" ref="AU8:AU27" si="2">$K$5</f>
        <v>November</v>
      </c>
      <c r="AV8" s="4" t="s">
        <v>3</v>
      </c>
      <c r="AW8" s="15">
        <f t="shared" ref="AW8:AW27" si="3">COUNTIF($L9:$AP9,"P")</f>
        <v>24</v>
      </c>
      <c r="AX8" s="1">
        <f t="shared" ref="AX8:AX27" si="4">COUNTIF($L9:$AP9,"A")</f>
        <v>0</v>
      </c>
      <c r="AY8" s="1">
        <f t="shared" ref="AY8:AY27" si="5">COUNTIF($L9:$AP9,"L")</f>
        <v>2</v>
      </c>
      <c r="AZ8" s="1">
        <f t="shared" ref="AZ8:AZ27" si="6">$K$9</f>
        <v>5</v>
      </c>
      <c r="BA8" s="25">
        <f t="shared" ref="BA8:BA27" si="7">$J$5</f>
        <v>30</v>
      </c>
      <c r="BB8" s="25">
        <f>Novreport[[#This Row],[Days]]-Novreport[[#This Row],[Absent]]</f>
        <v>30</v>
      </c>
      <c r="BC8" s="26">
        <v>10000</v>
      </c>
      <c r="BD8" s="26">
        <f>Novreport[[#This Row],[Salary]]/Novreport[[#This Row],[Days]]</f>
        <v>333.33333333333331</v>
      </c>
      <c r="BE8" s="26">
        <f>Novreport[[#This Row],[Per Day Salary]]*Novreport[[#This Row],[Absent]]</f>
        <v>0</v>
      </c>
      <c r="BF8" s="26">
        <f>Novreport[[#This Row],[Salary]]-Novreport[[#This Row],[Deduction]]</f>
        <v>10000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 t="shared" ref="K9:K28" si="8">COUNTIF($L$7:$AP$7,"Sun")</f>
        <v>5</v>
      </c>
      <c r="L9" s="1" t="s">
        <v>40</v>
      </c>
      <c r="M9" s="1" t="str">
        <f t="shared" ref="M9:AO17" si="9">IF(M$7 = "Sun","WO","")</f>
        <v>WO</v>
      </c>
      <c r="N9" s="1" t="s">
        <v>39</v>
      </c>
      <c r="O9" s="1" t="s">
        <v>40</v>
      </c>
      <c r="P9" s="1" t="s">
        <v>39</v>
      </c>
      <c r="Q9" s="1" t="s">
        <v>39</v>
      </c>
      <c r="R9" s="1" t="s">
        <v>39</v>
      </c>
      <c r="S9" s="1" t="s">
        <v>39</v>
      </c>
      <c r="T9" s="1" t="str">
        <f t="shared" si="9"/>
        <v>WO</v>
      </c>
      <c r="U9" s="1" t="s">
        <v>39</v>
      </c>
      <c r="V9" s="1" t="s">
        <v>39</v>
      </c>
      <c r="W9" s="1" t="s">
        <v>39</v>
      </c>
      <c r="X9" s="1" t="s">
        <v>39</v>
      </c>
      <c r="Y9" s="1" t="s">
        <v>39</v>
      </c>
      <c r="Z9" s="1" t="s">
        <v>39</v>
      </c>
      <c r="AA9" s="1" t="str">
        <f t="shared" si="9"/>
        <v>WO</v>
      </c>
      <c r="AB9" s="1" t="s">
        <v>39</v>
      </c>
      <c r="AC9" s="1" t="s">
        <v>39</v>
      </c>
      <c r="AD9" s="1" t="s">
        <v>39</v>
      </c>
      <c r="AE9" s="1" t="s">
        <v>39</v>
      </c>
      <c r="AF9" s="1" t="s">
        <v>39</v>
      </c>
      <c r="AG9" s="1" t="s">
        <v>39</v>
      </c>
      <c r="AH9" s="1" t="str">
        <f t="shared" si="9"/>
        <v>WO</v>
      </c>
      <c r="AI9" s="1" t="s">
        <v>39</v>
      </c>
      <c r="AJ9" s="1" t="s">
        <v>39</v>
      </c>
      <c r="AK9" s="1" t="s">
        <v>39</v>
      </c>
      <c r="AL9" s="1" t="s">
        <v>39</v>
      </c>
      <c r="AM9" s="1" t="s">
        <v>39</v>
      </c>
      <c r="AN9" s="1" t="s">
        <v>39</v>
      </c>
      <c r="AO9" s="1" t="str">
        <f t="shared" si="9"/>
        <v>WO</v>
      </c>
      <c r="AP9" s="16" t="s">
        <v>39</v>
      </c>
      <c r="AQ9" s="33"/>
      <c r="AR9" s="35"/>
      <c r="AS9" s="4">
        <v>2</v>
      </c>
      <c r="AT9" s="4">
        <v>1002</v>
      </c>
      <c r="AU9" s="4" t="str">
        <f t="shared" si="2"/>
        <v>November</v>
      </c>
      <c r="AV9" s="4" t="s">
        <v>4</v>
      </c>
      <c r="AW9" s="15">
        <f t="shared" si="3"/>
        <v>23</v>
      </c>
      <c r="AX9" s="1">
        <f t="shared" si="4"/>
        <v>1</v>
      </c>
      <c r="AY9" s="1">
        <f t="shared" si="5"/>
        <v>2</v>
      </c>
      <c r="AZ9" s="1">
        <f t="shared" si="6"/>
        <v>5</v>
      </c>
      <c r="BA9" s="25">
        <f t="shared" si="7"/>
        <v>30</v>
      </c>
      <c r="BB9" s="25">
        <f>Novreport[[#This Row],[Days]]-Novreport[[#This Row],[Absent]]</f>
        <v>29</v>
      </c>
      <c r="BC9" s="26">
        <v>20000</v>
      </c>
      <c r="BD9" s="26">
        <f>Novreport[[#This Row],[Salary]]/Novreport[[#This Row],[Days]]</f>
        <v>666.66666666666663</v>
      </c>
      <c r="BE9" s="26">
        <f>Novreport[[#This Row],[Per Day Salary]]*Novreport[[#This Row],[Absent]]</f>
        <v>666.66666666666663</v>
      </c>
      <c r="BF9" s="26">
        <f>Novreport[[#This Row],[Salary]]-Novreport[[#This Row],[Deduction]]</f>
        <v>19333.333333333332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si="8"/>
        <v>5</v>
      </c>
      <c r="L10" s="1" t="s">
        <v>40</v>
      </c>
      <c r="M10" s="1" t="str">
        <f t="shared" si="9"/>
        <v>WO</v>
      </c>
      <c r="N10" s="1" t="s">
        <v>39</v>
      </c>
      <c r="O10" s="1" t="s">
        <v>40</v>
      </c>
      <c r="P10" s="1" t="s">
        <v>39</v>
      </c>
      <c r="Q10" s="1" t="s">
        <v>39</v>
      </c>
      <c r="R10" s="1" t="s">
        <v>39</v>
      </c>
      <c r="S10" s="1" t="s">
        <v>39</v>
      </c>
      <c r="T10" s="1" t="str">
        <f t="shared" si="9"/>
        <v>WO</v>
      </c>
      <c r="U10" s="1" t="s">
        <v>39</v>
      </c>
      <c r="V10" s="1" t="s">
        <v>39</v>
      </c>
      <c r="W10" s="1" t="s">
        <v>39</v>
      </c>
      <c r="X10" s="1" t="s">
        <v>39</v>
      </c>
      <c r="Y10" s="1" t="s">
        <v>39</v>
      </c>
      <c r="Z10" s="1" t="s">
        <v>39</v>
      </c>
      <c r="AA10" s="1" t="str">
        <f t="shared" si="9"/>
        <v>WO</v>
      </c>
      <c r="AB10" s="1" t="s">
        <v>39</v>
      </c>
      <c r="AC10" s="1" t="s">
        <v>39</v>
      </c>
      <c r="AD10" s="1" t="s">
        <v>41</v>
      </c>
      <c r="AE10" s="1" t="s">
        <v>39</v>
      </c>
      <c r="AF10" s="1" t="s">
        <v>39</v>
      </c>
      <c r="AG10" s="1" t="s">
        <v>39</v>
      </c>
      <c r="AH10" s="1" t="str">
        <f t="shared" si="9"/>
        <v>WO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">
        <v>39</v>
      </c>
      <c r="AN10" s="1" t="s">
        <v>39</v>
      </c>
      <c r="AO10" s="1" t="str">
        <f t="shared" si="9"/>
        <v>WO</v>
      </c>
      <c r="AP10" s="16" t="s">
        <v>39</v>
      </c>
      <c r="AQ10" s="33"/>
      <c r="AR10" s="35"/>
      <c r="AS10" s="4">
        <v>3</v>
      </c>
      <c r="AT10" s="4">
        <v>1003</v>
      </c>
      <c r="AU10" s="4" t="str">
        <f t="shared" si="2"/>
        <v>November</v>
      </c>
      <c r="AV10" s="4" t="s">
        <v>5</v>
      </c>
      <c r="AW10" s="15">
        <f t="shared" si="3"/>
        <v>24</v>
      </c>
      <c r="AX10" s="1">
        <f t="shared" si="4"/>
        <v>0</v>
      </c>
      <c r="AY10" s="1">
        <f t="shared" si="5"/>
        <v>2</v>
      </c>
      <c r="AZ10" s="1">
        <f t="shared" si="6"/>
        <v>5</v>
      </c>
      <c r="BA10" s="25">
        <f t="shared" si="7"/>
        <v>30</v>
      </c>
      <c r="BB10" s="25">
        <f>Novreport[[#This Row],[Days]]-Novreport[[#This Row],[Absent]]</f>
        <v>30</v>
      </c>
      <c r="BC10" s="26">
        <v>25000</v>
      </c>
      <c r="BD10" s="26">
        <f>Novreport[[#This Row],[Salary]]/Novreport[[#This Row],[Days]]</f>
        <v>833.33333333333337</v>
      </c>
      <c r="BE10" s="26">
        <f>Novreport[[#This Row],[Per Day Salary]]*Novreport[[#This Row],[Absent]]</f>
        <v>0</v>
      </c>
      <c r="BF10" s="26">
        <f>Novreport[[#This Row],[Salary]]-Novreport[[#This Row],[Deduction]]</f>
        <v>25000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8"/>
        <v>5</v>
      </c>
      <c r="L11" s="1" t="s">
        <v>40</v>
      </c>
      <c r="M11" s="1" t="str">
        <f t="shared" si="9"/>
        <v>WO</v>
      </c>
      <c r="N11" s="1" t="s">
        <v>39</v>
      </c>
      <c r="O11" s="1" t="s">
        <v>40</v>
      </c>
      <c r="P11" s="1" t="s">
        <v>39</v>
      </c>
      <c r="Q11" s="1" t="s">
        <v>39</v>
      </c>
      <c r="R11" s="1" t="s">
        <v>39</v>
      </c>
      <c r="S11" s="1" t="s">
        <v>39</v>
      </c>
      <c r="T11" s="1" t="str">
        <f t="shared" si="9"/>
        <v>WO</v>
      </c>
      <c r="U11" s="1" t="s">
        <v>39</v>
      </c>
      <c r="V11" s="1" t="s">
        <v>39</v>
      </c>
      <c r="W11" s="1" t="s">
        <v>39</v>
      </c>
      <c r="X11" s="1" t="s">
        <v>39</v>
      </c>
      <c r="Y11" s="1" t="s">
        <v>39</v>
      </c>
      <c r="Z11" s="1" t="s">
        <v>39</v>
      </c>
      <c r="AA11" s="1" t="str">
        <f t="shared" si="9"/>
        <v>WO</v>
      </c>
      <c r="AB11" s="1" t="s">
        <v>39</v>
      </c>
      <c r="AC11" s="1" t="s">
        <v>39</v>
      </c>
      <c r="AD11" s="1" t="s">
        <v>39</v>
      </c>
      <c r="AE11" s="1" t="s">
        <v>39</v>
      </c>
      <c r="AF11" s="1" t="s">
        <v>39</v>
      </c>
      <c r="AG11" s="1" t="s">
        <v>39</v>
      </c>
      <c r="AH11" s="1" t="str">
        <f t="shared" si="9"/>
        <v>WO</v>
      </c>
      <c r="AI11" s="1" t="s">
        <v>39</v>
      </c>
      <c r="AJ11" s="1" t="s">
        <v>39</v>
      </c>
      <c r="AK11" s="1" t="s">
        <v>39</v>
      </c>
      <c r="AL11" s="1" t="s">
        <v>39</v>
      </c>
      <c r="AM11" s="1" t="s">
        <v>39</v>
      </c>
      <c r="AN11" s="1" t="s">
        <v>39</v>
      </c>
      <c r="AO11" s="1" t="str">
        <f t="shared" si="9"/>
        <v>WO</v>
      </c>
      <c r="AP11" s="16" t="s">
        <v>39</v>
      </c>
      <c r="AQ11" s="33"/>
      <c r="AR11" s="35"/>
      <c r="AS11" s="4">
        <v>4</v>
      </c>
      <c r="AT11" s="4">
        <v>1004</v>
      </c>
      <c r="AU11" s="4" t="str">
        <f t="shared" si="2"/>
        <v>November</v>
      </c>
      <c r="AV11" s="4" t="s">
        <v>6</v>
      </c>
      <c r="AW11" s="15">
        <f t="shared" si="3"/>
        <v>24</v>
      </c>
      <c r="AX11" s="1">
        <f t="shared" si="4"/>
        <v>0</v>
      </c>
      <c r="AY11" s="1">
        <f t="shared" si="5"/>
        <v>2</v>
      </c>
      <c r="AZ11" s="1">
        <f t="shared" si="6"/>
        <v>5</v>
      </c>
      <c r="BA11" s="25">
        <f t="shared" si="7"/>
        <v>30</v>
      </c>
      <c r="BB11" s="25">
        <f>Novreport[[#This Row],[Days]]-Novreport[[#This Row],[Absent]]</f>
        <v>30</v>
      </c>
      <c r="BC11" s="26">
        <v>30000</v>
      </c>
      <c r="BD11" s="26">
        <f>Novreport[[#This Row],[Salary]]/Novreport[[#This Row],[Days]]</f>
        <v>1000</v>
      </c>
      <c r="BE11" s="26">
        <f>Novreport[[#This Row],[Per Day Salary]]*Novreport[[#This Row],[Absent]]</f>
        <v>0</v>
      </c>
      <c r="BF11" s="26">
        <f>Novreport[[#This Row],[Salary]]-Novreport[[#This Row],[Deduction]]</f>
        <v>30000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8"/>
        <v>5</v>
      </c>
      <c r="L12" s="1" t="s">
        <v>40</v>
      </c>
      <c r="M12" s="1" t="str">
        <f t="shared" si="9"/>
        <v>WO</v>
      </c>
      <c r="N12" s="1" t="s">
        <v>39</v>
      </c>
      <c r="O12" s="1" t="s">
        <v>40</v>
      </c>
      <c r="P12" s="1" t="s">
        <v>39</v>
      </c>
      <c r="Q12" s="1" t="s">
        <v>39</v>
      </c>
      <c r="R12" s="1" t="s">
        <v>39</v>
      </c>
      <c r="S12" s="1" t="s">
        <v>39</v>
      </c>
      <c r="T12" s="1" t="str">
        <f t="shared" si="9"/>
        <v>WO</v>
      </c>
      <c r="U12" s="1" t="s">
        <v>39</v>
      </c>
      <c r="V12" s="1" t="s">
        <v>39</v>
      </c>
      <c r="W12" s="1" t="s">
        <v>39</v>
      </c>
      <c r="X12" s="1" t="s">
        <v>39</v>
      </c>
      <c r="Y12" s="1" t="s">
        <v>39</v>
      </c>
      <c r="Z12" s="1" t="s">
        <v>39</v>
      </c>
      <c r="AA12" s="1" t="str">
        <f t="shared" si="9"/>
        <v>WO</v>
      </c>
      <c r="AB12" s="1" t="s">
        <v>39</v>
      </c>
      <c r="AC12" s="1" t="s">
        <v>39</v>
      </c>
      <c r="AD12" s="1" t="s">
        <v>39</v>
      </c>
      <c r="AE12" s="1" t="s">
        <v>39</v>
      </c>
      <c r="AF12" s="1" t="s">
        <v>39</v>
      </c>
      <c r="AG12" s="1" t="s">
        <v>39</v>
      </c>
      <c r="AH12" s="1" t="str">
        <f t="shared" si="9"/>
        <v>WO</v>
      </c>
      <c r="AI12" s="1" t="s">
        <v>39</v>
      </c>
      <c r="AJ12" s="1" t="s">
        <v>39</v>
      </c>
      <c r="AK12" s="1" t="s">
        <v>39</v>
      </c>
      <c r="AL12" s="1" t="s">
        <v>39</v>
      </c>
      <c r="AM12" s="1" t="s">
        <v>39</v>
      </c>
      <c r="AN12" s="1" t="s">
        <v>39</v>
      </c>
      <c r="AO12" s="1" t="str">
        <f t="shared" si="9"/>
        <v>WO</v>
      </c>
      <c r="AP12" s="16" t="s">
        <v>39</v>
      </c>
      <c r="AQ12" s="33"/>
      <c r="AR12" s="35"/>
      <c r="AS12" s="4">
        <v>5</v>
      </c>
      <c r="AT12" s="4">
        <v>1005</v>
      </c>
      <c r="AU12" s="4" t="str">
        <f t="shared" si="2"/>
        <v>November</v>
      </c>
      <c r="AV12" s="4" t="s">
        <v>7</v>
      </c>
      <c r="AW12" s="15">
        <f t="shared" si="3"/>
        <v>23</v>
      </c>
      <c r="AX12" s="1">
        <f t="shared" si="4"/>
        <v>1</v>
      </c>
      <c r="AY12" s="1">
        <f t="shared" si="5"/>
        <v>2</v>
      </c>
      <c r="AZ12" s="1">
        <f t="shared" si="6"/>
        <v>5</v>
      </c>
      <c r="BA12" s="25">
        <f t="shared" si="7"/>
        <v>30</v>
      </c>
      <c r="BB12" s="25">
        <f>Novreport[[#This Row],[Days]]-Novreport[[#This Row],[Absent]]</f>
        <v>29</v>
      </c>
      <c r="BC12" s="26">
        <v>45000</v>
      </c>
      <c r="BD12" s="26">
        <f>Novreport[[#This Row],[Salary]]/Novreport[[#This Row],[Days]]</f>
        <v>1500</v>
      </c>
      <c r="BE12" s="26">
        <f>Novreport[[#This Row],[Per Day Salary]]*Novreport[[#This Row],[Absent]]</f>
        <v>1500</v>
      </c>
      <c r="BF12" s="26">
        <f>Novreport[[#This Row],[Salary]]-Novreport[[#This Row],[Deduction]]</f>
        <v>43500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8"/>
        <v>5</v>
      </c>
      <c r="L13" s="1" t="s">
        <v>40</v>
      </c>
      <c r="M13" s="1" t="str">
        <f t="shared" si="9"/>
        <v>WO</v>
      </c>
      <c r="N13" s="1" t="s">
        <v>39</v>
      </c>
      <c r="O13" s="1" t="s">
        <v>40</v>
      </c>
      <c r="P13" s="1" t="s">
        <v>39</v>
      </c>
      <c r="Q13" s="1" t="s">
        <v>39</v>
      </c>
      <c r="R13" s="1" t="s">
        <v>39</v>
      </c>
      <c r="S13" s="1" t="s">
        <v>39</v>
      </c>
      <c r="T13" s="1" t="str">
        <f t="shared" si="9"/>
        <v>WO</v>
      </c>
      <c r="U13" s="1" t="s">
        <v>39</v>
      </c>
      <c r="V13" s="1" t="s">
        <v>41</v>
      </c>
      <c r="W13" s="1" t="s">
        <v>39</v>
      </c>
      <c r="X13" s="1" t="s">
        <v>39</v>
      </c>
      <c r="Y13" s="1" t="s">
        <v>39</v>
      </c>
      <c r="Z13" s="1" t="s">
        <v>39</v>
      </c>
      <c r="AA13" s="1" t="str">
        <f t="shared" si="9"/>
        <v>WO</v>
      </c>
      <c r="AB13" s="1" t="s">
        <v>39</v>
      </c>
      <c r="AC13" s="1" t="s">
        <v>39</v>
      </c>
      <c r="AD13" s="1" t="s">
        <v>39</v>
      </c>
      <c r="AE13" s="1" t="s">
        <v>39</v>
      </c>
      <c r="AF13" s="1" t="s">
        <v>39</v>
      </c>
      <c r="AG13" s="1" t="s">
        <v>39</v>
      </c>
      <c r="AH13" s="1" t="str">
        <f t="shared" si="9"/>
        <v>WO</v>
      </c>
      <c r="AI13" s="1" t="s">
        <v>39</v>
      </c>
      <c r="AJ13" s="1" t="s">
        <v>39</v>
      </c>
      <c r="AK13" s="1" t="s">
        <v>39</v>
      </c>
      <c r="AL13" s="1" t="s">
        <v>39</v>
      </c>
      <c r="AM13" s="1" t="s">
        <v>39</v>
      </c>
      <c r="AN13" s="1" t="s">
        <v>39</v>
      </c>
      <c r="AO13" s="1" t="str">
        <f t="shared" si="9"/>
        <v>WO</v>
      </c>
      <c r="AP13" s="16" t="s">
        <v>39</v>
      </c>
      <c r="AQ13" s="33"/>
      <c r="AR13" s="35"/>
      <c r="AS13" s="4">
        <v>6</v>
      </c>
      <c r="AT13" s="4">
        <v>1006</v>
      </c>
      <c r="AU13" s="4" t="str">
        <f t="shared" si="2"/>
        <v>November</v>
      </c>
      <c r="AV13" s="4" t="s">
        <v>8</v>
      </c>
      <c r="AW13" s="15">
        <f t="shared" si="3"/>
        <v>24</v>
      </c>
      <c r="AX13" s="1">
        <f t="shared" si="4"/>
        <v>0</v>
      </c>
      <c r="AY13" s="1">
        <f t="shared" si="5"/>
        <v>2</v>
      </c>
      <c r="AZ13" s="1">
        <f t="shared" si="6"/>
        <v>5</v>
      </c>
      <c r="BA13" s="25">
        <f t="shared" si="7"/>
        <v>30</v>
      </c>
      <c r="BB13" s="25">
        <f>Novreport[[#This Row],[Days]]-Novreport[[#This Row],[Absent]]</f>
        <v>30</v>
      </c>
      <c r="BC13" s="26">
        <v>15000</v>
      </c>
      <c r="BD13" s="26">
        <f>Novreport[[#This Row],[Salary]]/Novreport[[#This Row],[Days]]</f>
        <v>500</v>
      </c>
      <c r="BE13" s="26">
        <f>Novreport[[#This Row],[Per Day Salary]]*Novreport[[#This Row],[Absent]]</f>
        <v>0</v>
      </c>
      <c r="BF13" s="26">
        <f>Novreport[[#This Row],[Salary]]-Novreport[[#This Row],[Deduction]]</f>
        <v>15000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8"/>
        <v>5</v>
      </c>
      <c r="L14" s="1" t="s">
        <v>40</v>
      </c>
      <c r="M14" s="1" t="str">
        <f t="shared" si="9"/>
        <v>WO</v>
      </c>
      <c r="N14" s="1" t="s">
        <v>39</v>
      </c>
      <c r="O14" s="1" t="s">
        <v>40</v>
      </c>
      <c r="P14" s="1" t="s">
        <v>39</v>
      </c>
      <c r="Q14" s="1" t="s">
        <v>39</v>
      </c>
      <c r="R14" s="1" t="s">
        <v>39</v>
      </c>
      <c r="S14" s="1" t="s">
        <v>39</v>
      </c>
      <c r="T14" s="1" t="str">
        <f t="shared" si="9"/>
        <v>WO</v>
      </c>
      <c r="U14" s="1" t="s">
        <v>39</v>
      </c>
      <c r="V14" s="1" t="s">
        <v>39</v>
      </c>
      <c r="W14" s="1" t="s">
        <v>39</v>
      </c>
      <c r="X14" s="1" t="s">
        <v>39</v>
      </c>
      <c r="Y14" s="1" t="s">
        <v>39</v>
      </c>
      <c r="Z14" s="1" t="s">
        <v>39</v>
      </c>
      <c r="AA14" s="1" t="str">
        <f t="shared" si="9"/>
        <v>WO</v>
      </c>
      <c r="AB14" s="1" t="s">
        <v>39</v>
      </c>
      <c r="AC14" s="1" t="s">
        <v>39</v>
      </c>
      <c r="AD14" s="1" t="s">
        <v>39</v>
      </c>
      <c r="AE14" s="1" t="s">
        <v>39</v>
      </c>
      <c r="AF14" s="1" t="s">
        <v>39</v>
      </c>
      <c r="AG14" s="1" t="s">
        <v>39</v>
      </c>
      <c r="AH14" s="1" t="str">
        <f t="shared" si="9"/>
        <v>WO</v>
      </c>
      <c r="AI14" s="1" t="s">
        <v>39</v>
      </c>
      <c r="AJ14" s="1" t="s">
        <v>39</v>
      </c>
      <c r="AK14" s="1" t="s">
        <v>39</v>
      </c>
      <c r="AL14" s="1" t="s">
        <v>39</v>
      </c>
      <c r="AM14" s="1" t="s">
        <v>39</v>
      </c>
      <c r="AN14" s="1" t="s">
        <v>39</v>
      </c>
      <c r="AO14" s="1" t="str">
        <f t="shared" si="9"/>
        <v>WO</v>
      </c>
      <c r="AP14" s="16" t="s">
        <v>39</v>
      </c>
      <c r="AQ14" s="33"/>
      <c r="AR14" s="35"/>
      <c r="AS14" s="4">
        <v>7</v>
      </c>
      <c r="AT14" s="4">
        <v>1007</v>
      </c>
      <c r="AU14" s="4" t="str">
        <f t="shared" si="2"/>
        <v>November</v>
      </c>
      <c r="AV14" s="4" t="s">
        <v>9</v>
      </c>
      <c r="AW14" s="15">
        <f t="shared" si="3"/>
        <v>24</v>
      </c>
      <c r="AX14" s="1">
        <f t="shared" si="4"/>
        <v>0</v>
      </c>
      <c r="AY14" s="1">
        <f t="shared" si="5"/>
        <v>2</v>
      </c>
      <c r="AZ14" s="1">
        <f t="shared" si="6"/>
        <v>5</v>
      </c>
      <c r="BA14" s="25">
        <f t="shared" si="7"/>
        <v>30</v>
      </c>
      <c r="BB14" s="25">
        <f>Novreport[[#This Row],[Days]]-Novreport[[#This Row],[Absent]]</f>
        <v>30</v>
      </c>
      <c r="BC14" s="26">
        <v>62000</v>
      </c>
      <c r="BD14" s="26">
        <f>Novreport[[#This Row],[Salary]]/Novreport[[#This Row],[Days]]</f>
        <v>2066.6666666666665</v>
      </c>
      <c r="BE14" s="26">
        <f>Novreport[[#This Row],[Per Day Salary]]*Novreport[[#This Row],[Absent]]</f>
        <v>0</v>
      </c>
      <c r="BF14" s="26">
        <f>Novreport[[#This Row],[Salary]]-Novreport[[#This Row],[Deduction]]</f>
        <v>62000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8"/>
        <v>5</v>
      </c>
      <c r="L15" s="1" t="s">
        <v>40</v>
      </c>
      <c r="M15" s="1" t="str">
        <f t="shared" si="9"/>
        <v>WO</v>
      </c>
      <c r="N15" s="1" t="s">
        <v>39</v>
      </c>
      <c r="O15" s="1" t="s">
        <v>40</v>
      </c>
      <c r="P15" s="1" t="s">
        <v>39</v>
      </c>
      <c r="Q15" s="1" t="s">
        <v>39</v>
      </c>
      <c r="R15" s="1" t="s">
        <v>39</v>
      </c>
      <c r="S15" s="1" t="s">
        <v>39</v>
      </c>
      <c r="T15" s="1" t="str">
        <f t="shared" si="9"/>
        <v>WO</v>
      </c>
      <c r="U15" s="1" t="s">
        <v>39</v>
      </c>
      <c r="V15" s="1" t="s">
        <v>39</v>
      </c>
      <c r="W15" s="1" t="s">
        <v>39</v>
      </c>
      <c r="X15" s="1" t="s">
        <v>39</v>
      </c>
      <c r="Y15" s="1" t="s">
        <v>39</v>
      </c>
      <c r="Z15" s="1" t="s">
        <v>39</v>
      </c>
      <c r="AA15" s="1" t="str">
        <f t="shared" si="9"/>
        <v>WO</v>
      </c>
      <c r="AB15" s="1" t="s">
        <v>39</v>
      </c>
      <c r="AC15" s="1" t="s">
        <v>39</v>
      </c>
      <c r="AD15" s="1" t="s">
        <v>39</v>
      </c>
      <c r="AE15" s="1" t="s">
        <v>39</v>
      </c>
      <c r="AF15" s="1" t="s">
        <v>39</v>
      </c>
      <c r="AG15" s="1" t="s">
        <v>39</v>
      </c>
      <c r="AH15" s="1" t="str">
        <f t="shared" si="9"/>
        <v>WO</v>
      </c>
      <c r="AI15" s="1" t="s">
        <v>39</v>
      </c>
      <c r="AJ15" s="1" t="s">
        <v>39</v>
      </c>
      <c r="AK15" s="1" t="s">
        <v>39</v>
      </c>
      <c r="AL15" s="1" t="s">
        <v>39</v>
      </c>
      <c r="AM15" s="1" t="s">
        <v>39</v>
      </c>
      <c r="AN15" s="1" t="s">
        <v>39</v>
      </c>
      <c r="AO15" s="1" t="str">
        <f t="shared" si="9"/>
        <v>WO</v>
      </c>
      <c r="AP15" s="16" t="s">
        <v>39</v>
      </c>
      <c r="AQ15" s="33"/>
      <c r="AR15" s="35"/>
      <c r="AS15" s="4">
        <v>8</v>
      </c>
      <c r="AT15" s="4">
        <v>1008</v>
      </c>
      <c r="AU15" s="4" t="str">
        <f t="shared" si="2"/>
        <v>November</v>
      </c>
      <c r="AV15" s="4" t="s">
        <v>10</v>
      </c>
      <c r="AW15" s="15">
        <f t="shared" si="3"/>
        <v>23</v>
      </c>
      <c r="AX15" s="1">
        <f t="shared" si="4"/>
        <v>1</v>
      </c>
      <c r="AY15" s="1">
        <f t="shared" si="5"/>
        <v>2</v>
      </c>
      <c r="AZ15" s="1">
        <f t="shared" si="6"/>
        <v>5</v>
      </c>
      <c r="BA15" s="25">
        <f t="shared" si="7"/>
        <v>30</v>
      </c>
      <c r="BB15" s="25">
        <f>Novreport[[#This Row],[Days]]-Novreport[[#This Row],[Absent]]</f>
        <v>29</v>
      </c>
      <c r="BC15" s="26">
        <v>50000</v>
      </c>
      <c r="BD15" s="26">
        <f>Novreport[[#This Row],[Salary]]/Novreport[[#This Row],[Days]]</f>
        <v>1666.6666666666667</v>
      </c>
      <c r="BE15" s="26">
        <f>Novreport[[#This Row],[Per Day Salary]]*Novreport[[#This Row],[Absent]]</f>
        <v>1666.6666666666667</v>
      </c>
      <c r="BF15" s="26">
        <f>Novreport[[#This Row],[Salary]]-Novreport[[#This Row],[Deduction]]</f>
        <v>48333.333333333336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8"/>
        <v>5</v>
      </c>
      <c r="L16" s="1" t="s">
        <v>40</v>
      </c>
      <c r="M16" s="1" t="str">
        <f t="shared" si="9"/>
        <v>WO</v>
      </c>
      <c r="N16" s="1" t="s">
        <v>39</v>
      </c>
      <c r="O16" s="1" t="s">
        <v>40</v>
      </c>
      <c r="P16" s="1" t="s">
        <v>39</v>
      </c>
      <c r="Q16" s="1" t="s">
        <v>39</v>
      </c>
      <c r="R16" s="1" t="s">
        <v>39</v>
      </c>
      <c r="S16" s="1" t="s">
        <v>39</v>
      </c>
      <c r="T16" s="1" t="str">
        <f t="shared" si="9"/>
        <v>WO</v>
      </c>
      <c r="U16" s="1" t="s">
        <v>39</v>
      </c>
      <c r="V16" s="1" t="s">
        <v>39</v>
      </c>
      <c r="W16" s="1" t="s">
        <v>39</v>
      </c>
      <c r="X16" s="1" t="s">
        <v>39</v>
      </c>
      <c r="Y16" s="1" t="s">
        <v>39</v>
      </c>
      <c r="Z16" s="1" t="s">
        <v>39</v>
      </c>
      <c r="AA16" s="1" t="str">
        <f t="shared" si="9"/>
        <v>WO</v>
      </c>
      <c r="AB16" s="1" t="s">
        <v>39</v>
      </c>
      <c r="AC16" s="1" t="s">
        <v>39</v>
      </c>
      <c r="AD16" s="1" t="s">
        <v>39</v>
      </c>
      <c r="AE16" s="1" t="s">
        <v>39</v>
      </c>
      <c r="AF16" s="1" t="s">
        <v>39</v>
      </c>
      <c r="AG16" s="1" t="s">
        <v>39</v>
      </c>
      <c r="AH16" s="1" t="str">
        <f t="shared" si="9"/>
        <v>WO</v>
      </c>
      <c r="AI16" s="1" t="s">
        <v>39</v>
      </c>
      <c r="AJ16" s="1" t="s">
        <v>39</v>
      </c>
      <c r="AK16" s="1" t="s">
        <v>39</v>
      </c>
      <c r="AL16" s="1" t="s">
        <v>39</v>
      </c>
      <c r="AM16" s="1" t="s">
        <v>39</v>
      </c>
      <c r="AN16" s="1" t="s">
        <v>39</v>
      </c>
      <c r="AO16" s="1" t="str">
        <f t="shared" si="9"/>
        <v>WO</v>
      </c>
      <c r="AP16" s="16" t="s">
        <v>41</v>
      </c>
      <c r="AQ16" s="33"/>
      <c r="AR16" s="35"/>
      <c r="AS16" s="4">
        <v>9</v>
      </c>
      <c r="AT16" s="4">
        <v>1009</v>
      </c>
      <c r="AU16" s="4" t="str">
        <f t="shared" si="2"/>
        <v>November</v>
      </c>
      <c r="AV16" s="4" t="s">
        <v>11</v>
      </c>
      <c r="AW16" s="15">
        <f t="shared" si="3"/>
        <v>24</v>
      </c>
      <c r="AX16" s="1">
        <f t="shared" si="4"/>
        <v>0</v>
      </c>
      <c r="AY16" s="1">
        <f t="shared" si="5"/>
        <v>2</v>
      </c>
      <c r="AZ16" s="1">
        <f t="shared" si="6"/>
        <v>5</v>
      </c>
      <c r="BA16" s="25">
        <f t="shared" si="7"/>
        <v>30</v>
      </c>
      <c r="BB16" s="25">
        <f>Novreport[[#This Row],[Days]]-Novreport[[#This Row],[Absent]]</f>
        <v>30</v>
      </c>
      <c r="BC16" s="26">
        <v>25000</v>
      </c>
      <c r="BD16" s="26">
        <f>Novreport[[#This Row],[Salary]]/Novreport[[#This Row],[Days]]</f>
        <v>833.33333333333337</v>
      </c>
      <c r="BE16" s="26">
        <f>Novreport[[#This Row],[Per Day Salary]]*Novreport[[#This Row],[Absent]]</f>
        <v>0</v>
      </c>
      <c r="BF16" s="26">
        <f>Novreport[[#This Row],[Salary]]-Novreport[[#This Row],[Deduction]]</f>
        <v>25000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8"/>
        <v>5</v>
      </c>
      <c r="L17" s="1" t="s">
        <v>40</v>
      </c>
      <c r="M17" s="1" t="str">
        <f t="shared" si="9"/>
        <v>WO</v>
      </c>
      <c r="N17" s="1" t="s">
        <v>39</v>
      </c>
      <c r="O17" s="1" t="s">
        <v>40</v>
      </c>
      <c r="P17" s="1" t="s">
        <v>39</v>
      </c>
      <c r="Q17" s="1" t="s">
        <v>39</v>
      </c>
      <c r="R17" s="1" t="s">
        <v>39</v>
      </c>
      <c r="S17" s="1" t="s">
        <v>39</v>
      </c>
      <c r="T17" s="1" t="str">
        <f t="shared" si="9"/>
        <v>WO</v>
      </c>
      <c r="U17" s="1" t="s">
        <v>39</v>
      </c>
      <c r="V17" s="1" t="s">
        <v>39</v>
      </c>
      <c r="W17" s="1" t="s">
        <v>39</v>
      </c>
      <c r="X17" s="1" t="s">
        <v>39</v>
      </c>
      <c r="Y17" s="1" t="s">
        <v>39</v>
      </c>
      <c r="Z17" s="1" t="s">
        <v>39</v>
      </c>
      <c r="AA17" s="1" t="str">
        <f t="shared" si="9"/>
        <v>WO</v>
      </c>
      <c r="AB17" s="1" t="s">
        <v>39</v>
      </c>
      <c r="AC17" s="1" t="s">
        <v>39</v>
      </c>
      <c r="AD17" s="1" t="s">
        <v>39</v>
      </c>
      <c r="AE17" s="1" t="s">
        <v>39</v>
      </c>
      <c r="AF17" s="1" t="s">
        <v>39</v>
      </c>
      <c r="AG17" s="1" t="s">
        <v>39</v>
      </c>
      <c r="AH17" s="1" t="str">
        <f t="shared" ref="AH17:AO17" si="10">IF(AH$7 = "Sun","WO","")</f>
        <v>WO</v>
      </c>
      <c r="AI17" s="1" t="s">
        <v>39</v>
      </c>
      <c r="AJ17" s="1" t="s">
        <v>39</v>
      </c>
      <c r="AK17" s="1" t="s">
        <v>39</v>
      </c>
      <c r="AL17" s="1" t="s">
        <v>39</v>
      </c>
      <c r="AM17" s="1" t="s">
        <v>39</v>
      </c>
      <c r="AN17" s="1" t="s">
        <v>39</v>
      </c>
      <c r="AO17" s="1" t="str">
        <f t="shared" si="10"/>
        <v>WO</v>
      </c>
      <c r="AP17" s="16" t="s">
        <v>39</v>
      </c>
      <c r="AQ17" s="33"/>
      <c r="AR17" s="35"/>
      <c r="AS17" s="4">
        <v>10</v>
      </c>
      <c r="AT17" s="4">
        <v>1010</v>
      </c>
      <c r="AU17" s="4" t="str">
        <f t="shared" si="2"/>
        <v>November</v>
      </c>
      <c r="AV17" s="4" t="s">
        <v>12</v>
      </c>
      <c r="AW17" s="15">
        <f t="shared" si="3"/>
        <v>23</v>
      </c>
      <c r="AX17" s="1">
        <f t="shared" si="4"/>
        <v>1</v>
      </c>
      <c r="AY17" s="1">
        <f t="shared" si="5"/>
        <v>2</v>
      </c>
      <c r="AZ17" s="1">
        <f t="shared" si="6"/>
        <v>5</v>
      </c>
      <c r="BA17" s="25">
        <f t="shared" si="7"/>
        <v>30</v>
      </c>
      <c r="BB17" s="25">
        <f>Novreport[[#This Row],[Days]]-Novreport[[#This Row],[Absent]]</f>
        <v>29</v>
      </c>
      <c r="BC17" s="26">
        <v>45000</v>
      </c>
      <c r="BD17" s="26">
        <f>Novreport[[#This Row],[Salary]]/Novreport[[#This Row],[Days]]</f>
        <v>1500</v>
      </c>
      <c r="BE17" s="26">
        <f>Novreport[[#This Row],[Per Day Salary]]*Novreport[[#This Row],[Absent]]</f>
        <v>1500</v>
      </c>
      <c r="BF17" s="26">
        <f>Novreport[[#This Row],[Salary]]-Novreport[[#This Row],[Deduction]]</f>
        <v>43500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8"/>
        <v>5</v>
      </c>
      <c r="L18" s="1" t="s">
        <v>40</v>
      </c>
      <c r="M18" s="1" t="str">
        <f t="shared" ref="M18:AA28" si="11">IF(M$7 = "Sun","WO","")</f>
        <v>WO</v>
      </c>
      <c r="N18" s="1" t="s">
        <v>39</v>
      </c>
      <c r="O18" s="1" t="s">
        <v>40</v>
      </c>
      <c r="P18" s="1" t="s">
        <v>39</v>
      </c>
      <c r="Q18" s="1" t="s">
        <v>39</v>
      </c>
      <c r="R18" s="1" t="s">
        <v>39</v>
      </c>
      <c r="S18" s="1" t="s">
        <v>39</v>
      </c>
      <c r="T18" s="1" t="str">
        <f t="shared" si="11"/>
        <v>WO</v>
      </c>
      <c r="U18" s="1" t="s">
        <v>39</v>
      </c>
      <c r="V18" s="1" t="s">
        <v>39</v>
      </c>
      <c r="W18" s="1" t="s">
        <v>39</v>
      </c>
      <c r="X18" s="1" t="s">
        <v>39</v>
      </c>
      <c r="Y18" s="1" t="s">
        <v>39</v>
      </c>
      <c r="Z18" s="1" t="s">
        <v>39</v>
      </c>
      <c r="AA18" s="1" t="str">
        <f t="shared" si="11"/>
        <v>WO</v>
      </c>
      <c r="AB18" s="1" t="s">
        <v>39</v>
      </c>
      <c r="AC18" s="1" t="s">
        <v>39</v>
      </c>
      <c r="AD18" s="1" t="s">
        <v>39</v>
      </c>
      <c r="AE18" s="1" t="s">
        <v>39</v>
      </c>
      <c r="AF18" s="1" t="s">
        <v>39</v>
      </c>
      <c r="AG18" s="1" t="s">
        <v>39</v>
      </c>
      <c r="AH18" s="1" t="str">
        <f t="shared" ref="AH18:AO28" si="12">IF(AH$7 = "Sun","WO","")</f>
        <v>WO</v>
      </c>
      <c r="AI18" s="1" t="s">
        <v>39</v>
      </c>
      <c r="AJ18" s="1" t="s">
        <v>39</v>
      </c>
      <c r="AK18" s="1" t="s">
        <v>41</v>
      </c>
      <c r="AL18" s="1" t="s">
        <v>39</v>
      </c>
      <c r="AM18" s="1" t="s">
        <v>39</v>
      </c>
      <c r="AN18" s="1" t="s">
        <v>39</v>
      </c>
      <c r="AO18" s="1" t="str">
        <f t="shared" si="12"/>
        <v>WO</v>
      </c>
      <c r="AP18" s="16" t="s">
        <v>39</v>
      </c>
      <c r="AQ18" s="33"/>
      <c r="AR18" s="35"/>
      <c r="AS18" s="4">
        <v>11</v>
      </c>
      <c r="AT18" s="4">
        <v>1011</v>
      </c>
      <c r="AU18" s="4" t="str">
        <f t="shared" si="2"/>
        <v>November</v>
      </c>
      <c r="AV18" s="4" t="s">
        <v>13</v>
      </c>
      <c r="AW18" s="15">
        <f t="shared" si="3"/>
        <v>24</v>
      </c>
      <c r="AX18" s="1">
        <f t="shared" si="4"/>
        <v>0</v>
      </c>
      <c r="AY18" s="1">
        <f t="shared" si="5"/>
        <v>2</v>
      </c>
      <c r="AZ18" s="1">
        <f t="shared" si="6"/>
        <v>5</v>
      </c>
      <c r="BA18" s="25">
        <f t="shared" si="7"/>
        <v>30</v>
      </c>
      <c r="BB18" s="25">
        <f>Novreport[[#This Row],[Days]]-Novreport[[#This Row],[Absent]]</f>
        <v>30</v>
      </c>
      <c r="BC18" s="26">
        <v>48000</v>
      </c>
      <c r="BD18" s="26">
        <f>Novreport[[#This Row],[Salary]]/Novreport[[#This Row],[Days]]</f>
        <v>1600</v>
      </c>
      <c r="BE18" s="26">
        <f>Novreport[[#This Row],[Per Day Salary]]*Novreport[[#This Row],[Absent]]</f>
        <v>0</v>
      </c>
      <c r="BF18" s="26">
        <f>Novreport[[#This Row],[Salary]]-Novreport[[#This Row],[Deduction]]</f>
        <v>48000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8"/>
        <v>5</v>
      </c>
      <c r="L19" s="1" t="s">
        <v>40</v>
      </c>
      <c r="M19" s="1" t="str">
        <f t="shared" si="11"/>
        <v>WO</v>
      </c>
      <c r="N19" s="1" t="s">
        <v>39</v>
      </c>
      <c r="O19" s="1" t="s">
        <v>40</v>
      </c>
      <c r="P19" s="1" t="s">
        <v>39</v>
      </c>
      <c r="Q19" s="1" t="s">
        <v>39</v>
      </c>
      <c r="R19" s="1" t="s">
        <v>39</v>
      </c>
      <c r="S19" s="1" t="s">
        <v>39</v>
      </c>
      <c r="T19" s="1" t="str">
        <f t="shared" si="11"/>
        <v>WO</v>
      </c>
      <c r="U19" s="1" t="s">
        <v>39</v>
      </c>
      <c r="V19" s="1" t="s">
        <v>39</v>
      </c>
      <c r="W19" s="1" t="s">
        <v>39</v>
      </c>
      <c r="X19" s="1" t="s">
        <v>39</v>
      </c>
      <c r="Y19" s="1" t="s">
        <v>39</v>
      </c>
      <c r="Z19" s="1" t="s">
        <v>39</v>
      </c>
      <c r="AA19" s="1" t="str">
        <f t="shared" si="11"/>
        <v>WO</v>
      </c>
      <c r="AB19" s="1" t="s">
        <v>39</v>
      </c>
      <c r="AC19" s="1" t="s">
        <v>39</v>
      </c>
      <c r="AD19" s="1" t="s">
        <v>39</v>
      </c>
      <c r="AE19" s="1" t="s">
        <v>39</v>
      </c>
      <c r="AF19" s="1" t="s">
        <v>39</v>
      </c>
      <c r="AG19" s="1" t="s">
        <v>39</v>
      </c>
      <c r="AH19" s="1" t="str">
        <f t="shared" si="12"/>
        <v>WO</v>
      </c>
      <c r="AI19" s="1" t="s">
        <v>39</v>
      </c>
      <c r="AJ19" s="1" t="s">
        <v>39</v>
      </c>
      <c r="AK19" s="1" t="s">
        <v>39</v>
      </c>
      <c r="AL19" s="1" t="s">
        <v>39</v>
      </c>
      <c r="AM19" s="1" t="s">
        <v>39</v>
      </c>
      <c r="AN19" s="1" t="s">
        <v>39</v>
      </c>
      <c r="AO19" s="1" t="str">
        <f t="shared" si="12"/>
        <v>WO</v>
      </c>
      <c r="AP19" s="16" t="s">
        <v>39</v>
      </c>
      <c r="AQ19" s="33"/>
      <c r="AR19" s="35"/>
      <c r="AS19" s="4">
        <v>12</v>
      </c>
      <c r="AT19" s="4">
        <v>1012</v>
      </c>
      <c r="AU19" s="4" t="str">
        <f t="shared" si="2"/>
        <v>November</v>
      </c>
      <c r="AV19" s="4" t="s">
        <v>14</v>
      </c>
      <c r="AW19" s="15">
        <f t="shared" si="3"/>
        <v>24</v>
      </c>
      <c r="AX19" s="1">
        <f t="shared" si="4"/>
        <v>0</v>
      </c>
      <c r="AY19" s="1">
        <f t="shared" si="5"/>
        <v>2</v>
      </c>
      <c r="AZ19" s="1">
        <f t="shared" si="6"/>
        <v>5</v>
      </c>
      <c r="BA19" s="25">
        <f t="shared" si="7"/>
        <v>30</v>
      </c>
      <c r="BB19" s="25">
        <f>Novreport[[#This Row],[Days]]-Novreport[[#This Row],[Absent]]</f>
        <v>30</v>
      </c>
      <c r="BC19" s="26">
        <v>52000</v>
      </c>
      <c r="BD19" s="26">
        <f>Novreport[[#This Row],[Salary]]/Novreport[[#This Row],[Days]]</f>
        <v>1733.3333333333333</v>
      </c>
      <c r="BE19" s="26">
        <f>Novreport[[#This Row],[Per Day Salary]]*Novreport[[#This Row],[Absent]]</f>
        <v>0</v>
      </c>
      <c r="BF19" s="26">
        <f>Novreport[[#This Row],[Salary]]-Novreport[[#This Row],[Deduction]]</f>
        <v>52000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8"/>
        <v>5</v>
      </c>
      <c r="L20" s="1" t="s">
        <v>40</v>
      </c>
      <c r="M20" s="1" t="str">
        <f t="shared" si="11"/>
        <v>WO</v>
      </c>
      <c r="N20" s="1" t="s">
        <v>39</v>
      </c>
      <c r="O20" s="1" t="s">
        <v>40</v>
      </c>
      <c r="P20" s="1" t="s">
        <v>39</v>
      </c>
      <c r="Q20" s="1" t="s">
        <v>39</v>
      </c>
      <c r="R20" s="1" t="s">
        <v>39</v>
      </c>
      <c r="S20" s="1" t="s">
        <v>39</v>
      </c>
      <c r="T20" s="1" t="str">
        <f t="shared" si="11"/>
        <v>WO</v>
      </c>
      <c r="U20" s="1" t="s">
        <v>39</v>
      </c>
      <c r="V20" s="1" t="s">
        <v>39</v>
      </c>
      <c r="W20" s="1" t="s">
        <v>39</v>
      </c>
      <c r="X20" s="1" t="s">
        <v>39</v>
      </c>
      <c r="Y20" s="1" t="s">
        <v>39</v>
      </c>
      <c r="Z20" s="1" t="s">
        <v>39</v>
      </c>
      <c r="AA20" s="1" t="str">
        <f t="shared" si="11"/>
        <v>WO</v>
      </c>
      <c r="AB20" s="1" t="s">
        <v>39</v>
      </c>
      <c r="AC20" s="1" t="s">
        <v>39</v>
      </c>
      <c r="AD20" s="1" t="s">
        <v>39</v>
      </c>
      <c r="AE20" s="1" t="s">
        <v>39</v>
      </c>
      <c r="AF20" s="1" t="s">
        <v>39</v>
      </c>
      <c r="AG20" s="1" t="s">
        <v>39</v>
      </c>
      <c r="AH20" s="1" t="str">
        <f t="shared" si="12"/>
        <v>WO</v>
      </c>
      <c r="AI20" s="1" t="s">
        <v>39</v>
      </c>
      <c r="AJ20" s="1" t="s">
        <v>39</v>
      </c>
      <c r="AK20" s="1" t="s">
        <v>39</v>
      </c>
      <c r="AL20" s="1" t="s">
        <v>39</v>
      </c>
      <c r="AM20" s="1" t="s">
        <v>39</v>
      </c>
      <c r="AN20" s="1" t="s">
        <v>39</v>
      </c>
      <c r="AO20" s="1" t="str">
        <f t="shared" si="12"/>
        <v>WO</v>
      </c>
      <c r="AP20" s="16" t="s">
        <v>39</v>
      </c>
      <c r="AQ20" s="33"/>
      <c r="AR20" s="35"/>
      <c r="AS20" s="4">
        <v>13</v>
      </c>
      <c r="AT20" s="4">
        <v>1013</v>
      </c>
      <c r="AU20" s="4" t="str">
        <f t="shared" si="2"/>
        <v>November</v>
      </c>
      <c r="AV20" s="4" t="s">
        <v>15</v>
      </c>
      <c r="AW20" s="15">
        <f t="shared" si="3"/>
        <v>24</v>
      </c>
      <c r="AX20" s="1">
        <f t="shared" si="4"/>
        <v>0</v>
      </c>
      <c r="AY20" s="1">
        <f t="shared" si="5"/>
        <v>2</v>
      </c>
      <c r="AZ20" s="1">
        <f t="shared" si="6"/>
        <v>5</v>
      </c>
      <c r="BA20" s="25">
        <f t="shared" si="7"/>
        <v>30</v>
      </c>
      <c r="BB20" s="25">
        <f>Novreport[[#This Row],[Days]]-Novreport[[#This Row],[Absent]]</f>
        <v>30</v>
      </c>
      <c r="BC20" s="26">
        <v>42000</v>
      </c>
      <c r="BD20" s="26">
        <f>Novreport[[#This Row],[Salary]]/Novreport[[#This Row],[Days]]</f>
        <v>1400</v>
      </c>
      <c r="BE20" s="26">
        <f>Novreport[[#This Row],[Per Day Salary]]*Novreport[[#This Row],[Absent]]</f>
        <v>0</v>
      </c>
      <c r="BF20" s="26">
        <f>Novreport[[#This Row],[Salary]]-Novreport[[#This Row],[Deduction]]</f>
        <v>42000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8"/>
        <v>5</v>
      </c>
      <c r="L21" s="1" t="s">
        <v>40</v>
      </c>
      <c r="M21" s="1" t="str">
        <f t="shared" si="11"/>
        <v>WO</v>
      </c>
      <c r="N21" s="1" t="s">
        <v>39</v>
      </c>
      <c r="O21" s="1" t="s">
        <v>40</v>
      </c>
      <c r="P21" s="1" t="s">
        <v>39</v>
      </c>
      <c r="Q21" s="1" t="s">
        <v>39</v>
      </c>
      <c r="R21" s="1" t="s">
        <v>39</v>
      </c>
      <c r="S21" s="1" t="s">
        <v>39</v>
      </c>
      <c r="T21" s="1" t="str">
        <f t="shared" si="11"/>
        <v>WO</v>
      </c>
      <c r="U21" s="1" t="s">
        <v>39</v>
      </c>
      <c r="V21" s="1" t="s">
        <v>39</v>
      </c>
      <c r="W21" s="1" t="s">
        <v>39</v>
      </c>
      <c r="X21" s="1" t="s">
        <v>39</v>
      </c>
      <c r="Y21" s="1" t="s">
        <v>39</v>
      </c>
      <c r="Z21" s="1" t="s">
        <v>39</v>
      </c>
      <c r="AA21" s="1" t="str">
        <f t="shared" si="11"/>
        <v>WO</v>
      </c>
      <c r="AB21" s="1" t="s">
        <v>39</v>
      </c>
      <c r="AC21" s="1" t="s">
        <v>39</v>
      </c>
      <c r="AD21" s="1" t="s">
        <v>39</v>
      </c>
      <c r="AE21" s="1" t="s">
        <v>39</v>
      </c>
      <c r="AF21" s="1" t="s">
        <v>39</v>
      </c>
      <c r="AG21" s="1" t="s">
        <v>39</v>
      </c>
      <c r="AH21" s="1" t="str">
        <f t="shared" si="12"/>
        <v>WO</v>
      </c>
      <c r="AI21" s="1" t="s">
        <v>39</v>
      </c>
      <c r="AJ21" s="1" t="s">
        <v>39</v>
      </c>
      <c r="AK21" s="1" t="s">
        <v>39</v>
      </c>
      <c r="AL21" s="1" t="s">
        <v>39</v>
      </c>
      <c r="AM21" s="1" t="s">
        <v>39</v>
      </c>
      <c r="AN21" s="1" t="s">
        <v>39</v>
      </c>
      <c r="AO21" s="1" t="str">
        <f t="shared" si="12"/>
        <v>WO</v>
      </c>
      <c r="AP21" s="16" t="s">
        <v>39</v>
      </c>
      <c r="AQ21" s="33"/>
      <c r="AR21" s="35"/>
      <c r="AS21" s="4">
        <v>14</v>
      </c>
      <c r="AT21" s="4">
        <v>1014</v>
      </c>
      <c r="AU21" s="4" t="str">
        <f t="shared" si="2"/>
        <v>November</v>
      </c>
      <c r="AV21" s="4" t="s">
        <v>16</v>
      </c>
      <c r="AW21" s="15">
        <f t="shared" si="3"/>
        <v>23</v>
      </c>
      <c r="AX21" s="1">
        <f t="shared" si="4"/>
        <v>1</v>
      </c>
      <c r="AY21" s="1">
        <f t="shared" si="5"/>
        <v>2</v>
      </c>
      <c r="AZ21" s="1">
        <f t="shared" si="6"/>
        <v>5</v>
      </c>
      <c r="BA21" s="25">
        <f t="shared" si="7"/>
        <v>30</v>
      </c>
      <c r="BB21" s="25">
        <f>Novreport[[#This Row],[Days]]-Novreport[[#This Row],[Absent]]</f>
        <v>29</v>
      </c>
      <c r="BC21" s="26">
        <v>15000</v>
      </c>
      <c r="BD21" s="26">
        <f>Novreport[[#This Row],[Salary]]/Novreport[[#This Row],[Days]]</f>
        <v>500</v>
      </c>
      <c r="BE21" s="26">
        <f>Novreport[[#This Row],[Per Day Salary]]*Novreport[[#This Row],[Absent]]</f>
        <v>500</v>
      </c>
      <c r="BF21" s="26">
        <f>Novreport[[#This Row],[Salary]]-Novreport[[#This Row],[Deduction]]</f>
        <v>14500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8"/>
        <v>5</v>
      </c>
      <c r="L22" s="1" t="s">
        <v>40</v>
      </c>
      <c r="M22" s="1" t="str">
        <f t="shared" si="11"/>
        <v>WO</v>
      </c>
      <c r="N22" s="1" t="s">
        <v>39</v>
      </c>
      <c r="O22" s="1" t="s">
        <v>40</v>
      </c>
      <c r="P22" s="1" t="s">
        <v>41</v>
      </c>
      <c r="Q22" s="1" t="s">
        <v>39</v>
      </c>
      <c r="R22" s="1" t="s">
        <v>39</v>
      </c>
      <c r="S22" s="1" t="s">
        <v>39</v>
      </c>
      <c r="T22" s="1" t="str">
        <f t="shared" si="11"/>
        <v>WO</v>
      </c>
      <c r="U22" s="1" t="s">
        <v>39</v>
      </c>
      <c r="V22" s="1" t="s">
        <v>39</v>
      </c>
      <c r="W22" s="1" t="s">
        <v>39</v>
      </c>
      <c r="X22" s="1" t="s">
        <v>39</v>
      </c>
      <c r="Y22" s="1" t="s">
        <v>39</v>
      </c>
      <c r="Z22" s="1" t="s">
        <v>39</v>
      </c>
      <c r="AA22" s="1" t="str">
        <f t="shared" si="11"/>
        <v>WO</v>
      </c>
      <c r="AB22" s="1" t="s">
        <v>39</v>
      </c>
      <c r="AC22" s="1" t="s">
        <v>39</v>
      </c>
      <c r="AD22" s="1" t="s">
        <v>39</v>
      </c>
      <c r="AE22" s="1" t="s">
        <v>39</v>
      </c>
      <c r="AF22" s="1" t="s">
        <v>39</v>
      </c>
      <c r="AG22" s="1" t="s">
        <v>39</v>
      </c>
      <c r="AH22" s="1" t="str">
        <f t="shared" si="12"/>
        <v>WO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">
        <v>39</v>
      </c>
      <c r="AN22" s="1" t="s">
        <v>39</v>
      </c>
      <c r="AO22" s="1" t="str">
        <f t="shared" si="12"/>
        <v>WO</v>
      </c>
      <c r="AP22" s="16" t="s">
        <v>39</v>
      </c>
      <c r="AQ22" s="33"/>
      <c r="AR22" s="35"/>
      <c r="AS22" s="4">
        <v>15</v>
      </c>
      <c r="AT22" s="4">
        <v>1015</v>
      </c>
      <c r="AU22" s="4" t="str">
        <f t="shared" si="2"/>
        <v>November</v>
      </c>
      <c r="AV22" s="4" t="s">
        <v>17</v>
      </c>
      <c r="AW22" s="15">
        <f t="shared" si="3"/>
        <v>23</v>
      </c>
      <c r="AX22" s="1">
        <f t="shared" si="4"/>
        <v>1</v>
      </c>
      <c r="AY22" s="1">
        <f t="shared" si="5"/>
        <v>2</v>
      </c>
      <c r="AZ22" s="1">
        <f t="shared" si="6"/>
        <v>5</v>
      </c>
      <c r="BA22" s="25">
        <f t="shared" si="7"/>
        <v>30</v>
      </c>
      <c r="BB22" s="25">
        <f>Novreport[[#This Row],[Days]]-Novreport[[#This Row],[Absent]]</f>
        <v>29</v>
      </c>
      <c r="BC22" s="26">
        <v>46000</v>
      </c>
      <c r="BD22" s="26">
        <f>Novreport[[#This Row],[Salary]]/Novreport[[#This Row],[Days]]</f>
        <v>1533.3333333333333</v>
      </c>
      <c r="BE22" s="26">
        <f>Novreport[[#This Row],[Per Day Salary]]*Novreport[[#This Row],[Absent]]</f>
        <v>1533.3333333333333</v>
      </c>
      <c r="BF22" s="26">
        <f>Novreport[[#This Row],[Salary]]-Novreport[[#This Row],[Deduction]]</f>
        <v>44466.666666666664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8"/>
        <v>5</v>
      </c>
      <c r="L23" s="1" t="s">
        <v>40</v>
      </c>
      <c r="M23" s="1" t="str">
        <f t="shared" si="11"/>
        <v>WO</v>
      </c>
      <c r="N23" s="1" t="s">
        <v>39</v>
      </c>
      <c r="O23" s="1" t="s">
        <v>40</v>
      </c>
      <c r="P23" s="1" t="s">
        <v>39</v>
      </c>
      <c r="Q23" s="1" t="s">
        <v>39</v>
      </c>
      <c r="R23" s="1" t="s">
        <v>39</v>
      </c>
      <c r="S23" s="1" t="s">
        <v>39</v>
      </c>
      <c r="T23" s="1" t="str">
        <f t="shared" si="11"/>
        <v>WO</v>
      </c>
      <c r="U23" s="1" t="s">
        <v>39</v>
      </c>
      <c r="V23" s="1" t="s">
        <v>39</v>
      </c>
      <c r="W23" s="1" t="s">
        <v>41</v>
      </c>
      <c r="X23" s="1" t="s">
        <v>39</v>
      </c>
      <c r="Y23" s="1" t="s">
        <v>39</v>
      </c>
      <c r="Z23" s="1" t="s">
        <v>39</v>
      </c>
      <c r="AA23" s="1" t="str">
        <f t="shared" si="11"/>
        <v>WO</v>
      </c>
      <c r="AB23" s="1" t="s">
        <v>39</v>
      </c>
      <c r="AC23" s="1" t="s">
        <v>39</v>
      </c>
      <c r="AD23" s="1" t="s">
        <v>39</v>
      </c>
      <c r="AE23" s="1" t="s">
        <v>39</v>
      </c>
      <c r="AF23" s="1" t="s">
        <v>39</v>
      </c>
      <c r="AG23" s="1" t="s">
        <v>39</v>
      </c>
      <c r="AH23" s="1" t="str">
        <f t="shared" si="12"/>
        <v>WO</v>
      </c>
      <c r="AI23" s="1" t="s">
        <v>39</v>
      </c>
      <c r="AJ23" s="1" t="s">
        <v>39</v>
      </c>
      <c r="AK23" s="1" t="s">
        <v>39</v>
      </c>
      <c r="AL23" s="1" t="s">
        <v>39</v>
      </c>
      <c r="AM23" s="1" t="s">
        <v>39</v>
      </c>
      <c r="AN23" s="1" t="s">
        <v>39</v>
      </c>
      <c r="AO23" s="1" t="str">
        <f t="shared" si="12"/>
        <v>WO</v>
      </c>
      <c r="AP23" s="16" t="s">
        <v>39</v>
      </c>
      <c r="AQ23" s="33"/>
      <c r="AR23" s="35"/>
      <c r="AS23" s="4">
        <v>16</v>
      </c>
      <c r="AT23" s="4">
        <v>1016</v>
      </c>
      <c r="AU23" s="4" t="str">
        <f t="shared" si="2"/>
        <v>November</v>
      </c>
      <c r="AV23" s="4" t="s">
        <v>18</v>
      </c>
      <c r="AW23" s="15">
        <f t="shared" si="3"/>
        <v>24</v>
      </c>
      <c r="AX23" s="1">
        <f t="shared" si="4"/>
        <v>0</v>
      </c>
      <c r="AY23" s="1">
        <f t="shared" si="5"/>
        <v>2</v>
      </c>
      <c r="AZ23" s="1">
        <f t="shared" si="6"/>
        <v>5</v>
      </c>
      <c r="BA23" s="25">
        <f t="shared" si="7"/>
        <v>30</v>
      </c>
      <c r="BB23" s="25">
        <f>Novreport[[#This Row],[Days]]-Novreport[[#This Row],[Absent]]</f>
        <v>30</v>
      </c>
      <c r="BC23" s="26">
        <v>52000</v>
      </c>
      <c r="BD23" s="26">
        <f>Novreport[[#This Row],[Salary]]/Novreport[[#This Row],[Days]]</f>
        <v>1733.3333333333333</v>
      </c>
      <c r="BE23" s="26">
        <f>Novreport[[#This Row],[Per Day Salary]]*Novreport[[#This Row],[Absent]]</f>
        <v>0</v>
      </c>
      <c r="BF23" s="26">
        <f>Novreport[[#This Row],[Salary]]-Novreport[[#This Row],[Deduction]]</f>
        <v>52000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8"/>
        <v>5</v>
      </c>
      <c r="L24" s="1" t="s">
        <v>40</v>
      </c>
      <c r="M24" s="1" t="str">
        <f t="shared" si="11"/>
        <v>WO</v>
      </c>
      <c r="N24" s="1" t="s">
        <v>39</v>
      </c>
      <c r="O24" s="1" t="s">
        <v>40</v>
      </c>
      <c r="P24" s="1" t="s">
        <v>39</v>
      </c>
      <c r="Q24" s="1" t="s">
        <v>39</v>
      </c>
      <c r="R24" s="1" t="s">
        <v>39</v>
      </c>
      <c r="S24" s="1" t="s">
        <v>39</v>
      </c>
      <c r="T24" s="1" t="str">
        <f t="shared" si="11"/>
        <v>WO</v>
      </c>
      <c r="U24" s="1" t="s">
        <v>39</v>
      </c>
      <c r="V24" s="1" t="s">
        <v>39</v>
      </c>
      <c r="W24" s="1" t="s">
        <v>39</v>
      </c>
      <c r="X24" s="1" t="s">
        <v>39</v>
      </c>
      <c r="Y24" s="1" t="s">
        <v>39</v>
      </c>
      <c r="Z24" s="1" t="s">
        <v>39</v>
      </c>
      <c r="AA24" s="1" t="str">
        <f t="shared" si="11"/>
        <v>WO</v>
      </c>
      <c r="AB24" s="1" t="s">
        <v>39</v>
      </c>
      <c r="AC24" s="1" t="s">
        <v>39</v>
      </c>
      <c r="AD24" s="1" t="s">
        <v>39</v>
      </c>
      <c r="AE24" s="1" t="s">
        <v>39</v>
      </c>
      <c r="AF24" s="1" t="s">
        <v>39</v>
      </c>
      <c r="AG24" s="1" t="s">
        <v>39</v>
      </c>
      <c r="AH24" s="1" t="str">
        <f t="shared" si="12"/>
        <v>WO</v>
      </c>
      <c r="AI24" s="1" t="s">
        <v>39</v>
      </c>
      <c r="AJ24" s="1" t="s">
        <v>39</v>
      </c>
      <c r="AK24" s="1" t="s">
        <v>39</v>
      </c>
      <c r="AL24" s="1" t="s">
        <v>39</v>
      </c>
      <c r="AM24" s="1" t="s">
        <v>39</v>
      </c>
      <c r="AN24" s="1" t="s">
        <v>39</v>
      </c>
      <c r="AO24" s="1" t="str">
        <f t="shared" si="12"/>
        <v>WO</v>
      </c>
      <c r="AP24" s="16" t="s">
        <v>39</v>
      </c>
      <c r="AQ24" s="33"/>
      <c r="AR24" s="35"/>
      <c r="AS24" s="4">
        <v>17</v>
      </c>
      <c r="AT24" s="4">
        <v>1017</v>
      </c>
      <c r="AU24" s="4" t="str">
        <f t="shared" si="2"/>
        <v>November</v>
      </c>
      <c r="AV24" s="4" t="s">
        <v>19</v>
      </c>
      <c r="AW24" s="15">
        <f t="shared" si="3"/>
        <v>24</v>
      </c>
      <c r="AX24" s="1">
        <f t="shared" si="4"/>
        <v>0</v>
      </c>
      <c r="AY24" s="1">
        <f t="shared" si="5"/>
        <v>2</v>
      </c>
      <c r="AZ24" s="1">
        <f t="shared" si="6"/>
        <v>5</v>
      </c>
      <c r="BA24" s="25">
        <f t="shared" si="7"/>
        <v>30</v>
      </c>
      <c r="BB24" s="25">
        <f>Novreport[[#This Row],[Days]]-Novreport[[#This Row],[Absent]]</f>
        <v>30</v>
      </c>
      <c r="BC24" s="26">
        <v>42000</v>
      </c>
      <c r="BD24" s="26">
        <f>Novreport[[#This Row],[Salary]]/Novreport[[#This Row],[Days]]</f>
        <v>1400</v>
      </c>
      <c r="BE24" s="26">
        <f>Novreport[[#This Row],[Per Day Salary]]*Novreport[[#This Row],[Absent]]</f>
        <v>0</v>
      </c>
      <c r="BF24" s="26">
        <f>Novreport[[#This Row],[Salary]]-Novreport[[#This Row],[Deduction]]</f>
        <v>42000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8"/>
        <v>5</v>
      </c>
      <c r="L25" s="1" t="s">
        <v>40</v>
      </c>
      <c r="M25" s="1" t="str">
        <f t="shared" si="11"/>
        <v>WO</v>
      </c>
      <c r="N25" s="1" t="s">
        <v>39</v>
      </c>
      <c r="O25" s="1" t="s">
        <v>40</v>
      </c>
      <c r="P25" s="1" t="s">
        <v>39</v>
      </c>
      <c r="Q25" s="1" t="s">
        <v>39</v>
      </c>
      <c r="R25" s="1" t="s">
        <v>39</v>
      </c>
      <c r="S25" s="1" t="s">
        <v>39</v>
      </c>
      <c r="T25" s="1" t="str">
        <f t="shared" si="11"/>
        <v>WO</v>
      </c>
      <c r="U25" s="1" t="s">
        <v>39</v>
      </c>
      <c r="V25" s="1" t="s">
        <v>39</v>
      </c>
      <c r="W25" s="1" t="s">
        <v>39</v>
      </c>
      <c r="X25" s="1" t="s">
        <v>39</v>
      </c>
      <c r="Y25" s="1" t="s">
        <v>39</v>
      </c>
      <c r="Z25" s="1" t="s">
        <v>39</v>
      </c>
      <c r="AA25" s="1" t="str">
        <f t="shared" si="11"/>
        <v>WO</v>
      </c>
      <c r="AB25" s="1" t="s">
        <v>39</v>
      </c>
      <c r="AC25" s="1" t="s">
        <v>39</v>
      </c>
      <c r="AD25" s="1" t="s">
        <v>39</v>
      </c>
      <c r="AE25" s="1" t="s">
        <v>39</v>
      </c>
      <c r="AF25" s="1" t="s">
        <v>39</v>
      </c>
      <c r="AG25" s="1" t="s">
        <v>39</v>
      </c>
      <c r="AH25" s="1" t="str">
        <f t="shared" si="12"/>
        <v>WO</v>
      </c>
      <c r="AI25" s="1" t="s">
        <v>39</v>
      </c>
      <c r="AJ25" s="1" t="s">
        <v>39</v>
      </c>
      <c r="AK25" s="1" t="s">
        <v>39</v>
      </c>
      <c r="AL25" s="1" t="s">
        <v>39</v>
      </c>
      <c r="AM25" s="1" t="s">
        <v>39</v>
      </c>
      <c r="AN25" s="1" t="s">
        <v>39</v>
      </c>
      <c r="AO25" s="1" t="str">
        <f t="shared" si="12"/>
        <v>WO</v>
      </c>
      <c r="AP25" s="16" t="s">
        <v>39</v>
      </c>
      <c r="AQ25" s="33"/>
      <c r="AR25" s="35"/>
      <c r="AS25" s="4">
        <v>18</v>
      </c>
      <c r="AT25" s="4">
        <v>1018</v>
      </c>
      <c r="AU25" s="4" t="str">
        <f t="shared" si="2"/>
        <v>November</v>
      </c>
      <c r="AV25" s="4" t="s">
        <v>20</v>
      </c>
      <c r="AW25" s="15">
        <f t="shared" si="3"/>
        <v>24</v>
      </c>
      <c r="AX25" s="1">
        <f t="shared" si="4"/>
        <v>0</v>
      </c>
      <c r="AY25" s="1">
        <f t="shared" si="5"/>
        <v>2</v>
      </c>
      <c r="AZ25" s="1">
        <f t="shared" si="6"/>
        <v>5</v>
      </c>
      <c r="BA25" s="25">
        <f t="shared" si="7"/>
        <v>30</v>
      </c>
      <c r="BB25" s="25">
        <f>Novreport[[#This Row],[Days]]-Novreport[[#This Row],[Absent]]</f>
        <v>30</v>
      </c>
      <c r="BC25" s="26">
        <v>62000</v>
      </c>
      <c r="BD25" s="26">
        <f>Novreport[[#This Row],[Salary]]/Novreport[[#This Row],[Days]]</f>
        <v>2066.6666666666665</v>
      </c>
      <c r="BE25" s="26">
        <f>Novreport[[#This Row],[Per Day Salary]]*Novreport[[#This Row],[Absent]]</f>
        <v>0</v>
      </c>
      <c r="BF25" s="26">
        <f>Novreport[[#This Row],[Salary]]-Novreport[[#This Row],[Deduction]]</f>
        <v>62000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8"/>
        <v>5</v>
      </c>
      <c r="L26" s="1" t="s">
        <v>40</v>
      </c>
      <c r="M26" s="1" t="str">
        <f t="shared" si="11"/>
        <v>WO</v>
      </c>
      <c r="N26" s="1" t="s">
        <v>39</v>
      </c>
      <c r="O26" s="1" t="s">
        <v>40</v>
      </c>
      <c r="P26" s="1" t="s">
        <v>39</v>
      </c>
      <c r="Q26" s="1" t="s">
        <v>39</v>
      </c>
      <c r="R26" s="1" t="s">
        <v>39</v>
      </c>
      <c r="S26" s="1" t="s">
        <v>39</v>
      </c>
      <c r="T26" s="1" t="str">
        <f t="shared" si="11"/>
        <v>WO</v>
      </c>
      <c r="U26" s="1" t="s">
        <v>39</v>
      </c>
      <c r="V26" s="1" t="s">
        <v>39</v>
      </c>
      <c r="W26" s="1" t="s">
        <v>39</v>
      </c>
      <c r="X26" s="1" t="s">
        <v>39</v>
      </c>
      <c r="Y26" s="1" t="s">
        <v>39</v>
      </c>
      <c r="Z26" s="1" t="s">
        <v>39</v>
      </c>
      <c r="AA26" s="1" t="str">
        <f t="shared" si="11"/>
        <v>WO</v>
      </c>
      <c r="AB26" s="1" t="s">
        <v>39</v>
      </c>
      <c r="AC26" s="1" t="s">
        <v>39</v>
      </c>
      <c r="AD26" s="1" t="s">
        <v>39</v>
      </c>
      <c r="AE26" s="1" t="s">
        <v>39</v>
      </c>
      <c r="AF26" s="1" t="s">
        <v>39</v>
      </c>
      <c r="AG26" s="1" t="s">
        <v>39</v>
      </c>
      <c r="AH26" s="1" t="str">
        <f t="shared" si="12"/>
        <v>WO</v>
      </c>
      <c r="AI26" s="1" t="s">
        <v>39</v>
      </c>
      <c r="AJ26" s="1" t="s">
        <v>39</v>
      </c>
      <c r="AK26" s="1" t="s">
        <v>39</v>
      </c>
      <c r="AL26" s="1" t="s">
        <v>39</v>
      </c>
      <c r="AM26" s="1" t="s">
        <v>39</v>
      </c>
      <c r="AN26" s="1" t="s">
        <v>39</v>
      </c>
      <c r="AO26" s="1" t="str">
        <f t="shared" si="12"/>
        <v>WO</v>
      </c>
      <c r="AP26" s="16" t="s">
        <v>39</v>
      </c>
      <c r="AQ26" s="33"/>
      <c r="AR26" s="35"/>
      <c r="AS26" s="4">
        <v>19</v>
      </c>
      <c r="AT26" s="4">
        <v>1019</v>
      </c>
      <c r="AU26" s="4" t="str">
        <f t="shared" si="2"/>
        <v>November</v>
      </c>
      <c r="AV26" s="4" t="s">
        <v>21</v>
      </c>
      <c r="AW26" s="15">
        <f t="shared" si="3"/>
        <v>24</v>
      </c>
      <c r="AX26" s="1">
        <f t="shared" si="4"/>
        <v>0</v>
      </c>
      <c r="AY26" s="1">
        <f t="shared" si="5"/>
        <v>2</v>
      </c>
      <c r="AZ26" s="1">
        <f t="shared" si="6"/>
        <v>5</v>
      </c>
      <c r="BA26" s="25">
        <f t="shared" si="7"/>
        <v>30</v>
      </c>
      <c r="BB26" s="25">
        <f>Novreport[[#This Row],[Days]]-Novreport[[#This Row],[Absent]]</f>
        <v>30</v>
      </c>
      <c r="BC26" s="26">
        <v>41000</v>
      </c>
      <c r="BD26" s="26">
        <f>Novreport[[#This Row],[Salary]]/Novreport[[#This Row],[Days]]</f>
        <v>1366.6666666666667</v>
      </c>
      <c r="BE26" s="26">
        <f>Novreport[[#This Row],[Per Day Salary]]*Novreport[[#This Row],[Absent]]</f>
        <v>0</v>
      </c>
      <c r="BF26" s="26">
        <f>Novreport[[#This Row],[Salary]]-Novreport[[#This Row],[Deduction]]</f>
        <v>41000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8"/>
        <v>5</v>
      </c>
      <c r="L27" s="1" t="s">
        <v>40</v>
      </c>
      <c r="M27" s="1" t="str">
        <f t="shared" si="11"/>
        <v>WO</v>
      </c>
      <c r="N27" s="1" t="s">
        <v>39</v>
      </c>
      <c r="O27" s="1" t="s">
        <v>40</v>
      </c>
      <c r="P27" s="1" t="s">
        <v>39</v>
      </c>
      <c r="Q27" s="1" t="s">
        <v>39</v>
      </c>
      <c r="R27" s="1" t="s">
        <v>39</v>
      </c>
      <c r="S27" s="1" t="s">
        <v>39</v>
      </c>
      <c r="T27" s="1" t="str">
        <f t="shared" si="11"/>
        <v>WO</v>
      </c>
      <c r="U27" s="1" t="s">
        <v>39</v>
      </c>
      <c r="V27" s="1" t="s">
        <v>39</v>
      </c>
      <c r="W27" s="1" t="s">
        <v>39</v>
      </c>
      <c r="X27" s="1" t="s">
        <v>39</v>
      </c>
      <c r="Y27" s="1" t="s">
        <v>39</v>
      </c>
      <c r="Z27" s="1" t="s">
        <v>39</v>
      </c>
      <c r="AA27" s="1" t="str">
        <f t="shared" si="11"/>
        <v>WO</v>
      </c>
      <c r="AB27" s="1" t="s">
        <v>39</v>
      </c>
      <c r="AC27" s="1" t="s">
        <v>39</v>
      </c>
      <c r="AD27" s="1" t="s">
        <v>39</v>
      </c>
      <c r="AE27" s="1" t="s">
        <v>39</v>
      </c>
      <c r="AF27" s="1" t="s">
        <v>39</v>
      </c>
      <c r="AG27" s="1" t="s">
        <v>39</v>
      </c>
      <c r="AH27" s="1" t="str">
        <f t="shared" si="12"/>
        <v>WO</v>
      </c>
      <c r="AI27" s="1" t="s">
        <v>39</v>
      </c>
      <c r="AJ27" s="1" t="s">
        <v>39</v>
      </c>
      <c r="AK27" s="1" t="s">
        <v>39</v>
      </c>
      <c r="AL27" s="1" t="s">
        <v>39</v>
      </c>
      <c r="AM27" s="1" t="s">
        <v>39</v>
      </c>
      <c r="AN27" s="1" t="s">
        <v>39</v>
      </c>
      <c r="AO27" s="1" t="str">
        <f t="shared" si="12"/>
        <v>WO</v>
      </c>
      <c r="AP27" s="16" t="s">
        <v>39</v>
      </c>
      <c r="AQ27" s="33"/>
      <c r="AR27" s="35"/>
      <c r="AS27" s="7">
        <v>20</v>
      </c>
      <c r="AT27" s="7">
        <v>1020</v>
      </c>
      <c r="AU27" s="7" t="str">
        <f t="shared" si="2"/>
        <v>November</v>
      </c>
      <c r="AV27" s="7" t="s">
        <v>22</v>
      </c>
      <c r="AW27" s="17">
        <f t="shared" si="3"/>
        <v>24</v>
      </c>
      <c r="AX27" s="18">
        <f t="shared" si="4"/>
        <v>0</v>
      </c>
      <c r="AY27" s="18">
        <f t="shared" si="5"/>
        <v>2</v>
      </c>
      <c r="AZ27" s="18">
        <f t="shared" si="6"/>
        <v>5</v>
      </c>
      <c r="BA27" s="28">
        <f t="shared" si="7"/>
        <v>30</v>
      </c>
      <c r="BB27" s="28">
        <f>Novreport[[#This Row],[Days]]-Novreport[[#This Row],[Absent]]</f>
        <v>30</v>
      </c>
      <c r="BC27" s="29">
        <v>30000</v>
      </c>
      <c r="BD27" s="29">
        <f>Novreport[[#This Row],[Salary]]/Novreport[[#This Row],[Days]]</f>
        <v>1000</v>
      </c>
      <c r="BE27" s="29">
        <f>Novreport[[#This Row],[Per Day Salary]]*Novreport[[#This Row],[Absent]]</f>
        <v>0</v>
      </c>
      <c r="BF27" s="29">
        <f>Novreport[[#This Row],[Salary]]-Novreport[[#This Row],[Deduction]]</f>
        <v>30000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8"/>
        <v>5</v>
      </c>
      <c r="L28" s="18" t="s">
        <v>40</v>
      </c>
      <c r="M28" s="18" t="str">
        <f t="shared" si="11"/>
        <v>WO</v>
      </c>
      <c r="N28" s="18" t="s">
        <v>39</v>
      </c>
      <c r="O28" s="18" t="s">
        <v>40</v>
      </c>
      <c r="P28" s="18" t="s">
        <v>39</v>
      </c>
      <c r="Q28" s="18" t="s">
        <v>39</v>
      </c>
      <c r="R28" s="18" t="s">
        <v>39</v>
      </c>
      <c r="S28" s="18" t="s">
        <v>39</v>
      </c>
      <c r="T28" s="18" t="str">
        <f t="shared" si="11"/>
        <v>WO</v>
      </c>
      <c r="U28" s="18" t="s">
        <v>39</v>
      </c>
      <c r="V28" s="18" t="s">
        <v>39</v>
      </c>
      <c r="W28" s="18" t="s">
        <v>39</v>
      </c>
      <c r="X28" s="18" t="s">
        <v>39</v>
      </c>
      <c r="Y28" s="18" t="s">
        <v>39</v>
      </c>
      <c r="Z28" s="18" t="s">
        <v>39</v>
      </c>
      <c r="AA28" s="18" t="str">
        <f t="shared" si="11"/>
        <v>WO</v>
      </c>
      <c r="AB28" s="18" t="s">
        <v>39</v>
      </c>
      <c r="AC28" s="18" t="s">
        <v>39</v>
      </c>
      <c r="AD28" s="18" t="s">
        <v>39</v>
      </c>
      <c r="AE28" s="18" t="s">
        <v>39</v>
      </c>
      <c r="AF28" s="18" t="s">
        <v>39</v>
      </c>
      <c r="AG28" s="18" t="s">
        <v>39</v>
      </c>
      <c r="AH28" s="18" t="str">
        <f t="shared" si="12"/>
        <v>WO</v>
      </c>
      <c r="AI28" s="18" t="s">
        <v>39</v>
      </c>
      <c r="AJ28" s="18" t="s">
        <v>39</v>
      </c>
      <c r="AK28" s="18" t="s">
        <v>39</v>
      </c>
      <c r="AL28" s="18" t="s">
        <v>39</v>
      </c>
      <c r="AM28" s="18" t="s">
        <v>39</v>
      </c>
      <c r="AN28" s="18" t="s">
        <v>39</v>
      </c>
      <c r="AO28" s="18" t="str">
        <f t="shared" si="12"/>
        <v>WO</v>
      </c>
      <c r="AP28" s="19" t="s">
        <v>39</v>
      </c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7" priority="1" operator="containsText" text="L">
      <formula>NOT(ISERROR(SEARCH("L",L9)))</formula>
    </cfRule>
    <cfRule type="containsText" dxfId="6" priority="2" operator="containsText" text="A">
      <formula>NOT(ISERROR(SEARCH("A",L9)))</formula>
    </cfRule>
    <cfRule type="containsText" dxfId="5" priority="3" operator="containsText" text="P">
      <formula>NOT(ISERROR(SEARCH("P",L9)))</formula>
    </cfRule>
    <cfRule type="containsText" dxfId="4" priority="4" operator="containsText" text="WO">
      <formula>NOT(ISERROR(SEARCH("WO",L9)))</formula>
    </cfRule>
  </conditionalFormatting>
  <dataValidations count="1">
    <dataValidation type="list" allowBlank="1" showInputMessage="1" showErrorMessage="1" sqref="N9:S28 AP9:AP28 U9:Z28 AB9:AG28 AI9:AN28 L9:L28" xr:uid="{9A36BF92-172F-41CC-9813-0FD41B96AF70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542FE8E-6F29-44B3-A795-ACF388E89221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4BBDAECD-A7B1-4CA2-A2ED-4B09500F3E53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Nov!AW8:AZ8</xm:f>
              <xm:sqref>BG8</xm:sqref>
            </x14:sparkline>
            <x14:sparkline>
              <xm:f>Nov!AW9:AZ9</xm:f>
              <xm:sqref>BG9</xm:sqref>
            </x14:sparkline>
            <x14:sparkline>
              <xm:f>Nov!AW10:AZ10</xm:f>
              <xm:sqref>BG10</xm:sqref>
            </x14:sparkline>
            <x14:sparkline>
              <xm:f>Nov!AW11:AZ11</xm:f>
              <xm:sqref>BG11</xm:sqref>
            </x14:sparkline>
            <x14:sparkline>
              <xm:f>Nov!AW12:AZ12</xm:f>
              <xm:sqref>BG12</xm:sqref>
            </x14:sparkline>
            <x14:sparkline>
              <xm:f>Nov!AW13:AZ13</xm:f>
              <xm:sqref>BG13</xm:sqref>
            </x14:sparkline>
            <x14:sparkline>
              <xm:f>Nov!AW14:AZ14</xm:f>
              <xm:sqref>BG14</xm:sqref>
            </x14:sparkline>
            <x14:sparkline>
              <xm:f>Nov!AW15:AZ15</xm:f>
              <xm:sqref>BG15</xm:sqref>
            </x14:sparkline>
            <x14:sparkline>
              <xm:f>Nov!AW16:AZ16</xm:f>
              <xm:sqref>BG16</xm:sqref>
            </x14:sparkline>
            <x14:sparkline>
              <xm:f>Nov!AW17:AZ17</xm:f>
              <xm:sqref>BG17</xm:sqref>
            </x14:sparkline>
            <x14:sparkline>
              <xm:f>Nov!AW18:AZ18</xm:f>
              <xm:sqref>BG18</xm:sqref>
            </x14:sparkline>
            <x14:sparkline>
              <xm:f>Nov!AW19:AZ19</xm:f>
              <xm:sqref>BG19</xm:sqref>
            </x14:sparkline>
            <x14:sparkline>
              <xm:f>Nov!AW20:AZ20</xm:f>
              <xm:sqref>BG20</xm:sqref>
            </x14:sparkline>
            <x14:sparkline>
              <xm:f>Nov!AW21:AZ21</xm:f>
              <xm:sqref>BG21</xm:sqref>
            </x14:sparkline>
            <x14:sparkline>
              <xm:f>Nov!AW22:AZ22</xm:f>
              <xm:sqref>BG22</xm:sqref>
            </x14:sparkline>
            <x14:sparkline>
              <xm:f>Nov!AW23:AZ23</xm:f>
              <xm:sqref>BG23</xm:sqref>
            </x14:sparkline>
            <x14:sparkline>
              <xm:f>Nov!AW24:AZ24</xm:f>
              <xm:sqref>BG24</xm:sqref>
            </x14:sparkline>
            <x14:sparkline>
              <xm:f>Nov!AW25:AZ25</xm:f>
              <xm:sqref>BG25</xm:sqref>
            </x14:sparkline>
            <x14:sparkline>
              <xm:f>Nov!AW26:AZ26</xm:f>
              <xm:sqref>BG26</xm:sqref>
            </x14:sparkline>
            <x14:sparkline>
              <xm:f>Nov!AW27:AZ27</xm:f>
              <xm:sqref>BG27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80555-D263-4076-AB34-34A626B6FB71}">
  <dimension ref="A1:CZ2009"/>
  <sheetViews>
    <sheetView zoomScale="56" workbookViewId="0">
      <selection activeCell="AW12" sqref="AW12"/>
    </sheetView>
  </sheetViews>
  <sheetFormatPr defaultRowHeight="14.4" x14ac:dyDescent="0.3"/>
  <cols>
    <col min="8" max="8" width="9" bestFit="1" customWidth="1"/>
    <col min="9" max="9" width="11.44140625" bestFit="1" customWidth="1"/>
    <col min="10" max="10" width="14.88671875" customWidth="1"/>
    <col min="11" max="11" width="9" bestFit="1" customWidth="1"/>
    <col min="12" max="12" width="5.33203125" bestFit="1" customWidth="1"/>
    <col min="13" max="13" width="9.6640625" bestFit="1" customWidth="1"/>
    <col min="14" max="14" width="3.6640625" bestFit="1" customWidth="1"/>
    <col min="15" max="15" width="4" bestFit="1" customWidth="1"/>
    <col min="16" max="16" width="4.44140625" bestFit="1" customWidth="1"/>
    <col min="17" max="17" width="5.33203125" bestFit="1" customWidth="1"/>
    <col min="18" max="18" width="4.33203125" bestFit="1" customWidth="1"/>
    <col min="19" max="19" width="5.33203125" bestFit="1" customWidth="1"/>
    <col min="20" max="20" width="4.44140625" bestFit="1" customWidth="1"/>
    <col min="21" max="21" width="3.6640625" bestFit="1" customWidth="1"/>
    <col min="22" max="22" width="4" bestFit="1" customWidth="1"/>
    <col min="23" max="23" width="4.44140625" bestFit="1" customWidth="1"/>
    <col min="24" max="24" width="5.33203125" bestFit="1" customWidth="1"/>
    <col min="25" max="25" width="4.33203125" bestFit="1" customWidth="1"/>
    <col min="26" max="26" width="5.33203125" bestFit="1" customWidth="1"/>
    <col min="27" max="27" width="4.44140625" bestFit="1" customWidth="1"/>
    <col min="28" max="28" width="3.6640625" bestFit="1" customWidth="1"/>
    <col min="29" max="29" width="4" bestFit="1" customWidth="1"/>
    <col min="30" max="30" width="4.44140625" bestFit="1" customWidth="1"/>
    <col min="31" max="31" width="5.33203125" bestFit="1" customWidth="1"/>
    <col min="32" max="32" width="4.33203125" bestFit="1" customWidth="1"/>
    <col min="33" max="33" width="5.33203125" bestFit="1" customWidth="1"/>
    <col min="34" max="34" width="4.44140625" bestFit="1" customWidth="1"/>
    <col min="35" max="35" width="3.5546875" bestFit="1" customWidth="1"/>
    <col min="36" max="36" width="3.88671875" bestFit="1" customWidth="1"/>
    <col min="37" max="37" width="4.33203125" bestFit="1" customWidth="1"/>
    <col min="38" max="38" width="5.21875" bestFit="1" customWidth="1"/>
    <col min="39" max="39" width="4.21875" bestFit="1" customWidth="1"/>
    <col min="40" max="40" width="5.21875" bestFit="1" customWidth="1"/>
    <col min="41" max="41" width="4.33203125" bestFit="1" customWidth="1"/>
    <col min="42" max="42" width="4.88671875" bestFit="1" customWidth="1"/>
    <col min="45" max="45" width="7.21875" customWidth="1"/>
    <col min="46" max="47" width="13.33203125" customWidth="1"/>
    <col min="48" max="48" width="16.44140625" customWidth="1"/>
    <col min="49" max="49" width="7.44140625" style="1" bestFit="1" customWidth="1"/>
    <col min="50" max="50" width="6.88671875" style="1" bestFit="1" customWidth="1"/>
    <col min="51" max="51" width="5.88671875" style="1" bestFit="1" customWidth="1"/>
    <col min="52" max="52" width="8.21875" style="1" bestFit="1" customWidth="1"/>
    <col min="53" max="53" width="5.109375" style="1" bestFit="1" customWidth="1"/>
    <col min="54" max="54" width="9.33203125" style="1" bestFit="1" customWidth="1"/>
    <col min="55" max="55" width="11.5546875" bestFit="1" customWidth="1"/>
    <col min="56" max="56" width="13" bestFit="1" customWidth="1"/>
    <col min="57" max="57" width="11.6640625" customWidth="1"/>
    <col min="58" max="58" width="12.44140625" customWidth="1"/>
    <col min="59" max="59" width="15.21875" customWidth="1"/>
  </cols>
  <sheetData>
    <row r="1" spans="4:104" x14ac:dyDescent="0.3">
      <c r="AR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4:104" x14ac:dyDescent="0.3">
      <c r="AR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4:104" x14ac:dyDescent="0.3"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</row>
    <row r="4" spans="4:104" x14ac:dyDescent="0.3"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2"/>
      <c r="AX4" s="32"/>
      <c r="AY4" s="32"/>
      <c r="AZ4" s="32"/>
      <c r="BA4" s="32"/>
      <c r="BB4" s="32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</row>
    <row r="5" spans="4:104" x14ac:dyDescent="0.3">
      <c r="D5" s="31"/>
      <c r="E5" s="31"/>
      <c r="F5" s="31"/>
      <c r="G5" s="31"/>
      <c r="H5" s="38" t="s">
        <v>26</v>
      </c>
      <c r="I5" s="39">
        <v>45992</v>
      </c>
      <c r="J5" s="40">
        <f>DATEDIF($I$5,$M$5,"D")+1</f>
        <v>31</v>
      </c>
      <c r="K5" s="41" t="str">
        <f>TEXT(I5,"MMMM")</f>
        <v>December</v>
      </c>
      <c r="L5" s="38" t="s">
        <v>27</v>
      </c>
      <c r="M5" s="42">
        <f>EOMONTH(I5,0)</f>
        <v>46022</v>
      </c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2"/>
      <c r="AX5" s="32"/>
      <c r="AY5" s="32"/>
      <c r="AZ5" s="32"/>
      <c r="BA5" s="32"/>
      <c r="BB5" s="32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</row>
    <row r="6" spans="4:104" ht="15" thickBot="1" x14ac:dyDescent="0.35">
      <c r="D6" s="31"/>
      <c r="E6" s="31"/>
      <c r="F6" s="31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5"/>
      <c r="AS6" s="35"/>
      <c r="AT6" s="35"/>
      <c r="AU6" s="35"/>
      <c r="AV6" s="35"/>
      <c r="AW6" s="36"/>
      <c r="AX6" s="36"/>
      <c r="AY6" s="36"/>
      <c r="AZ6" s="36"/>
      <c r="BA6" s="36"/>
      <c r="BB6" s="36"/>
      <c r="BC6" s="35"/>
      <c r="BD6" s="35"/>
      <c r="BE6" s="35"/>
      <c r="BF6" s="35"/>
      <c r="BG6" s="35"/>
      <c r="BH6" s="35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</row>
    <row r="7" spans="4:104" ht="15" thickBot="1" x14ac:dyDescent="0.35">
      <c r="D7" s="31"/>
      <c r="E7" s="31"/>
      <c r="F7" s="31"/>
      <c r="G7" s="33"/>
      <c r="H7" s="43" t="s">
        <v>29</v>
      </c>
      <c r="I7" s="44"/>
      <c r="J7" s="45"/>
      <c r="K7" s="10" t="s">
        <v>28</v>
      </c>
      <c r="L7" s="13" t="str">
        <f>TEXT(L8,"DDD")</f>
        <v>Mon</v>
      </c>
      <c r="M7" s="13" t="str">
        <f t="shared" ref="M7:AP7" si="0">TEXT(M8,"DDD")</f>
        <v>Tue</v>
      </c>
      <c r="N7" s="13" t="str">
        <f t="shared" si="0"/>
        <v>Wed</v>
      </c>
      <c r="O7" s="13" t="str">
        <f t="shared" si="0"/>
        <v>Thu</v>
      </c>
      <c r="P7" s="13" t="str">
        <f t="shared" si="0"/>
        <v>Fri</v>
      </c>
      <c r="Q7" s="13" t="str">
        <f t="shared" si="0"/>
        <v>Sat</v>
      </c>
      <c r="R7" s="13" t="str">
        <f t="shared" si="0"/>
        <v>Sun</v>
      </c>
      <c r="S7" s="13" t="str">
        <f t="shared" si="0"/>
        <v>Mon</v>
      </c>
      <c r="T7" s="13" t="str">
        <f t="shared" si="0"/>
        <v>Tue</v>
      </c>
      <c r="U7" s="13" t="str">
        <f t="shared" si="0"/>
        <v>Wed</v>
      </c>
      <c r="V7" s="13" t="str">
        <f t="shared" si="0"/>
        <v>Thu</v>
      </c>
      <c r="W7" s="13" t="str">
        <f t="shared" si="0"/>
        <v>Fri</v>
      </c>
      <c r="X7" s="13" t="str">
        <f t="shared" si="0"/>
        <v>Sat</v>
      </c>
      <c r="Y7" s="13" t="str">
        <f t="shared" si="0"/>
        <v>Sun</v>
      </c>
      <c r="Z7" s="13" t="str">
        <f t="shared" si="0"/>
        <v>Mon</v>
      </c>
      <c r="AA7" s="13" t="str">
        <f t="shared" si="0"/>
        <v>Tue</v>
      </c>
      <c r="AB7" s="13" t="str">
        <f t="shared" si="0"/>
        <v>Wed</v>
      </c>
      <c r="AC7" s="13" t="str">
        <f t="shared" si="0"/>
        <v>Thu</v>
      </c>
      <c r="AD7" s="13" t="str">
        <f t="shared" si="0"/>
        <v>Fri</v>
      </c>
      <c r="AE7" s="13" t="str">
        <f t="shared" si="0"/>
        <v>Sat</v>
      </c>
      <c r="AF7" s="13" t="str">
        <f t="shared" si="0"/>
        <v>Sun</v>
      </c>
      <c r="AG7" s="13" t="str">
        <f t="shared" si="0"/>
        <v>Mon</v>
      </c>
      <c r="AH7" s="13" t="str">
        <f t="shared" si="0"/>
        <v>Tue</v>
      </c>
      <c r="AI7" s="13" t="str">
        <f t="shared" si="0"/>
        <v>Wed</v>
      </c>
      <c r="AJ7" s="13" t="str">
        <f t="shared" si="0"/>
        <v>Thu</v>
      </c>
      <c r="AK7" s="13" t="str">
        <f t="shared" si="0"/>
        <v>Fri</v>
      </c>
      <c r="AL7" s="13" t="str">
        <f t="shared" si="0"/>
        <v>Sat</v>
      </c>
      <c r="AM7" s="13" t="str">
        <f t="shared" si="0"/>
        <v>Sun</v>
      </c>
      <c r="AN7" s="13" t="str">
        <f t="shared" si="0"/>
        <v>Mon</v>
      </c>
      <c r="AO7" s="13" t="str">
        <f t="shared" si="0"/>
        <v>Tue</v>
      </c>
      <c r="AP7" s="14" t="str">
        <f t="shared" si="0"/>
        <v>Wed</v>
      </c>
      <c r="AQ7" s="33"/>
      <c r="AR7" s="35"/>
      <c r="AS7" s="22" t="s">
        <v>0</v>
      </c>
      <c r="AT7" s="23" t="s">
        <v>23</v>
      </c>
      <c r="AU7" s="23" t="s">
        <v>43</v>
      </c>
      <c r="AV7" s="23" t="s">
        <v>24</v>
      </c>
      <c r="AW7" s="22" t="s">
        <v>30</v>
      </c>
      <c r="AX7" s="23" t="s">
        <v>31</v>
      </c>
      <c r="AY7" s="23" t="s">
        <v>32</v>
      </c>
      <c r="AZ7" s="23" t="s">
        <v>33</v>
      </c>
      <c r="BA7" s="23" t="s">
        <v>28</v>
      </c>
      <c r="BB7" s="23" t="s">
        <v>34</v>
      </c>
      <c r="BC7" s="23" t="s">
        <v>35</v>
      </c>
      <c r="BD7" s="23" t="s">
        <v>36</v>
      </c>
      <c r="BE7" s="23" t="s">
        <v>37</v>
      </c>
      <c r="BF7" s="23" t="s">
        <v>38</v>
      </c>
      <c r="BG7" s="24" t="s">
        <v>42</v>
      </c>
      <c r="BH7" s="35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</row>
    <row r="8" spans="4:104" x14ac:dyDescent="0.3">
      <c r="D8" s="31"/>
      <c r="E8" s="31"/>
      <c r="F8" s="31"/>
      <c r="G8" s="33"/>
      <c r="H8" s="11" t="s">
        <v>0</v>
      </c>
      <c r="I8" s="9" t="s">
        <v>23</v>
      </c>
      <c r="J8" s="12" t="s">
        <v>24</v>
      </c>
      <c r="K8" s="20" t="s">
        <v>25</v>
      </c>
      <c r="L8" s="37">
        <f>I5</f>
        <v>45992</v>
      </c>
      <c r="M8" s="37">
        <f>IF(L8&lt;$M$5,L8+1,"")</f>
        <v>45993</v>
      </c>
      <c r="N8" s="37">
        <f t="shared" ref="N8:AQ8" si="1">IF(M8&lt;$M$5,M8+1,"")</f>
        <v>45994</v>
      </c>
      <c r="O8" s="37">
        <f t="shared" si="1"/>
        <v>45995</v>
      </c>
      <c r="P8" s="37">
        <f t="shared" si="1"/>
        <v>45996</v>
      </c>
      <c r="Q8" s="37">
        <f t="shared" si="1"/>
        <v>45997</v>
      </c>
      <c r="R8" s="37">
        <f t="shared" si="1"/>
        <v>45998</v>
      </c>
      <c r="S8" s="37">
        <f t="shared" si="1"/>
        <v>45999</v>
      </c>
      <c r="T8" s="37">
        <f t="shared" si="1"/>
        <v>46000</v>
      </c>
      <c r="U8" s="37">
        <f t="shared" si="1"/>
        <v>46001</v>
      </c>
      <c r="V8" s="37">
        <f t="shared" si="1"/>
        <v>46002</v>
      </c>
      <c r="W8" s="37">
        <f t="shared" si="1"/>
        <v>46003</v>
      </c>
      <c r="X8" s="37">
        <f t="shared" si="1"/>
        <v>46004</v>
      </c>
      <c r="Y8" s="37">
        <f t="shared" si="1"/>
        <v>46005</v>
      </c>
      <c r="Z8" s="37">
        <f t="shared" si="1"/>
        <v>46006</v>
      </c>
      <c r="AA8" s="37">
        <f t="shared" si="1"/>
        <v>46007</v>
      </c>
      <c r="AB8" s="37">
        <f t="shared" si="1"/>
        <v>46008</v>
      </c>
      <c r="AC8" s="37">
        <f t="shared" si="1"/>
        <v>46009</v>
      </c>
      <c r="AD8" s="37">
        <f t="shared" si="1"/>
        <v>46010</v>
      </c>
      <c r="AE8" s="37">
        <f t="shared" si="1"/>
        <v>46011</v>
      </c>
      <c r="AF8" s="37">
        <f t="shared" si="1"/>
        <v>46012</v>
      </c>
      <c r="AG8" s="37">
        <f t="shared" si="1"/>
        <v>46013</v>
      </c>
      <c r="AH8" s="37">
        <f t="shared" si="1"/>
        <v>46014</v>
      </c>
      <c r="AI8" s="37">
        <f t="shared" si="1"/>
        <v>46015</v>
      </c>
      <c r="AJ8" s="37">
        <f t="shared" si="1"/>
        <v>46016</v>
      </c>
      <c r="AK8" s="37">
        <f t="shared" si="1"/>
        <v>46017</v>
      </c>
      <c r="AL8" s="37">
        <f t="shared" si="1"/>
        <v>46018</v>
      </c>
      <c r="AM8" s="37">
        <f t="shared" si="1"/>
        <v>46019</v>
      </c>
      <c r="AN8" s="37">
        <f t="shared" si="1"/>
        <v>46020</v>
      </c>
      <c r="AO8" s="37">
        <f t="shared" si="1"/>
        <v>46021</v>
      </c>
      <c r="AP8" s="21">
        <f t="shared" si="1"/>
        <v>46022</v>
      </c>
      <c r="AQ8" s="34" t="str">
        <f t="shared" si="1"/>
        <v/>
      </c>
      <c r="AR8" s="35"/>
      <c r="AS8" s="4">
        <v>1</v>
      </c>
      <c r="AT8" s="4">
        <v>1001</v>
      </c>
      <c r="AU8" s="4" t="str">
        <f t="shared" ref="AU8:AU27" si="2">$K$5</f>
        <v>December</v>
      </c>
      <c r="AV8" s="4" t="s">
        <v>3</v>
      </c>
      <c r="AW8" s="15">
        <f t="shared" ref="AW8:AW27" si="3">COUNTIF($L9:$AP9,"P")</f>
        <v>25</v>
      </c>
      <c r="AX8" s="1">
        <f t="shared" ref="AX8:AX27" si="4">COUNTIF($L9:$AP9,"A")</f>
        <v>1</v>
      </c>
      <c r="AY8" s="1">
        <f t="shared" ref="AY8:AY27" si="5">COUNTIF($L9:$AP9,"L")</f>
        <v>1</v>
      </c>
      <c r="AZ8" s="1">
        <f t="shared" ref="AZ8:AZ27" si="6">$K$9</f>
        <v>4</v>
      </c>
      <c r="BA8" s="25">
        <f t="shared" ref="BA8:BA27" si="7">$J$5</f>
        <v>31</v>
      </c>
      <c r="BB8" s="25">
        <f>Decreport[[#This Row],[Days]]-Decreport[[#This Row],[Absent]]</f>
        <v>30</v>
      </c>
      <c r="BC8" s="26">
        <v>10000</v>
      </c>
      <c r="BD8" s="26">
        <f>Decreport[[#This Row],[Salary]]/Decreport[[#This Row],[Days]]</f>
        <v>322.58064516129031</v>
      </c>
      <c r="BE8" s="26">
        <f>Decreport[[#This Row],[Per Day Salary]]*Decreport[[#This Row],[Absent]]</f>
        <v>322.58064516129031</v>
      </c>
      <c r="BF8" s="26">
        <f>Decreport[[#This Row],[Salary]]-Decreport[[#This Row],[Deduction]]</f>
        <v>9677.4193548387102</v>
      </c>
      <c r="BG8" s="27"/>
      <c r="BH8" s="35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</row>
    <row r="9" spans="4:104" x14ac:dyDescent="0.3">
      <c r="D9" s="31"/>
      <c r="E9" s="31"/>
      <c r="F9" s="31"/>
      <c r="G9" s="33"/>
      <c r="H9" s="3">
        <v>1</v>
      </c>
      <c r="I9" s="4">
        <v>1001</v>
      </c>
      <c r="J9" s="5" t="s">
        <v>3</v>
      </c>
      <c r="K9" s="15">
        <f>COUNTIF($L$7:$AP$7,"Sun")</f>
        <v>4</v>
      </c>
      <c r="L9" s="1" t="s">
        <v>39</v>
      </c>
      <c r="M9" s="1" t="s">
        <v>39</v>
      </c>
      <c r="N9" s="1" t="s">
        <v>39</v>
      </c>
      <c r="O9" s="1" t="s">
        <v>39</v>
      </c>
      <c r="P9" s="1" t="s">
        <v>39</v>
      </c>
      <c r="Q9" s="1" t="s">
        <v>39</v>
      </c>
      <c r="R9" s="1" t="str">
        <f t="shared" ref="R9:AM17" si="8">IF(R$7 = "Sun","WO","")</f>
        <v>WO</v>
      </c>
      <c r="S9" s="1" t="s">
        <v>39</v>
      </c>
      <c r="T9" s="1" t="s">
        <v>39</v>
      </c>
      <c r="U9" s="1" t="s">
        <v>39</v>
      </c>
      <c r="V9" s="1" t="s">
        <v>39</v>
      </c>
      <c r="W9" s="1" t="s">
        <v>39</v>
      </c>
      <c r="X9" s="1" t="s">
        <v>39</v>
      </c>
      <c r="Y9" s="1" t="str">
        <f t="shared" si="8"/>
        <v>WO</v>
      </c>
      <c r="Z9" s="1" t="s">
        <v>39</v>
      </c>
      <c r="AA9" s="1" t="s">
        <v>39</v>
      </c>
      <c r="AB9" s="1" t="s">
        <v>39</v>
      </c>
      <c r="AC9" s="1" t="s">
        <v>39</v>
      </c>
      <c r="AD9" s="1" t="s">
        <v>41</v>
      </c>
      <c r="AE9" s="1" t="s">
        <v>39</v>
      </c>
      <c r="AF9" s="1" t="str">
        <f t="shared" si="8"/>
        <v>WO</v>
      </c>
      <c r="AG9" s="1" t="s">
        <v>39</v>
      </c>
      <c r="AH9" s="1" t="s">
        <v>39</v>
      </c>
      <c r="AI9" s="1" t="s">
        <v>39</v>
      </c>
      <c r="AJ9" s="1" t="s">
        <v>39</v>
      </c>
      <c r="AK9" s="1" t="s">
        <v>39</v>
      </c>
      <c r="AL9" s="1" t="s">
        <v>39</v>
      </c>
      <c r="AM9" s="1" t="str">
        <f t="shared" si="8"/>
        <v>WO</v>
      </c>
      <c r="AN9" s="1" t="s">
        <v>39</v>
      </c>
      <c r="AO9" s="1" t="s">
        <v>39</v>
      </c>
      <c r="AP9" s="16" t="s">
        <v>40</v>
      </c>
      <c r="AQ9" s="33"/>
      <c r="AR9" s="35"/>
      <c r="AS9" s="4">
        <v>2</v>
      </c>
      <c r="AT9" s="4">
        <v>1002</v>
      </c>
      <c r="AU9" s="4" t="str">
        <f t="shared" si="2"/>
        <v>December</v>
      </c>
      <c r="AV9" s="4" t="s">
        <v>4</v>
      </c>
      <c r="AW9" s="15">
        <f t="shared" si="3"/>
        <v>26</v>
      </c>
      <c r="AX9" s="1">
        <f t="shared" si="4"/>
        <v>0</v>
      </c>
      <c r="AY9" s="1">
        <f t="shared" si="5"/>
        <v>1</v>
      </c>
      <c r="AZ9" s="1">
        <f t="shared" si="6"/>
        <v>4</v>
      </c>
      <c r="BA9" s="25">
        <f t="shared" si="7"/>
        <v>31</v>
      </c>
      <c r="BB9" s="25">
        <f>Decreport[[#This Row],[Days]]-Decreport[[#This Row],[Absent]]</f>
        <v>31</v>
      </c>
      <c r="BC9" s="26">
        <v>20000</v>
      </c>
      <c r="BD9" s="26">
        <f>Decreport[[#This Row],[Salary]]/Decreport[[#This Row],[Days]]</f>
        <v>645.16129032258061</v>
      </c>
      <c r="BE9" s="26">
        <f>Decreport[[#This Row],[Per Day Salary]]*Decreport[[#This Row],[Absent]]</f>
        <v>0</v>
      </c>
      <c r="BF9" s="26">
        <f>Decreport[[#This Row],[Salary]]-Decreport[[#This Row],[Deduction]]</f>
        <v>20000</v>
      </c>
      <c r="BG9" s="27"/>
      <c r="BH9" s="35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</row>
    <row r="10" spans="4:104" x14ac:dyDescent="0.3">
      <c r="D10" s="31"/>
      <c r="E10" s="31"/>
      <c r="F10" s="31"/>
      <c r="G10" s="33"/>
      <c r="H10" s="3">
        <v>2</v>
      </c>
      <c r="I10" s="4">
        <v>1002</v>
      </c>
      <c r="J10" s="5" t="s">
        <v>4</v>
      </c>
      <c r="K10" s="15">
        <f t="shared" ref="K10:K28" si="9">COUNTIF($L$7:$AP$7,"Sun")</f>
        <v>4</v>
      </c>
      <c r="L10" s="1" t="s">
        <v>39</v>
      </c>
      <c r="M10" s="1" t="s">
        <v>39</v>
      </c>
      <c r="N10" s="1" t="s">
        <v>39</v>
      </c>
      <c r="O10" s="1" t="s">
        <v>39</v>
      </c>
      <c r="P10" s="1" t="s">
        <v>39</v>
      </c>
      <c r="Q10" s="1" t="s">
        <v>39</v>
      </c>
      <c r="R10" s="1" t="str">
        <f t="shared" si="8"/>
        <v>WO</v>
      </c>
      <c r="S10" s="1" t="s">
        <v>39</v>
      </c>
      <c r="T10" s="1" t="s">
        <v>39</v>
      </c>
      <c r="U10" s="1" t="s">
        <v>39</v>
      </c>
      <c r="V10" s="1" t="s">
        <v>39</v>
      </c>
      <c r="W10" s="1" t="s">
        <v>39</v>
      </c>
      <c r="X10" s="1" t="s">
        <v>39</v>
      </c>
      <c r="Y10" s="1" t="str">
        <f t="shared" si="8"/>
        <v>WO</v>
      </c>
      <c r="Z10" s="1" t="s">
        <v>39</v>
      </c>
      <c r="AA10" s="1" t="s">
        <v>39</v>
      </c>
      <c r="AB10" s="1" t="s">
        <v>39</v>
      </c>
      <c r="AC10" s="1" t="s">
        <v>39</v>
      </c>
      <c r="AD10" s="1" t="s">
        <v>39</v>
      </c>
      <c r="AE10" s="1" t="s">
        <v>39</v>
      </c>
      <c r="AF10" s="1" t="str">
        <f t="shared" si="8"/>
        <v>WO</v>
      </c>
      <c r="AG10" s="1" t="s">
        <v>39</v>
      </c>
      <c r="AH10" s="1" t="s">
        <v>39</v>
      </c>
      <c r="AI10" s="1" t="s">
        <v>39</v>
      </c>
      <c r="AJ10" s="1" t="s">
        <v>39</v>
      </c>
      <c r="AK10" s="1" t="s">
        <v>39</v>
      </c>
      <c r="AL10" s="1" t="s">
        <v>39</v>
      </c>
      <c r="AM10" s="1" t="str">
        <f t="shared" si="8"/>
        <v>WO</v>
      </c>
      <c r="AN10" s="1" t="s">
        <v>39</v>
      </c>
      <c r="AO10" s="1" t="s">
        <v>39</v>
      </c>
      <c r="AP10" s="16" t="s">
        <v>40</v>
      </c>
      <c r="AQ10" s="33"/>
      <c r="AR10" s="35"/>
      <c r="AS10" s="4">
        <v>3</v>
      </c>
      <c r="AT10" s="4">
        <v>1003</v>
      </c>
      <c r="AU10" s="4" t="str">
        <f t="shared" si="2"/>
        <v>December</v>
      </c>
      <c r="AV10" s="4" t="s">
        <v>5</v>
      </c>
      <c r="AW10" s="15">
        <f t="shared" si="3"/>
        <v>25</v>
      </c>
      <c r="AX10" s="1">
        <f t="shared" si="4"/>
        <v>1</v>
      </c>
      <c r="AY10" s="1">
        <f t="shared" si="5"/>
        <v>1</v>
      </c>
      <c r="AZ10" s="1">
        <f t="shared" si="6"/>
        <v>4</v>
      </c>
      <c r="BA10" s="25">
        <f t="shared" si="7"/>
        <v>31</v>
      </c>
      <c r="BB10" s="25">
        <f>Decreport[[#This Row],[Days]]-Decreport[[#This Row],[Absent]]</f>
        <v>30</v>
      </c>
      <c r="BC10" s="26">
        <v>25000</v>
      </c>
      <c r="BD10" s="26">
        <f>Decreport[[#This Row],[Salary]]/Decreport[[#This Row],[Days]]</f>
        <v>806.45161290322585</v>
      </c>
      <c r="BE10" s="26">
        <f>Decreport[[#This Row],[Per Day Salary]]*Decreport[[#This Row],[Absent]]</f>
        <v>806.45161290322585</v>
      </c>
      <c r="BF10" s="26">
        <f>Decreport[[#This Row],[Salary]]-Decreport[[#This Row],[Deduction]]</f>
        <v>24193.548387096773</v>
      </c>
      <c r="BG10" s="27"/>
      <c r="BH10" s="35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</row>
    <row r="11" spans="4:104" x14ac:dyDescent="0.3">
      <c r="D11" s="31"/>
      <c r="E11" s="31"/>
      <c r="F11" s="31"/>
      <c r="G11" s="33"/>
      <c r="H11" s="3">
        <v>3</v>
      </c>
      <c r="I11" s="4">
        <v>1003</v>
      </c>
      <c r="J11" s="5" t="s">
        <v>5</v>
      </c>
      <c r="K11" s="15">
        <f t="shared" si="9"/>
        <v>4</v>
      </c>
      <c r="L11" s="1" t="s">
        <v>39</v>
      </c>
      <c r="M11" s="1" t="s">
        <v>39</v>
      </c>
      <c r="N11" s="1" t="s">
        <v>39</v>
      </c>
      <c r="O11" s="1" t="s">
        <v>39</v>
      </c>
      <c r="P11" s="1" t="s">
        <v>39</v>
      </c>
      <c r="Q11" s="1" t="s">
        <v>39</v>
      </c>
      <c r="R11" s="1" t="str">
        <f t="shared" si="8"/>
        <v>WO</v>
      </c>
      <c r="S11" s="1" t="s">
        <v>39</v>
      </c>
      <c r="T11" s="1" t="s">
        <v>39</v>
      </c>
      <c r="U11" s="1" t="s">
        <v>39</v>
      </c>
      <c r="V11" s="1" t="s">
        <v>39</v>
      </c>
      <c r="W11" s="1" t="s">
        <v>39</v>
      </c>
      <c r="X11" s="1" t="s">
        <v>39</v>
      </c>
      <c r="Y11" s="1" t="str">
        <f t="shared" si="8"/>
        <v>WO</v>
      </c>
      <c r="Z11" s="1" t="s">
        <v>39</v>
      </c>
      <c r="AA11" s="1" t="s">
        <v>39</v>
      </c>
      <c r="AB11" s="1" t="s">
        <v>39</v>
      </c>
      <c r="AC11" s="1" t="s">
        <v>39</v>
      </c>
      <c r="AD11" s="1" t="s">
        <v>39</v>
      </c>
      <c r="AE11" s="1" t="s">
        <v>39</v>
      </c>
      <c r="AF11" s="1" t="str">
        <f t="shared" si="8"/>
        <v>WO</v>
      </c>
      <c r="AG11" s="1" t="s">
        <v>39</v>
      </c>
      <c r="AH11" s="1" t="s">
        <v>39</v>
      </c>
      <c r="AI11" s="1" t="s">
        <v>41</v>
      </c>
      <c r="AJ11" s="1" t="s">
        <v>39</v>
      </c>
      <c r="AK11" s="1" t="s">
        <v>39</v>
      </c>
      <c r="AL11" s="1" t="s">
        <v>39</v>
      </c>
      <c r="AM11" s="1" t="str">
        <f t="shared" si="8"/>
        <v>WO</v>
      </c>
      <c r="AN11" s="1" t="s">
        <v>39</v>
      </c>
      <c r="AO11" s="1" t="s">
        <v>39</v>
      </c>
      <c r="AP11" s="16" t="s">
        <v>40</v>
      </c>
      <c r="AQ11" s="33"/>
      <c r="AR11" s="35"/>
      <c r="AS11" s="4">
        <v>4</v>
      </c>
      <c r="AT11" s="4">
        <v>1004</v>
      </c>
      <c r="AU11" s="4" t="str">
        <f t="shared" si="2"/>
        <v>December</v>
      </c>
      <c r="AV11" s="4" t="s">
        <v>6</v>
      </c>
      <c r="AW11" s="15">
        <f t="shared" si="3"/>
        <v>26</v>
      </c>
      <c r="AX11" s="1">
        <f t="shared" si="4"/>
        <v>0</v>
      </c>
      <c r="AY11" s="1">
        <f t="shared" si="5"/>
        <v>1</v>
      </c>
      <c r="AZ11" s="1">
        <f t="shared" si="6"/>
        <v>4</v>
      </c>
      <c r="BA11" s="25">
        <f t="shared" si="7"/>
        <v>31</v>
      </c>
      <c r="BB11" s="25">
        <f>Decreport[[#This Row],[Days]]-Decreport[[#This Row],[Absent]]</f>
        <v>31</v>
      </c>
      <c r="BC11" s="26">
        <v>30000</v>
      </c>
      <c r="BD11" s="26">
        <f>Decreport[[#This Row],[Salary]]/Decreport[[#This Row],[Days]]</f>
        <v>967.74193548387098</v>
      </c>
      <c r="BE11" s="26">
        <f>Decreport[[#This Row],[Per Day Salary]]*Decreport[[#This Row],[Absent]]</f>
        <v>0</v>
      </c>
      <c r="BF11" s="26">
        <f>Decreport[[#This Row],[Salary]]-Decreport[[#This Row],[Deduction]]</f>
        <v>30000</v>
      </c>
      <c r="BG11" s="27"/>
      <c r="BH11" s="35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</row>
    <row r="12" spans="4:104" x14ac:dyDescent="0.3">
      <c r="D12" s="31"/>
      <c r="E12" s="31"/>
      <c r="F12" s="31"/>
      <c r="G12" s="33"/>
      <c r="H12" s="3">
        <v>4</v>
      </c>
      <c r="I12" s="4">
        <v>1004</v>
      </c>
      <c r="J12" s="5" t="s">
        <v>6</v>
      </c>
      <c r="K12" s="15">
        <f t="shared" si="9"/>
        <v>4</v>
      </c>
      <c r="L12" s="1" t="s">
        <v>39</v>
      </c>
      <c r="M12" s="1" t="s">
        <v>39</v>
      </c>
      <c r="N12" s="1" t="s">
        <v>39</v>
      </c>
      <c r="O12" s="1" t="s">
        <v>39</v>
      </c>
      <c r="P12" s="1" t="s">
        <v>39</v>
      </c>
      <c r="Q12" s="1" t="s">
        <v>39</v>
      </c>
      <c r="R12" s="1" t="str">
        <f t="shared" si="8"/>
        <v>WO</v>
      </c>
      <c r="S12" s="1" t="s">
        <v>39</v>
      </c>
      <c r="T12" s="1" t="s">
        <v>39</v>
      </c>
      <c r="U12" s="1" t="s">
        <v>39</v>
      </c>
      <c r="V12" s="1" t="s">
        <v>39</v>
      </c>
      <c r="W12" s="1" t="s">
        <v>39</v>
      </c>
      <c r="X12" s="1" t="s">
        <v>39</v>
      </c>
      <c r="Y12" s="1" t="str">
        <f t="shared" si="8"/>
        <v>WO</v>
      </c>
      <c r="Z12" s="1" t="s">
        <v>39</v>
      </c>
      <c r="AA12" s="1" t="s">
        <v>39</v>
      </c>
      <c r="AB12" s="1" t="s">
        <v>39</v>
      </c>
      <c r="AC12" s="1" t="s">
        <v>39</v>
      </c>
      <c r="AD12" s="1" t="s">
        <v>39</v>
      </c>
      <c r="AE12" s="1" t="s">
        <v>39</v>
      </c>
      <c r="AF12" s="1" t="str">
        <f t="shared" si="8"/>
        <v>WO</v>
      </c>
      <c r="AG12" s="1" t="s">
        <v>39</v>
      </c>
      <c r="AH12" s="1" t="s">
        <v>39</v>
      </c>
      <c r="AI12" s="1" t="s">
        <v>39</v>
      </c>
      <c r="AJ12" s="1" t="s">
        <v>39</v>
      </c>
      <c r="AK12" s="1" t="s">
        <v>39</v>
      </c>
      <c r="AL12" s="1" t="s">
        <v>39</v>
      </c>
      <c r="AM12" s="1" t="str">
        <f t="shared" si="8"/>
        <v>WO</v>
      </c>
      <c r="AN12" s="1" t="s">
        <v>39</v>
      </c>
      <c r="AO12" s="1" t="s">
        <v>39</v>
      </c>
      <c r="AP12" s="16" t="s">
        <v>40</v>
      </c>
      <c r="AQ12" s="33"/>
      <c r="AR12" s="35"/>
      <c r="AS12" s="4">
        <v>5</v>
      </c>
      <c r="AT12" s="4">
        <v>1005</v>
      </c>
      <c r="AU12" s="4" t="str">
        <f t="shared" si="2"/>
        <v>December</v>
      </c>
      <c r="AV12" s="4" t="s">
        <v>7</v>
      </c>
      <c r="AW12" s="15">
        <f t="shared" si="3"/>
        <v>26</v>
      </c>
      <c r="AX12" s="1">
        <f t="shared" si="4"/>
        <v>0</v>
      </c>
      <c r="AY12" s="1">
        <f t="shared" si="5"/>
        <v>1</v>
      </c>
      <c r="AZ12" s="1">
        <f t="shared" si="6"/>
        <v>4</v>
      </c>
      <c r="BA12" s="25">
        <f t="shared" si="7"/>
        <v>31</v>
      </c>
      <c r="BB12" s="25">
        <f>Decreport[[#This Row],[Days]]-Decreport[[#This Row],[Absent]]</f>
        <v>31</v>
      </c>
      <c r="BC12" s="26">
        <v>45000</v>
      </c>
      <c r="BD12" s="26">
        <f>Decreport[[#This Row],[Salary]]/Decreport[[#This Row],[Days]]</f>
        <v>1451.6129032258063</v>
      </c>
      <c r="BE12" s="26">
        <f>Decreport[[#This Row],[Per Day Salary]]*Decreport[[#This Row],[Absent]]</f>
        <v>0</v>
      </c>
      <c r="BF12" s="26">
        <f>Decreport[[#This Row],[Salary]]-Decreport[[#This Row],[Deduction]]</f>
        <v>45000</v>
      </c>
      <c r="BG12" s="27"/>
      <c r="BH12" s="35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</row>
    <row r="13" spans="4:104" x14ac:dyDescent="0.3">
      <c r="D13" s="31"/>
      <c r="E13" s="31"/>
      <c r="F13" s="31"/>
      <c r="G13" s="33"/>
      <c r="H13" s="3">
        <v>5</v>
      </c>
      <c r="I13" s="4">
        <v>1005</v>
      </c>
      <c r="J13" s="5" t="s">
        <v>7</v>
      </c>
      <c r="K13" s="15">
        <f t="shared" si="9"/>
        <v>4</v>
      </c>
      <c r="L13" s="1" t="s">
        <v>39</v>
      </c>
      <c r="M13" s="1" t="s">
        <v>39</v>
      </c>
      <c r="N13" s="1" t="s">
        <v>39</v>
      </c>
      <c r="O13" s="1" t="s">
        <v>39</v>
      </c>
      <c r="P13" s="1" t="s">
        <v>39</v>
      </c>
      <c r="Q13" s="1" t="s">
        <v>39</v>
      </c>
      <c r="R13" s="1" t="str">
        <f t="shared" si="8"/>
        <v>WO</v>
      </c>
      <c r="S13" s="1" t="s">
        <v>39</v>
      </c>
      <c r="T13" s="1" t="s">
        <v>39</v>
      </c>
      <c r="U13" s="1" t="s">
        <v>39</v>
      </c>
      <c r="V13" s="1" t="s">
        <v>39</v>
      </c>
      <c r="W13" s="1" t="s">
        <v>39</v>
      </c>
      <c r="X13" s="1" t="s">
        <v>39</v>
      </c>
      <c r="Y13" s="1" t="str">
        <f t="shared" si="8"/>
        <v>WO</v>
      </c>
      <c r="Z13" s="1" t="s">
        <v>39</v>
      </c>
      <c r="AA13" s="1" t="s">
        <v>39</v>
      </c>
      <c r="AB13" s="1" t="s">
        <v>39</v>
      </c>
      <c r="AC13" s="1" t="s">
        <v>39</v>
      </c>
      <c r="AD13" s="1" t="s">
        <v>39</v>
      </c>
      <c r="AE13" s="1" t="s">
        <v>39</v>
      </c>
      <c r="AF13" s="1" t="str">
        <f t="shared" si="8"/>
        <v>WO</v>
      </c>
      <c r="AG13" s="1" t="s">
        <v>39</v>
      </c>
      <c r="AH13" s="1" t="s">
        <v>39</v>
      </c>
      <c r="AI13" s="1" t="s">
        <v>39</v>
      </c>
      <c r="AJ13" s="1" t="s">
        <v>39</v>
      </c>
      <c r="AK13" s="1" t="s">
        <v>39</v>
      </c>
      <c r="AL13" s="1" t="s">
        <v>39</v>
      </c>
      <c r="AM13" s="1" t="str">
        <f t="shared" si="8"/>
        <v>WO</v>
      </c>
      <c r="AN13" s="1" t="s">
        <v>39</v>
      </c>
      <c r="AO13" s="1" t="s">
        <v>39</v>
      </c>
      <c r="AP13" s="16" t="s">
        <v>40</v>
      </c>
      <c r="AQ13" s="33"/>
      <c r="AR13" s="35"/>
      <c r="AS13" s="4">
        <v>6</v>
      </c>
      <c r="AT13" s="4">
        <v>1006</v>
      </c>
      <c r="AU13" s="4" t="str">
        <f t="shared" si="2"/>
        <v>December</v>
      </c>
      <c r="AV13" s="4" t="s">
        <v>8</v>
      </c>
      <c r="AW13" s="15">
        <f t="shared" si="3"/>
        <v>25</v>
      </c>
      <c r="AX13" s="1">
        <f t="shared" si="4"/>
        <v>1</v>
      </c>
      <c r="AY13" s="1">
        <f t="shared" si="5"/>
        <v>1</v>
      </c>
      <c r="AZ13" s="1">
        <f t="shared" si="6"/>
        <v>4</v>
      </c>
      <c r="BA13" s="25">
        <f t="shared" si="7"/>
        <v>31</v>
      </c>
      <c r="BB13" s="25">
        <f>Decreport[[#This Row],[Days]]-Decreport[[#This Row],[Absent]]</f>
        <v>30</v>
      </c>
      <c r="BC13" s="26">
        <v>15000</v>
      </c>
      <c r="BD13" s="26">
        <f>Decreport[[#This Row],[Salary]]/Decreport[[#This Row],[Days]]</f>
        <v>483.87096774193549</v>
      </c>
      <c r="BE13" s="26">
        <f>Decreport[[#This Row],[Per Day Salary]]*Decreport[[#This Row],[Absent]]</f>
        <v>483.87096774193549</v>
      </c>
      <c r="BF13" s="26">
        <f>Decreport[[#This Row],[Salary]]-Decreport[[#This Row],[Deduction]]</f>
        <v>14516.129032258064</v>
      </c>
      <c r="BG13" s="27"/>
      <c r="BH13" s="35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</row>
    <row r="14" spans="4:104" x14ac:dyDescent="0.3">
      <c r="D14" s="31"/>
      <c r="E14" s="31"/>
      <c r="F14" s="31"/>
      <c r="G14" s="33"/>
      <c r="H14" s="3">
        <v>6</v>
      </c>
      <c r="I14" s="4">
        <v>1006</v>
      </c>
      <c r="J14" s="5" t="s">
        <v>8</v>
      </c>
      <c r="K14" s="15">
        <f t="shared" si="9"/>
        <v>4</v>
      </c>
      <c r="L14" s="1" t="s">
        <v>39</v>
      </c>
      <c r="M14" s="1" t="s">
        <v>41</v>
      </c>
      <c r="N14" s="1" t="s">
        <v>39</v>
      </c>
      <c r="O14" s="1" t="s">
        <v>39</v>
      </c>
      <c r="P14" s="1" t="s">
        <v>39</v>
      </c>
      <c r="Q14" s="1" t="s">
        <v>39</v>
      </c>
      <c r="R14" s="1" t="str">
        <f t="shared" si="8"/>
        <v>WO</v>
      </c>
      <c r="S14" s="1" t="s">
        <v>39</v>
      </c>
      <c r="T14" s="1" t="s">
        <v>39</v>
      </c>
      <c r="U14" s="1" t="s">
        <v>39</v>
      </c>
      <c r="V14" s="1" t="s">
        <v>39</v>
      </c>
      <c r="W14" s="1" t="s">
        <v>39</v>
      </c>
      <c r="X14" s="1" t="s">
        <v>39</v>
      </c>
      <c r="Y14" s="1" t="str">
        <f t="shared" si="8"/>
        <v>WO</v>
      </c>
      <c r="Z14" s="1" t="s">
        <v>39</v>
      </c>
      <c r="AA14" s="1" t="s">
        <v>39</v>
      </c>
      <c r="AB14" s="1" t="s">
        <v>39</v>
      </c>
      <c r="AC14" s="1" t="s">
        <v>39</v>
      </c>
      <c r="AD14" s="1" t="s">
        <v>39</v>
      </c>
      <c r="AE14" s="1" t="s">
        <v>39</v>
      </c>
      <c r="AF14" s="1" t="str">
        <f t="shared" si="8"/>
        <v>WO</v>
      </c>
      <c r="AG14" s="1" t="s">
        <v>39</v>
      </c>
      <c r="AH14" s="1" t="s">
        <v>39</v>
      </c>
      <c r="AI14" s="1" t="s">
        <v>39</v>
      </c>
      <c r="AJ14" s="1" t="s">
        <v>39</v>
      </c>
      <c r="AK14" s="1" t="s">
        <v>39</v>
      </c>
      <c r="AL14" s="1" t="s">
        <v>39</v>
      </c>
      <c r="AM14" s="1" t="str">
        <f t="shared" si="8"/>
        <v>WO</v>
      </c>
      <c r="AN14" s="1" t="s">
        <v>39</v>
      </c>
      <c r="AO14" s="1" t="s">
        <v>39</v>
      </c>
      <c r="AP14" s="16" t="s">
        <v>40</v>
      </c>
      <c r="AQ14" s="33"/>
      <c r="AR14" s="35"/>
      <c r="AS14" s="4">
        <v>7</v>
      </c>
      <c r="AT14" s="4">
        <v>1007</v>
      </c>
      <c r="AU14" s="4" t="str">
        <f t="shared" si="2"/>
        <v>December</v>
      </c>
      <c r="AV14" s="4" t="s">
        <v>9</v>
      </c>
      <c r="AW14" s="15">
        <f t="shared" si="3"/>
        <v>26</v>
      </c>
      <c r="AX14" s="1">
        <f t="shared" si="4"/>
        <v>0</v>
      </c>
      <c r="AY14" s="1">
        <f t="shared" si="5"/>
        <v>1</v>
      </c>
      <c r="AZ14" s="1">
        <f t="shared" si="6"/>
        <v>4</v>
      </c>
      <c r="BA14" s="25">
        <f t="shared" si="7"/>
        <v>31</v>
      </c>
      <c r="BB14" s="25">
        <f>Decreport[[#This Row],[Days]]-Decreport[[#This Row],[Absent]]</f>
        <v>31</v>
      </c>
      <c r="BC14" s="26">
        <v>62000</v>
      </c>
      <c r="BD14" s="26">
        <f>Decreport[[#This Row],[Salary]]/Decreport[[#This Row],[Days]]</f>
        <v>2000</v>
      </c>
      <c r="BE14" s="26">
        <f>Decreport[[#This Row],[Per Day Salary]]*Decreport[[#This Row],[Absent]]</f>
        <v>0</v>
      </c>
      <c r="BF14" s="26">
        <f>Decreport[[#This Row],[Salary]]-Decreport[[#This Row],[Deduction]]</f>
        <v>62000</v>
      </c>
      <c r="BG14" s="27"/>
      <c r="BH14" s="35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</row>
    <row r="15" spans="4:104" x14ac:dyDescent="0.3">
      <c r="D15" s="31"/>
      <c r="E15" s="31"/>
      <c r="F15" s="31"/>
      <c r="G15" s="33"/>
      <c r="H15" s="3">
        <v>7</v>
      </c>
      <c r="I15" s="4">
        <v>1007</v>
      </c>
      <c r="J15" s="5" t="s">
        <v>9</v>
      </c>
      <c r="K15" s="15">
        <f t="shared" si="9"/>
        <v>4</v>
      </c>
      <c r="L15" s="1" t="s">
        <v>39</v>
      </c>
      <c r="M15" s="1" t="s">
        <v>39</v>
      </c>
      <c r="N15" s="1" t="s">
        <v>39</v>
      </c>
      <c r="O15" s="1" t="s">
        <v>39</v>
      </c>
      <c r="P15" s="1" t="s">
        <v>39</v>
      </c>
      <c r="Q15" s="1" t="s">
        <v>39</v>
      </c>
      <c r="R15" s="1" t="str">
        <f t="shared" si="8"/>
        <v>WO</v>
      </c>
      <c r="S15" s="1" t="s">
        <v>39</v>
      </c>
      <c r="T15" s="1" t="s">
        <v>39</v>
      </c>
      <c r="U15" s="1" t="s">
        <v>39</v>
      </c>
      <c r="V15" s="1" t="s">
        <v>39</v>
      </c>
      <c r="W15" s="1" t="s">
        <v>39</v>
      </c>
      <c r="X15" s="1" t="s">
        <v>39</v>
      </c>
      <c r="Y15" s="1" t="str">
        <f t="shared" si="8"/>
        <v>WO</v>
      </c>
      <c r="Z15" s="1" t="s">
        <v>39</v>
      </c>
      <c r="AA15" s="1" t="s">
        <v>39</v>
      </c>
      <c r="AB15" s="1" t="s">
        <v>39</v>
      </c>
      <c r="AC15" s="1" t="s">
        <v>39</v>
      </c>
      <c r="AD15" s="1" t="s">
        <v>39</v>
      </c>
      <c r="AE15" s="1" t="s">
        <v>39</v>
      </c>
      <c r="AF15" s="1" t="str">
        <f t="shared" si="8"/>
        <v>WO</v>
      </c>
      <c r="AG15" s="1" t="s">
        <v>39</v>
      </c>
      <c r="AH15" s="1" t="s">
        <v>39</v>
      </c>
      <c r="AI15" s="1" t="s">
        <v>39</v>
      </c>
      <c r="AJ15" s="1" t="s">
        <v>39</v>
      </c>
      <c r="AK15" s="1" t="s">
        <v>39</v>
      </c>
      <c r="AL15" s="1" t="s">
        <v>39</v>
      </c>
      <c r="AM15" s="1" t="str">
        <f t="shared" si="8"/>
        <v>WO</v>
      </c>
      <c r="AN15" s="1" t="s">
        <v>39</v>
      </c>
      <c r="AO15" s="1" t="s">
        <v>39</v>
      </c>
      <c r="AP15" s="16" t="s">
        <v>40</v>
      </c>
      <c r="AQ15" s="33"/>
      <c r="AR15" s="35"/>
      <c r="AS15" s="4">
        <v>8</v>
      </c>
      <c r="AT15" s="4">
        <v>1008</v>
      </c>
      <c r="AU15" s="4" t="str">
        <f t="shared" si="2"/>
        <v>December</v>
      </c>
      <c r="AV15" s="4" t="s">
        <v>10</v>
      </c>
      <c r="AW15" s="15">
        <f t="shared" si="3"/>
        <v>26</v>
      </c>
      <c r="AX15" s="1">
        <f t="shared" si="4"/>
        <v>0</v>
      </c>
      <c r="AY15" s="1">
        <f t="shared" si="5"/>
        <v>1</v>
      </c>
      <c r="AZ15" s="1">
        <f t="shared" si="6"/>
        <v>4</v>
      </c>
      <c r="BA15" s="25">
        <f t="shared" si="7"/>
        <v>31</v>
      </c>
      <c r="BB15" s="25">
        <f>Decreport[[#This Row],[Days]]-Decreport[[#This Row],[Absent]]</f>
        <v>31</v>
      </c>
      <c r="BC15" s="26">
        <v>50000</v>
      </c>
      <c r="BD15" s="26">
        <f>Decreport[[#This Row],[Salary]]/Decreport[[#This Row],[Days]]</f>
        <v>1612.9032258064517</v>
      </c>
      <c r="BE15" s="26">
        <f>Decreport[[#This Row],[Per Day Salary]]*Decreport[[#This Row],[Absent]]</f>
        <v>0</v>
      </c>
      <c r="BF15" s="26">
        <f>Decreport[[#This Row],[Salary]]-Decreport[[#This Row],[Deduction]]</f>
        <v>50000</v>
      </c>
      <c r="BG15" s="27"/>
      <c r="BH15" s="35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</row>
    <row r="16" spans="4:104" x14ac:dyDescent="0.3">
      <c r="D16" s="31"/>
      <c r="E16" s="31"/>
      <c r="F16" s="31"/>
      <c r="G16" s="33"/>
      <c r="H16" s="3">
        <v>8</v>
      </c>
      <c r="I16" s="4">
        <v>1008</v>
      </c>
      <c r="J16" s="5" t="s">
        <v>10</v>
      </c>
      <c r="K16" s="15">
        <f t="shared" si="9"/>
        <v>4</v>
      </c>
      <c r="L16" s="1" t="s">
        <v>39</v>
      </c>
      <c r="M16" s="1" t="s">
        <v>39</v>
      </c>
      <c r="N16" s="1" t="s">
        <v>39</v>
      </c>
      <c r="O16" s="1" t="s">
        <v>39</v>
      </c>
      <c r="P16" s="1" t="s">
        <v>39</v>
      </c>
      <c r="Q16" s="1" t="s">
        <v>39</v>
      </c>
      <c r="R16" s="1" t="str">
        <f t="shared" si="8"/>
        <v>WO</v>
      </c>
      <c r="S16" s="1" t="s">
        <v>39</v>
      </c>
      <c r="T16" s="1" t="s">
        <v>39</v>
      </c>
      <c r="U16" s="1" t="s">
        <v>39</v>
      </c>
      <c r="V16" s="1" t="s">
        <v>39</v>
      </c>
      <c r="W16" s="1" t="s">
        <v>39</v>
      </c>
      <c r="X16" s="1" t="s">
        <v>39</v>
      </c>
      <c r="Y16" s="1" t="str">
        <f t="shared" si="8"/>
        <v>WO</v>
      </c>
      <c r="Z16" s="1" t="s">
        <v>39</v>
      </c>
      <c r="AA16" s="1" t="s">
        <v>39</v>
      </c>
      <c r="AB16" s="1" t="s">
        <v>39</v>
      </c>
      <c r="AC16" s="1" t="s">
        <v>39</v>
      </c>
      <c r="AD16" s="1" t="s">
        <v>39</v>
      </c>
      <c r="AE16" s="1" t="s">
        <v>39</v>
      </c>
      <c r="AF16" s="1" t="str">
        <f t="shared" si="8"/>
        <v>WO</v>
      </c>
      <c r="AG16" s="1" t="s">
        <v>39</v>
      </c>
      <c r="AH16" s="1" t="s">
        <v>39</v>
      </c>
      <c r="AI16" s="1" t="s">
        <v>39</v>
      </c>
      <c r="AJ16" s="1" t="s">
        <v>39</v>
      </c>
      <c r="AK16" s="1" t="s">
        <v>39</v>
      </c>
      <c r="AL16" s="1" t="s">
        <v>39</v>
      </c>
      <c r="AM16" s="1" t="str">
        <f t="shared" si="8"/>
        <v>WO</v>
      </c>
      <c r="AN16" s="1" t="s">
        <v>39</v>
      </c>
      <c r="AO16" s="1" t="s">
        <v>39</v>
      </c>
      <c r="AP16" s="16" t="s">
        <v>40</v>
      </c>
      <c r="AQ16" s="33"/>
      <c r="AR16" s="35"/>
      <c r="AS16" s="4">
        <v>9</v>
      </c>
      <c r="AT16" s="4">
        <v>1009</v>
      </c>
      <c r="AU16" s="4" t="str">
        <f t="shared" si="2"/>
        <v>December</v>
      </c>
      <c r="AV16" s="4" t="s">
        <v>11</v>
      </c>
      <c r="AW16" s="15">
        <f t="shared" si="3"/>
        <v>26</v>
      </c>
      <c r="AX16" s="1">
        <f t="shared" si="4"/>
        <v>0</v>
      </c>
      <c r="AY16" s="1">
        <f t="shared" si="5"/>
        <v>1</v>
      </c>
      <c r="AZ16" s="1">
        <f t="shared" si="6"/>
        <v>4</v>
      </c>
      <c r="BA16" s="25">
        <f t="shared" si="7"/>
        <v>31</v>
      </c>
      <c r="BB16" s="25">
        <f>Decreport[[#This Row],[Days]]-Decreport[[#This Row],[Absent]]</f>
        <v>31</v>
      </c>
      <c r="BC16" s="26">
        <v>25000</v>
      </c>
      <c r="BD16" s="26">
        <f>Decreport[[#This Row],[Salary]]/Decreport[[#This Row],[Days]]</f>
        <v>806.45161290322585</v>
      </c>
      <c r="BE16" s="26">
        <f>Decreport[[#This Row],[Per Day Salary]]*Decreport[[#This Row],[Absent]]</f>
        <v>0</v>
      </c>
      <c r="BF16" s="26">
        <f>Decreport[[#This Row],[Salary]]-Decreport[[#This Row],[Deduction]]</f>
        <v>25000</v>
      </c>
      <c r="BG16" s="27"/>
      <c r="BH16" s="35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</row>
    <row r="17" spans="4:100" x14ac:dyDescent="0.3">
      <c r="D17" s="31"/>
      <c r="E17" s="31"/>
      <c r="F17" s="31"/>
      <c r="G17" s="33"/>
      <c r="H17" s="3">
        <v>9</v>
      </c>
      <c r="I17" s="4">
        <v>1009</v>
      </c>
      <c r="J17" s="5" t="s">
        <v>11</v>
      </c>
      <c r="K17" s="15">
        <f t="shared" si="9"/>
        <v>4</v>
      </c>
      <c r="L17" s="1" t="s">
        <v>39</v>
      </c>
      <c r="M17" s="1" t="s">
        <v>39</v>
      </c>
      <c r="N17" s="1" t="s">
        <v>39</v>
      </c>
      <c r="O17" s="1" t="s">
        <v>39</v>
      </c>
      <c r="P17" s="1" t="s">
        <v>39</v>
      </c>
      <c r="Q17" s="1" t="s">
        <v>39</v>
      </c>
      <c r="R17" s="1" t="str">
        <f t="shared" si="8"/>
        <v>WO</v>
      </c>
      <c r="S17" s="1" t="s">
        <v>39</v>
      </c>
      <c r="T17" s="1" t="s">
        <v>39</v>
      </c>
      <c r="U17" s="1" t="s">
        <v>39</v>
      </c>
      <c r="V17" s="1" t="s">
        <v>39</v>
      </c>
      <c r="W17" s="1" t="s">
        <v>39</v>
      </c>
      <c r="X17" s="1" t="s">
        <v>39</v>
      </c>
      <c r="Y17" s="1" t="str">
        <f t="shared" si="8"/>
        <v>WO</v>
      </c>
      <c r="Z17" s="1" t="s">
        <v>39</v>
      </c>
      <c r="AA17" s="1" t="s">
        <v>39</v>
      </c>
      <c r="AB17" s="1" t="s">
        <v>39</v>
      </c>
      <c r="AC17" s="1" t="s">
        <v>39</v>
      </c>
      <c r="AD17" s="1" t="s">
        <v>39</v>
      </c>
      <c r="AE17" s="1" t="s">
        <v>39</v>
      </c>
      <c r="AF17" s="1" t="str">
        <f t="shared" ref="AF17:AM17" si="10">IF(AF$7 = "Sun","WO","")</f>
        <v>WO</v>
      </c>
      <c r="AG17" s="1" t="s">
        <v>39</v>
      </c>
      <c r="AH17" s="1" t="s">
        <v>39</v>
      </c>
      <c r="AI17" s="1" t="s">
        <v>39</v>
      </c>
      <c r="AJ17" s="1" t="s">
        <v>39</v>
      </c>
      <c r="AK17" s="1" t="s">
        <v>39</v>
      </c>
      <c r="AL17" s="1" t="s">
        <v>39</v>
      </c>
      <c r="AM17" s="1" t="str">
        <f t="shared" si="10"/>
        <v>WO</v>
      </c>
      <c r="AN17" s="1" t="s">
        <v>39</v>
      </c>
      <c r="AO17" s="1" t="s">
        <v>39</v>
      </c>
      <c r="AP17" s="16" t="s">
        <v>40</v>
      </c>
      <c r="AQ17" s="33"/>
      <c r="AR17" s="35"/>
      <c r="AS17" s="4">
        <v>10</v>
      </c>
      <c r="AT17" s="4">
        <v>1010</v>
      </c>
      <c r="AU17" s="4" t="str">
        <f t="shared" si="2"/>
        <v>December</v>
      </c>
      <c r="AV17" s="4" t="s">
        <v>12</v>
      </c>
      <c r="AW17" s="15">
        <f t="shared" si="3"/>
        <v>26</v>
      </c>
      <c r="AX17" s="1">
        <f t="shared" si="4"/>
        <v>0</v>
      </c>
      <c r="AY17" s="1">
        <f t="shared" si="5"/>
        <v>1</v>
      </c>
      <c r="AZ17" s="1">
        <f t="shared" si="6"/>
        <v>4</v>
      </c>
      <c r="BA17" s="25">
        <f t="shared" si="7"/>
        <v>31</v>
      </c>
      <c r="BB17" s="25">
        <f>Decreport[[#This Row],[Days]]-Decreport[[#This Row],[Absent]]</f>
        <v>31</v>
      </c>
      <c r="BC17" s="26">
        <v>45000</v>
      </c>
      <c r="BD17" s="26">
        <f>Decreport[[#This Row],[Salary]]/Decreport[[#This Row],[Days]]</f>
        <v>1451.6129032258063</v>
      </c>
      <c r="BE17" s="26">
        <f>Decreport[[#This Row],[Per Day Salary]]*Decreport[[#This Row],[Absent]]</f>
        <v>0</v>
      </c>
      <c r="BF17" s="26">
        <f>Decreport[[#This Row],[Salary]]-Decreport[[#This Row],[Deduction]]</f>
        <v>45000</v>
      </c>
      <c r="BG17" s="27"/>
      <c r="BH17" s="35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</row>
    <row r="18" spans="4:100" x14ac:dyDescent="0.3">
      <c r="D18" s="31"/>
      <c r="E18" s="31"/>
      <c r="F18" s="31"/>
      <c r="G18" s="33"/>
      <c r="H18" s="3">
        <v>10</v>
      </c>
      <c r="I18" s="4">
        <v>1010</v>
      </c>
      <c r="J18" s="5" t="s">
        <v>12</v>
      </c>
      <c r="K18" s="15">
        <f t="shared" si="9"/>
        <v>4</v>
      </c>
      <c r="L18" s="1" t="s">
        <v>39</v>
      </c>
      <c r="M18" s="1" t="s">
        <v>39</v>
      </c>
      <c r="N18" s="1" t="s">
        <v>39</v>
      </c>
      <c r="O18" s="1" t="s">
        <v>39</v>
      </c>
      <c r="P18" s="1" t="s">
        <v>39</v>
      </c>
      <c r="Q18" s="1" t="s">
        <v>39</v>
      </c>
      <c r="R18" s="1" t="str">
        <f t="shared" ref="R18:Y28" si="11">IF(R$7 = "Sun","WO","")</f>
        <v>WO</v>
      </c>
      <c r="S18" s="1" t="s">
        <v>39</v>
      </c>
      <c r="T18" s="1" t="s">
        <v>39</v>
      </c>
      <c r="U18" s="1" t="s">
        <v>39</v>
      </c>
      <c r="V18" s="1" t="s">
        <v>39</v>
      </c>
      <c r="W18" s="1" t="s">
        <v>39</v>
      </c>
      <c r="X18" s="1" t="s">
        <v>39</v>
      </c>
      <c r="Y18" s="1" t="str">
        <f t="shared" si="11"/>
        <v>WO</v>
      </c>
      <c r="Z18" s="1" t="s">
        <v>39</v>
      </c>
      <c r="AA18" s="1" t="s">
        <v>39</v>
      </c>
      <c r="AB18" s="1" t="s">
        <v>39</v>
      </c>
      <c r="AC18" s="1" t="s">
        <v>39</v>
      </c>
      <c r="AD18" s="1" t="s">
        <v>39</v>
      </c>
      <c r="AE18" s="1" t="s">
        <v>39</v>
      </c>
      <c r="AF18" s="1" t="str">
        <f t="shared" ref="AF18:AM28" si="12">IF(AF$7 = "Sun","WO","")</f>
        <v>WO</v>
      </c>
      <c r="AG18" s="1" t="s">
        <v>39</v>
      </c>
      <c r="AH18" s="1" t="s">
        <v>39</v>
      </c>
      <c r="AI18" s="1" t="s">
        <v>39</v>
      </c>
      <c r="AJ18" s="1" t="s">
        <v>39</v>
      </c>
      <c r="AK18" s="1" t="s">
        <v>39</v>
      </c>
      <c r="AL18" s="1" t="s">
        <v>39</v>
      </c>
      <c r="AM18" s="1" t="str">
        <f t="shared" si="12"/>
        <v>WO</v>
      </c>
      <c r="AN18" s="1" t="s">
        <v>39</v>
      </c>
      <c r="AO18" s="1" t="s">
        <v>39</v>
      </c>
      <c r="AP18" s="16" t="s">
        <v>40</v>
      </c>
      <c r="AQ18" s="33"/>
      <c r="AR18" s="35"/>
      <c r="AS18" s="4">
        <v>11</v>
      </c>
      <c r="AT18" s="4">
        <v>1011</v>
      </c>
      <c r="AU18" s="4" t="str">
        <f t="shared" si="2"/>
        <v>December</v>
      </c>
      <c r="AV18" s="4" t="s">
        <v>13</v>
      </c>
      <c r="AW18" s="15">
        <f t="shared" si="3"/>
        <v>25</v>
      </c>
      <c r="AX18" s="1">
        <f t="shared" si="4"/>
        <v>1</v>
      </c>
      <c r="AY18" s="1">
        <f t="shared" si="5"/>
        <v>1</v>
      </c>
      <c r="AZ18" s="1">
        <f t="shared" si="6"/>
        <v>4</v>
      </c>
      <c r="BA18" s="25">
        <f t="shared" si="7"/>
        <v>31</v>
      </c>
      <c r="BB18" s="25">
        <f>Decreport[[#This Row],[Days]]-Decreport[[#This Row],[Absent]]</f>
        <v>30</v>
      </c>
      <c r="BC18" s="26">
        <v>48000</v>
      </c>
      <c r="BD18" s="26">
        <f>Decreport[[#This Row],[Salary]]/Decreport[[#This Row],[Days]]</f>
        <v>1548.3870967741937</v>
      </c>
      <c r="BE18" s="26">
        <f>Decreport[[#This Row],[Per Day Salary]]*Decreport[[#This Row],[Absent]]</f>
        <v>1548.3870967741937</v>
      </c>
      <c r="BF18" s="26">
        <f>Decreport[[#This Row],[Salary]]-Decreport[[#This Row],[Deduction]]</f>
        <v>46451.612903225803</v>
      </c>
      <c r="BG18" s="27"/>
      <c r="BH18" s="35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</row>
    <row r="19" spans="4:100" x14ac:dyDescent="0.3">
      <c r="D19" s="31"/>
      <c r="E19" s="31"/>
      <c r="F19" s="31"/>
      <c r="G19" s="33"/>
      <c r="H19" s="3">
        <v>11</v>
      </c>
      <c r="I19" s="4">
        <v>1011</v>
      </c>
      <c r="J19" s="5" t="s">
        <v>13</v>
      </c>
      <c r="K19" s="15">
        <f t="shared" si="9"/>
        <v>4</v>
      </c>
      <c r="L19" s="1" t="s">
        <v>39</v>
      </c>
      <c r="M19" s="1" t="s">
        <v>39</v>
      </c>
      <c r="N19" s="1" t="s">
        <v>39</v>
      </c>
      <c r="O19" s="1" t="s">
        <v>39</v>
      </c>
      <c r="P19" s="1" t="s">
        <v>39</v>
      </c>
      <c r="Q19" s="1" t="s">
        <v>39</v>
      </c>
      <c r="R19" s="1" t="str">
        <f t="shared" si="11"/>
        <v>WO</v>
      </c>
      <c r="S19" s="1" t="s">
        <v>39</v>
      </c>
      <c r="T19" s="1" t="s">
        <v>39</v>
      </c>
      <c r="U19" s="1" t="s">
        <v>39</v>
      </c>
      <c r="V19" s="1" t="s">
        <v>39</v>
      </c>
      <c r="W19" s="1" t="s">
        <v>39</v>
      </c>
      <c r="X19" s="1" t="s">
        <v>39</v>
      </c>
      <c r="Y19" s="1" t="str">
        <f t="shared" si="11"/>
        <v>WO</v>
      </c>
      <c r="Z19" s="1" t="s">
        <v>39</v>
      </c>
      <c r="AA19" s="1" t="s">
        <v>39</v>
      </c>
      <c r="AB19" s="1" t="s">
        <v>39</v>
      </c>
      <c r="AC19" s="1" t="s">
        <v>41</v>
      </c>
      <c r="AD19" s="1" t="s">
        <v>39</v>
      </c>
      <c r="AE19" s="1" t="s">
        <v>39</v>
      </c>
      <c r="AF19" s="1" t="str">
        <f t="shared" si="12"/>
        <v>WO</v>
      </c>
      <c r="AG19" s="1" t="s">
        <v>39</v>
      </c>
      <c r="AH19" s="1" t="s">
        <v>39</v>
      </c>
      <c r="AI19" s="1" t="s">
        <v>39</v>
      </c>
      <c r="AJ19" s="1" t="s">
        <v>39</v>
      </c>
      <c r="AK19" s="1" t="s">
        <v>39</v>
      </c>
      <c r="AL19" s="1" t="s">
        <v>39</v>
      </c>
      <c r="AM19" s="1" t="str">
        <f t="shared" si="12"/>
        <v>WO</v>
      </c>
      <c r="AN19" s="1" t="s">
        <v>39</v>
      </c>
      <c r="AO19" s="1" t="s">
        <v>39</v>
      </c>
      <c r="AP19" s="16" t="s">
        <v>40</v>
      </c>
      <c r="AQ19" s="33"/>
      <c r="AR19" s="35"/>
      <c r="AS19" s="4">
        <v>12</v>
      </c>
      <c r="AT19" s="4">
        <v>1012</v>
      </c>
      <c r="AU19" s="4" t="str">
        <f t="shared" si="2"/>
        <v>December</v>
      </c>
      <c r="AV19" s="4" t="s">
        <v>14</v>
      </c>
      <c r="AW19" s="15">
        <f t="shared" si="3"/>
        <v>26</v>
      </c>
      <c r="AX19" s="1">
        <f t="shared" si="4"/>
        <v>0</v>
      </c>
      <c r="AY19" s="1">
        <f t="shared" si="5"/>
        <v>1</v>
      </c>
      <c r="AZ19" s="1">
        <f t="shared" si="6"/>
        <v>4</v>
      </c>
      <c r="BA19" s="25">
        <f t="shared" si="7"/>
        <v>31</v>
      </c>
      <c r="BB19" s="25">
        <f>Decreport[[#This Row],[Days]]-Decreport[[#This Row],[Absent]]</f>
        <v>31</v>
      </c>
      <c r="BC19" s="26">
        <v>52000</v>
      </c>
      <c r="BD19" s="26">
        <f>Decreport[[#This Row],[Salary]]/Decreport[[#This Row],[Days]]</f>
        <v>1677.4193548387098</v>
      </c>
      <c r="BE19" s="26">
        <f>Decreport[[#This Row],[Per Day Salary]]*Decreport[[#This Row],[Absent]]</f>
        <v>0</v>
      </c>
      <c r="BF19" s="26">
        <f>Decreport[[#This Row],[Salary]]-Decreport[[#This Row],[Deduction]]</f>
        <v>52000</v>
      </c>
      <c r="BG19" s="27"/>
      <c r="BH19" s="35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</row>
    <row r="20" spans="4:100" x14ac:dyDescent="0.3">
      <c r="D20" s="31"/>
      <c r="E20" s="31"/>
      <c r="F20" s="31"/>
      <c r="G20" s="33"/>
      <c r="H20" s="3">
        <v>12</v>
      </c>
      <c r="I20" s="4">
        <v>1012</v>
      </c>
      <c r="J20" s="5" t="s">
        <v>14</v>
      </c>
      <c r="K20" s="15">
        <f t="shared" si="9"/>
        <v>4</v>
      </c>
      <c r="L20" s="1" t="s">
        <v>39</v>
      </c>
      <c r="M20" s="1" t="s">
        <v>39</v>
      </c>
      <c r="N20" s="1" t="s">
        <v>39</v>
      </c>
      <c r="O20" s="1" t="s">
        <v>39</v>
      </c>
      <c r="P20" s="1" t="s">
        <v>39</v>
      </c>
      <c r="Q20" s="1" t="s">
        <v>39</v>
      </c>
      <c r="R20" s="1" t="str">
        <f t="shared" si="11"/>
        <v>WO</v>
      </c>
      <c r="S20" s="1" t="s">
        <v>39</v>
      </c>
      <c r="T20" s="1" t="s">
        <v>39</v>
      </c>
      <c r="U20" s="1" t="s">
        <v>39</v>
      </c>
      <c r="V20" s="1" t="s">
        <v>39</v>
      </c>
      <c r="W20" s="1" t="s">
        <v>39</v>
      </c>
      <c r="X20" s="1" t="s">
        <v>39</v>
      </c>
      <c r="Y20" s="1" t="str">
        <f t="shared" si="11"/>
        <v>WO</v>
      </c>
      <c r="Z20" s="1" t="s">
        <v>39</v>
      </c>
      <c r="AA20" s="1" t="s">
        <v>39</v>
      </c>
      <c r="AB20" s="1" t="s">
        <v>39</v>
      </c>
      <c r="AC20" s="1" t="s">
        <v>39</v>
      </c>
      <c r="AD20" s="1" t="s">
        <v>39</v>
      </c>
      <c r="AE20" s="1" t="s">
        <v>39</v>
      </c>
      <c r="AF20" s="1" t="str">
        <f t="shared" si="12"/>
        <v>WO</v>
      </c>
      <c r="AG20" s="1" t="s">
        <v>39</v>
      </c>
      <c r="AH20" s="1" t="s">
        <v>39</v>
      </c>
      <c r="AI20" s="1" t="s">
        <v>39</v>
      </c>
      <c r="AJ20" s="1" t="s">
        <v>39</v>
      </c>
      <c r="AK20" s="1" t="s">
        <v>39</v>
      </c>
      <c r="AL20" s="1" t="s">
        <v>39</v>
      </c>
      <c r="AM20" s="1" t="str">
        <f t="shared" si="12"/>
        <v>WO</v>
      </c>
      <c r="AN20" s="1" t="s">
        <v>39</v>
      </c>
      <c r="AO20" s="1" t="s">
        <v>39</v>
      </c>
      <c r="AP20" s="16" t="s">
        <v>40</v>
      </c>
      <c r="AQ20" s="33"/>
      <c r="AR20" s="35"/>
      <c r="AS20" s="4">
        <v>13</v>
      </c>
      <c r="AT20" s="4">
        <v>1013</v>
      </c>
      <c r="AU20" s="4" t="str">
        <f t="shared" si="2"/>
        <v>December</v>
      </c>
      <c r="AV20" s="4" t="s">
        <v>15</v>
      </c>
      <c r="AW20" s="15">
        <f t="shared" si="3"/>
        <v>25</v>
      </c>
      <c r="AX20" s="1">
        <f t="shared" si="4"/>
        <v>1</v>
      </c>
      <c r="AY20" s="1">
        <f t="shared" si="5"/>
        <v>1</v>
      </c>
      <c r="AZ20" s="1">
        <f t="shared" si="6"/>
        <v>4</v>
      </c>
      <c r="BA20" s="25">
        <f t="shared" si="7"/>
        <v>31</v>
      </c>
      <c r="BB20" s="25">
        <f>Decreport[[#This Row],[Days]]-Decreport[[#This Row],[Absent]]</f>
        <v>30</v>
      </c>
      <c r="BC20" s="26">
        <v>42000</v>
      </c>
      <c r="BD20" s="26">
        <f>Decreport[[#This Row],[Salary]]/Decreport[[#This Row],[Days]]</f>
        <v>1354.8387096774193</v>
      </c>
      <c r="BE20" s="26">
        <f>Decreport[[#This Row],[Per Day Salary]]*Decreport[[#This Row],[Absent]]</f>
        <v>1354.8387096774193</v>
      </c>
      <c r="BF20" s="26">
        <f>Decreport[[#This Row],[Salary]]-Decreport[[#This Row],[Deduction]]</f>
        <v>40645.161290322583</v>
      </c>
      <c r="BG20" s="27"/>
      <c r="BH20" s="35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</row>
    <row r="21" spans="4:100" x14ac:dyDescent="0.3">
      <c r="D21" s="31"/>
      <c r="E21" s="31"/>
      <c r="F21" s="31"/>
      <c r="G21" s="33"/>
      <c r="H21" s="3">
        <v>13</v>
      </c>
      <c r="I21" s="4">
        <v>1013</v>
      </c>
      <c r="J21" s="5" t="s">
        <v>15</v>
      </c>
      <c r="K21" s="15">
        <f t="shared" si="9"/>
        <v>4</v>
      </c>
      <c r="L21" s="1" t="s">
        <v>39</v>
      </c>
      <c r="M21" s="1" t="s">
        <v>39</v>
      </c>
      <c r="N21" s="1" t="s">
        <v>39</v>
      </c>
      <c r="O21" s="1" t="s">
        <v>41</v>
      </c>
      <c r="P21" s="1" t="s">
        <v>39</v>
      </c>
      <c r="Q21" s="1" t="s">
        <v>39</v>
      </c>
      <c r="R21" s="1" t="str">
        <f t="shared" si="11"/>
        <v>WO</v>
      </c>
      <c r="S21" s="1" t="s">
        <v>39</v>
      </c>
      <c r="T21" s="1" t="s">
        <v>39</v>
      </c>
      <c r="U21" s="1" t="s">
        <v>39</v>
      </c>
      <c r="V21" s="1" t="s">
        <v>39</v>
      </c>
      <c r="W21" s="1" t="s">
        <v>39</v>
      </c>
      <c r="X21" s="1" t="s">
        <v>39</v>
      </c>
      <c r="Y21" s="1" t="str">
        <f t="shared" si="11"/>
        <v>WO</v>
      </c>
      <c r="Z21" s="1" t="s">
        <v>39</v>
      </c>
      <c r="AA21" s="1" t="s">
        <v>39</v>
      </c>
      <c r="AB21" s="1" t="s">
        <v>39</v>
      </c>
      <c r="AC21" s="1" t="s">
        <v>39</v>
      </c>
      <c r="AD21" s="1" t="s">
        <v>39</v>
      </c>
      <c r="AE21" s="1" t="s">
        <v>39</v>
      </c>
      <c r="AF21" s="1" t="str">
        <f t="shared" si="12"/>
        <v>WO</v>
      </c>
      <c r="AG21" s="1" t="s">
        <v>39</v>
      </c>
      <c r="AH21" s="1" t="s">
        <v>39</v>
      </c>
      <c r="AI21" s="1" t="s">
        <v>39</v>
      </c>
      <c r="AJ21" s="1" t="s">
        <v>39</v>
      </c>
      <c r="AK21" s="1" t="s">
        <v>39</v>
      </c>
      <c r="AL21" s="1" t="s">
        <v>39</v>
      </c>
      <c r="AM21" s="1" t="str">
        <f t="shared" si="12"/>
        <v>WO</v>
      </c>
      <c r="AN21" s="1" t="s">
        <v>39</v>
      </c>
      <c r="AO21" s="1" t="s">
        <v>39</v>
      </c>
      <c r="AP21" s="16" t="s">
        <v>40</v>
      </c>
      <c r="AQ21" s="33"/>
      <c r="AR21" s="35"/>
      <c r="AS21" s="4">
        <v>14</v>
      </c>
      <c r="AT21" s="4">
        <v>1014</v>
      </c>
      <c r="AU21" s="4" t="str">
        <f t="shared" si="2"/>
        <v>December</v>
      </c>
      <c r="AV21" s="4" t="s">
        <v>16</v>
      </c>
      <c r="AW21" s="15">
        <f t="shared" si="3"/>
        <v>26</v>
      </c>
      <c r="AX21" s="1">
        <f t="shared" si="4"/>
        <v>0</v>
      </c>
      <c r="AY21" s="1">
        <f t="shared" si="5"/>
        <v>1</v>
      </c>
      <c r="AZ21" s="1">
        <f t="shared" si="6"/>
        <v>4</v>
      </c>
      <c r="BA21" s="25">
        <f t="shared" si="7"/>
        <v>31</v>
      </c>
      <c r="BB21" s="25">
        <f>Decreport[[#This Row],[Days]]-Decreport[[#This Row],[Absent]]</f>
        <v>31</v>
      </c>
      <c r="BC21" s="26">
        <v>15000</v>
      </c>
      <c r="BD21" s="26">
        <f>Decreport[[#This Row],[Salary]]/Decreport[[#This Row],[Days]]</f>
        <v>483.87096774193549</v>
      </c>
      <c r="BE21" s="26">
        <f>Decreport[[#This Row],[Per Day Salary]]*Decreport[[#This Row],[Absent]]</f>
        <v>0</v>
      </c>
      <c r="BF21" s="26">
        <f>Decreport[[#This Row],[Salary]]-Decreport[[#This Row],[Deduction]]</f>
        <v>15000</v>
      </c>
      <c r="BG21" s="27"/>
      <c r="BH21" s="35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</row>
    <row r="22" spans="4:100" x14ac:dyDescent="0.3">
      <c r="D22" s="31"/>
      <c r="E22" s="31"/>
      <c r="F22" s="31"/>
      <c r="G22" s="33"/>
      <c r="H22" s="3">
        <v>14</v>
      </c>
      <c r="I22" s="4">
        <v>1014</v>
      </c>
      <c r="J22" s="5" t="s">
        <v>16</v>
      </c>
      <c r="K22" s="15">
        <f t="shared" si="9"/>
        <v>4</v>
      </c>
      <c r="L22" s="1" t="s">
        <v>39</v>
      </c>
      <c r="M22" s="1" t="s">
        <v>39</v>
      </c>
      <c r="N22" s="1" t="s">
        <v>39</v>
      </c>
      <c r="O22" s="1" t="s">
        <v>39</v>
      </c>
      <c r="P22" s="1" t="s">
        <v>39</v>
      </c>
      <c r="Q22" s="1" t="s">
        <v>39</v>
      </c>
      <c r="R22" s="1" t="str">
        <f t="shared" si="11"/>
        <v>WO</v>
      </c>
      <c r="S22" s="1" t="s">
        <v>39</v>
      </c>
      <c r="T22" s="1" t="s">
        <v>39</v>
      </c>
      <c r="U22" s="1" t="s">
        <v>39</v>
      </c>
      <c r="V22" s="1" t="s">
        <v>39</v>
      </c>
      <c r="W22" s="1" t="s">
        <v>39</v>
      </c>
      <c r="X22" s="1" t="s">
        <v>39</v>
      </c>
      <c r="Y22" s="1" t="str">
        <f t="shared" si="11"/>
        <v>WO</v>
      </c>
      <c r="Z22" s="1" t="s">
        <v>39</v>
      </c>
      <c r="AA22" s="1" t="s">
        <v>39</v>
      </c>
      <c r="AB22" s="1" t="s">
        <v>39</v>
      </c>
      <c r="AC22" s="1" t="s">
        <v>39</v>
      </c>
      <c r="AD22" s="1" t="s">
        <v>39</v>
      </c>
      <c r="AE22" s="1" t="s">
        <v>39</v>
      </c>
      <c r="AF22" s="1" t="str">
        <f t="shared" si="12"/>
        <v>WO</v>
      </c>
      <c r="AG22" s="1" t="s">
        <v>39</v>
      </c>
      <c r="AH22" s="1" t="s">
        <v>39</v>
      </c>
      <c r="AI22" s="1" t="s">
        <v>39</v>
      </c>
      <c r="AJ22" s="1" t="s">
        <v>39</v>
      </c>
      <c r="AK22" s="1" t="s">
        <v>39</v>
      </c>
      <c r="AL22" s="1" t="s">
        <v>39</v>
      </c>
      <c r="AM22" s="1" t="str">
        <f t="shared" si="12"/>
        <v>WO</v>
      </c>
      <c r="AN22" s="1" t="s">
        <v>39</v>
      </c>
      <c r="AO22" s="1" t="s">
        <v>39</v>
      </c>
      <c r="AP22" s="16" t="s">
        <v>40</v>
      </c>
      <c r="AQ22" s="33"/>
      <c r="AR22" s="35"/>
      <c r="AS22" s="4">
        <v>15</v>
      </c>
      <c r="AT22" s="4">
        <v>1015</v>
      </c>
      <c r="AU22" s="4" t="str">
        <f t="shared" si="2"/>
        <v>December</v>
      </c>
      <c r="AV22" s="4" t="s">
        <v>17</v>
      </c>
      <c r="AW22" s="15">
        <f t="shared" si="3"/>
        <v>26</v>
      </c>
      <c r="AX22" s="1">
        <f t="shared" si="4"/>
        <v>0</v>
      </c>
      <c r="AY22" s="1">
        <f t="shared" si="5"/>
        <v>1</v>
      </c>
      <c r="AZ22" s="1">
        <f t="shared" si="6"/>
        <v>4</v>
      </c>
      <c r="BA22" s="25">
        <f t="shared" si="7"/>
        <v>31</v>
      </c>
      <c r="BB22" s="25">
        <f>Decreport[[#This Row],[Days]]-Decreport[[#This Row],[Absent]]</f>
        <v>31</v>
      </c>
      <c r="BC22" s="26">
        <v>46000</v>
      </c>
      <c r="BD22" s="26">
        <f>Decreport[[#This Row],[Salary]]/Decreport[[#This Row],[Days]]</f>
        <v>1483.8709677419354</v>
      </c>
      <c r="BE22" s="26">
        <f>Decreport[[#This Row],[Per Day Salary]]*Decreport[[#This Row],[Absent]]</f>
        <v>0</v>
      </c>
      <c r="BF22" s="26">
        <f>Decreport[[#This Row],[Salary]]-Decreport[[#This Row],[Deduction]]</f>
        <v>46000</v>
      </c>
      <c r="BG22" s="27"/>
      <c r="BH22" s="35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</row>
    <row r="23" spans="4:100" x14ac:dyDescent="0.3">
      <c r="D23" s="31"/>
      <c r="E23" s="31"/>
      <c r="F23" s="31"/>
      <c r="G23" s="33"/>
      <c r="H23" s="3">
        <v>15</v>
      </c>
      <c r="I23" s="4">
        <v>1015</v>
      </c>
      <c r="J23" s="5" t="s">
        <v>17</v>
      </c>
      <c r="K23" s="15">
        <f t="shared" si="9"/>
        <v>4</v>
      </c>
      <c r="L23" s="1" t="s">
        <v>39</v>
      </c>
      <c r="M23" s="1" t="s">
        <v>39</v>
      </c>
      <c r="N23" s="1" t="s">
        <v>39</v>
      </c>
      <c r="O23" s="1" t="s">
        <v>39</v>
      </c>
      <c r="P23" s="1" t="s">
        <v>39</v>
      </c>
      <c r="Q23" s="1" t="s">
        <v>39</v>
      </c>
      <c r="R23" s="1" t="str">
        <f t="shared" si="11"/>
        <v>WO</v>
      </c>
      <c r="S23" s="1" t="s">
        <v>39</v>
      </c>
      <c r="T23" s="1" t="s">
        <v>39</v>
      </c>
      <c r="U23" s="1" t="s">
        <v>39</v>
      </c>
      <c r="V23" s="1" t="s">
        <v>39</v>
      </c>
      <c r="W23" s="1" t="s">
        <v>39</v>
      </c>
      <c r="X23" s="1" t="s">
        <v>39</v>
      </c>
      <c r="Y23" s="1" t="str">
        <f t="shared" si="11"/>
        <v>WO</v>
      </c>
      <c r="Z23" s="1" t="s">
        <v>39</v>
      </c>
      <c r="AA23" s="1" t="s">
        <v>39</v>
      </c>
      <c r="AB23" s="1" t="s">
        <v>39</v>
      </c>
      <c r="AC23" s="1" t="s">
        <v>39</v>
      </c>
      <c r="AD23" s="1" t="s">
        <v>39</v>
      </c>
      <c r="AE23" s="1" t="s">
        <v>39</v>
      </c>
      <c r="AF23" s="1" t="str">
        <f t="shared" si="12"/>
        <v>WO</v>
      </c>
      <c r="AG23" s="1" t="s">
        <v>39</v>
      </c>
      <c r="AH23" s="1" t="s">
        <v>39</v>
      </c>
      <c r="AI23" s="1" t="s">
        <v>39</v>
      </c>
      <c r="AJ23" s="1" t="s">
        <v>39</v>
      </c>
      <c r="AK23" s="1" t="s">
        <v>39</v>
      </c>
      <c r="AL23" s="1" t="s">
        <v>39</v>
      </c>
      <c r="AM23" s="1" t="str">
        <f t="shared" si="12"/>
        <v>WO</v>
      </c>
      <c r="AN23" s="1" t="s">
        <v>39</v>
      </c>
      <c r="AO23" s="1" t="s">
        <v>39</v>
      </c>
      <c r="AP23" s="16" t="s">
        <v>40</v>
      </c>
      <c r="AQ23" s="33"/>
      <c r="AR23" s="35"/>
      <c r="AS23" s="4">
        <v>16</v>
      </c>
      <c r="AT23" s="4">
        <v>1016</v>
      </c>
      <c r="AU23" s="4" t="str">
        <f t="shared" si="2"/>
        <v>December</v>
      </c>
      <c r="AV23" s="4" t="s">
        <v>18</v>
      </c>
      <c r="AW23" s="15">
        <f t="shared" si="3"/>
        <v>26</v>
      </c>
      <c r="AX23" s="1">
        <f t="shared" si="4"/>
        <v>0</v>
      </c>
      <c r="AY23" s="1">
        <f t="shared" si="5"/>
        <v>1</v>
      </c>
      <c r="AZ23" s="1">
        <f t="shared" si="6"/>
        <v>4</v>
      </c>
      <c r="BA23" s="25">
        <f t="shared" si="7"/>
        <v>31</v>
      </c>
      <c r="BB23" s="25">
        <f>Decreport[[#This Row],[Days]]-Decreport[[#This Row],[Absent]]</f>
        <v>31</v>
      </c>
      <c r="BC23" s="26">
        <v>52000</v>
      </c>
      <c r="BD23" s="26">
        <f>Decreport[[#This Row],[Salary]]/Decreport[[#This Row],[Days]]</f>
        <v>1677.4193548387098</v>
      </c>
      <c r="BE23" s="26">
        <f>Decreport[[#This Row],[Per Day Salary]]*Decreport[[#This Row],[Absent]]</f>
        <v>0</v>
      </c>
      <c r="BF23" s="26">
        <f>Decreport[[#This Row],[Salary]]-Decreport[[#This Row],[Deduction]]</f>
        <v>52000</v>
      </c>
      <c r="BG23" s="27"/>
      <c r="BH23" s="35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</row>
    <row r="24" spans="4:100" x14ac:dyDescent="0.3">
      <c r="D24" s="31"/>
      <c r="E24" s="31"/>
      <c r="F24" s="31"/>
      <c r="G24" s="33"/>
      <c r="H24" s="3">
        <v>16</v>
      </c>
      <c r="I24" s="4">
        <v>1016</v>
      </c>
      <c r="J24" s="5" t="s">
        <v>18</v>
      </c>
      <c r="K24" s="15">
        <f t="shared" si="9"/>
        <v>4</v>
      </c>
      <c r="L24" s="1" t="s">
        <v>39</v>
      </c>
      <c r="M24" s="1" t="s">
        <v>39</v>
      </c>
      <c r="N24" s="1" t="s">
        <v>39</v>
      </c>
      <c r="O24" s="1" t="s">
        <v>39</v>
      </c>
      <c r="P24" s="1" t="s">
        <v>39</v>
      </c>
      <c r="Q24" s="1" t="s">
        <v>39</v>
      </c>
      <c r="R24" s="1" t="str">
        <f t="shared" si="11"/>
        <v>WO</v>
      </c>
      <c r="S24" s="1" t="s">
        <v>39</v>
      </c>
      <c r="T24" s="1" t="s">
        <v>39</v>
      </c>
      <c r="U24" s="1" t="s">
        <v>39</v>
      </c>
      <c r="V24" s="1" t="s">
        <v>39</v>
      </c>
      <c r="W24" s="1" t="s">
        <v>39</v>
      </c>
      <c r="X24" s="1" t="s">
        <v>39</v>
      </c>
      <c r="Y24" s="1" t="str">
        <f t="shared" si="11"/>
        <v>WO</v>
      </c>
      <c r="Z24" s="1" t="s">
        <v>39</v>
      </c>
      <c r="AA24" s="1" t="s">
        <v>39</v>
      </c>
      <c r="AB24" s="1" t="s">
        <v>39</v>
      </c>
      <c r="AC24" s="1" t="s">
        <v>39</v>
      </c>
      <c r="AD24" s="1" t="s">
        <v>39</v>
      </c>
      <c r="AE24" s="1" t="s">
        <v>39</v>
      </c>
      <c r="AF24" s="1" t="str">
        <f t="shared" si="12"/>
        <v>WO</v>
      </c>
      <c r="AG24" s="1" t="s">
        <v>39</v>
      </c>
      <c r="AH24" s="1" t="s">
        <v>39</v>
      </c>
      <c r="AI24" s="1" t="s">
        <v>39</v>
      </c>
      <c r="AJ24" s="1" t="s">
        <v>39</v>
      </c>
      <c r="AK24" s="1" t="s">
        <v>39</v>
      </c>
      <c r="AL24" s="1" t="s">
        <v>39</v>
      </c>
      <c r="AM24" s="1" t="str">
        <f t="shared" si="12"/>
        <v>WO</v>
      </c>
      <c r="AN24" s="1" t="s">
        <v>39</v>
      </c>
      <c r="AO24" s="1" t="s">
        <v>39</v>
      </c>
      <c r="AP24" s="16" t="s">
        <v>40</v>
      </c>
      <c r="AQ24" s="33"/>
      <c r="AR24" s="35"/>
      <c r="AS24" s="4">
        <v>17</v>
      </c>
      <c r="AT24" s="4">
        <v>1017</v>
      </c>
      <c r="AU24" s="4" t="str">
        <f t="shared" si="2"/>
        <v>December</v>
      </c>
      <c r="AV24" s="4" t="s">
        <v>19</v>
      </c>
      <c r="AW24" s="15">
        <f t="shared" si="3"/>
        <v>26</v>
      </c>
      <c r="AX24" s="1">
        <f t="shared" si="4"/>
        <v>0</v>
      </c>
      <c r="AY24" s="1">
        <f t="shared" si="5"/>
        <v>1</v>
      </c>
      <c r="AZ24" s="1">
        <f t="shared" si="6"/>
        <v>4</v>
      </c>
      <c r="BA24" s="25">
        <f t="shared" si="7"/>
        <v>31</v>
      </c>
      <c r="BB24" s="25">
        <f>Decreport[[#This Row],[Days]]-Decreport[[#This Row],[Absent]]</f>
        <v>31</v>
      </c>
      <c r="BC24" s="26">
        <v>42000</v>
      </c>
      <c r="BD24" s="26">
        <f>Decreport[[#This Row],[Salary]]/Decreport[[#This Row],[Days]]</f>
        <v>1354.8387096774193</v>
      </c>
      <c r="BE24" s="26">
        <f>Decreport[[#This Row],[Per Day Salary]]*Decreport[[#This Row],[Absent]]</f>
        <v>0</v>
      </c>
      <c r="BF24" s="26">
        <f>Decreport[[#This Row],[Salary]]-Decreport[[#This Row],[Deduction]]</f>
        <v>42000</v>
      </c>
      <c r="BG24" s="27"/>
      <c r="BH24" s="35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</row>
    <row r="25" spans="4:100" x14ac:dyDescent="0.3">
      <c r="D25" s="31"/>
      <c r="E25" s="31"/>
      <c r="F25" s="31"/>
      <c r="G25" s="33"/>
      <c r="H25" s="3">
        <v>17</v>
      </c>
      <c r="I25" s="4">
        <v>1017</v>
      </c>
      <c r="J25" s="5" t="s">
        <v>19</v>
      </c>
      <c r="K25" s="15">
        <f t="shared" si="9"/>
        <v>4</v>
      </c>
      <c r="L25" s="1" t="s">
        <v>39</v>
      </c>
      <c r="M25" s="1" t="s">
        <v>39</v>
      </c>
      <c r="N25" s="1" t="s">
        <v>39</v>
      </c>
      <c r="O25" s="1" t="s">
        <v>39</v>
      </c>
      <c r="P25" s="1" t="s">
        <v>39</v>
      </c>
      <c r="Q25" s="1" t="s">
        <v>39</v>
      </c>
      <c r="R25" s="1" t="str">
        <f t="shared" si="11"/>
        <v>WO</v>
      </c>
      <c r="S25" s="1" t="s">
        <v>39</v>
      </c>
      <c r="T25" s="1" t="s">
        <v>39</v>
      </c>
      <c r="U25" s="1" t="s">
        <v>39</v>
      </c>
      <c r="V25" s="1" t="s">
        <v>39</v>
      </c>
      <c r="W25" s="1" t="s">
        <v>39</v>
      </c>
      <c r="X25" s="1" t="s">
        <v>39</v>
      </c>
      <c r="Y25" s="1" t="str">
        <f t="shared" si="11"/>
        <v>WO</v>
      </c>
      <c r="Z25" s="1" t="s">
        <v>39</v>
      </c>
      <c r="AA25" s="1" t="s">
        <v>39</v>
      </c>
      <c r="AB25" s="1" t="s">
        <v>39</v>
      </c>
      <c r="AC25" s="1" t="s">
        <v>39</v>
      </c>
      <c r="AD25" s="1" t="s">
        <v>39</v>
      </c>
      <c r="AE25" s="1" t="s">
        <v>39</v>
      </c>
      <c r="AF25" s="1" t="str">
        <f t="shared" si="12"/>
        <v>WO</v>
      </c>
      <c r="AG25" s="1" t="s">
        <v>39</v>
      </c>
      <c r="AH25" s="1" t="s">
        <v>39</v>
      </c>
      <c r="AI25" s="1" t="s">
        <v>39</v>
      </c>
      <c r="AJ25" s="1" t="s">
        <v>39</v>
      </c>
      <c r="AK25" s="1" t="s">
        <v>39</v>
      </c>
      <c r="AL25" s="1" t="s">
        <v>39</v>
      </c>
      <c r="AM25" s="1" t="str">
        <f t="shared" si="12"/>
        <v>WO</v>
      </c>
      <c r="AN25" s="1" t="s">
        <v>39</v>
      </c>
      <c r="AO25" s="1" t="s">
        <v>39</v>
      </c>
      <c r="AP25" s="16" t="s">
        <v>40</v>
      </c>
      <c r="AQ25" s="33"/>
      <c r="AR25" s="35"/>
      <c r="AS25" s="4">
        <v>18</v>
      </c>
      <c r="AT25" s="4">
        <v>1018</v>
      </c>
      <c r="AU25" s="4" t="str">
        <f t="shared" si="2"/>
        <v>December</v>
      </c>
      <c r="AV25" s="4" t="s">
        <v>20</v>
      </c>
      <c r="AW25" s="15">
        <f t="shared" si="3"/>
        <v>26</v>
      </c>
      <c r="AX25" s="1">
        <f t="shared" si="4"/>
        <v>0</v>
      </c>
      <c r="AY25" s="1">
        <f t="shared" si="5"/>
        <v>1</v>
      </c>
      <c r="AZ25" s="1">
        <f t="shared" si="6"/>
        <v>4</v>
      </c>
      <c r="BA25" s="25">
        <f t="shared" si="7"/>
        <v>31</v>
      </c>
      <c r="BB25" s="25">
        <f>Decreport[[#This Row],[Days]]-Decreport[[#This Row],[Absent]]</f>
        <v>31</v>
      </c>
      <c r="BC25" s="26">
        <v>62000</v>
      </c>
      <c r="BD25" s="26">
        <f>Decreport[[#This Row],[Salary]]/Decreport[[#This Row],[Days]]</f>
        <v>2000</v>
      </c>
      <c r="BE25" s="26">
        <f>Decreport[[#This Row],[Per Day Salary]]*Decreport[[#This Row],[Absent]]</f>
        <v>0</v>
      </c>
      <c r="BF25" s="26">
        <f>Decreport[[#This Row],[Salary]]-Decreport[[#This Row],[Deduction]]</f>
        <v>62000</v>
      </c>
      <c r="BG25" s="27"/>
      <c r="BH25" s="35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</row>
    <row r="26" spans="4:100" x14ac:dyDescent="0.3">
      <c r="D26" s="31"/>
      <c r="E26" s="31"/>
      <c r="F26" s="31"/>
      <c r="G26" s="33"/>
      <c r="H26" s="3">
        <v>18</v>
      </c>
      <c r="I26" s="4">
        <v>1018</v>
      </c>
      <c r="J26" s="5" t="s">
        <v>20</v>
      </c>
      <c r="K26" s="15">
        <f t="shared" si="9"/>
        <v>4</v>
      </c>
      <c r="L26" s="1" t="s">
        <v>39</v>
      </c>
      <c r="M26" s="1" t="s">
        <v>39</v>
      </c>
      <c r="N26" s="1" t="s">
        <v>39</v>
      </c>
      <c r="O26" s="1" t="s">
        <v>39</v>
      </c>
      <c r="P26" s="1" t="s">
        <v>39</v>
      </c>
      <c r="Q26" s="1" t="s">
        <v>39</v>
      </c>
      <c r="R26" s="1" t="str">
        <f t="shared" si="11"/>
        <v>WO</v>
      </c>
      <c r="S26" s="1" t="s">
        <v>39</v>
      </c>
      <c r="T26" s="1" t="s">
        <v>39</v>
      </c>
      <c r="U26" s="1" t="s">
        <v>39</v>
      </c>
      <c r="V26" s="1" t="s">
        <v>39</v>
      </c>
      <c r="W26" s="1" t="s">
        <v>39</v>
      </c>
      <c r="X26" s="1" t="s">
        <v>39</v>
      </c>
      <c r="Y26" s="1" t="str">
        <f t="shared" si="11"/>
        <v>WO</v>
      </c>
      <c r="Z26" s="1" t="s">
        <v>39</v>
      </c>
      <c r="AA26" s="1" t="s">
        <v>39</v>
      </c>
      <c r="AB26" s="1" t="s">
        <v>39</v>
      </c>
      <c r="AC26" s="1" t="s">
        <v>39</v>
      </c>
      <c r="AD26" s="1" t="s">
        <v>39</v>
      </c>
      <c r="AE26" s="1" t="s">
        <v>39</v>
      </c>
      <c r="AF26" s="1" t="str">
        <f t="shared" si="12"/>
        <v>WO</v>
      </c>
      <c r="AG26" s="1" t="s">
        <v>39</v>
      </c>
      <c r="AH26" s="1" t="s">
        <v>39</v>
      </c>
      <c r="AI26" s="1" t="s">
        <v>39</v>
      </c>
      <c r="AJ26" s="1" t="s">
        <v>39</v>
      </c>
      <c r="AK26" s="1" t="s">
        <v>39</v>
      </c>
      <c r="AL26" s="1" t="s">
        <v>39</v>
      </c>
      <c r="AM26" s="1" t="str">
        <f t="shared" si="12"/>
        <v>WO</v>
      </c>
      <c r="AN26" s="1" t="s">
        <v>39</v>
      </c>
      <c r="AO26" s="1" t="s">
        <v>39</v>
      </c>
      <c r="AP26" s="16" t="s">
        <v>40</v>
      </c>
      <c r="AQ26" s="33"/>
      <c r="AR26" s="35"/>
      <c r="AS26" s="4">
        <v>19</v>
      </c>
      <c r="AT26" s="4">
        <v>1019</v>
      </c>
      <c r="AU26" s="4" t="str">
        <f t="shared" si="2"/>
        <v>December</v>
      </c>
      <c r="AV26" s="4" t="s">
        <v>21</v>
      </c>
      <c r="AW26" s="15">
        <f t="shared" si="3"/>
        <v>26</v>
      </c>
      <c r="AX26" s="1">
        <f t="shared" si="4"/>
        <v>0</v>
      </c>
      <c r="AY26" s="1">
        <f t="shared" si="5"/>
        <v>1</v>
      </c>
      <c r="AZ26" s="1">
        <f t="shared" si="6"/>
        <v>4</v>
      </c>
      <c r="BA26" s="25">
        <f t="shared" si="7"/>
        <v>31</v>
      </c>
      <c r="BB26" s="25">
        <f>Decreport[[#This Row],[Days]]-Decreport[[#This Row],[Absent]]</f>
        <v>31</v>
      </c>
      <c r="BC26" s="26">
        <v>41000</v>
      </c>
      <c r="BD26" s="26">
        <f>Decreport[[#This Row],[Salary]]/Decreport[[#This Row],[Days]]</f>
        <v>1322.5806451612902</v>
      </c>
      <c r="BE26" s="26">
        <f>Decreport[[#This Row],[Per Day Salary]]*Decreport[[#This Row],[Absent]]</f>
        <v>0</v>
      </c>
      <c r="BF26" s="26">
        <f>Decreport[[#This Row],[Salary]]-Decreport[[#This Row],[Deduction]]</f>
        <v>41000</v>
      </c>
      <c r="BG26" s="27"/>
      <c r="BH26" s="35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</row>
    <row r="27" spans="4:100" ht="15" thickBot="1" x14ac:dyDescent="0.35">
      <c r="D27" s="31"/>
      <c r="E27" s="31"/>
      <c r="F27" s="31"/>
      <c r="G27" s="33"/>
      <c r="H27" s="3">
        <v>19</v>
      </c>
      <c r="I27" s="4">
        <v>1019</v>
      </c>
      <c r="J27" s="5" t="s">
        <v>21</v>
      </c>
      <c r="K27" s="15">
        <f t="shared" si="9"/>
        <v>4</v>
      </c>
      <c r="L27" s="1" t="s">
        <v>39</v>
      </c>
      <c r="M27" s="1" t="s">
        <v>39</v>
      </c>
      <c r="N27" s="1" t="s">
        <v>39</v>
      </c>
      <c r="O27" s="1" t="s">
        <v>39</v>
      </c>
      <c r="P27" s="1" t="s">
        <v>39</v>
      </c>
      <c r="Q27" s="1" t="s">
        <v>39</v>
      </c>
      <c r="R27" s="1" t="str">
        <f t="shared" si="11"/>
        <v>WO</v>
      </c>
      <c r="S27" s="1" t="s">
        <v>39</v>
      </c>
      <c r="T27" s="1" t="s">
        <v>39</v>
      </c>
      <c r="U27" s="1" t="s">
        <v>39</v>
      </c>
      <c r="V27" s="1" t="s">
        <v>39</v>
      </c>
      <c r="W27" s="1" t="s">
        <v>39</v>
      </c>
      <c r="X27" s="1" t="s">
        <v>39</v>
      </c>
      <c r="Y27" s="1" t="str">
        <f t="shared" si="11"/>
        <v>WO</v>
      </c>
      <c r="Z27" s="1" t="s">
        <v>39</v>
      </c>
      <c r="AA27" s="1" t="s">
        <v>39</v>
      </c>
      <c r="AB27" s="1" t="s">
        <v>39</v>
      </c>
      <c r="AC27" s="1" t="s">
        <v>39</v>
      </c>
      <c r="AD27" s="1" t="s">
        <v>39</v>
      </c>
      <c r="AE27" s="1" t="s">
        <v>39</v>
      </c>
      <c r="AF27" s="1" t="str">
        <f t="shared" si="12"/>
        <v>WO</v>
      </c>
      <c r="AG27" s="1" t="s">
        <v>39</v>
      </c>
      <c r="AH27" s="1" t="s">
        <v>39</v>
      </c>
      <c r="AI27" s="1" t="s">
        <v>39</v>
      </c>
      <c r="AJ27" s="1" t="s">
        <v>39</v>
      </c>
      <c r="AK27" s="1" t="s">
        <v>39</v>
      </c>
      <c r="AL27" s="1" t="s">
        <v>39</v>
      </c>
      <c r="AM27" s="1" t="str">
        <f t="shared" si="12"/>
        <v>WO</v>
      </c>
      <c r="AN27" s="1" t="s">
        <v>39</v>
      </c>
      <c r="AO27" s="1" t="s">
        <v>39</v>
      </c>
      <c r="AP27" s="16" t="s">
        <v>40</v>
      </c>
      <c r="AQ27" s="33"/>
      <c r="AR27" s="35"/>
      <c r="AS27" s="7">
        <v>20</v>
      </c>
      <c r="AT27" s="7">
        <v>1020</v>
      </c>
      <c r="AU27" s="7" t="str">
        <f t="shared" si="2"/>
        <v>December</v>
      </c>
      <c r="AV27" s="7" t="s">
        <v>22</v>
      </c>
      <c r="AW27" s="17">
        <f t="shared" si="3"/>
        <v>26</v>
      </c>
      <c r="AX27" s="18">
        <f t="shared" si="4"/>
        <v>0</v>
      </c>
      <c r="AY27" s="18">
        <f t="shared" si="5"/>
        <v>1</v>
      </c>
      <c r="AZ27" s="18">
        <f t="shared" si="6"/>
        <v>4</v>
      </c>
      <c r="BA27" s="28">
        <f t="shared" si="7"/>
        <v>31</v>
      </c>
      <c r="BB27" s="28">
        <f>Decreport[[#This Row],[Days]]-Decreport[[#This Row],[Absent]]</f>
        <v>31</v>
      </c>
      <c r="BC27" s="29">
        <v>30000</v>
      </c>
      <c r="BD27" s="29">
        <f>Decreport[[#This Row],[Salary]]/Decreport[[#This Row],[Days]]</f>
        <v>967.74193548387098</v>
      </c>
      <c r="BE27" s="29">
        <f>Decreport[[#This Row],[Per Day Salary]]*Decreport[[#This Row],[Absent]]</f>
        <v>0</v>
      </c>
      <c r="BF27" s="29">
        <f>Decreport[[#This Row],[Salary]]-Decreport[[#This Row],[Deduction]]</f>
        <v>30000</v>
      </c>
      <c r="BG27" s="30"/>
      <c r="BH27" s="35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</row>
    <row r="28" spans="4:100" ht="15" thickBot="1" x14ac:dyDescent="0.35">
      <c r="D28" s="31"/>
      <c r="E28" s="31"/>
      <c r="F28" s="31"/>
      <c r="G28" s="33"/>
      <c r="H28" s="6">
        <v>20</v>
      </c>
      <c r="I28" s="7">
        <v>1020</v>
      </c>
      <c r="J28" s="8" t="s">
        <v>22</v>
      </c>
      <c r="K28" s="17">
        <f t="shared" si="9"/>
        <v>4</v>
      </c>
      <c r="L28" s="18" t="s">
        <v>39</v>
      </c>
      <c r="M28" s="18" t="s">
        <v>39</v>
      </c>
      <c r="N28" s="18" t="s">
        <v>39</v>
      </c>
      <c r="O28" s="18" t="s">
        <v>39</v>
      </c>
      <c r="P28" s="18" t="s">
        <v>39</v>
      </c>
      <c r="Q28" s="18" t="s">
        <v>39</v>
      </c>
      <c r="R28" s="18" t="str">
        <f t="shared" si="11"/>
        <v>WO</v>
      </c>
      <c r="S28" s="18" t="s">
        <v>39</v>
      </c>
      <c r="T28" s="18" t="s">
        <v>39</v>
      </c>
      <c r="U28" s="18" t="s">
        <v>39</v>
      </c>
      <c r="V28" s="18" t="s">
        <v>39</v>
      </c>
      <c r="W28" s="18" t="s">
        <v>39</v>
      </c>
      <c r="X28" s="18" t="s">
        <v>39</v>
      </c>
      <c r="Y28" s="18" t="str">
        <f t="shared" si="11"/>
        <v>WO</v>
      </c>
      <c r="Z28" s="18" t="s">
        <v>39</v>
      </c>
      <c r="AA28" s="18" t="s">
        <v>39</v>
      </c>
      <c r="AB28" s="18" t="s">
        <v>39</v>
      </c>
      <c r="AC28" s="18" t="s">
        <v>39</v>
      </c>
      <c r="AD28" s="18" t="s">
        <v>39</v>
      </c>
      <c r="AE28" s="18" t="s">
        <v>39</v>
      </c>
      <c r="AF28" s="18" t="str">
        <f t="shared" si="12"/>
        <v>WO</v>
      </c>
      <c r="AG28" s="18" t="s">
        <v>39</v>
      </c>
      <c r="AH28" s="18" t="s">
        <v>39</v>
      </c>
      <c r="AI28" s="18" t="s">
        <v>39</v>
      </c>
      <c r="AJ28" s="18" t="s">
        <v>39</v>
      </c>
      <c r="AK28" s="18" t="s">
        <v>39</v>
      </c>
      <c r="AL28" s="18" t="s">
        <v>39</v>
      </c>
      <c r="AM28" s="18" t="str">
        <f t="shared" si="12"/>
        <v>WO</v>
      </c>
      <c r="AN28" s="18" t="s">
        <v>39</v>
      </c>
      <c r="AO28" s="18" t="s">
        <v>39</v>
      </c>
      <c r="AP28" s="19" t="s">
        <v>40</v>
      </c>
      <c r="AQ28" s="33"/>
      <c r="AR28" s="35"/>
      <c r="AS28" s="35"/>
      <c r="AT28" s="35"/>
      <c r="AU28" s="35"/>
      <c r="AV28" s="35"/>
      <c r="AW28" s="36"/>
      <c r="AX28" s="36"/>
      <c r="AY28" s="36"/>
      <c r="AZ28" s="36"/>
      <c r="BA28" s="36"/>
      <c r="BB28" s="36"/>
      <c r="BC28" s="35"/>
      <c r="BD28" s="35"/>
      <c r="BE28" s="35"/>
      <c r="BF28" s="35"/>
      <c r="BG28" s="35"/>
      <c r="BH28" s="35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</row>
    <row r="29" spans="4:100" x14ac:dyDescent="0.3">
      <c r="D29" s="31"/>
      <c r="E29" s="31"/>
      <c r="F29" s="31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5"/>
      <c r="AS29" s="35"/>
      <c r="AT29" s="35"/>
      <c r="AU29" s="35"/>
      <c r="AV29" s="35"/>
      <c r="AW29" s="36"/>
      <c r="AX29" s="36"/>
      <c r="AY29" s="36"/>
      <c r="AZ29" s="36"/>
      <c r="BA29" s="36"/>
      <c r="BB29" s="36"/>
      <c r="BC29" s="35"/>
      <c r="BD29" s="35"/>
      <c r="BE29" s="35"/>
      <c r="BF29" s="35"/>
      <c r="BG29" s="35"/>
      <c r="BH29" s="35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</row>
    <row r="30" spans="4:100" x14ac:dyDescent="0.3">
      <c r="D30" s="31"/>
      <c r="E30" s="31"/>
      <c r="F30" s="31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5"/>
      <c r="AS30" s="35"/>
      <c r="AT30" s="35"/>
      <c r="AU30" s="35"/>
      <c r="AV30" s="35"/>
      <c r="AW30" s="36"/>
      <c r="AX30" s="36"/>
      <c r="AY30" s="36"/>
      <c r="AZ30" s="36"/>
      <c r="BA30" s="36"/>
      <c r="BB30" s="36"/>
      <c r="BC30" s="35"/>
      <c r="BD30" s="35"/>
      <c r="BE30" s="35"/>
      <c r="BF30" s="35"/>
      <c r="BG30" s="35"/>
      <c r="BH30" s="35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</row>
    <row r="31" spans="4:100" x14ac:dyDescent="0.3"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2"/>
      <c r="AX31" s="32"/>
      <c r="AY31" s="32"/>
      <c r="AZ31" s="32"/>
      <c r="BA31" s="32"/>
      <c r="BB31" s="32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</row>
    <row r="32" spans="4:100" x14ac:dyDescent="0.3"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2"/>
      <c r="AX32" s="32"/>
      <c r="AY32" s="32"/>
      <c r="AZ32" s="32"/>
      <c r="BA32" s="32"/>
      <c r="BB32" s="32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</row>
    <row r="33" spans="1:100" x14ac:dyDescent="0.3"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2"/>
      <c r="AX33" s="32"/>
      <c r="AY33" s="32"/>
      <c r="AZ33" s="32"/>
      <c r="BA33" s="32"/>
      <c r="BB33" s="32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</row>
    <row r="34" spans="1:100" x14ac:dyDescent="0.3"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2"/>
      <c r="AX34" s="32"/>
      <c r="AY34" s="32"/>
      <c r="AZ34" s="32"/>
      <c r="BA34" s="32"/>
      <c r="BB34" s="32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</row>
    <row r="35" spans="1:100" x14ac:dyDescent="0.3"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2"/>
      <c r="AX35" s="32"/>
      <c r="AY35" s="32"/>
      <c r="AZ35" s="32"/>
      <c r="BA35" s="32"/>
      <c r="BB35" s="32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</row>
    <row r="36" spans="1:100" x14ac:dyDescent="0.3"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2"/>
      <c r="AX36" s="32"/>
      <c r="AY36" s="32"/>
      <c r="AZ36" s="32"/>
      <c r="BA36" s="32"/>
      <c r="BB36" s="32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</row>
    <row r="37" spans="1:100" x14ac:dyDescent="0.3"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2"/>
      <c r="AX37" s="32"/>
      <c r="AY37" s="32"/>
      <c r="AZ37" s="32"/>
      <c r="BA37" s="32"/>
      <c r="BB37" s="32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</row>
    <row r="38" spans="1:100" x14ac:dyDescent="0.3"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2"/>
      <c r="AX38" s="32"/>
      <c r="AY38" s="32"/>
      <c r="AZ38" s="32"/>
      <c r="BA38" s="32"/>
      <c r="BB38" s="32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</row>
    <row r="39" spans="1:100" x14ac:dyDescent="0.3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2"/>
      <c r="AX39" s="32"/>
      <c r="AY39" s="32"/>
      <c r="AZ39" s="32"/>
      <c r="BA39" s="32"/>
      <c r="BB39" s="32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</row>
    <row r="40" spans="1:100" x14ac:dyDescent="0.3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2"/>
      <c r="AX40" s="32"/>
      <c r="AY40" s="32"/>
      <c r="AZ40" s="32"/>
      <c r="BA40" s="32"/>
      <c r="BB40" s="32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</row>
    <row r="41" spans="1:100" x14ac:dyDescent="0.3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2"/>
      <c r="AX41" s="32"/>
      <c r="AY41" s="32"/>
      <c r="AZ41" s="32"/>
      <c r="BA41" s="32"/>
      <c r="BB41" s="32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</row>
    <row r="42" spans="1:100" x14ac:dyDescent="0.3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2"/>
      <c r="AX42" s="32"/>
      <c r="AY42" s="32"/>
      <c r="AZ42" s="32"/>
      <c r="BA42" s="32"/>
      <c r="BB42" s="32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</row>
    <row r="43" spans="1:100" x14ac:dyDescent="0.3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2"/>
      <c r="AX43" s="32"/>
      <c r="AY43" s="32"/>
      <c r="AZ43" s="32"/>
      <c r="BA43" s="32"/>
      <c r="BB43" s="32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</row>
    <row r="44" spans="1:100" x14ac:dyDescent="0.3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2"/>
      <c r="AX44" s="32"/>
      <c r="AY44" s="32"/>
      <c r="AZ44" s="32"/>
      <c r="BA44" s="32"/>
      <c r="BB44" s="32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</row>
    <row r="45" spans="1:100" x14ac:dyDescent="0.3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2"/>
      <c r="AX45" s="32"/>
      <c r="AY45" s="32"/>
      <c r="AZ45" s="32"/>
      <c r="BA45" s="32"/>
      <c r="BB45" s="32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</row>
    <row r="46" spans="1:100" x14ac:dyDescent="0.3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2"/>
      <c r="AX46" s="32"/>
      <c r="AY46" s="32"/>
      <c r="AZ46" s="32"/>
      <c r="BA46" s="32"/>
      <c r="BB46" s="32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</row>
    <row r="47" spans="1:100" x14ac:dyDescent="0.3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2"/>
      <c r="AX47" s="32"/>
      <c r="AY47" s="32"/>
      <c r="AZ47" s="32"/>
      <c r="BA47" s="32"/>
      <c r="BB47" s="32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</row>
    <row r="48" spans="1:100" x14ac:dyDescent="0.3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2"/>
      <c r="AX48" s="32"/>
      <c r="AY48" s="32"/>
      <c r="AZ48" s="32"/>
      <c r="BA48" s="32"/>
      <c r="BB48" s="32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</row>
    <row r="49" spans="1:100" x14ac:dyDescent="0.3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2"/>
      <c r="AX49" s="32"/>
      <c r="AY49" s="32"/>
      <c r="AZ49" s="32"/>
      <c r="BA49" s="32"/>
      <c r="BB49" s="32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</row>
    <row r="50" spans="1:100" x14ac:dyDescent="0.3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2"/>
      <c r="AX50" s="32"/>
      <c r="AY50" s="32"/>
      <c r="AZ50" s="32"/>
      <c r="BA50" s="32"/>
      <c r="BB50" s="32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</row>
    <row r="51" spans="1:100" x14ac:dyDescent="0.3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2"/>
      <c r="AX51" s="32"/>
      <c r="AY51" s="32"/>
      <c r="AZ51" s="32"/>
      <c r="BA51" s="32"/>
      <c r="BB51" s="32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</row>
    <row r="52" spans="1:100" x14ac:dyDescent="0.3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2"/>
      <c r="AX52" s="32"/>
      <c r="AY52" s="32"/>
      <c r="AZ52" s="32"/>
      <c r="BA52" s="32"/>
      <c r="BB52" s="32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</row>
    <row r="53" spans="1:100" x14ac:dyDescent="0.3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2"/>
      <c r="AX53" s="32"/>
      <c r="AY53" s="32"/>
      <c r="AZ53" s="32"/>
      <c r="BA53" s="32"/>
      <c r="BB53" s="32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</row>
    <row r="54" spans="1:100" x14ac:dyDescent="0.3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2"/>
      <c r="AX54" s="32"/>
      <c r="AY54" s="32"/>
      <c r="AZ54" s="32"/>
      <c r="BA54" s="32"/>
      <c r="BB54" s="32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</row>
    <row r="55" spans="1:100" x14ac:dyDescent="0.3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2"/>
      <c r="AX55" s="32"/>
      <c r="AY55" s="32"/>
      <c r="AZ55" s="32"/>
      <c r="BA55" s="32"/>
      <c r="BB55" s="32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</row>
    <row r="56" spans="1:100" x14ac:dyDescent="0.3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2"/>
      <c r="AX56" s="32"/>
      <c r="AY56" s="32"/>
      <c r="AZ56" s="32"/>
      <c r="BA56" s="32"/>
      <c r="BB56" s="32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</row>
    <row r="57" spans="1:100" x14ac:dyDescent="0.3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2"/>
      <c r="AX57" s="32"/>
      <c r="AY57" s="32"/>
      <c r="AZ57" s="32"/>
      <c r="BA57" s="32"/>
      <c r="BB57" s="32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</row>
    <row r="58" spans="1:100" x14ac:dyDescent="0.3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2"/>
      <c r="AX58" s="32"/>
      <c r="AY58" s="32"/>
      <c r="AZ58" s="32"/>
      <c r="BA58" s="32"/>
      <c r="BB58" s="32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</row>
    <row r="59" spans="1:100" x14ac:dyDescent="0.3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2"/>
      <c r="AX59" s="32"/>
      <c r="AY59" s="32"/>
      <c r="AZ59" s="32"/>
      <c r="BA59" s="32"/>
      <c r="BB59" s="32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</row>
    <row r="60" spans="1:100" x14ac:dyDescent="0.3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2"/>
      <c r="AX60" s="32"/>
      <c r="AY60" s="32"/>
      <c r="AZ60" s="32"/>
      <c r="BA60" s="32"/>
      <c r="BB60" s="32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</row>
    <row r="61" spans="1:100" x14ac:dyDescent="0.3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2"/>
      <c r="AX61" s="32"/>
      <c r="AY61" s="32"/>
      <c r="AZ61" s="32"/>
      <c r="BA61" s="32"/>
      <c r="BB61" s="32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</row>
    <row r="62" spans="1:100" x14ac:dyDescent="0.3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2"/>
      <c r="AX62" s="32"/>
      <c r="AY62" s="32"/>
      <c r="AZ62" s="32"/>
      <c r="BA62" s="32"/>
      <c r="BB62" s="32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</row>
    <row r="63" spans="1:100" x14ac:dyDescent="0.3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2"/>
      <c r="AX63" s="32"/>
      <c r="AY63" s="32"/>
      <c r="AZ63" s="32"/>
      <c r="BA63" s="32"/>
      <c r="BB63" s="32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</row>
    <row r="64" spans="1:100" x14ac:dyDescent="0.3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2"/>
      <c r="AX64" s="32"/>
      <c r="AY64" s="32"/>
      <c r="AZ64" s="32"/>
      <c r="BA64" s="32"/>
      <c r="BB64" s="32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</row>
    <row r="65" spans="1:100" x14ac:dyDescent="0.3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2"/>
      <c r="AX65" s="32"/>
      <c r="AY65" s="32"/>
      <c r="AZ65" s="32"/>
      <c r="BA65" s="32"/>
      <c r="BB65" s="32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</row>
    <row r="66" spans="1:100" x14ac:dyDescent="0.3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2"/>
      <c r="AX66" s="32"/>
      <c r="AY66" s="32"/>
      <c r="AZ66" s="32"/>
      <c r="BA66" s="32"/>
      <c r="BB66" s="32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</row>
    <row r="67" spans="1:100" x14ac:dyDescent="0.3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2"/>
      <c r="AX67" s="32"/>
      <c r="AY67" s="32"/>
      <c r="AZ67" s="32"/>
      <c r="BA67" s="32"/>
      <c r="BB67" s="32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</row>
    <row r="68" spans="1:100" x14ac:dyDescent="0.3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2"/>
      <c r="AX68" s="32"/>
      <c r="AY68" s="32"/>
      <c r="AZ68" s="32"/>
      <c r="BA68" s="32"/>
      <c r="BB68" s="32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</row>
    <row r="69" spans="1:100" x14ac:dyDescent="0.3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2"/>
      <c r="AX69" s="32"/>
      <c r="AY69" s="32"/>
      <c r="AZ69" s="32"/>
      <c r="BA69" s="32"/>
      <c r="BB69" s="32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</row>
    <row r="70" spans="1:100" x14ac:dyDescent="0.3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2"/>
      <c r="AX70" s="32"/>
      <c r="AY70" s="32"/>
      <c r="AZ70" s="32"/>
      <c r="BA70" s="32"/>
      <c r="BB70" s="32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</row>
    <row r="71" spans="1:100" x14ac:dyDescent="0.3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2"/>
      <c r="AX71" s="32"/>
      <c r="AY71" s="32"/>
      <c r="AZ71" s="32"/>
      <c r="BA71" s="32"/>
      <c r="BB71" s="32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</row>
    <row r="72" spans="1:100" x14ac:dyDescent="0.3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2"/>
      <c r="AX72" s="32"/>
      <c r="AY72" s="32"/>
      <c r="AZ72" s="32"/>
      <c r="BA72" s="32"/>
      <c r="BB72" s="32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</row>
    <row r="73" spans="1:100" x14ac:dyDescent="0.3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2"/>
      <c r="AX73" s="32"/>
      <c r="AY73" s="32"/>
      <c r="AZ73" s="32"/>
      <c r="BA73" s="32"/>
      <c r="BB73" s="32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</row>
    <row r="74" spans="1:100" x14ac:dyDescent="0.3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2"/>
      <c r="AX74" s="32"/>
      <c r="AY74" s="32"/>
      <c r="AZ74" s="32"/>
      <c r="BA74" s="32"/>
      <c r="BB74" s="32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</row>
    <row r="75" spans="1:100" x14ac:dyDescent="0.3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2"/>
      <c r="AX75" s="32"/>
      <c r="AY75" s="32"/>
      <c r="AZ75" s="32"/>
      <c r="BA75" s="32"/>
      <c r="BB75" s="32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</row>
    <row r="76" spans="1:100" x14ac:dyDescent="0.3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2"/>
      <c r="AX76" s="32"/>
      <c r="AY76" s="32"/>
      <c r="AZ76" s="32"/>
      <c r="BA76" s="32"/>
      <c r="BB76" s="32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</row>
    <row r="77" spans="1:100" x14ac:dyDescent="0.3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2"/>
      <c r="AX77" s="32"/>
      <c r="AY77" s="32"/>
      <c r="AZ77" s="32"/>
      <c r="BA77" s="32"/>
      <c r="BB77" s="32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</row>
    <row r="78" spans="1:100" x14ac:dyDescent="0.3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2"/>
      <c r="AX78" s="32"/>
      <c r="AY78" s="32"/>
      <c r="AZ78" s="32"/>
      <c r="BA78" s="32"/>
      <c r="BB78" s="32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</row>
    <row r="79" spans="1:100" x14ac:dyDescent="0.3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2"/>
      <c r="AX79" s="32"/>
      <c r="AY79" s="32"/>
      <c r="AZ79" s="32"/>
      <c r="BA79" s="32"/>
      <c r="BB79" s="32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</row>
    <row r="80" spans="1:100" x14ac:dyDescent="0.3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2"/>
      <c r="AX80" s="32"/>
      <c r="AY80" s="32"/>
      <c r="AZ80" s="32"/>
      <c r="BA80" s="32"/>
      <c r="BB80" s="32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</row>
    <row r="81" spans="1:100" x14ac:dyDescent="0.3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2"/>
      <c r="AX81" s="32"/>
      <c r="AY81" s="32"/>
      <c r="AZ81" s="32"/>
      <c r="BA81" s="32"/>
      <c r="BB81" s="32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</row>
    <row r="82" spans="1:100" x14ac:dyDescent="0.3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2"/>
      <c r="AX82" s="32"/>
      <c r="AY82" s="32"/>
      <c r="AZ82" s="32"/>
      <c r="BA82" s="32"/>
      <c r="BB82" s="32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</row>
    <row r="83" spans="1:100" x14ac:dyDescent="0.3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2"/>
      <c r="AX83" s="32"/>
      <c r="AY83" s="32"/>
      <c r="AZ83" s="32"/>
      <c r="BA83" s="32"/>
      <c r="BB83" s="32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</row>
    <row r="84" spans="1:100" x14ac:dyDescent="0.3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2"/>
      <c r="AX84" s="32"/>
      <c r="AY84" s="32"/>
      <c r="AZ84" s="32"/>
      <c r="BA84" s="32"/>
      <c r="BB84" s="32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</row>
    <row r="85" spans="1:100" x14ac:dyDescent="0.3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2"/>
      <c r="AX85" s="32"/>
      <c r="AY85" s="32"/>
      <c r="AZ85" s="32"/>
      <c r="BA85" s="32"/>
      <c r="BB85" s="32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</row>
    <row r="86" spans="1:100" x14ac:dyDescent="0.3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2"/>
      <c r="AX86" s="32"/>
      <c r="AY86" s="32"/>
      <c r="AZ86" s="32"/>
      <c r="BA86" s="32"/>
      <c r="BB86" s="32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</row>
    <row r="87" spans="1:100" x14ac:dyDescent="0.3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2"/>
      <c r="AX87" s="32"/>
      <c r="AY87" s="32"/>
      <c r="AZ87" s="32"/>
      <c r="BA87" s="32"/>
      <c r="BB87" s="32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</row>
    <row r="88" spans="1:100" x14ac:dyDescent="0.3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2"/>
      <c r="AX88" s="32"/>
      <c r="AY88" s="32"/>
      <c r="AZ88" s="32"/>
      <c r="BA88" s="32"/>
      <c r="BB88" s="32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</row>
    <row r="89" spans="1:100" x14ac:dyDescent="0.3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2"/>
      <c r="AX89" s="32"/>
      <c r="AY89" s="32"/>
      <c r="AZ89" s="32"/>
      <c r="BA89" s="32"/>
      <c r="BB89" s="32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</row>
    <row r="90" spans="1:100" x14ac:dyDescent="0.3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2"/>
      <c r="AX90" s="32"/>
      <c r="AY90" s="32"/>
      <c r="AZ90" s="32"/>
      <c r="BA90" s="32"/>
      <c r="BB90" s="32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</row>
    <row r="91" spans="1:100" x14ac:dyDescent="0.3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2"/>
      <c r="AX91" s="32"/>
      <c r="AY91" s="32"/>
      <c r="AZ91" s="32"/>
      <c r="BA91" s="32"/>
      <c r="BB91" s="32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</row>
    <row r="92" spans="1:100" x14ac:dyDescent="0.3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2"/>
      <c r="AX92" s="32"/>
      <c r="AY92" s="32"/>
      <c r="AZ92" s="32"/>
      <c r="BA92" s="32"/>
      <c r="BB92" s="32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</row>
    <row r="93" spans="1:100" x14ac:dyDescent="0.3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2"/>
      <c r="AX93" s="32"/>
      <c r="AY93" s="32"/>
      <c r="AZ93" s="32"/>
      <c r="BA93" s="32"/>
      <c r="BB93" s="32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</row>
    <row r="94" spans="1:100" x14ac:dyDescent="0.3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2"/>
      <c r="AX94" s="32"/>
      <c r="AY94" s="32"/>
      <c r="AZ94" s="32"/>
      <c r="BA94" s="32"/>
      <c r="BB94" s="32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</row>
    <row r="95" spans="1:100" x14ac:dyDescent="0.3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2"/>
      <c r="AX95" s="32"/>
      <c r="AY95" s="32"/>
      <c r="AZ95" s="32"/>
      <c r="BA95" s="32"/>
      <c r="BB95" s="32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</row>
    <row r="96" spans="1:100" x14ac:dyDescent="0.3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2"/>
      <c r="AX96" s="32"/>
      <c r="AY96" s="32"/>
      <c r="AZ96" s="32"/>
      <c r="BA96" s="32"/>
      <c r="BB96" s="32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</row>
    <row r="97" spans="1:100" x14ac:dyDescent="0.3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2"/>
      <c r="AX97" s="32"/>
      <c r="AY97" s="32"/>
      <c r="AZ97" s="32"/>
      <c r="BA97" s="32"/>
      <c r="BB97" s="32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</row>
    <row r="98" spans="1:100" x14ac:dyDescent="0.3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2"/>
      <c r="AX98" s="32"/>
      <c r="AY98" s="32"/>
      <c r="AZ98" s="32"/>
      <c r="BA98" s="32"/>
      <c r="BB98" s="32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</row>
    <row r="99" spans="1:100" x14ac:dyDescent="0.3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2"/>
      <c r="AX99" s="32"/>
      <c r="AY99" s="32"/>
      <c r="AZ99" s="32"/>
      <c r="BA99" s="32"/>
      <c r="BB99" s="32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</row>
    <row r="100" spans="1:100" x14ac:dyDescent="0.3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2"/>
      <c r="AX100" s="32"/>
      <c r="AY100" s="32"/>
      <c r="AZ100" s="32"/>
      <c r="BA100" s="32"/>
      <c r="BB100" s="32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</row>
    <row r="101" spans="1:100" x14ac:dyDescent="0.3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2"/>
      <c r="AX101" s="32"/>
      <c r="AY101" s="32"/>
      <c r="AZ101" s="32"/>
      <c r="BA101" s="32"/>
      <c r="BB101" s="32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</row>
    <row r="102" spans="1:100" x14ac:dyDescent="0.3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2"/>
      <c r="AX102" s="32"/>
      <c r="AY102" s="32"/>
      <c r="AZ102" s="32"/>
      <c r="BA102" s="32"/>
      <c r="BB102" s="32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</row>
    <row r="103" spans="1:100" x14ac:dyDescent="0.3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2"/>
      <c r="AX103" s="32"/>
      <c r="AY103" s="32"/>
      <c r="AZ103" s="32"/>
      <c r="BA103" s="32"/>
      <c r="BB103" s="32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</row>
    <row r="104" spans="1:100" x14ac:dyDescent="0.3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2"/>
      <c r="AX104" s="32"/>
      <c r="AY104" s="32"/>
      <c r="AZ104" s="32"/>
      <c r="BA104" s="32"/>
      <c r="BB104" s="32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</row>
    <row r="105" spans="1:100" x14ac:dyDescent="0.3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2"/>
      <c r="AX105" s="32"/>
      <c r="AY105" s="32"/>
      <c r="AZ105" s="32"/>
      <c r="BA105" s="32"/>
      <c r="BB105" s="32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</row>
    <row r="106" spans="1:100" x14ac:dyDescent="0.3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2"/>
      <c r="AX106" s="32"/>
      <c r="AY106" s="32"/>
      <c r="AZ106" s="32"/>
      <c r="BA106" s="32"/>
      <c r="BB106" s="32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</row>
    <row r="107" spans="1:100" x14ac:dyDescent="0.3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2"/>
      <c r="AX107" s="32"/>
      <c r="AY107" s="32"/>
      <c r="AZ107" s="32"/>
      <c r="BA107" s="32"/>
      <c r="BB107" s="32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</row>
    <row r="108" spans="1:100" x14ac:dyDescent="0.3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2"/>
      <c r="AX108" s="32"/>
      <c r="AY108" s="32"/>
      <c r="AZ108" s="32"/>
      <c r="BA108" s="32"/>
      <c r="BB108" s="32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</row>
    <row r="109" spans="1:100" x14ac:dyDescent="0.3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2"/>
      <c r="AX109" s="32"/>
      <c r="AY109" s="32"/>
      <c r="AZ109" s="32"/>
      <c r="BA109" s="32"/>
      <c r="BB109" s="32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</row>
    <row r="110" spans="1:100" x14ac:dyDescent="0.3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2"/>
      <c r="AX110" s="32"/>
      <c r="AY110" s="32"/>
      <c r="AZ110" s="32"/>
      <c r="BA110" s="32"/>
      <c r="BB110" s="32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</row>
    <row r="111" spans="1:100" x14ac:dyDescent="0.3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2"/>
      <c r="AX111" s="32"/>
      <c r="AY111" s="32"/>
      <c r="AZ111" s="32"/>
      <c r="BA111" s="32"/>
      <c r="BB111" s="32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</row>
    <row r="112" spans="1:100" x14ac:dyDescent="0.3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2"/>
      <c r="AX112" s="32"/>
      <c r="AY112" s="32"/>
      <c r="AZ112" s="32"/>
      <c r="BA112" s="32"/>
      <c r="BB112" s="32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</row>
    <row r="113" spans="1:100" x14ac:dyDescent="0.3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2"/>
      <c r="AX113" s="32"/>
      <c r="AY113" s="32"/>
      <c r="AZ113" s="32"/>
      <c r="BA113" s="32"/>
      <c r="BB113" s="32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</row>
    <row r="114" spans="1:100" x14ac:dyDescent="0.3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2"/>
      <c r="AX114" s="32"/>
      <c r="AY114" s="32"/>
      <c r="AZ114" s="32"/>
      <c r="BA114" s="32"/>
      <c r="BB114" s="32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</row>
    <row r="115" spans="1:100" x14ac:dyDescent="0.3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2"/>
      <c r="AX115" s="32"/>
      <c r="AY115" s="32"/>
      <c r="AZ115" s="32"/>
      <c r="BA115" s="32"/>
      <c r="BB115" s="32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</row>
    <row r="116" spans="1:100" x14ac:dyDescent="0.3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2"/>
      <c r="AX116" s="32"/>
      <c r="AY116" s="32"/>
      <c r="AZ116" s="32"/>
      <c r="BA116" s="32"/>
      <c r="BB116" s="32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</row>
    <row r="117" spans="1:100" x14ac:dyDescent="0.3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2"/>
      <c r="AX117" s="32"/>
      <c r="AY117" s="32"/>
      <c r="AZ117" s="32"/>
      <c r="BA117" s="32"/>
      <c r="BB117" s="32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</row>
    <row r="118" spans="1:100" x14ac:dyDescent="0.3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2"/>
      <c r="AX118" s="32"/>
      <c r="AY118" s="32"/>
      <c r="AZ118" s="32"/>
      <c r="BA118" s="32"/>
      <c r="BB118" s="32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</row>
    <row r="119" spans="1:100" x14ac:dyDescent="0.3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2"/>
      <c r="AX119" s="32"/>
      <c r="AY119" s="32"/>
      <c r="AZ119" s="32"/>
      <c r="BA119" s="32"/>
      <c r="BB119" s="32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</row>
    <row r="120" spans="1:100" x14ac:dyDescent="0.3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2"/>
      <c r="AX120" s="32"/>
      <c r="AY120" s="32"/>
      <c r="AZ120" s="32"/>
      <c r="BA120" s="32"/>
      <c r="BB120" s="32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</row>
    <row r="121" spans="1:100" x14ac:dyDescent="0.3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2"/>
      <c r="AX121" s="32"/>
      <c r="AY121" s="32"/>
      <c r="AZ121" s="32"/>
      <c r="BA121" s="32"/>
      <c r="BB121" s="32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</row>
    <row r="122" spans="1:100" x14ac:dyDescent="0.3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2"/>
      <c r="AX122" s="32"/>
      <c r="AY122" s="32"/>
      <c r="AZ122" s="32"/>
      <c r="BA122" s="32"/>
      <c r="BB122" s="32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</row>
    <row r="123" spans="1:100" x14ac:dyDescent="0.3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2"/>
      <c r="AX123" s="32"/>
      <c r="AY123" s="32"/>
      <c r="AZ123" s="32"/>
      <c r="BA123" s="32"/>
      <c r="BB123" s="32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</row>
    <row r="124" spans="1:100" x14ac:dyDescent="0.3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2"/>
      <c r="AX124" s="32"/>
      <c r="AY124" s="32"/>
      <c r="AZ124" s="32"/>
      <c r="BA124" s="32"/>
      <c r="BB124" s="32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</row>
    <row r="125" spans="1:100" x14ac:dyDescent="0.3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2"/>
      <c r="AX125" s="32"/>
      <c r="AY125" s="32"/>
      <c r="AZ125" s="32"/>
      <c r="BA125" s="32"/>
      <c r="BB125" s="32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</row>
    <row r="126" spans="1:100" x14ac:dyDescent="0.3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2"/>
      <c r="AX126" s="32"/>
      <c r="AY126" s="32"/>
      <c r="AZ126" s="32"/>
      <c r="BA126" s="32"/>
      <c r="BB126" s="32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</row>
    <row r="127" spans="1:100" x14ac:dyDescent="0.3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2"/>
      <c r="AX127" s="32"/>
      <c r="AY127" s="32"/>
      <c r="AZ127" s="32"/>
      <c r="BA127" s="32"/>
      <c r="BB127" s="32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</row>
    <row r="128" spans="1:100" x14ac:dyDescent="0.3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2"/>
      <c r="AX128" s="32"/>
      <c r="AY128" s="32"/>
      <c r="AZ128" s="32"/>
      <c r="BA128" s="32"/>
      <c r="BB128" s="32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</row>
    <row r="129" spans="1:100" x14ac:dyDescent="0.3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2"/>
      <c r="AX129" s="32"/>
      <c r="AY129" s="32"/>
      <c r="AZ129" s="32"/>
      <c r="BA129" s="32"/>
      <c r="BB129" s="32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</row>
    <row r="130" spans="1:100" x14ac:dyDescent="0.3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2"/>
      <c r="AX130" s="32"/>
      <c r="AY130" s="32"/>
      <c r="AZ130" s="32"/>
      <c r="BA130" s="32"/>
      <c r="BB130" s="32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</row>
    <row r="131" spans="1:100" x14ac:dyDescent="0.3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2"/>
      <c r="AX131" s="32"/>
      <c r="AY131" s="32"/>
      <c r="AZ131" s="32"/>
      <c r="BA131" s="32"/>
      <c r="BB131" s="32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</row>
    <row r="132" spans="1:100" x14ac:dyDescent="0.3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2"/>
      <c r="AX132" s="32"/>
      <c r="AY132" s="32"/>
      <c r="AZ132" s="32"/>
      <c r="BA132" s="32"/>
      <c r="BB132" s="32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</row>
    <row r="133" spans="1:100" x14ac:dyDescent="0.3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2"/>
      <c r="AX133" s="32"/>
      <c r="AY133" s="32"/>
      <c r="AZ133" s="32"/>
      <c r="BA133" s="32"/>
      <c r="BB133" s="32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</row>
    <row r="134" spans="1:100" x14ac:dyDescent="0.3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2"/>
      <c r="AX134" s="32"/>
      <c r="AY134" s="32"/>
      <c r="AZ134" s="32"/>
      <c r="BA134" s="32"/>
      <c r="BB134" s="32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</row>
    <row r="135" spans="1:100" x14ac:dyDescent="0.3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2"/>
      <c r="AX135" s="32"/>
      <c r="AY135" s="32"/>
      <c r="AZ135" s="32"/>
      <c r="BA135" s="32"/>
      <c r="BB135" s="32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</row>
    <row r="136" spans="1:100" x14ac:dyDescent="0.3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2"/>
      <c r="AX136" s="32"/>
      <c r="AY136" s="32"/>
      <c r="AZ136" s="32"/>
      <c r="BA136" s="32"/>
      <c r="BB136" s="32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</row>
    <row r="137" spans="1:100" x14ac:dyDescent="0.3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2"/>
      <c r="AX137" s="32"/>
      <c r="AY137" s="32"/>
      <c r="AZ137" s="32"/>
      <c r="BA137" s="32"/>
      <c r="BB137" s="32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</row>
    <row r="138" spans="1:100" x14ac:dyDescent="0.3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2"/>
      <c r="AX138" s="32"/>
      <c r="AY138" s="32"/>
      <c r="AZ138" s="32"/>
      <c r="BA138" s="32"/>
      <c r="BB138" s="32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</row>
    <row r="139" spans="1:100" x14ac:dyDescent="0.3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2"/>
      <c r="AX139" s="32"/>
      <c r="AY139" s="32"/>
      <c r="AZ139" s="32"/>
      <c r="BA139" s="32"/>
      <c r="BB139" s="32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</row>
    <row r="140" spans="1:100" x14ac:dyDescent="0.3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2"/>
      <c r="AX140" s="32"/>
      <c r="AY140" s="32"/>
      <c r="AZ140" s="32"/>
      <c r="BA140" s="32"/>
      <c r="BB140" s="32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</row>
    <row r="141" spans="1:100" x14ac:dyDescent="0.3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2"/>
      <c r="AX141" s="32"/>
      <c r="AY141" s="32"/>
      <c r="AZ141" s="32"/>
      <c r="BA141" s="32"/>
      <c r="BB141" s="32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</row>
    <row r="142" spans="1:100" x14ac:dyDescent="0.3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2"/>
      <c r="AX142" s="32"/>
      <c r="AY142" s="32"/>
      <c r="AZ142" s="32"/>
      <c r="BA142" s="32"/>
      <c r="BB142" s="32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</row>
    <row r="143" spans="1:100" x14ac:dyDescent="0.3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2"/>
      <c r="AX143" s="32"/>
      <c r="AY143" s="32"/>
      <c r="AZ143" s="32"/>
      <c r="BA143" s="32"/>
      <c r="BB143" s="32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</row>
    <row r="144" spans="1:100" x14ac:dyDescent="0.3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2"/>
      <c r="AX144" s="32"/>
      <c r="AY144" s="32"/>
      <c r="AZ144" s="32"/>
      <c r="BA144" s="32"/>
      <c r="BB144" s="32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</row>
    <row r="145" spans="1:100" x14ac:dyDescent="0.3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2"/>
      <c r="AX145" s="32"/>
      <c r="AY145" s="32"/>
      <c r="AZ145" s="32"/>
      <c r="BA145" s="32"/>
      <c r="BB145" s="32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</row>
    <row r="146" spans="1:100" x14ac:dyDescent="0.3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2"/>
      <c r="AX146" s="32"/>
      <c r="AY146" s="32"/>
      <c r="AZ146" s="32"/>
      <c r="BA146" s="32"/>
      <c r="BB146" s="32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</row>
    <row r="147" spans="1:100" x14ac:dyDescent="0.3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2"/>
      <c r="AX147" s="32"/>
      <c r="AY147" s="32"/>
      <c r="AZ147" s="32"/>
      <c r="BA147" s="32"/>
      <c r="BB147" s="32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</row>
    <row r="148" spans="1:100" x14ac:dyDescent="0.3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2"/>
      <c r="AX148" s="32"/>
      <c r="AY148" s="32"/>
      <c r="AZ148" s="32"/>
      <c r="BA148" s="32"/>
      <c r="BB148" s="32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</row>
    <row r="149" spans="1:100" x14ac:dyDescent="0.3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2"/>
      <c r="AX149" s="32"/>
      <c r="AY149" s="32"/>
      <c r="AZ149" s="32"/>
      <c r="BA149" s="32"/>
      <c r="BB149" s="32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</row>
    <row r="150" spans="1:100" x14ac:dyDescent="0.3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2"/>
      <c r="AX150" s="32"/>
      <c r="AY150" s="32"/>
      <c r="AZ150" s="32"/>
      <c r="BA150" s="32"/>
      <c r="BB150" s="32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</row>
    <row r="151" spans="1:100" x14ac:dyDescent="0.3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2"/>
      <c r="AX151" s="32"/>
      <c r="AY151" s="32"/>
      <c r="AZ151" s="32"/>
      <c r="BA151" s="32"/>
      <c r="BB151" s="32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</row>
    <row r="152" spans="1:100" x14ac:dyDescent="0.3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2"/>
      <c r="AX152" s="32"/>
      <c r="AY152" s="32"/>
      <c r="AZ152" s="32"/>
      <c r="BA152" s="32"/>
      <c r="BB152" s="32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</row>
    <row r="153" spans="1:100" x14ac:dyDescent="0.3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2"/>
      <c r="AX153" s="32"/>
      <c r="AY153" s="32"/>
      <c r="AZ153" s="32"/>
      <c r="BA153" s="32"/>
      <c r="BB153" s="32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</row>
    <row r="154" spans="1:100" x14ac:dyDescent="0.3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2"/>
      <c r="AX154" s="32"/>
      <c r="AY154" s="32"/>
      <c r="AZ154" s="32"/>
      <c r="BA154" s="32"/>
      <c r="BB154" s="32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</row>
    <row r="155" spans="1:100" x14ac:dyDescent="0.3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2"/>
      <c r="AX155" s="32"/>
      <c r="AY155" s="32"/>
      <c r="AZ155" s="32"/>
      <c r="BA155" s="32"/>
      <c r="BB155" s="32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</row>
    <row r="156" spans="1:100" x14ac:dyDescent="0.3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2"/>
      <c r="AX156" s="32"/>
      <c r="AY156" s="32"/>
      <c r="AZ156" s="32"/>
      <c r="BA156" s="32"/>
      <c r="BB156" s="32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</row>
    <row r="157" spans="1:100" x14ac:dyDescent="0.3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2"/>
      <c r="AX157" s="32"/>
      <c r="AY157" s="32"/>
      <c r="AZ157" s="32"/>
      <c r="BA157" s="32"/>
      <c r="BB157" s="32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</row>
    <row r="158" spans="1:100" x14ac:dyDescent="0.3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2"/>
      <c r="AX158" s="32"/>
      <c r="AY158" s="32"/>
      <c r="AZ158" s="32"/>
      <c r="BA158" s="32"/>
      <c r="BB158" s="32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</row>
    <row r="159" spans="1:100" x14ac:dyDescent="0.3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2"/>
      <c r="AX159" s="32"/>
      <c r="AY159" s="32"/>
      <c r="AZ159" s="32"/>
      <c r="BA159" s="32"/>
      <c r="BB159" s="32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</row>
    <row r="160" spans="1:100" x14ac:dyDescent="0.3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2"/>
      <c r="AX160" s="32"/>
      <c r="AY160" s="32"/>
      <c r="AZ160" s="32"/>
      <c r="BA160" s="32"/>
      <c r="BB160" s="32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</row>
    <row r="161" spans="1:100" x14ac:dyDescent="0.3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2"/>
      <c r="AX161" s="32"/>
      <c r="AY161" s="32"/>
      <c r="AZ161" s="32"/>
      <c r="BA161" s="32"/>
      <c r="BB161" s="32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</row>
    <row r="162" spans="1:100" x14ac:dyDescent="0.3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2"/>
      <c r="AX162" s="32"/>
      <c r="AY162" s="32"/>
      <c r="AZ162" s="32"/>
      <c r="BA162" s="32"/>
      <c r="BB162" s="32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</row>
    <row r="163" spans="1:100" x14ac:dyDescent="0.3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2"/>
      <c r="AX163" s="32"/>
      <c r="AY163" s="32"/>
      <c r="AZ163" s="32"/>
      <c r="BA163" s="32"/>
      <c r="BB163" s="32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</row>
    <row r="164" spans="1:100" x14ac:dyDescent="0.3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2"/>
      <c r="AX164" s="32"/>
      <c r="AY164" s="32"/>
      <c r="AZ164" s="32"/>
      <c r="BA164" s="32"/>
      <c r="BB164" s="32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</row>
    <row r="165" spans="1:100" x14ac:dyDescent="0.3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2"/>
      <c r="AX165" s="32"/>
      <c r="AY165" s="32"/>
      <c r="AZ165" s="32"/>
      <c r="BA165" s="32"/>
      <c r="BB165" s="32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</row>
    <row r="166" spans="1:100" x14ac:dyDescent="0.3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2"/>
      <c r="AX166" s="32"/>
      <c r="AY166" s="32"/>
      <c r="AZ166" s="32"/>
      <c r="BA166" s="32"/>
      <c r="BB166" s="32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</row>
    <row r="167" spans="1:100" x14ac:dyDescent="0.3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2"/>
      <c r="AX167" s="32"/>
      <c r="AY167" s="32"/>
      <c r="AZ167" s="32"/>
      <c r="BA167" s="32"/>
      <c r="BB167" s="32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</row>
    <row r="168" spans="1:100" x14ac:dyDescent="0.3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2"/>
      <c r="AX168" s="32"/>
      <c r="AY168" s="32"/>
      <c r="AZ168" s="32"/>
      <c r="BA168" s="32"/>
      <c r="BB168" s="32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</row>
    <row r="169" spans="1:100" x14ac:dyDescent="0.3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2"/>
      <c r="AX169" s="32"/>
      <c r="AY169" s="32"/>
      <c r="AZ169" s="32"/>
      <c r="BA169" s="32"/>
      <c r="BB169" s="32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</row>
    <row r="170" spans="1:100" x14ac:dyDescent="0.3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2"/>
      <c r="AX170" s="32"/>
      <c r="AY170" s="32"/>
      <c r="AZ170" s="32"/>
      <c r="BA170" s="32"/>
      <c r="BB170" s="32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</row>
    <row r="171" spans="1:100" x14ac:dyDescent="0.3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2"/>
      <c r="AX171" s="32"/>
      <c r="AY171" s="32"/>
      <c r="AZ171" s="32"/>
      <c r="BA171" s="32"/>
      <c r="BB171" s="32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</row>
    <row r="172" spans="1:100" x14ac:dyDescent="0.3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2"/>
      <c r="AX172" s="32"/>
      <c r="AY172" s="32"/>
      <c r="AZ172" s="32"/>
      <c r="BA172" s="32"/>
      <c r="BB172" s="32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</row>
    <row r="173" spans="1:100" x14ac:dyDescent="0.3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2"/>
      <c r="AX173" s="32"/>
      <c r="AY173" s="32"/>
      <c r="AZ173" s="32"/>
      <c r="BA173" s="32"/>
      <c r="BB173" s="32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</row>
    <row r="174" spans="1:100" x14ac:dyDescent="0.3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2"/>
      <c r="AX174" s="32"/>
      <c r="AY174" s="32"/>
      <c r="AZ174" s="32"/>
      <c r="BA174" s="32"/>
      <c r="BB174" s="32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</row>
    <row r="175" spans="1:100" x14ac:dyDescent="0.3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2"/>
      <c r="AX175" s="32"/>
      <c r="AY175" s="32"/>
      <c r="AZ175" s="32"/>
      <c r="BA175" s="32"/>
      <c r="BB175" s="32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</row>
    <row r="176" spans="1:100" x14ac:dyDescent="0.3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2"/>
      <c r="AX176" s="32"/>
      <c r="AY176" s="32"/>
      <c r="AZ176" s="32"/>
      <c r="BA176" s="32"/>
      <c r="BB176" s="32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</row>
    <row r="177" spans="1:100" x14ac:dyDescent="0.3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2"/>
      <c r="AX177" s="32"/>
      <c r="AY177" s="32"/>
      <c r="AZ177" s="32"/>
      <c r="BA177" s="32"/>
      <c r="BB177" s="32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</row>
    <row r="178" spans="1:100" x14ac:dyDescent="0.3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2"/>
      <c r="AX178" s="32"/>
      <c r="AY178" s="32"/>
      <c r="AZ178" s="32"/>
      <c r="BA178" s="32"/>
      <c r="BB178" s="32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</row>
    <row r="179" spans="1:100" x14ac:dyDescent="0.3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2"/>
      <c r="AX179" s="32"/>
      <c r="AY179" s="32"/>
      <c r="AZ179" s="32"/>
      <c r="BA179" s="32"/>
      <c r="BB179" s="32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</row>
    <row r="180" spans="1:100" x14ac:dyDescent="0.3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2"/>
      <c r="AX180" s="32"/>
      <c r="AY180" s="32"/>
      <c r="AZ180" s="32"/>
      <c r="BA180" s="32"/>
      <c r="BB180" s="32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</row>
    <row r="181" spans="1:100" x14ac:dyDescent="0.3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2"/>
      <c r="AX181" s="32"/>
      <c r="AY181" s="32"/>
      <c r="AZ181" s="32"/>
      <c r="BA181" s="32"/>
      <c r="BB181" s="32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</row>
    <row r="182" spans="1:100" x14ac:dyDescent="0.3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2"/>
      <c r="AX182" s="32"/>
      <c r="AY182" s="32"/>
      <c r="AZ182" s="32"/>
      <c r="BA182" s="32"/>
      <c r="BB182" s="32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</row>
    <row r="183" spans="1:100" x14ac:dyDescent="0.3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2"/>
      <c r="AX183" s="32"/>
      <c r="AY183" s="32"/>
      <c r="AZ183" s="32"/>
      <c r="BA183" s="32"/>
      <c r="BB183" s="32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</row>
    <row r="184" spans="1:100" x14ac:dyDescent="0.3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2"/>
      <c r="AX184" s="32"/>
      <c r="AY184" s="32"/>
      <c r="AZ184" s="32"/>
      <c r="BA184" s="32"/>
      <c r="BB184" s="32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</row>
    <row r="185" spans="1:100" x14ac:dyDescent="0.3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2"/>
      <c r="AX185" s="32"/>
      <c r="AY185" s="32"/>
      <c r="AZ185" s="32"/>
      <c r="BA185" s="32"/>
      <c r="BB185" s="32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</row>
    <row r="186" spans="1:100" x14ac:dyDescent="0.3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2"/>
      <c r="AX186" s="32"/>
      <c r="AY186" s="32"/>
      <c r="AZ186" s="32"/>
      <c r="BA186" s="32"/>
      <c r="BB186" s="32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</row>
    <row r="187" spans="1:100" x14ac:dyDescent="0.3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2"/>
      <c r="AX187" s="32"/>
      <c r="AY187" s="32"/>
      <c r="AZ187" s="32"/>
      <c r="BA187" s="32"/>
      <c r="BB187" s="32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</row>
    <row r="188" spans="1:100" x14ac:dyDescent="0.3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2"/>
      <c r="AX188" s="32"/>
      <c r="AY188" s="32"/>
      <c r="AZ188" s="32"/>
      <c r="BA188" s="32"/>
      <c r="BB188" s="32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</row>
    <row r="189" spans="1:100" x14ac:dyDescent="0.3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2"/>
      <c r="AX189" s="32"/>
      <c r="AY189" s="32"/>
      <c r="AZ189" s="32"/>
      <c r="BA189" s="32"/>
      <c r="BB189" s="32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</row>
    <row r="190" spans="1:100" x14ac:dyDescent="0.3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2"/>
      <c r="AX190" s="32"/>
      <c r="AY190" s="32"/>
      <c r="AZ190" s="32"/>
      <c r="BA190" s="32"/>
      <c r="BB190" s="32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</row>
    <row r="191" spans="1:100" x14ac:dyDescent="0.3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2"/>
      <c r="AX191" s="32"/>
      <c r="AY191" s="32"/>
      <c r="AZ191" s="32"/>
      <c r="BA191" s="32"/>
      <c r="BB191" s="32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</row>
    <row r="192" spans="1:100" x14ac:dyDescent="0.3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2"/>
      <c r="AX192" s="32"/>
      <c r="AY192" s="32"/>
      <c r="AZ192" s="32"/>
      <c r="BA192" s="32"/>
      <c r="BB192" s="32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</row>
    <row r="193" spans="1:100" x14ac:dyDescent="0.3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2"/>
      <c r="AX193" s="32"/>
      <c r="AY193" s="32"/>
      <c r="AZ193" s="32"/>
      <c r="BA193" s="32"/>
      <c r="BB193" s="32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</row>
    <row r="194" spans="1:100" x14ac:dyDescent="0.3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2"/>
      <c r="AX194" s="32"/>
      <c r="AY194" s="32"/>
      <c r="AZ194" s="32"/>
      <c r="BA194" s="32"/>
      <c r="BB194" s="32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</row>
    <row r="195" spans="1:100" x14ac:dyDescent="0.3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2"/>
      <c r="AX195" s="32"/>
      <c r="AY195" s="32"/>
      <c r="AZ195" s="32"/>
      <c r="BA195" s="32"/>
      <c r="BB195" s="32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</row>
    <row r="196" spans="1:100" x14ac:dyDescent="0.3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2"/>
      <c r="AX196" s="32"/>
      <c r="AY196" s="32"/>
      <c r="AZ196" s="32"/>
      <c r="BA196" s="32"/>
      <c r="BB196" s="32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</row>
    <row r="197" spans="1:100" x14ac:dyDescent="0.3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2"/>
      <c r="AX197" s="32"/>
      <c r="AY197" s="32"/>
      <c r="AZ197" s="32"/>
      <c r="BA197" s="32"/>
      <c r="BB197" s="32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</row>
    <row r="198" spans="1:100" x14ac:dyDescent="0.3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2"/>
      <c r="AX198" s="32"/>
      <c r="AY198" s="32"/>
      <c r="AZ198" s="32"/>
      <c r="BA198" s="32"/>
      <c r="BB198" s="32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</row>
    <row r="199" spans="1:100" x14ac:dyDescent="0.3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2"/>
      <c r="AX199" s="32"/>
      <c r="AY199" s="32"/>
      <c r="AZ199" s="32"/>
      <c r="BA199" s="32"/>
      <c r="BB199" s="32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</row>
    <row r="200" spans="1:100" x14ac:dyDescent="0.3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2"/>
      <c r="AX200" s="32"/>
      <c r="AY200" s="32"/>
      <c r="AZ200" s="32"/>
      <c r="BA200" s="32"/>
      <c r="BB200" s="32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</row>
    <row r="201" spans="1:100" x14ac:dyDescent="0.3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2"/>
      <c r="AX201" s="32"/>
      <c r="AY201" s="32"/>
      <c r="AZ201" s="32"/>
      <c r="BA201" s="32"/>
      <c r="BB201" s="32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</row>
    <row r="202" spans="1:100" x14ac:dyDescent="0.3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2"/>
      <c r="AX202" s="32"/>
      <c r="AY202" s="32"/>
      <c r="AZ202" s="32"/>
      <c r="BA202" s="32"/>
      <c r="BB202" s="32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</row>
    <row r="203" spans="1:100" x14ac:dyDescent="0.3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2"/>
      <c r="AX203" s="32"/>
      <c r="AY203" s="32"/>
      <c r="AZ203" s="32"/>
      <c r="BA203" s="32"/>
      <c r="BB203" s="32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</row>
    <row r="204" spans="1:100" x14ac:dyDescent="0.3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2"/>
      <c r="AX204" s="32"/>
      <c r="AY204" s="32"/>
      <c r="AZ204" s="32"/>
      <c r="BA204" s="32"/>
      <c r="BB204" s="32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</row>
    <row r="205" spans="1:100" x14ac:dyDescent="0.3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2"/>
      <c r="AX205" s="32"/>
      <c r="AY205" s="32"/>
      <c r="AZ205" s="32"/>
      <c r="BA205" s="32"/>
      <c r="BB205" s="32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</row>
    <row r="206" spans="1:100" x14ac:dyDescent="0.3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2"/>
      <c r="AX206" s="32"/>
      <c r="AY206" s="32"/>
      <c r="AZ206" s="32"/>
      <c r="BA206" s="32"/>
      <c r="BB206" s="32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</row>
    <row r="207" spans="1:100" x14ac:dyDescent="0.3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2"/>
      <c r="AX207" s="32"/>
      <c r="AY207" s="32"/>
      <c r="AZ207" s="32"/>
      <c r="BA207" s="32"/>
      <c r="BB207" s="32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</row>
    <row r="208" spans="1:100" x14ac:dyDescent="0.3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2"/>
      <c r="AX208" s="32"/>
      <c r="AY208" s="32"/>
      <c r="AZ208" s="32"/>
      <c r="BA208" s="32"/>
      <c r="BB208" s="32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</row>
    <row r="209" spans="1:100" x14ac:dyDescent="0.3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2"/>
      <c r="AX209" s="32"/>
      <c r="AY209" s="32"/>
      <c r="AZ209" s="32"/>
      <c r="BA209" s="32"/>
      <c r="BB209" s="32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</row>
    <row r="210" spans="1:100" x14ac:dyDescent="0.3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2"/>
      <c r="AX210" s="32"/>
      <c r="AY210" s="32"/>
      <c r="AZ210" s="32"/>
      <c r="BA210" s="32"/>
      <c r="BB210" s="32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</row>
    <row r="211" spans="1:100" x14ac:dyDescent="0.3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2"/>
      <c r="AX211" s="32"/>
      <c r="AY211" s="32"/>
      <c r="AZ211" s="32"/>
      <c r="BA211" s="32"/>
      <c r="BB211" s="32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</row>
    <row r="212" spans="1:100" x14ac:dyDescent="0.3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2"/>
      <c r="AX212" s="32"/>
      <c r="AY212" s="32"/>
      <c r="AZ212" s="32"/>
      <c r="BA212" s="32"/>
      <c r="BB212" s="32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</row>
    <row r="213" spans="1:100" x14ac:dyDescent="0.3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2"/>
      <c r="AX213" s="32"/>
      <c r="AY213" s="32"/>
      <c r="AZ213" s="32"/>
      <c r="BA213" s="32"/>
      <c r="BB213" s="32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</row>
    <row r="214" spans="1:100" x14ac:dyDescent="0.3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2"/>
      <c r="AX214" s="32"/>
      <c r="AY214" s="32"/>
      <c r="AZ214" s="32"/>
      <c r="BA214" s="32"/>
      <c r="BB214" s="32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</row>
    <row r="215" spans="1:100" x14ac:dyDescent="0.3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2"/>
      <c r="AX215" s="32"/>
      <c r="AY215" s="32"/>
      <c r="AZ215" s="32"/>
      <c r="BA215" s="32"/>
      <c r="BB215" s="32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</row>
    <row r="216" spans="1:100" x14ac:dyDescent="0.3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2"/>
      <c r="AX216" s="32"/>
      <c r="AY216" s="32"/>
      <c r="AZ216" s="32"/>
      <c r="BA216" s="32"/>
      <c r="BB216" s="32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</row>
    <row r="217" spans="1:100" x14ac:dyDescent="0.3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2"/>
      <c r="AX217" s="32"/>
      <c r="AY217" s="32"/>
      <c r="AZ217" s="32"/>
      <c r="BA217" s="32"/>
      <c r="BB217" s="32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</row>
    <row r="218" spans="1:100" x14ac:dyDescent="0.3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2"/>
      <c r="AX218" s="32"/>
      <c r="AY218" s="32"/>
      <c r="AZ218" s="32"/>
      <c r="BA218" s="32"/>
      <c r="BB218" s="32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</row>
    <row r="219" spans="1:100" x14ac:dyDescent="0.3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2"/>
      <c r="AX219" s="32"/>
      <c r="AY219" s="32"/>
      <c r="AZ219" s="32"/>
      <c r="BA219" s="32"/>
      <c r="BB219" s="32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</row>
    <row r="220" spans="1:100" x14ac:dyDescent="0.3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2"/>
      <c r="AX220" s="32"/>
      <c r="AY220" s="32"/>
      <c r="AZ220" s="32"/>
      <c r="BA220" s="32"/>
      <c r="BB220" s="32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</row>
    <row r="221" spans="1:100" x14ac:dyDescent="0.3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2"/>
      <c r="AX221" s="32"/>
      <c r="AY221" s="32"/>
      <c r="AZ221" s="32"/>
      <c r="BA221" s="32"/>
      <c r="BB221" s="32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</row>
    <row r="222" spans="1:100" x14ac:dyDescent="0.3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2"/>
      <c r="AX222" s="32"/>
      <c r="AY222" s="32"/>
      <c r="AZ222" s="32"/>
      <c r="BA222" s="32"/>
      <c r="BB222" s="32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</row>
    <row r="223" spans="1:100" x14ac:dyDescent="0.3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2"/>
      <c r="AX223" s="32"/>
      <c r="AY223" s="32"/>
      <c r="AZ223" s="32"/>
      <c r="BA223" s="32"/>
      <c r="BB223" s="32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</row>
    <row r="224" spans="1:100" x14ac:dyDescent="0.3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2"/>
      <c r="AX224" s="32"/>
      <c r="AY224" s="32"/>
      <c r="AZ224" s="32"/>
      <c r="BA224" s="32"/>
      <c r="BB224" s="32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</row>
    <row r="225" spans="1:100" x14ac:dyDescent="0.3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2"/>
      <c r="AX225" s="32"/>
      <c r="AY225" s="32"/>
      <c r="AZ225" s="32"/>
      <c r="BA225" s="32"/>
      <c r="BB225" s="32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</row>
    <row r="226" spans="1:100" x14ac:dyDescent="0.3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2"/>
      <c r="AX226" s="32"/>
      <c r="AY226" s="32"/>
      <c r="AZ226" s="32"/>
      <c r="BA226" s="32"/>
      <c r="BB226" s="32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</row>
    <row r="227" spans="1:100" x14ac:dyDescent="0.3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2"/>
      <c r="AX227" s="32"/>
      <c r="AY227" s="32"/>
      <c r="AZ227" s="32"/>
      <c r="BA227" s="32"/>
      <c r="BB227" s="32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</row>
    <row r="228" spans="1:100" x14ac:dyDescent="0.3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2"/>
      <c r="AX228" s="32"/>
      <c r="AY228" s="32"/>
      <c r="AZ228" s="32"/>
      <c r="BA228" s="32"/>
      <c r="BB228" s="32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</row>
    <row r="229" spans="1:100" x14ac:dyDescent="0.3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2"/>
      <c r="AX229" s="32"/>
      <c r="AY229" s="32"/>
      <c r="AZ229" s="32"/>
      <c r="BA229" s="32"/>
      <c r="BB229" s="32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</row>
    <row r="230" spans="1:100" x14ac:dyDescent="0.3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2"/>
      <c r="AX230" s="32"/>
      <c r="AY230" s="32"/>
      <c r="AZ230" s="32"/>
      <c r="BA230" s="32"/>
      <c r="BB230" s="32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</row>
    <row r="231" spans="1:100" x14ac:dyDescent="0.3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2"/>
      <c r="AX231" s="32"/>
      <c r="AY231" s="32"/>
      <c r="AZ231" s="32"/>
      <c r="BA231" s="32"/>
      <c r="BB231" s="32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</row>
    <row r="232" spans="1:100" x14ac:dyDescent="0.3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2"/>
      <c r="AX232" s="32"/>
      <c r="AY232" s="32"/>
      <c r="AZ232" s="32"/>
      <c r="BA232" s="32"/>
      <c r="BB232" s="32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</row>
    <row r="233" spans="1:100" x14ac:dyDescent="0.3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2"/>
      <c r="AX233" s="32"/>
      <c r="AY233" s="32"/>
      <c r="AZ233" s="32"/>
      <c r="BA233" s="32"/>
      <c r="BB233" s="32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</row>
    <row r="234" spans="1:100" x14ac:dyDescent="0.3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2"/>
      <c r="AX234" s="32"/>
      <c r="AY234" s="32"/>
      <c r="AZ234" s="32"/>
      <c r="BA234" s="32"/>
      <c r="BB234" s="32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</row>
    <row r="235" spans="1:100" x14ac:dyDescent="0.3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2"/>
      <c r="AX235" s="32"/>
      <c r="AY235" s="32"/>
      <c r="AZ235" s="32"/>
      <c r="BA235" s="32"/>
      <c r="BB235" s="32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</row>
    <row r="236" spans="1:100" x14ac:dyDescent="0.3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2"/>
      <c r="AX236" s="32"/>
      <c r="AY236" s="32"/>
      <c r="AZ236" s="32"/>
      <c r="BA236" s="32"/>
      <c r="BB236" s="32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</row>
    <row r="237" spans="1:100" x14ac:dyDescent="0.3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2"/>
      <c r="AX237" s="32"/>
      <c r="AY237" s="32"/>
      <c r="AZ237" s="32"/>
      <c r="BA237" s="32"/>
      <c r="BB237" s="32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</row>
    <row r="238" spans="1:100" x14ac:dyDescent="0.3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2"/>
      <c r="AX238" s="32"/>
      <c r="AY238" s="32"/>
      <c r="AZ238" s="32"/>
      <c r="BA238" s="32"/>
      <c r="BB238" s="32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</row>
    <row r="239" spans="1:100" x14ac:dyDescent="0.3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2"/>
      <c r="AX239" s="32"/>
      <c r="AY239" s="32"/>
      <c r="AZ239" s="32"/>
      <c r="BA239" s="32"/>
      <c r="BB239" s="32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</row>
    <row r="240" spans="1:100" x14ac:dyDescent="0.3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2"/>
      <c r="AX240" s="32"/>
      <c r="AY240" s="32"/>
      <c r="AZ240" s="32"/>
      <c r="BA240" s="32"/>
      <c r="BB240" s="32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</row>
    <row r="241" spans="1:100" x14ac:dyDescent="0.3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2"/>
      <c r="AX241" s="32"/>
      <c r="AY241" s="32"/>
      <c r="AZ241" s="32"/>
      <c r="BA241" s="32"/>
      <c r="BB241" s="32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</row>
    <row r="242" spans="1:100" x14ac:dyDescent="0.3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2"/>
      <c r="AX242" s="32"/>
      <c r="AY242" s="32"/>
      <c r="AZ242" s="32"/>
      <c r="BA242" s="32"/>
      <c r="BB242" s="32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</row>
    <row r="243" spans="1:100" x14ac:dyDescent="0.3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2"/>
      <c r="AX243" s="32"/>
      <c r="AY243" s="32"/>
      <c r="AZ243" s="32"/>
      <c r="BA243" s="32"/>
      <c r="BB243" s="32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</row>
    <row r="244" spans="1:100" x14ac:dyDescent="0.3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2"/>
      <c r="AX244" s="32"/>
      <c r="AY244" s="32"/>
      <c r="AZ244" s="32"/>
      <c r="BA244" s="32"/>
      <c r="BB244" s="32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</row>
    <row r="245" spans="1:100" x14ac:dyDescent="0.3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2"/>
      <c r="AX245" s="32"/>
      <c r="AY245" s="32"/>
      <c r="AZ245" s="32"/>
      <c r="BA245" s="32"/>
      <c r="BB245" s="32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</row>
    <row r="246" spans="1:100" x14ac:dyDescent="0.3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2"/>
      <c r="AX246" s="32"/>
      <c r="AY246" s="32"/>
      <c r="AZ246" s="32"/>
      <c r="BA246" s="32"/>
      <c r="BB246" s="32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</row>
    <row r="247" spans="1:100" x14ac:dyDescent="0.3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2"/>
      <c r="AX247" s="32"/>
      <c r="AY247" s="32"/>
      <c r="AZ247" s="32"/>
      <c r="BA247" s="32"/>
      <c r="BB247" s="32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</row>
    <row r="248" spans="1:100" x14ac:dyDescent="0.3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2"/>
      <c r="AX248" s="32"/>
      <c r="AY248" s="32"/>
      <c r="AZ248" s="32"/>
      <c r="BA248" s="32"/>
      <c r="BB248" s="32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</row>
    <row r="249" spans="1:100" x14ac:dyDescent="0.3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2"/>
      <c r="AX249" s="32"/>
      <c r="AY249" s="32"/>
      <c r="AZ249" s="32"/>
      <c r="BA249" s="32"/>
      <c r="BB249" s="32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</row>
    <row r="250" spans="1:100" x14ac:dyDescent="0.3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2"/>
      <c r="AX250" s="32"/>
      <c r="AY250" s="32"/>
      <c r="AZ250" s="32"/>
      <c r="BA250" s="32"/>
      <c r="BB250" s="32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</row>
    <row r="251" spans="1:100" x14ac:dyDescent="0.3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2"/>
      <c r="AX251" s="32"/>
      <c r="AY251" s="32"/>
      <c r="AZ251" s="32"/>
      <c r="BA251" s="32"/>
      <c r="BB251" s="32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</row>
    <row r="252" spans="1:100" x14ac:dyDescent="0.3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2"/>
      <c r="AX252" s="32"/>
      <c r="AY252" s="32"/>
      <c r="AZ252" s="32"/>
      <c r="BA252" s="32"/>
      <c r="BB252" s="32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</row>
    <row r="253" spans="1:100" x14ac:dyDescent="0.3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2"/>
      <c r="AX253" s="32"/>
      <c r="AY253" s="32"/>
      <c r="AZ253" s="32"/>
      <c r="BA253" s="32"/>
      <c r="BB253" s="32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</row>
    <row r="254" spans="1:100" x14ac:dyDescent="0.3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2"/>
      <c r="AX254" s="32"/>
      <c r="AY254" s="32"/>
      <c r="AZ254" s="32"/>
      <c r="BA254" s="32"/>
      <c r="BB254" s="32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</row>
    <row r="255" spans="1:100" x14ac:dyDescent="0.3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2"/>
      <c r="AX255" s="32"/>
      <c r="AY255" s="32"/>
      <c r="AZ255" s="32"/>
      <c r="BA255" s="32"/>
      <c r="BB255" s="32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</row>
    <row r="256" spans="1:100" x14ac:dyDescent="0.3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2"/>
      <c r="AX256" s="32"/>
      <c r="AY256" s="32"/>
      <c r="AZ256" s="32"/>
      <c r="BA256" s="32"/>
      <c r="BB256" s="32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</row>
    <row r="257" spans="1:100" x14ac:dyDescent="0.3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2"/>
      <c r="AX257" s="32"/>
      <c r="AY257" s="32"/>
      <c r="AZ257" s="32"/>
      <c r="BA257" s="32"/>
      <c r="BB257" s="32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</row>
    <row r="258" spans="1:100" x14ac:dyDescent="0.3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2"/>
      <c r="AX258" s="32"/>
      <c r="AY258" s="32"/>
      <c r="AZ258" s="32"/>
      <c r="BA258" s="32"/>
      <c r="BB258" s="32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</row>
    <row r="259" spans="1:100" x14ac:dyDescent="0.3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2"/>
      <c r="AX259" s="32"/>
      <c r="AY259" s="32"/>
      <c r="AZ259" s="32"/>
      <c r="BA259" s="32"/>
      <c r="BB259" s="32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</row>
    <row r="260" spans="1:100" x14ac:dyDescent="0.3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2"/>
      <c r="AX260" s="32"/>
      <c r="AY260" s="32"/>
      <c r="AZ260" s="32"/>
      <c r="BA260" s="32"/>
      <c r="BB260" s="32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</row>
    <row r="261" spans="1:100" x14ac:dyDescent="0.3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2"/>
      <c r="AX261" s="32"/>
      <c r="AY261" s="32"/>
      <c r="AZ261" s="32"/>
      <c r="BA261" s="32"/>
      <c r="BB261" s="32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</row>
    <row r="262" spans="1:100" x14ac:dyDescent="0.3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2"/>
      <c r="AX262" s="32"/>
      <c r="AY262" s="32"/>
      <c r="AZ262" s="32"/>
      <c r="BA262" s="32"/>
      <c r="BB262" s="32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</row>
    <row r="263" spans="1:100" x14ac:dyDescent="0.3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2"/>
      <c r="AX263" s="32"/>
      <c r="AY263" s="32"/>
      <c r="AZ263" s="32"/>
      <c r="BA263" s="32"/>
      <c r="BB263" s="32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</row>
    <row r="264" spans="1:100" x14ac:dyDescent="0.3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2"/>
      <c r="AX264" s="32"/>
      <c r="AY264" s="32"/>
      <c r="AZ264" s="32"/>
      <c r="BA264" s="32"/>
      <c r="BB264" s="32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</row>
    <row r="265" spans="1:100" x14ac:dyDescent="0.3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2"/>
      <c r="AX265" s="32"/>
      <c r="AY265" s="32"/>
      <c r="AZ265" s="32"/>
      <c r="BA265" s="32"/>
      <c r="BB265" s="32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</row>
    <row r="266" spans="1:100" x14ac:dyDescent="0.3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2"/>
      <c r="AX266" s="32"/>
      <c r="AY266" s="32"/>
      <c r="AZ266" s="32"/>
      <c r="BA266" s="32"/>
      <c r="BB266" s="32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</row>
    <row r="267" spans="1:100" x14ac:dyDescent="0.3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2"/>
      <c r="AX267" s="32"/>
      <c r="AY267" s="32"/>
      <c r="AZ267" s="32"/>
      <c r="BA267" s="32"/>
      <c r="BB267" s="32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</row>
    <row r="268" spans="1:100" x14ac:dyDescent="0.3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2"/>
      <c r="AX268" s="32"/>
      <c r="AY268" s="32"/>
      <c r="AZ268" s="32"/>
      <c r="BA268" s="32"/>
      <c r="BB268" s="32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</row>
    <row r="269" spans="1:100" x14ac:dyDescent="0.3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2"/>
      <c r="AX269" s="32"/>
      <c r="AY269" s="32"/>
      <c r="AZ269" s="32"/>
      <c r="BA269" s="32"/>
      <c r="BB269" s="32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</row>
    <row r="270" spans="1:100" x14ac:dyDescent="0.3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2"/>
      <c r="AX270" s="32"/>
      <c r="AY270" s="32"/>
      <c r="AZ270" s="32"/>
      <c r="BA270" s="32"/>
      <c r="BB270" s="32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</row>
    <row r="271" spans="1:100" x14ac:dyDescent="0.3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2"/>
      <c r="AX271" s="32"/>
      <c r="AY271" s="32"/>
      <c r="AZ271" s="32"/>
      <c r="BA271" s="32"/>
      <c r="BB271" s="32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</row>
    <row r="272" spans="1:100" x14ac:dyDescent="0.3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2"/>
      <c r="AX272" s="32"/>
      <c r="AY272" s="32"/>
      <c r="AZ272" s="32"/>
      <c r="BA272" s="32"/>
      <c r="BB272" s="32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</row>
    <row r="273" spans="1:100" x14ac:dyDescent="0.3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2"/>
      <c r="AX273" s="32"/>
      <c r="AY273" s="32"/>
      <c r="AZ273" s="32"/>
      <c r="BA273" s="32"/>
      <c r="BB273" s="32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</row>
    <row r="274" spans="1:100" x14ac:dyDescent="0.3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2"/>
      <c r="AX274" s="32"/>
      <c r="AY274" s="32"/>
      <c r="AZ274" s="32"/>
      <c r="BA274" s="32"/>
      <c r="BB274" s="32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</row>
    <row r="275" spans="1:100" x14ac:dyDescent="0.3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2"/>
      <c r="AX275" s="32"/>
      <c r="AY275" s="32"/>
      <c r="AZ275" s="32"/>
      <c r="BA275" s="32"/>
      <c r="BB275" s="32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</row>
    <row r="276" spans="1:100" x14ac:dyDescent="0.3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2"/>
      <c r="AX276" s="32"/>
      <c r="AY276" s="32"/>
      <c r="AZ276" s="32"/>
      <c r="BA276" s="32"/>
      <c r="BB276" s="32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</row>
    <row r="277" spans="1:100" x14ac:dyDescent="0.3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2"/>
      <c r="AX277" s="32"/>
      <c r="AY277" s="32"/>
      <c r="AZ277" s="32"/>
      <c r="BA277" s="32"/>
      <c r="BB277" s="32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</row>
    <row r="278" spans="1:100" x14ac:dyDescent="0.3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2"/>
      <c r="AX278" s="32"/>
      <c r="AY278" s="32"/>
      <c r="AZ278" s="32"/>
      <c r="BA278" s="32"/>
      <c r="BB278" s="32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</row>
    <row r="279" spans="1:100" x14ac:dyDescent="0.3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2"/>
      <c r="AX279" s="32"/>
      <c r="AY279" s="32"/>
      <c r="AZ279" s="32"/>
      <c r="BA279" s="32"/>
      <c r="BB279" s="32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</row>
    <row r="280" spans="1:100" x14ac:dyDescent="0.3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2"/>
      <c r="AX280" s="32"/>
      <c r="AY280" s="32"/>
      <c r="AZ280" s="32"/>
      <c r="BA280" s="32"/>
      <c r="BB280" s="32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</row>
    <row r="281" spans="1:100" x14ac:dyDescent="0.3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2"/>
      <c r="AX281" s="32"/>
      <c r="AY281" s="32"/>
      <c r="AZ281" s="32"/>
      <c r="BA281" s="32"/>
      <c r="BB281" s="32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</row>
    <row r="282" spans="1:100" x14ac:dyDescent="0.3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2"/>
      <c r="AX282" s="32"/>
      <c r="AY282" s="32"/>
      <c r="AZ282" s="32"/>
      <c r="BA282" s="32"/>
      <c r="BB282" s="32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</row>
    <row r="283" spans="1:100" x14ac:dyDescent="0.3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2"/>
      <c r="AX283" s="32"/>
      <c r="AY283" s="32"/>
      <c r="AZ283" s="32"/>
      <c r="BA283" s="32"/>
      <c r="BB283" s="32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</row>
    <row r="284" spans="1:100" x14ac:dyDescent="0.3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2"/>
      <c r="AX284" s="32"/>
      <c r="AY284" s="32"/>
      <c r="AZ284" s="32"/>
      <c r="BA284" s="32"/>
      <c r="BB284" s="32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</row>
    <row r="285" spans="1:100" x14ac:dyDescent="0.3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2"/>
      <c r="AX285" s="32"/>
      <c r="AY285" s="32"/>
      <c r="AZ285" s="32"/>
      <c r="BA285" s="32"/>
      <c r="BB285" s="32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</row>
    <row r="286" spans="1:100" x14ac:dyDescent="0.3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2"/>
      <c r="AX286" s="32"/>
      <c r="AY286" s="32"/>
      <c r="AZ286" s="32"/>
      <c r="BA286" s="32"/>
      <c r="BB286" s="32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</row>
    <row r="287" spans="1:100" x14ac:dyDescent="0.3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2"/>
      <c r="AX287" s="32"/>
      <c r="AY287" s="32"/>
      <c r="AZ287" s="32"/>
      <c r="BA287" s="32"/>
      <c r="BB287" s="32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</row>
    <row r="288" spans="1:100" x14ac:dyDescent="0.3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2"/>
      <c r="AX288" s="32"/>
      <c r="AY288" s="32"/>
      <c r="AZ288" s="32"/>
      <c r="BA288" s="32"/>
      <c r="BB288" s="32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</row>
    <row r="289" spans="1:100" x14ac:dyDescent="0.3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2"/>
      <c r="AX289" s="32"/>
      <c r="AY289" s="32"/>
      <c r="AZ289" s="32"/>
      <c r="BA289" s="32"/>
      <c r="BB289" s="32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</row>
    <row r="290" spans="1:100" x14ac:dyDescent="0.3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2"/>
      <c r="AX290" s="32"/>
      <c r="AY290" s="32"/>
      <c r="AZ290" s="32"/>
      <c r="BA290" s="32"/>
      <c r="BB290" s="32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</row>
    <row r="291" spans="1:100" x14ac:dyDescent="0.3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2"/>
      <c r="AX291" s="32"/>
      <c r="AY291" s="32"/>
      <c r="AZ291" s="32"/>
      <c r="BA291" s="32"/>
      <c r="BB291" s="32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</row>
    <row r="292" spans="1:100" x14ac:dyDescent="0.3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2"/>
      <c r="AX292" s="32"/>
      <c r="AY292" s="32"/>
      <c r="AZ292" s="32"/>
      <c r="BA292" s="32"/>
      <c r="BB292" s="32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</row>
    <row r="293" spans="1:100" x14ac:dyDescent="0.3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2"/>
      <c r="AX293" s="32"/>
      <c r="AY293" s="32"/>
      <c r="AZ293" s="32"/>
      <c r="BA293" s="32"/>
      <c r="BB293" s="32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</row>
    <row r="294" spans="1:100" x14ac:dyDescent="0.3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2"/>
      <c r="AX294" s="32"/>
      <c r="AY294" s="32"/>
      <c r="AZ294" s="32"/>
      <c r="BA294" s="32"/>
      <c r="BB294" s="32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</row>
    <row r="295" spans="1:100" x14ac:dyDescent="0.3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2"/>
      <c r="AX295" s="32"/>
      <c r="AY295" s="32"/>
      <c r="AZ295" s="32"/>
      <c r="BA295" s="32"/>
      <c r="BB295" s="32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</row>
    <row r="296" spans="1:100" x14ac:dyDescent="0.3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2"/>
      <c r="AX296" s="32"/>
      <c r="AY296" s="32"/>
      <c r="AZ296" s="32"/>
      <c r="BA296" s="32"/>
      <c r="BB296" s="32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</row>
    <row r="297" spans="1:100" x14ac:dyDescent="0.3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2"/>
      <c r="AX297" s="32"/>
      <c r="AY297" s="32"/>
      <c r="AZ297" s="32"/>
      <c r="BA297" s="32"/>
      <c r="BB297" s="32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</row>
    <row r="298" spans="1:100" x14ac:dyDescent="0.3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2"/>
      <c r="AX298" s="32"/>
      <c r="AY298" s="32"/>
      <c r="AZ298" s="32"/>
      <c r="BA298" s="32"/>
      <c r="BB298" s="32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</row>
    <row r="299" spans="1:100" x14ac:dyDescent="0.3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2"/>
      <c r="AX299" s="32"/>
      <c r="AY299" s="32"/>
      <c r="AZ299" s="32"/>
      <c r="BA299" s="32"/>
      <c r="BB299" s="32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</row>
    <row r="300" spans="1:100" x14ac:dyDescent="0.3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2"/>
      <c r="AX300" s="32"/>
      <c r="AY300" s="32"/>
      <c r="AZ300" s="32"/>
      <c r="BA300" s="32"/>
      <c r="BB300" s="32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</row>
    <row r="301" spans="1:100" x14ac:dyDescent="0.3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2"/>
      <c r="AX301" s="32"/>
      <c r="AY301" s="32"/>
      <c r="AZ301" s="32"/>
      <c r="BA301" s="32"/>
      <c r="BB301" s="32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</row>
    <row r="302" spans="1:100" x14ac:dyDescent="0.3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2"/>
      <c r="AX302" s="32"/>
      <c r="AY302" s="32"/>
      <c r="AZ302" s="32"/>
      <c r="BA302" s="32"/>
      <c r="BB302" s="32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</row>
    <row r="303" spans="1:100" x14ac:dyDescent="0.3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2"/>
      <c r="AX303" s="32"/>
      <c r="AY303" s="32"/>
      <c r="AZ303" s="32"/>
      <c r="BA303" s="32"/>
      <c r="BB303" s="32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</row>
    <row r="304" spans="1:100" x14ac:dyDescent="0.3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2"/>
      <c r="AX304" s="32"/>
      <c r="AY304" s="32"/>
      <c r="AZ304" s="32"/>
      <c r="BA304" s="32"/>
      <c r="BB304" s="32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</row>
    <row r="305" spans="1:100" x14ac:dyDescent="0.3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2"/>
      <c r="AX305" s="32"/>
      <c r="AY305" s="32"/>
      <c r="AZ305" s="32"/>
      <c r="BA305" s="32"/>
      <c r="BB305" s="32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</row>
    <row r="306" spans="1:100" x14ac:dyDescent="0.3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2"/>
      <c r="AX306" s="32"/>
      <c r="AY306" s="32"/>
      <c r="AZ306" s="32"/>
      <c r="BA306" s="32"/>
      <c r="BB306" s="32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</row>
    <row r="307" spans="1:100" x14ac:dyDescent="0.3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2"/>
      <c r="AX307" s="32"/>
      <c r="AY307" s="32"/>
      <c r="AZ307" s="32"/>
      <c r="BA307" s="32"/>
      <c r="BB307" s="32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</row>
    <row r="308" spans="1:100" x14ac:dyDescent="0.3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2"/>
      <c r="AX308" s="32"/>
      <c r="AY308" s="32"/>
      <c r="AZ308" s="32"/>
      <c r="BA308" s="32"/>
      <c r="BB308" s="32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</row>
    <row r="309" spans="1:100" x14ac:dyDescent="0.3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2"/>
      <c r="AX309" s="32"/>
      <c r="AY309" s="32"/>
      <c r="AZ309" s="32"/>
      <c r="BA309" s="32"/>
      <c r="BB309" s="32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</row>
    <row r="310" spans="1:100" x14ac:dyDescent="0.3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2"/>
      <c r="AX310" s="32"/>
      <c r="AY310" s="32"/>
      <c r="AZ310" s="32"/>
      <c r="BA310" s="32"/>
      <c r="BB310" s="32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</row>
    <row r="311" spans="1:100" x14ac:dyDescent="0.3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2"/>
      <c r="AX311" s="32"/>
      <c r="AY311" s="32"/>
      <c r="AZ311" s="32"/>
      <c r="BA311" s="32"/>
      <c r="BB311" s="32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</row>
    <row r="312" spans="1:100" x14ac:dyDescent="0.3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2"/>
      <c r="AX312" s="32"/>
      <c r="AY312" s="32"/>
      <c r="AZ312" s="32"/>
      <c r="BA312" s="32"/>
      <c r="BB312" s="32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</row>
    <row r="313" spans="1:100" x14ac:dyDescent="0.3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2"/>
      <c r="AX313" s="32"/>
      <c r="AY313" s="32"/>
      <c r="AZ313" s="32"/>
      <c r="BA313" s="32"/>
      <c r="BB313" s="32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</row>
    <row r="314" spans="1:100" x14ac:dyDescent="0.3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2"/>
      <c r="AX314" s="32"/>
      <c r="AY314" s="32"/>
      <c r="AZ314" s="32"/>
      <c r="BA314" s="32"/>
      <c r="BB314" s="32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</row>
    <row r="315" spans="1:100" x14ac:dyDescent="0.3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2"/>
      <c r="AX315" s="32"/>
      <c r="AY315" s="32"/>
      <c r="AZ315" s="32"/>
      <c r="BA315" s="32"/>
      <c r="BB315" s="32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</row>
    <row r="316" spans="1:100" x14ac:dyDescent="0.3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2"/>
      <c r="AX316" s="32"/>
      <c r="AY316" s="32"/>
      <c r="AZ316" s="32"/>
      <c r="BA316" s="32"/>
      <c r="BB316" s="32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</row>
    <row r="317" spans="1:100" x14ac:dyDescent="0.3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2"/>
      <c r="AX317" s="32"/>
      <c r="AY317" s="32"/>
      <c r="AZ317" s="32"/>
      <c r="BA317" s="32"/>
      <c r="BB317" s="32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</row>
    <row r="318" spans="1:100" x14ac:dyDescent="0.3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2"/>
      <c r="AX318" s="32"/>
      <c r="AY318" s="32"/>
      <c r="AZ318" s="32"/>
      <c r="BA318" s="32"/>
      <c r="BB318" s="32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</row>
    <row r="319" spans="1:100" x14ac:dyDescent="0.3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2"/>
      <c r="AX319" s="32"/>
      <c r="AY319" s="32"/>
      <c r="AZ319" s="32"/>
      <c r="BA319" s="32"/>
      <c r="BB319" s="32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</row>
    <row r="320" spans="1:100" x14ac:dyDescent="0.3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2"/>
      <c r="AX320" s="32"/>
      <c r="AY320" s="32"/>
      <c r="AZ320" s="32"/>
      <c r="BA320" s="32"/>
      <c r="BB320" s="32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</row>
    <row r="321" spans="1:100" x14ac:dyDescent="0.3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2"/>
      <c r="AX321" s="32"/>
      <c r="AY321" s="32"/>
      <c r="AZ321" s="32"/>
      <c r="BA321" s="32"/>
      <c r="BB321" s="32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</row>
    <row r="322" spans="1:100" x14ac:dyDescent="0.3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2"/>
      <c r="AX322" s="32"/>
      <c r="AY322" s="32"/>
      <c r="AZ322" s="32"/>
      <c r="BA322" s="32"/>
      <c r="BB322" s="32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</row>
    <row r="323" spans="1:100" x14ac:dyDescent="0.3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2"/>
      <c r="AX323" s="32"/>
      <c r="AY323" s="32"/>
      <c r="AZ323" s="32"/>
      <c r="BA323" s="32"/>
      <c r="BB323" s="32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</row>
    <row r="324" spans="1:100" x14ac:dyDescent="0.3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2"/>
      <c r="AX324" s="32"/>
      <c r="AY324" s="32"/>
      <c r="AZ324" s="32"/>
      <c r="BA324" s="32"/>
      <c r="BB324" s="32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</row>
    <row r="325" spans="1:100" x14ac:dyDescent="0.3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2"/>
      <c r="AX325" s="32"/>
      <c r="AY325" s="32"/>
      <c r="AZ325" s="32"/>
      <c r="BA325" s="32"/>
      <c r="BB325" s="32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</row>
    <row r="326" spans="1:100" x14ac:dyDescent="0.3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2"/>
      <c r="AX326" s="32"/>
      <c r="AY326" s="32"/>
      <c r="AZ326" s="32"/>
      <c r="BA326" s="32"/>
      <c r="BB326" s="32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</row>
    <row r="327" spans="1:100" x14ac:dyDescent="0.3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2"/>
      <c r="AX327" s="32"/>
      <c r="AY327" s="32"/>
      <c r="AZ327" s="32"/>
      <c r="BA327" s="32"/>
      <c r="BB327" s="32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</row>
    <row r="328" spans="1:100" x14ac:dyDescent="0.3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2"/>
      <c r="AX328" s="32"/>
      <c r="AY328" s="32"/>
      <c r="AZ328" s="32"/>
      <c r="BA328" s="32"/>
      <c r="BB328" s="32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</row>
    <row r="329" spans="1:100" x14ac:dyDescent="0.3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2"/>
      <c r="AX329" s="32"/>
      <c r="AY329" s="32"/>
      <c r="AZ329" s="32"/>
      <c r="BA329" s="32"/>
      <c r="BB329" s="32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</row>
    <row r="330" spans="1:100" x14ac:dyDescent="0.3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2"/>
      <c r="AX330" s="32"/>
      <c r="AY330" s="32"/>
      <c r="AZ330" s="32"/>
      <c r="BA330" s="32"/>
      <c r="BB330" s="32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</row>
    <row r="331" spans="1:100" x14ac:dyDescent="0.3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2"/>
      <c r="AX331" s="32"/>
      <c r="AY331" s="32"/>
      <c r="AZ331" s="32"/>
      <c r="BA331" s="32"/>
      <c r="BB331" s="32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</row>
    <row r="332" spans="1:100" x14ac:dyDescent="0.3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2"/>
      <c r="AX332" s="32"/>
      <c r="AY332" s="32"/>
      <c r="AZ332" s="32"/>
      <c r="BA332" s="32"/>
      <c r="BB332" s="32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</row>
    <row r="333" spans="1:100" x14ac:dyDescent="0.3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2"/>
      <c r="AX333" s="32"/>
      <c r="AY333" s="32"/>
      <c r="AZ333" s="32"/>
      <c r="BA333" s="32"/>
      <c r="BB333" s="32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</row>
    <row r="334" spans="1:100" x14ac:dyDescent="0.3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2"/>
      <c r="AX334" s="32"/>
      <c r="AY334" s="32"/>
      <c r="AZ334" s="32"/>
      <c r="BA334" s="32"/>
      <c r="BB334" s="32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</row>
    <row r="335" spans="1:100" x14ac:dyDescent="0.3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2"/>
      <c r="AX335" s="32"/>
      <c r="AY335" s="32"/>
      <c r="AZ335" s="32"/>
      <c r="BA335" s="32"/>
      <c r="BB335" s="32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</row>
    <row r="336" spans="1:100" x14ac:dyDescent="0.3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2"/>
      <c r="AX336" s="32"/>
      <c r="AY336" s="32"/>
      <c r="AZ336" s="32"/>
      <c r="BA336" s="32"/>
      <c r="BB336" s="32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</row>
    <row r="337" spans="1:100" x14ac:dyDescent="0.3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2"/>
      <c r="AX337" s="32"/>
      <c r="AY337" s="32"/>
      <c r="AZ337" s="32"/>
      <c r="BA337" s="32"/>
      <c r="BB337" s="32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</row>
    <row r="338" spans="1:100" x14ac:dyDescent="0.3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2"/>
      <c r="AX338" s="32"/>
      <c r="AY338" s="32"/>
      <c r="AZ338" s="32"/>
      <c r="BA338" s="32"/>
      <c r="BB338" s="32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</row>
    <row r="339" spans="1:100" x14ac:dyDescent="0.3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2"/>
      <c r="AX339" s="32"/>
      <c r="AY339" s="32"/>
      <c r="AZ339" s="32"/>
      <c r="BA339" s="32"/>
      <c r="BB339" s="32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</row>
    <row r="340" spans="1:100" x14ac:dyDescent="0.3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2"/>
      <c r="AX340" s="32"/>
      <c r="AY340" s="32"/>
      <c r="AZ340" s="32"/>
      <c r="BA340" s="32"/>
      <c r="BB340" s="32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</row>
    <row r="341" spans="1:100" x14ac:dyDescent="0.3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2"/>
      <c r="AX341" s="32"/>
      <c r="AY341" s="32"/>
      <c r="AZ341" s="32"/>
      <c r="BA341" s="32"/>
      <c r="BB341" s="32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</row>
    <row r="342" spans="1:100" x14ac:dyDescent="0.3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2"/>
      <c r="AX342" s="32"/>
      <c r="AY342" s="32"/>
      <c r="AZ342" s="32"/>
      <c r="BA342" s="32"/>
      <c r="BB342" s="32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</row>
    <row r="343" spans="1:100" x14ac:dyDescent="0.3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2"/>
      <c r="AX343" s="32"/>
      <c r="AY343" s="32"/>
      <c r="AZ343" s="32"/>
      <c r="BA343" s="32"/>
      <c r="BB343" s="32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</row>
    <row r="344" spans="1:100" x14ac:dyDescent="0.3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2"/>
      <c r="AX344" s="32"/>
      <c r="AY344" s="32"/>
      <c r="AZ344" s="32"/>
      <c r="BA344" s="32"/>
      <c r="BB344" s="32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</row>
    <row r="345" spans="1:100" x14ac:dyDescent="0.3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2"/>
      <c r="AX345" s="32"/>
      <c r="AY345" s="32"/>
      <c r="AZ345" s="32"/>
      <c r="BA345" s="32"/>
      <c r="BB345" s="32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</row>
    <row r="346" spans="1:100" x14ac:dyDescent="0.3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2"/>
      <c r="AX346" s="32"/>
      <c r="AY346" s="32"/>
      <c r="AZ346" s="32"/>
      <c r="BA346" s="32"/>
      <c r="BB346" s="32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</row>
    <row r="347" spans="1:100" x14ac:dyDescent="0.3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2"/>
      <c r="AX347" s="32"/>
      <c r="AY347" s="32"/>
      <c r="AZ347" s="32"/>
      <c r="BA347" s="32"/>
      <c r="BB347" s="32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</row>
    <row r="348" spans="1:100" x14ac:dyDescent="0.3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2"/>
      <c r="AX348" s="32"/>
      <c r="AY348" s="32"/>
      <c r="AZ348" s="32"/>
      <c r="BA348" s="32"/>
      <c r="BB348" s="32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</row>
    <row r="349" spans="1:100" x14ac:dyDescent="0.3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2"/>
      <c r="AX349" s="32"/>
      <c r="AY349" s="32"/>
      <c r="AZ349" s="32"/>
      <c r="BA349" s="32"/>
      <c r="BB349" s="32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</row>
    <row r="350" spans="1:100" x14ac:dyDescent="0.3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2"/>
      <c r="AX350" s="32"/>
      <c r="AY350" s="32"/>
      <c r="AZ350" s="32"/>
      <c r="BA350" s="32"/>
      <c r="BB350" s="32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</row>
    <row r="351" spans="1:100" x14ac:dyDescent="0.3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2"/>
      <c r="AX351" s="32"/>
      <c r="AY351" s="32"/>
      <c r="AZ351" s="32"/>
      <c r="BA351" s="32"/>
      <c r="BB351" s="32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</row>
    <row r="352" spans="1:100" x14ac:dyDescent="0.3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2"/>
      <c r="AX352" s="32"/>
      <c r="AY352" s="32"/>
      <c r="AZ352" s="32"/>
      <c r="BA352" s="32"/>
      <c r="BB352" s="32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</row>
    <row r="353" spans="1:100" x14ac:dyDescent="0.3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2"/>
      <c r="AX353" s="32"/>
      <c r="AY353" s="32"/>
      <c r="AZ353" s="32"/>
      <c r="BA353" s="32"/>
      <c r="BB353" s="32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</row>
    <row r="354" spans="1:100" x14ac:dyDescent="0.3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2"/>
      <c r="AX354" s="32"/>
      <c r="AY354" s="32"/>
      <c r="AZ354" s="32"/>
      <c r="BA354" s="32"/>
      <c r="BB354" s="32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</row>
    <row r="355" spans="1:100" x14ac:dyDescent="0.3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2"/>
      <c r="AX355" s="32"/>
      <c r="AY355" s="32"/>
      <c r="AZ355" s="32"/>
      <c r="BA355" s="32"/>
      <c r="BB355" s="32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</row>
    <row r="356" spans="1:100" x14ac:dyDescent="0.3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2"/>
      <c r="AX356" s="32"/>
      <c r="AY356" s="32"/>
      <c r="AZ356" s="32"/>
      <c r="BA356" s="32"/>
      <c r="BB356" s="32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</row>
    <row r="357" spans="1:100" x14ac:dyDescent="0.3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2"/>
      <c r="AX357" s="32"/>
      <c r="AY357" s="32"/>
      <c r="AZ357" s="32"/>
      <c r="BA357" s="32"/>
      <c r="BB357" s="32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</row>
    <row r="358" spans="1:100" x14ac:dyDescent="0.3">
      <c r="A358" s="31"/>
      <c r="B358" s="31"/>
      <c r="C358" s="31"/>
      <c r="D358" s="31"/>
      <c r="E358" s="31"/>
      <c r="F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2"/>
      <c r="AX358" s="32"/>
      <c r="AY358" s="32"/>
      <c r="AZ358" s="32"/>
      <c r="BA358" s="32"/>
      <c r="BB358" s="32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</row>
    <row r="359" spans="1:100" x14ac:dyDescent="0.3">
      <c r="A359" s="31"/>
      <c r="B359" s="31"/>
      <c r="C359" s="31"/>
      <c r="D359" s="31"/>
      <c r="E359" s="31"/>
      <c r="F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2"/>
      <c r="AX359" s="32"/>
      <c r="AY359" s="32"/>
      <c r="AZ359" s="32"/>
      <c r="BA359" s="32"/>
      <c r="BB359" s="32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</row>
    <row r="360" spans="1:100" x14ac:dyDescent="0.3">
      <c r="A360" s="31"/>
      <c r="B360" s="31"/>
      <c r="C360" s="31"/>
      <c r="D360" s="31"/>
      <c r="E360" s="31"/>
      <c r="F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2"/>
      <c r="AX360" s="32"/>
      <c r="AY360" s="32"/>
      <c r="AZ360" s="32"/>
      <c r="BA360" s="32"/>
      <c r="BB360" s="32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</row>
    <row r="361" spans="1:100" x14ac:dyDescent="0.3">
      <c r="A361" s="31"/>
      <c r="B361" s="31"/>
      <c r="C361" s="31"/>
      <c r="D361" s="31"/>
      <c r="E361" s="31"/>
      <c r="F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2"/>
      <c r="AX361" s="32"/>
      <c r="AY361" s="32"/>
      <c r="AZ361" s="32"/>
      <c r="BA361" s="32"/>
      <c r="BB361" s="32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</row>
    <row r="362" spans="1:100" x14ac:dyDescent="0.3">
      <c r="A362" s="31"/>
      <c r="B362" s="31"/>
      <c r="C362" s="31"/>
      <c r="D362" s="31"/>
      <c r="E362" s="31"/>
      <c r="F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2"/>
      <c r="AX362" s="32"/>
      <c r="AY362" s="32"/>
      <c r="AZ362" s="32"/>
      <c r="BA362" s="32"/>
      <c r="BB362" s="32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</row>
    <row r="363" spans="1:100" x14ac:dyDescent="0.3">
      <c r="A363" s="31"/>
      <c r="B363" s="31"/>
      <c r="C363" s="31"/>
      <c r="D363" s="31"/>
      <c r="E363" s="31"/>
      <c r="F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2"/>
      <c r="AX363" s="32"/>
      <c r="AY363" s="32"/>
      <c r="AZ363" s="32"/>
      <c r="BA363" s="32"/>
      <c r="BB363" s="32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</row>
    <row r="364" spans="1:100" x14ac:dyDescent="0.3">
      <c r="A364" s="31"/>
      <c r="B364" s="31"/>
      <c r="C364" s="31"/>
      <c r="D364" s="31"/>
      <c r="E364" s="31"/>
      <c r="F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2"/>
      <c r="AX364" s="32"/>
      <c r="AY364" s="32"/>
      <c r="AZ364" s="32"/>
      <c r="BA364" s="32"/>
      <c r="BB364" s="32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</row>
    <row r="365" spans="1:100" x14ac:dyDescent="0.3">
      <c r="A365" s="31"/>
      <c r="B365" s="31"/>
      <c r="C365" s="31"/>
      <c r="D365" s="31"/>
      <c r="E365" s="31"/>
      <c r="F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2"/>
      <c r="AX365" s="32"/>
      <c r="AY365" s="32"/>
      <c r="AZ365" s="32"/>
      <c r="BA365" s="32"/>
      <c r="BB365" s="32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</row>
    <row r="366" spans="1:100" x14ac:dyDescent="0.3">
      <c r="A366" s="31"/>
      <c r="B366" s="31"/>
      <c r="C366" s="31"/>
      <c r="D366" s="31"/>
      <c r="E366" s="31"/>
      <c r="F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2"/>
      <c r="AX366" s="32"/>
      <c r="AY366" s="32"/>
      <c r="AZ366" s="32"/>
      <c r="BA366" s="32"/>
      <c r="BB366" s="32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</row>
    <row r="367" spans="1:100" x14ac:dyDescent="0.3">
      <c r="A367" s="31"/>
      <c r="B367" s="31"/>
      <c r="C367" s="31"/>
      <c r="D367" s="31"/>
      <c r="E367" s="31"/>
      <c r="F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2"/>
      <c r="AX367" s="32"/>
      <c r="AY367" s="32"/>
      <c r="AZ367" s="32"/>
      <c r="BA367" s="32"/>
      <c r="BB367" s="32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</row>
    <row r="368" spans="1:100" x14ac:dyDescent="0.3">
      <c r="A368" s="31"/>
      <c r="B368" s="31"/>
      <c r="C368" s="31"/>
      <c r="D368" s="31"/>
      <c r="E368" s="31"/>
      <c r="F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2"/>
      <c r="AX368" s="32"/>
      <c r="AY368" s="32"/>
      <c r="AZ368" s="32"/>
      <c r="BA368" s="32"/>
      <c r="BB368" s="32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</row>
    <row r="369" spans="1:100" x14ac:dyDescent="0.3">
      <c r="A369" s="31"/>
      <c r="B369" s="31"/>
      <c r="C369" s="31"/>
      <c r="D369" s="31"/>
      <c r="E369" s="31"/>
      <c r="F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2"/>
      <c r="AX369" s="32"/>
      <c r="AY369" s="32"/>
      <c r="AZ369" s="32"/>
      <c r="BA369" s="32"/>
      <c r="BB369" s="32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</row>
    <row r="370" spans="1:100" x14ac:dyDescent="0.3">
      <c r="A370" s="31"/>
      <c r="B370" s="31"/>
      <c r="C370" s="31"/>
      <c r="D370" s="31"/>
      <c r="E370" s="31"/>
      <c r="F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2"/>
      <c r="AX370" s="32"/>
      <c r="AY370" s="32"/>
      <c r="AZ370" s="32"/>
      <c r="BA370" s="32"/>
      <c r="BB370" s="32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</row>
    <row r="371" spans="1:100" x14ac:dyDescent="0.3">
      <c r="A371" s="31"/>
      <c r="B371" s="31"/>
      <c r="C371" s="31"/>
      <c r="D371" s="31"/>
      <c r="E371" s="31"/>
      <c r="F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2"/>
      <c r="AX371" s="32"/>
      <c r="AY371" s="32"/>
      <c r="AZ371" s="32"/>
      <c r="BA371" s="32"/>
      <c r="BB371" s="32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</row>
    <row r="372" spans="1:100" x14ac:dyDescent="0.3">
      <c r="A372" s="31"/>
      <c r="B372" s="31"/>
      <c r="C372" s="31"/>
      <c r="D372" s="31"/>
      <c r="E372" s="31"/>
      <c r="F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2"/>
      <c r="AX372" s="32"/>
      <c r="AY372" s="32"/>
      <c r="AZ372" s="32"/>
      <c r="BA372" s="32"/>
      <c r="BB372" s="32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</row>
    <row r="373" spans="1:100" x14ac:dyDescent="0.3">
      <c r="A373" s="31"/>
      <c r="B373" s="31"/>
      <c r="C373" s="31"/>
      <c r="D373" s="31"/>
      <c r="E373" s="31"/>
      <c r="F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2"/>
      <c r="AX373" s="32"/>
      <c r="AY373" s="32"/>
      <c r="AZ373" s="32"/>
      <c r="BA373" s="32"/>
      <c r="BB373" s="32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</row>
    <row r="374" spans="1:100" x14ac:dyDescent="0.3">
      <c r="A374" s="31"/>
      <c r="B374" s="31"/>
      <c r="C374" s="31"/>
      <c r="D374" s="31"/>
      <c r="E374" s="31"/>
      <c r="F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2"/>
      <c r="AX374" s="32"/>
      <c r="AY374" s="32"/>
      <c r="AZ374" s="32"/>
      <c r="BA374" s="32"/>
      <c r="BB374" s="32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</row>
    <row r="375" spans="1:100" x14ac:dyDescent="0.3">
      <c r="A375" s="31"/>
      <c r="B375" s="31"/>
      <c r="C375" s="31"/>
      <c r="D375" s="31"/>
      <c r="E375" s="31"/>
      <c r="F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2"/>
      <c r="AX375" s="32"/>
      <c r="AY375" s="32"/>
      <c r="AZ375" s="32"/>
      <c r="BA375" s="32"/>
      <c r="BB375" s="32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</row>
    <row r="376" spans="1:100" x14ac:dyDescent="0.3">
      <c r="A376" s="31"/>
      <c r="B376" s="31"/>
      <c r="C376" s="31"/>
      <c r="D376" s="31"/>
      <c r="E376" s="31"/>
      <c r="F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2"/>
      <c r="AX376" s="32"/>
      <c r="AY376" s="32"/>
      <c r="AZ376" s="32"/>
      <c r="BA376" s="32"/>
      <c r="BB376" s="32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</row>
    <row r="377" spans="1:100" x14ac:dyDescent="0.3">
      <c r="A377" s="31"/>
      <c r="B377" s="31"/>
      <c r="C377" s="31"/>
      <c r="D377" s="31"/>
      <c r="E377" s="31"/>
      <c r="F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2"/>
      <c r="AX377" s="32"/>
      <c r="AY377" s="32"/>
      <c r="AZ377" s="32"/>
      <c r="BA377" s="32"/>
      <c r="BB377" s="32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</row>
    <row r="378" spans="1:100" x14ac:dyDescent="0.3">
      <c r="A378" s="31"/>
      <c r="B378" s="31"/>
      <c r="C378" s="31"/>
      <c r="D378" s="31"/>
      <c r="E378" s="31"/>
      <c r="F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2"/>
      <c r="AX378" s="32"/>
      <c r="AY378" s="32"/>
      <c r="AZ378" s="32"/>
      <c r="BA378" s="32"/>
      <c r="BB378" s="32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</row>
    <row r="379" spans="1:100" x14ac:dyDescent="0.3">
      <c r="A379" s="31"/>
      <c r="B379" s="31"/>
      <c r="C379" s="31"/>
      <c r="D379" s="31"/>
      <c r="E379" s="31"/>
      <c r="F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2"/>
      <c r="AX379" s="32"/>
      <c r="AY379" s="32"/>
      <c r="AZ379" s="32"/>
      <c r="BA379" s="32"/>
      <c r="BB379" s="32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</row>
    <row r="380" spans="1:100" x14ac:dyDescent="0.3">
      <c r="A380" s="31"/>
      <c r="B380" s="31"/>
      <c r="C380" s="31"/>
      <c r="D380" s="31"/>
      <c r="E380" s="31"/>
      <c r="F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2"/>
      <c r="AX380" s="32"/>
      <c r="AY380" s="32"/>
      <c r="AZ380" s="32"/>
      <c r="BA380" s="32"/>
      <c r="BB380" s="32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</row>
    <row r="381" spans="1:100" x14ac:dyDescent="0.3">
      <c r="A381" s="31"/>
      <c r="B381" s="31"/>
      <c r="C381" s="31"/>
      <c r="D381" s="31"/>
      <c r="E381" s="31"/>
      <c r="F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2"/>
      <c r="AX381" s="32"/>
      <c r="AY381" s="32"/>
      <c r="AZ381" s="32"/>
      <c r="BA381" s="32"/>
      <c r="BB381" s="32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</row>
    <row r="382" spans="1:100" x14ac:dyDescent="0.3">
      <c r="A382" s="31"/>
      <c r="B382" s="31"/>
      <c r="C382" s="31"/>
      <c r="D382" s="31"/>
      <c r="E382" s="31"/>
      <c r="F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2"/>
      <c r="AX382" s="32"/>
      <c r="AY382" s="32"/>
      <c r="AZ382" s="32"/>
      <c r="BA382" s="32"/>
      <c r="BB382" s="32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</row>
    <row r="383" spans="1:100" x14ac:dyDescent="0.3">
      <c r="A383" s="31"/>
      <c r="B383" s="31"/>
      <c r="C383" s="31"/>
      <c r="D383" s="31"/>
      <c r="E383" s="31"/>
      <c r="F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2"/>
      <c r="AX383" s="32"/>
      <c r="AY383" s="32"/>
      <c r="AZ383" s="32"/>
      <c r="BA383" s="32"/>
      <c r="BB383" s="32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</row>
    <row r="384" spans="1:100" x14ac:dyDescent="0.3">
      <c r="A384" s="31"/>
      <c r="B384" s="31"/>
      <c r="C384" s="31"/>
      <c r="D384" s="31"/>
      <c r="E384" s="31"/>
      <c r="F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2"/>
      <c r="AX384" s="32"/>
      <c r="AY384" s="32"/>
      <c r="AZ384" s="32"/>
      <c r="BA384" s="32"/>
      <c r="BB384" s="32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</row>
    <row r="385" spans="1:100" x14ac:dyDescent="0.3">
      <c r="A385" s="31"/>
      <c r="B385" s="31"/>
      <c r="C385" s="31"/>
      <c r="D385" s="31"/>
      <c r="E385" s="31"/>
      <c r="F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2"/>
      <c r="AX385" s="32"/>
      <c r="AY385" s="32"/>
      <c r="AZ385" s="32"/>
      <c r="BA385" s="32"/>
      <c r="BB385" s="32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</row>
    <row r="386" spans="1:100" x14ac:dyDescent="0.3">
      <c r="A386" s="31"/>
      <c r="B386" s="31"/>
      <c r="C386" s="31"/>
      <c r="D386" s="31"/>
      <c r="E386" s="31"/>
      <c r="F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2"/>
      <c r="AX386" s="32"/>
      <c r="AY386" s="32"/>
      <c r="AZ386" s="32"/>
      <c r="BA386" s="32"/>
      <c r="BB386" s="32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</row>
    <row r="387" spans="1:100" x14ac:dyDescent="0.3">
      <c r="A387" s="31"/>
      <c r="B387" s="31"/>
      <c r="C387" s="31"/>
      <c r="D387" s="31"/>
      <c r="E387" s="31"/>
      <c r="F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2"/>
      <c r="AX387" s="32"/>
      <c r="AY387" s="32"/>
      <c r="AZ387" s="32"/>
      <c r="BA387" s="32"/>
      <c r="BB387" s="32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</row>
    <row r="388" spans="1:100" x14ac:dyDescent="0.3">
      <c r="A388" s="31"/>
      <c r="B388" s="31"/>
      <c r="C388" s="31"/>
      <c r="D388" s="31"/>
      <c r="E388" s="31"/>
      <c r="F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2"/>
      <c r="AX388" s="32"/>
      <c r="AY388" s="32"/>
      <c r="AZ388" s="32"/>
      <c r="BA388" s="32"/>
      <c r="BB388" s="32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</row>
    <row r="389" spans="1:100" x14ac:dyDescent="0.3">
      <c r="A389" s="31"/>
      <c r="B389" s="31"/>
      <c r="C389" s="31"/>
      <c r="D389" s="31"/>
      <c r="E389" s="31"/>
      <c r="F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2"/>
      <c r="AX389" s="32"/>
      <c r="AY389" s="32"/>
      <c r="AZ389" s="32"/>
      <c r="BA389" s="32"/>
      <c r="BB389" s="32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</row>
    <row r="390" spans="1:100" x14ac:dyDescent="0.3">
      <c r="A390" s="31"/>
      <c r="B390" s="31"/>
      <c r="C390" s="31"/>
      <c r="D390" s="31"/>
      <c r="E390" s="31"/>
      <c r="F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2"/>
      <c r="AX390" s="32"/>
      <c r="AY390" s="32"/>
      <c r="AZ390" s="32"/>
      <c r="BA390" s="32"/>
      <c r="BB390" s="32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</row>
    <row r="391" spans="1:100" x14ac:dyDescent="0.3">
      <c r="A391" s="31"/>
      <c r="B391" s="31"/>
      <c r="C391" s="31"/>
      <c r="D391" s="31"/>
      <c r="E391" s="31"/>
      <c r="F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2"/>
      <c r="AX391" s="32"/>
      <c r="AY391" s="32"/>
      <c r="AZ391" s="32"/>
      <c r="BA391" s="32"/>
      <c r="BB391" s="32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</row>
    <row r="392" spans="1:100" x14ac:dyDescent="0.3">
      <c r="A392" s="31"/>
      <c r="B392" s="31"/>
      <c r="C392" s="31"/>
      <c r="D392" s="31"/>
      <c r="E392" s="31"/>
      <c r="F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2"/>
      <c r="AX392" s="32"/>
      <c r="AY392" s="32"/>
      <c r="AZ392" s="32"/>
      <c r="BA392" s="32"/>
      <c r="BB392" s="32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</row>
    <row r="393" spans="1:100" x14ac:dyDescent="0.3">
      <c r="A393" s="31"/>
      <c r="B393" s="31"/>
      <c r="C393" s="31"/>
      <c r="D393" s="31"/>
      <c r="E393" s="31"/>
      <c r="F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2"/>
      <c r="AX393" s="32"/>
      <c r="AY393" s="32"/>
      <c r="AZ393" s="32"/>
      <c r="BA393" s="32"/>
      <c r="BB393" s="32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</row>
    <row r="394" spans="1:100" x14ac:dyDescent="0.3">
      <c r="A394" s="31"/>
      <c r="B394" s="31"/>
      <c r="C394" s="31"/>
      <c r="D394" s="31"/>
      <c r="E394" s="31"/>
      <c r="F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2"/>
      <c r="AX394" s="32"/>
      <c r="AY394" s="32"/>
      <c r="AZ394" s="32"/>
      <c r="BA394" s="32"/>
      <c r="BB394" s="32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</row>
    <row r="395" spans="1:100" x14ac:dyDescent="0.3">
      <c r="A395" s="31"/>
      <c r="B395" s="31"/>
      <c r="C395" s="31"/>
      <c r="D395" s="31"/>
      <c r="E395" s="31"/>
      <c r="F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2"/>
      <c r="AX395" s="32"/>
      <c r="AY395" s="32"/>
      <c r="AZ395" s="32"/>
      <c r="BA395" s="32"/>
      <c r="BB395" s="32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</row>
    <row r="396" spans="1:100" x14ac:dyDescent="0.3">
      <c r="A396" s="31"/>
      <c r="B396" s="31"/>
      <c r="C396" s="31"/>
      <c r="D396" s="31"/>
      <c r="E396" s="31"/>
      <c r="F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2"/>
      <c r="AX396" s="32"/>
      <c r="AY396" s="32"/>
      <c r="AZ396" s="32"/>
      <c r="BA396" s="32"/>
      <c r="BB396" s="32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</row>
    <row r="397" spans="1:100" x14ac:dyDescent="0.3">
      <c r="A397" s="31"/>
      <c r="B397" s="31"/>
      <c r="C397" s="31"/>
      <c r="D397" s="31"/>
      <c r="E397" s="31"/>
      <c r="F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2"/>
      <c r="AX397" s="32"/>
      <c r="AY397" s="32"/>
      <c r="AZ397" s="32"/>
      <c r="BA397" s="32"/>
      <c r="BB397" s="32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</row>
    <row r="398" spans="1:100" x14ac:dyDescent="0.3">
      <c r="A398" s="31"/>
      <c r="B398" s="31"/>
      <c r="C398" s="31"/>
      <c r="D398" s="31"/>
      <c r="E398" s="31"/>
      <c r="F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2"/>
      <c r="AX398" s="32"/>
      <c r="AY398" s="32"/>
      <c r="AZ398" s="32"/>
      <c r="BA398" s="32"/>
      <c r="BB398" s="32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</row>
    <row r="399" spans="1:100" x14ac:dyDescent="0.3">
      <c r="A399" s="31"/>
      <c r="B399" s="31"/>
      <c r="C399" s="31"/>
      <c r="D399" s="31"/>
      <c r="E399" s="31"/>
      <c r="F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2"/>
      <c r="AX399" s="32"/>
      <c r="AY399" s="32"/>
      <c r="AZ399" s="32"/>
      <c r="BA399" s="32"/>
      <c r="BB399" s="32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</row>
    <row r="400" spans="1:100" x14ac:dyDescent="0.3">
      <c r="A400" s="31"/>
      <c r="B400" s="31"/>
      <c r="C400" s="31"/>
      <c r="D400" s="31"/>
      <c r="E400" s="31"/>
      <c r="F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2"/>
      <c r="AX400" s="32"/>
      <c r="AY400" s="32"/>
      <c r="AZ400" s="32"/>
      <c r="BA400" s="32"/>
      <c r="BB400" s="32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</row>
    <row r="401" spans="1:100" x14ac:dyDescent="0.3">
      <c r="A401" s="31"/>
      <c r="B401" s="31"/>
      <c r="C401" s="31"/>
      <c r="D401" s="31"/>
      <c r="E401" s="31"/>
      <c r="F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2"/>
      <c r="AX401" s="32"/>
      <c r="AY401" s="32"/>
      <c r="AZ401" s="32"/>
      <c r="BA401" s="32"/>
      <c r="BB401" s="32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</row>
    <row r="402" spans="1:100" x14ac:dyDescent="0.3">
      <c r="A402" s="31"/>
      <c r="B402" s="31"/>
      <c r="C402" s="31"/>
      <c r="D402" s="31"/>
      <c r="E402" s="31"/>
      <c r="F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2"/>
      <c r="AX402" s="32"/>
      <c r="AY402" s="32"/>
      <c r="AZ402" s="32"/>
      <c r="BA402" s="32"/>
      <c r="BB402" s="32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</row>
    <row r="403" spans="1:100" x14ac:dyDescent="0.3">
      <c r="A403" s="31"/>
      <c r="B403" s="31"/>
      <c r="C403" s="31"/>
      <c r="D403" s="31"/>
      <c r="E403" s="31"/>
      <c r="F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2"/>
      <c r="AX403" s="32"/>
      <c r="AY403" s="32"/>
      <c r="AZ403" s="32"/>
      <c r="BA403" s="32"/>
      <c r="BB403" s="32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</row>
    <row r="404" spans="1:100" x14ac:dyDescent="0.3">
      <c r="A404" s="31"/>
      <c r="B404" s="31"/>
      <c r="C404" s="31"/>
      <c r="D404" s="31"/>
      <c r="E404" s="31"/>
      <c r="F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2"/>
      <c r="AX404" s="32"/>
      <c r="AY404" s="32"/>
      <c r="AZ404" s="32"/>
      <c r="BA404" s="32"/>
      <c r="BB404" s="32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</row>
    <row r="405" spans="1:100" x14ac:dyDescent="0.3">
      <c r="A405" s="31"/>
      <c r="B405" s="31"/>
      <c r="C405" s="31"/>
      <c r="D405" s="31"/>
      <c r="E405" s="31"/>
      <c r="F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2"/>
      <c r="AX405" s="32"/>
      <c r="AY405" s="32"/>
      <c r="AZ405" s="32"/>
      <c r="BA405" s="32"/>
      <c r="BB405" s="32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</row>
    <row r="406" spans="1:100" x14ac:dyDescent="0.3">
      <c r="A406" s="31"/>
      <c r="B406" s="31"/>
      <c r="C406" s="31"/>
      <c r="D406" s="31"/>
      <c r="E406" s="31"/>
      <c r="F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2"/>
      <c r="AX406" s="32"/>
      <c r="AY406" s="32"/>
      <c r="AZ406" s="32"/>
      <c r="BA406" s="32"/>
      <c r="BB406" s="32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</row>
    <row r="407" spans="1:100" x14ac:dyDescent="0.3">
      <c r="A407" s="31"/>
      <c r="B407" s="31"/>
      <c r="C407" s="31"/>
      <c r="D407" s="31"/>
      <c r="E407" s="31"/>
      <c r="F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2"/>
      <c r="AX407" s="32"/>
      <c r="AY407" s="32"/>
      <c r="AZ407" s="32"/>
      <c r="BA407" s="32"/>
      <c r="BB407" s="32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</row>
    <row r="408" spans="1:100" x14ac:dyDescent="0.3">
      <c r="A408" s="31"/>
      <c r="B408" s="31"/>
      <c r="C408" s="31"/>
      <c r="D408" s="31"/>
      <c r="E408" s="31"/>
      <c r="F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2"/>
      <c r="AX408" s="32"/>
      <c r="AY408" s="32"/>
      <c r="AZ408" s="32"/>
      <c r="BA408" s="32"/>
      <c r="BB408" s="32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</row>
    <row r="409" spans="1:100" x14ac:dyDescent="0.3">
      <c r="A409" s="31"/>
      <c r="B409" s="31"/>
      <c r="C409" s="31"/>
      <c r="D409" s="31"/>
      <c r="E409" s="31"/>
      <c r="F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2"/>
      <c r="AX409" s="32"/>
      <c r="AY409" s="32"/>
      <c r="AZ409" s="32"/>
      <c r="BA409" s="32"/>
      <c r="BB409" s="32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</row>
    <row r="410" spans="1:100" x14ac:dyDescent="0.3">
      <c r="A410" s="31"/>
      <c r="B410" s="31"/>
      <c r="C410" s="31"/>
      <c r="D410" s="31"/>
      <c r="E410" s="31"/>
      <c r="F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2"/>
      <c r="AX410" s="32"/>
      <c r="AY410" s="32"/>
      <c r="AZ410" s="32"/>
      <c r="BA410" s="32"/>
      <c r="BB410" s="32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</row>
    <row r="411" spans="1:100" x14ac:dyDescent="0.3">
      <c r="A411" s="31"/>
      <c r="B411" s="31"/>
      <c r="C411" s="31"/>
      <c r="D411" s="31"/>
      <c r="E411" s="31"/>
      <c r="F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2"/>
      <c r="AX411" s="32"/>
      <c r="AY411" s="32"/>
      <c r="AZ411" s="32"/>
      <c r="BA411" s="32"/>
      <c r="BB411" s="32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</row>
    <row r="412" spans="1:100" x14ac:dyDescent="0.3">
      <c r="A412" s="31"/>
      <c r="B412" s="31"/>
      <c r="C412" s="31"/>
      <c r="D412" s="31"/>
      <c r="E412" s="31"/>
      <c r="F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2"/>
      <c r="AX412" s="32"/>
      <c r="AY412" s="32"/>
      <c r="AZ412" s="32"/>
      <c r="BA412" s="32"/>
      <c r="BB412" s="32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</row>
    <row r="413" spans="1:100" x14ac:dyDescent="0.3">
      <c r="A413" s="31"/>
      <c r="B413" s="31"/>
      <c r="C413" s="31"/>
      <c r="D413" s="31"/>
      <c r="E413" s="31"/>
      <c r="F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2"/>
      <c r="AX413" s="32"/>
      <c r="AY413" s="32"/>
      <c r="AZ413" s="32"/>
      <c r="BA413" s="32"/>
      <c r="BB413" s="32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</row>
    <row r="414" spans="1:100" x14ac:dyDescent="0.3">
      <c r="A414" s="31"/>
      <c r="B414" s="31"/>
      <c r="C414" s="31"/>
      <c r="D414" s="31"/>
      <c r="E414" s="31"/>
      <c r="F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2"/>
      <c r="AX414" s="32"/>
      <c r="AY414" s="32"/>
      <c r="AZ414" s="32"/>
      <c r="BA414" s="32"/>
      <c r="BB414" s="32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</row>
    <row r="415" spans="1:100" x14ac:dyDescent="0.3">
      <c r="A415" s="31"/>
      <c r="B415" s="31"/>
      <c r="C415" s="31"/>
      <c r="D415" s="31"/>
      <c r="E415" s="31"/>
      <c r="F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2"/>
      <c r="AX415" s="32"/>
      <c r="AY415" s="32"/>
      <c r="AZ415" s="32"/>
      <c r="BA415" s="32"/>
      <c r="BB415" s="32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</row>
    <row r="416" spans="1:100" x14ac:dyDescent="0.3">
      <c r="A416" s="31"/>
      <c r="B416" s="31"/>
      <c r="C416" s="31"/>
      <c r="D416" s="31"/>
      <c r="E416" s="31"/>
      <c r="F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2"/>
      <c r="AX416" s="32"/>
      <c r="AY416" s="32"/>
      <c r="AZ416" s="32"/>
      <c r="BA416" s="32"/>
      <c r="BB416" s="32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</row>
    <row r="417" spans="1:100" x14ac:dyDescent="0.3">
      <c r="A417" s="31"/>
      <c r="B417" s="31"/>
      <c r="C417" s="31"/>
      <c r="D417" s="31"/>
      <c r="E417" s="31"/>
      <c r="F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2"/>
      <c r="AX417" s="32"/>
      <c r="AY417" s="32"/>
      <c r="AZ417" s="32"/>
      <c r="BA417" s="32"/>
      <c r="BB417" s="32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</row>
    <row r="418" spans="1:100" x14ac:dyDescent="0.3">
      <c r="A418" s="31"/>
      <c r="B418" s="31"/>
      <c r="C418" s="31"/>
      <c r="D418" s="31"/>
      <c r="E418" s="31"/>
      <c r="F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2"/>
      <c r="AX418" s="32"/>
      <c r="AY418" s="32"/>
      <c r="AZ418" s="32"/>
      <c r="BA418" s="32"/>
      <c r="BB418" s="32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</row>
    <row r="419" spans="1:100" x14ac:dyDescent="0.3">
      <c r="A419" s="31"/>
      <c r="B419" s="31"/>
      <c r="C419" s="31"/>
      <c r="D419" s="31"/>
      <c r="E419" s="31"/>
      <c r="F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2"/>
      <c r="AX419" s="32"/>
      <c r="AY419" s="32"/>
      <c r="AZ419" s="32"/>
      <c r="BA419" s="32"/>
      <c r="BB419" s="32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</row>
    <row r="420" spans="1:100" x14ac:dyDescent="0.3">
      <c r="A420" s="31"/>
      <c r="B420" s="31"/>
      <c r="C420" s="31"/>
      <c r="D420" s="31"/>
      <c r="E420" s="31"/>
      <c r="F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2"/>
      <c r="AX420" s="32"/>
      <c r="AY420" s="32"/>
      <c r="AZ420" s="32"/>
      <c r="BA420" s="32"/>
      <c r="BB420" s="32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</row>
    <row r="421" spans="1:100" x14ac:dyDescent="0.3">
      <c r="A421" s="31"/>
      <c r="B421" s="31"/>
      <c r="C421" s="31"/>
      <c r="D421" s="31"/>
      <c r="E421" s="31"/>
      <c r="F421" s="31"/>
      <c r="AQ421" s="31"/>
      <c r="AR421" s="31"/>
      <c r="AS421" s="31"/>
      <c r="AT421" s="31"/>
      <c r="AU421" s="31"/>
      <c r="AV421" s="31"/>
      <c r="AW421" s="32"/>
      <c r="AX421" s="32"/>
      <c r="AY421" s="32"/>
      <c r="AZ421" s="32"/>
      <c r="BA421" s="32"/>
      <c r="BB421" s="32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</row>
    <row r="422" spans="1:100" x14ac:dyDescent="0.3">
      <c r="A422" s="31"/>
      <c r="B422" s="31"/>
      <c r="C422" s="31"/>
      <c r="D422" s="31"/>
      <c r="E422" s="31"/>
      <c r="F422" s="31"/>
      <c r="AQ422" s="31"/>
      <c r="AR422" s="31"/>
      <c r="AS422" s="31"/>
      <c r="AT422" s="31"/>
      <c r="AU422" s="31"/>
      <c r="AV422" s="31"/>
      <c r="AW422" s="32"/>
      <c r="AX422" s="32"/>
      <c r="AY422" s="32"/>
      <c r="AZ422" s="32"/>
      <c r="BA422" s="32"/>
      <c r="BB422" s="32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</row>
    <row r="423" spans="1:100" x14ac:dyDescent="0.3">
      <c r="A423" s="31"/>
      <c r="B423" s="31"/>
      <c r="C423" s="31"/>
      <c r="D423" s="31"/>
      <c r="E423" s="31"/>
      <c r="F423" s="31"/>
      <c r="AQ423" s="31"/>
      <c r="AR423" s="31"/>
      <c r="AS423" s="31"/>
      <c r="AT423" s="31"/>
      <c r="AU423" s="31"/>
      <c r="AV423" s="31"/>
      <c r="AW423" s="32"/>
      <c r="AX423" s="32"/>
      <c r="AY423" s="32"/>
      <c r="AZ423" s="32"/>
      <c r="BA423" s="32"/>
      <c r="BB423" s="32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</row>
    <row r="424" spans="1:100" x14ac:dyDescent="0.3">
      <c r="A424" s="31"/>
      <c r="B424" s="31"/>
      <c r="C424" s="31"/>
      <c r="D424" s="31"/>
      <c r="E424" s="31"/>
      <c r="F424" s="31"/>
      <c r="AQ424" s="31"/>
      <c r="AR424" s="31"/>
      <c r="AS424" s="31"/>
      <c r="AT424" s="31"/>
      <c r="AU424" s="31"/>
      <c r="AV424" s="31"/>
      <c r="AW424" s="32"/>
      <c r="AX424" s="32"/>
      <c r="AY424" s="32"/>
      <c r="AZ424" s="32"/>
      <c r="BA424" s="32"/>
      <c r="BB424" s="32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</row>
    <row r="425" spans="1:100" x14ac:dyDescent="0.3">
      <c r="A425" s="31"/>
      <c r="B425" s="31"/>
      <c r="C425" s="31"/>
      <c r="D425" s="31"/>
      <c r="E425" s="31"/>
      <c r="F425" s="31"/>
      <c r="AQ425" s="31"/>
      <c r="AR425" s="31"/>
      <c r="AS425" s="31"/>
      <c r="AT425" s="31"/>
      <c r="AU425" s="31"/>
      <c r="AV425" s="31"/>
      <c r="AW425" s="32"/>
      <c r="AX425" s="32"/>
      <c r="AY425" s="32"/>
      <c r="AZ425" s="32"/>
      <c r="BA425" s="32"/>
      <c r="BB425" s="32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</row>
    <row r="426" spans="1:100" x14ac:dyDescent="0.3">
      <c r="A426" s="31"/>
      <c r="B426" s="31"/>
      <c r="C426" s="31"/>
      <c r="D426" s="31"/>
      <c r="E426" s="31"/>
      <c r="F426" s="31"/>
      <c r="AQ426" s="31"/>
      <c r="AR426" s="31"/>
      <c r="AS426" s="31"/>
      <c r="AT426" s="31"/>
      <c r="AU426" s="31"/>
      <c r="AV426" s="31"/>
      <c r="AW426" s="32"/>
      <c r="AX426" s="32"/>
      <c r="AY426" s="32"/>
      <c r="AZ426" s="32"/>
      <c r="BA426" s="32"/>
      <c r="BB426" s="32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</row>
    <row r="427" spans="1:100" x14ac:dyDescent="0.3">
      <c r="A427" s="31"/>
      <c r="B427" s="31"/>
      <c r="C427" s="31"/>
      <c r="D427" s="31"/>
      <c r="E427" s="31"/>
      <c r="F427" s="31"/>
      <c r="AQ427" s="31"/>
      <c r="AR427" s="31"/>
      <c r="AS427" s="31"/>
      <c r="AT427" s="31"/>
      <c r="AU427" s="31"/>
      <c r="AV427" s="31"/>
      <c r="AW427" s="32"/>
      <c r="AX427" s="32"/>
      <c r="AY427" s="32"/>
      <c r="AZ427" s="32"/>
      <c r="BA427" s="32"/>
      <c r="BB427" s="32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</row>
    <row r="428" spans="1:100" x14ac:dyDescent="0.3">
      <c r="A428" s="31"/>
      <c r="B428" s="31"/>
      <c r="C428" s="31"/>
      <c r="D428" s="31"/>
      <c r="E428" s="31"/>
      <c r="F428" s="31"/>
      <c r="AQ428" s="31"/>
      <c r="AR428" s="31"/>
      <c r="AS428" s="31"/>
      <c r="AT428" s="31"/>
      <c r="AU428" s="31"/>
      <c r="AV428" s="31"/>
      <c r="AW428" s="32"/>
      <c r="AX428" s="32"/>
      <c r="AY428" s="32"/>
      <c r="AZ428" s="32"/>
      <c r="BA428" s="32"/>
      <c r="BB428" s="32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</row>
    <row r="429" spans="1:100" x14ac:dyDescent="0.3">
      <c r="A429" s="31"/>
      <c r="B429" s="31"/>
      <c r="C429" s="31"/>
      <c r="D429" s="31"/>
      <c r="E429" s="31"/>
      <c r="F429" s="31"/>
      <c r="AQ429" s="31"/>
      <c r="AR429" s="31"/>
      <c r="AS429" s="31"/>
      <c r="AT429" s="31"/>
      <c r="AU429" s="31"/>
      <c r="AV429" s="31"/>
      <c r="AW429" s="32"/>
      <c r="AX429" s="32"/>
      <c r="AY429" s="32"/>
      <c r="AZ429" s="32"/>
      <c r="BA429" s="32"/>
      <c r="BB429" s="32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</row>
    <row r="430" spans="1:100" x14ac:dyDescent="0.3">
      <c r="A430" s="31"/>
      <c r="B430" s="31"/>
      <c r="C430" s="31"/>
      <c r="D430" s="31"/>
      <c r="E430" s="31"/>
      <c r="F430" s="31"/>
      <c r="AQ430" s="31"/>
      <c r="AR430" s="31"/>
      <c r="AS430" s="31"/>
      <c r="AT430" s="31"/>
      <c r="AU430" s="31"/>
      <c r="AV430" s="31"/>
      <c r="AW430" s="32"/>
      <c r="AX430" s="32"/>
      <c r="AY430" s="32"/>
      <c r="AZ430" s="32"/>
      <c r="BA430" s="32"/>
      <c r="BB430" s="32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</row>
    <row r="431" spans="1:100" x14ac:dyDescent="0.3">
      <c r="A431" s="31"/>
      <c r="B431" s="31"/>
      <c r="C431" s="31"/>
      <c r="D431" s="31"/>
      <c r="E431" s="31"/>
      <c r="F431" s="31"/>
      <c r="AQ431" s="31"/>
      <c r="AR431" s="31"/>
      <c r="AS431" s="31"/>
      <c r="AT431" s="31"/>
      <c r="AU431" s="31"/>
      <c r="AV431" s="31"/>
      <c r="AW431" s="32"/>
      <c r="AX431" s="32"/>
      <c r="AY431" s="32"/>
      <c r="AZ431" s="32"/>
      <c r="BA431" s="32"/>
      <c r="BB431" s="32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</row>
    <row r="432" spans="1:100" x14ac:dyDescent="0.3">
      <c r="A432" s="31"/>
      <c r="B432" s="31"/>
      <c r="C432" s="31"/>
      <c r="D432" s="31"/>
      <c r="E432" s="31"/>
      <c r="F432" s="31"/>
      <c r="AQ432" s="31"/>
      <c r="AR432" s="31"/>
      <c r="AS432" s="31"/>
      <c r="AT432" s="31"/>
      <c r="AU432" s="31"/>
      <c r="AV432" s="31"/>
      <c r="AW432" s="32"/>
      <c r="AX432" s="32"/>
      <c r="AY432" s="32"/>
      <c r="AZ432" s="32"/>
      <c r="BA432" s="32"/>
      <c r="BB432" s="32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</row>
    <row r="433" spans="1:100" x14ac:dyDescent="0.3">
      <c r="A433" s="31"/>
      <c r="B433" s="31"/>
      <c r="C433" s="31"/>
      <c r="D433" s="31"/>
      <c r="E433" s="31"/>
      <c r="F433" s="31"/>
      <c r="AQ433" s="31"/>
      <c r="AR433" s="31"/>
      <c r="AS433" s="31"/>
      <c r="AT433" s="31"/>
      <c r="AU433" s="31"/>
      <c r="AV433" s="31"/>
      <c r="AW433" s="32"/>
      <c r="AX433" s="32"/>
      <c r="AY433" s="32"/>
      <c r="AZ433" s="32"/>
      <c r="BA433" s="32"/>
      <c r="BB433" s="32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</row>
    <row r="434" spans="1:100" x14ac:dyDescent="0.3">
      <c r="A434" s="31"/>
      <c r="B434" s="31"/>
      <c r="C434" s="31"/>
      <c r="D434" s="31"/>
      <c r="E434" s="31"/>
      <c r="F434" s="31"/>
      <c r="AQ434" s="31"/>
      <c r="AR434" s="31"/>
      <c r="AS434" s="31"/>
      <c r="AT434" s="31"/>
      <c r="AU434" s="31"/>
      <c r="AV434" s="31"/>
      <c r="AW434" s="32"/>
      <c r="AX434" s="32"/>
      <c r="AY434" s="32"/>
      <c r="AZ434" s="32"/>
      <c r="BA434" s="32"/>
      <c r="BB434" s="32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</row>
    <row r="435" spans="1:100" x14ac:dyDescent="0.3">
      <c r="A435" s="31"/>
      <c r="B435" s="31"/>
      <c r="C435" s="31"/>
      <c r="D435" s="31"/>
      <c r="E435" s="31"/>
      <c r="F435" s="31"/>
      <c r="AQ435" s="31"/>
      <c r="AR435" s="31"/>
      <c r="AS435" s="31"/>
      <c r="AT435" s="31"/>
      <c r="AU435" s="31"/>
      <c r="AV435" s="31"/>
      <c r="AW435" s="32"/>
      <c r="AX435" s="32"/>
      <c r="AY435" s="32"/>
      <c r="AZ435" s="32"/>
      <c r="BA435" s="32"/>
      <c r="BB435" s="32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</row>
    <row r="436" spans="1:100" x14ac:dyDescent="0.3">
      <c r="A436" s="31"/>
      <c r="B436" s="31"/>
      <c r="C436" s="31"/>
      <c r="D436" s="31"/>
      <c r="E436" s="31"/>
      <c r="F436" s="31"/>
      <c r="AQ436" s="31"/>
      <c r="AR436" s="31"/>
      <c r="AS436" s="31"/>
      <c r="AT436" s="31"/>
      <c r="AU436" s="31"/>
      <c r="AV436" s="31"/>
      <c r="AW436" s="32"/>
      <c r="AX436" s="32"/>
      <c r="AY436" s="32"/>
      <c r="AZ436" s="32"/>
      <c r="BA436" s="32"/>
      <c r="BB436" s="32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</row>
    <row r="437" spans="1:100" x14ac:dyDescent="0.3">
      <c r="A437" s="31"/>
      <c r="B437" s="31"/>
      <c r="C437" s="31"/>
      <c r="D437" s="31"/>
      <c r="E437" s="31"/>
      <c r="F437" s="31"/>
      <c r="AQ437" s="31"/>
      <c r="AR437" s="31"/>
      <c r="AS437" s="31"/>
      <c r="AT437" s="31"/>
      <c r="AU437" s="31"/>
      <c r="AV437" s="31"/>
      <c r="AW437" s="32"/>
      <c r="AX437" s="32"/>
      <c r="AY437" s="32"/>
      <c r="AZ437" s="32"/>
      <c r="BA437" s="32"/>
      <c r="BB437" s="32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</row>
    <row r="438" spans="1:100" x14ac:dyDescent="0.3">
      <c r="A438" s="31"/>
      <c r="B438" s="31"/>
      <c r="C438" s="31"/>
      <c r="D438" s="31"/>
      <c r="E438" s="31"/>
      <c r="F438" s="31"/>
      <c r="AQ438" s="31"/>
      <c r="AR438" s="31"/>
      <c r="AS438" s="31"/>
      <c r="AT438" s="31"/>
      <c r="AU438" s="31"/>
      <c r="AV438" s="31"/>
      <c r="AW438" s="32"/>
      <c r="AX438" s="32"/>
      <c r="AY438" s="32"/>
      <c r="AZ438" s="32"/>
      <c r="BA438" s="32"/>
      <c r="BB438" s="32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</row>
    <row r="439" spans="1:100" x14ac:dyDescent="0.3">
      <c r="A439" s="31"/>
      <c r="B439" s="31"/>
      <c r="C439" s="31"/>
      <c r="D439" s="31"/>
      <c r="E439" s="31"/>
      <c r="F439" s="31"/>
      <c r="AQ439" s="31"/>
      <c r="AR439" s="31"/>
      <c r="AS439" s="31"/>
      <c r="AT439" s="31"/>
      <c r="AU439" s="31"/>
      <c r="AV439" s="31"/>
      <c r="AW439" s="32"/>
      <c r="AX439" s="32"/>
      <c r="AY439" s="32"/>
      <c r="AZ439" s="32"/>
      <c r="BA439" s="32"/>
      <c r="BB439" s="32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</row>
    <row r="440" spans="1:100" x14ac:dyDescent="0.3">
      <c r="A440" s="31"/>
      <c r="B440" s="31"/>
      <c r="C440" s="31"/>
      <c r="D440" s="31"/>
      <c r="E440" s="31"/>
      <c r="F440" s="31"/>
      <c r="AQ440" s="31"/>
      <c r="AR440" s="31"/>
      <c r="AS440" s="31"/>
      <c r="AT440" s="31"/>
      <c r="AU440" s="31"/>
      <c r="AV440" s="31"/>
      <c r="AW440" s="32"/>
      <c r="AX440" s="32"/>
      <c r="AY440" s="32"/>
      <c r="AZ440" s="32"/>
      <c r="BA440" s="32"/>
      <c r="BB440" s="32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</row>
    <row r="441" spans="1:100" x14ac:dyDescent="0.3">
      <c r="A441" s="31"/>
      <c r="B441" s="31"/>
      <c r="C441" s="31"/>
      <c r="D441" s="31"/>
      <c r="E441" s="31"/>
      <c r="F441" s="31"/>
      <c r="AQ441" s="31"/>
      <c r="AR441" s="31"/>
      <c r="AS441" s="31"/>
      <c r="AT441" s="31"/>
      <c r="AU441" s="31"/>
      <c r="AV441" s="31"/>
      <c r="AW441" s="32"/>
      <c r="AX441" s="32"/>
      <c r="AY441" s="32"/>
      <c r="AZ441" s="32"/>
      <c r="BA441" s="32"/>
      <c r="BB441" s="32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</row>
    <row r="442" spans="1:100" x14ac:dyDescent="0.3">
      <c r="A442" s="31"/>
      <c r="B442" s="31"/>
      <c r="C442" s="31"/>
      <c r="D442" s="31"/>
      <c r="E442" s="31"/>
      <c r="F442" s="31"/>
      <c r="AQ442" s="31"/>
      <c r="AR442" s="31"/>
      <c r="AS442" s="31"/>
      <c r="AT442" s="31"/>
      <c r="AU442" s="31"/>
      <c r="AV442" s="31"/>
      <c r="AW442" s="32"/>
      <c r="AX442" s="32"/>
      <c r="AY442" s="32"/>
      <c r="AZ442" s="32"/>
      <c r="BA442" s="32"/>
      <c r="BB442" s="32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</row>
    <row r="443" spans="1:100" x14ac:dyDescent="0.3">
      <c r="A443" s="31"/>
      <c r="B443" s="31"/>
      <c r="C443" s="31"/>
      <c r="D443" s="31"/>
      <c r="E443" s="31"/>
      <c r="F443" s="31"/>
      <c r="AQ443" s="31"/>
      <c r="AR443" s="31"/>
      <c r="AS443" s="31"/>
      <c r="AT443" s="31"/>
      <c r="AU443" s="31"/>
      <c r="AV443" s="31"/>
      <c r="AW443" s="32"/>
      <c r="AX443" s="32"/>
      <c r="AY443" s="32"/>
      <c r="AZ443" s="32"/>
      <c r="BA443" s="32"/>
      <c r="BB443" s="32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</row>
    <row r="444" spans="1:100" x14ac:dyDescent="0.3">
      <c r="A444" s="31"/>
      <c r="B444" s="31"/>
      <c r="C444" s="31"/>
      <c r="D444" s="31"/>
      <c r="E444" s="31"/>
      <c r="F444" s="31"/>
      <c r="AQ444" s="31"/>
      <c r="AR444" s="31"/>
      <c r="AS444" s="31"/>
      <c r="AT444" s="31"/>
      <c r="AU444" s="31"/>
      <c r="AV444" s="31"/>
      <c r="AW444" s="32"/>
      <c r="AX444" s="32"/>
      <c r="AY444" s="32"/>
      <c r="AZ444" s="32"/>
      <c r="BA444" s="32"/>
      <c r="BB444" s="32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</row>
    <row r="445" spans="1:100" x14ac:dyDescent="0.3">
      <c r="A445" s="31"/>
      <c r="B445" s="31"/>
      <c r="C445" s="31"/>
      <c r="D445" s="31"/>
      <c r="E445" s="31"/>
      <c r="F445" s="31"/>
      <c r="AQ445" s="31"/>
      <c r="AR445" s="31"/>
      <c r="AS445" s="31"/>
      <c r="AT445" s="31"/>
      <c r="AU445" s="31"/>
      <c r="AV445" s="31"/>
      <c r="AW445" s="32"/>
      <c r="AX445" s="32"/>
      <c r="AY445" s="32"/>
      <c r="AZ445" s="32"/>
      <c r="BA445" s="32"/>
      <c r="BB445" s="32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</row>
    <row r="446" spans="1:100" x14ac:dyDescent="0.3">
      <c r="A446" s="31"/>
      <c r="B446" s="31"/>
      <c r="C446" s="31"/>
      <c r="D446" s="31"/>
      <c r="E446" s="31"/>
      <c r="F446" s="31"/>
      <c r="AQ446" s="31"/>
      <c r="AR446" s="31"/>
      <c r="AS446" s="31"/>
      <c r="AT446" s="31"/>
      <c r="AU446" s="31"/>
      <c r="AV446" s="31"/>
      <c r="AW446" s="32"/>
      <c r="AX446" s="32"/>
      <c r="AY446" s="32"/>
      <c r="AZ446" s="32"/>
      <c r="BA446" s="32"/>
      <c r="BB446" s="32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</row>
    <row r="447" spans="1:100" x14ac:dyDescent="0.3">
      <c r="A447" s="31"/>
      <c r="B447" s="31"/>
      <c r="C447" s="31"/>
      <c r="D447" s="31"/>
      <c r="E447" s="31"/>
      <c r="F447" s="31"/>
      <c r="AQ447" s="31"/>
      <c r="AR447" s="31"/>
      <c r="AS447" s="31"/>
      <c r="AT447" s="31"/>
      <c r="AU447" s="31"/>
      <c r="AV447" s="31"/>
      <c r="AW447" s="32"/>
      <c r="AX447" s="32"/>
      <c r="AY447" s="32"/>
      <c r="AZ447" s="32"/>
      <c r="BA447" s="32"/>
      <c r="BB447" s="32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</row>
    <row r="448" spans="1:100" x14ac:dyDescent="0.3">
      <c r="A448" s="31"/>
      <c r="B448" s="31"/>
      <c r="C448" s="31"/>
      <c r="D448" s="31"/>
      <c r="E448" s="31"/>
      <c r="F448" s="31"/>
      <c r="AQ448" s="31"/>
      <c r="AR448" s="31"/>
      <c r="AS448" s="31"/>
      <c r="AT448" s="31"/>
      <c r="AU448" s="31"/>
      <c r="AV448" s="31"/>
      <c r="AW448" s="32"/>
      <c r="AX448" s="32"/>
      <c r="AY448" s="32"/>
      <c r="AZ448" s="32"/>
      <c r="BA448" s="32"/>
      <c r="BB448" s="32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</row>
    <row r="449" spans="1:100" x14ac:dyDescent="0.3">
      <c r="A449" s="31"/>
      <c r="B449" s="31"/>
      <c r="C449" s="31"/>
      <c r="D449" s="31"/>
      <c r="E449" s="31"/>
      <c r="F449" s="31"/>
      <c r="AQ449" s="31"/>
      <c r="AR449" s="31"/>
      <c r="AS449" s="31"/>
      <c r="AT449" s="31"/>
      <c r="AU449" s="31"/>
      <c r="AV449" s="31"/>
      <c r="AW449" s="32"/>
      <c r="AX449" s="32"/>
      <c r="AY449" s="32"/>
      <c r="AZ449" s="32"/>
      <c r="BA449" s="32"/>
      <c r="BB449" s="32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</row>
    <row r="450" spans="1:100" x14ac:dyDescent="0.3">
      <c r="A450" s="31"/>
      <c r="B450" s="31"/>
      <c r="C450" s="31"/>
      <c r="D450" s="31"/>
      <c r="E450" s="31"/>
      <c r="F450" s="31"/>
      <c r="AQ450" s="31"/>
      <c r="AR450" s="31"/>
      <c r="AS450" s="31"/>
      <c r="AT450" s="31"/>
      <c r="AU450" s="31"/>
      <c r="AV450" s="31"/>
      <c r="AW450" s="32"/>
      <c r="AX450" s="32"/>
      <c r="AY450" s="32"/>
      <c r="AZ450" s="32"/>
      <c r="BA450" s="32"/>
      <c r="BB450" s="32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</row>
    <row r="451" spans="1:100" x14ac:dyDescent="0.3">
      <c r="A451" s="31"/>
      <c r="B451" s="31"/>
      <c r="C451" s="31"/>
      <c r="D451" s="31"/>
      <c r="E451" s="31"/>
      <c r="F451" s="31"/>
      <c r="AQ451" s="31"/>
      <c r="AR451" s="31"/>
      <c r="AS451" s="31"/>
      <c r="AT451" s="31"/>
      <c r="AU451" s="31"/>
      <c r="AV451" s="31"/>
      <c r="AW451" s="32"/>
      <c r="AX451" s="32"/>
      <c r="AY451" s="32"/>
      <c r="AZ451" s="32"/>
      <c r="BA451" s="32"/>
      <c r="BB451" s="32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</row>
    <row r="452" spans="1:100" x14ac:dyDescent="0.3">
      <c r="A452" s="31"/>
      <c r="B452" s="31"/>
      <c r="C452" s="31"/>
      <c r="D452" s="31"/>
      <c r="E452" s="31"/>
      <c r="F452" s="31"/>
      <c r="AQ452" s="31"/>
      <c r="AR452" s="31"/>
      <c r="AS452" s="31"/>
      <c r="AT452" s="31"/>
      <c r="AU452" s="31"/>
      <c r="AV452" s="31"/>
      <c r="AW452" s="32"/>
      <c r="AX452" s="32"/>
      <c r="AY452" s="32"/>
      <c r="AZ452" s="32"/>
      <c r="BA452" s="32"/>
      <c r="BB452" s="32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</row>
    <row r="453" spans="1:100" x14ac:dyDescent="0.3">
      <c r="A453" s="31"/>
      <c r="B453" s="31"/>
      <c r="C453" s="31"/>
      <c r="D453" s="31"/>
      <c r="E453" s="31"/>
      <c r="F453" s="31"/>
      <c r="AQ453" s="31"/>
      <c r="AR453" s="31"/>
      <c r="AS453" s="31"/>
      <c r="AT453" s="31"/>
      <c r="AU453" s="31"/>
      <c r="AV453" s="31"/>
      <c r="AW453" s="32"/>
      <c r="AX453" s="32"/>
      <c r="AY453" s="32"/>
      <c r="AZ453" s="32"/>
      <c r="BA453" s="32"/>
      <c r="BB453" s="32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</row>
    <row r="454" spans="1:100" x14ac:dyDescent="0.3">
      <c r="A454" s="31"/>
      <c r="B454" s="31"/>
      <c r="C454" s="31"/>
      <c r="D454" s="31"/>
      <c r="E454" s="31"/>
      <c r="F454" s="31"/>
      <c r="AQ454" s="31"/>
      <c r="AR454" s="31"/>
      <c r="AS454" s="31"/>
      <c r="AT454" s="31"/>
      <c r="AU454" s="31"/>
      <c r="AV454" s="31"/>
      <c r="AW454" s="32"/>
      <c r="AX454" s="32"/>
      <c r="AY454" s="32"/>
      <c r="AZ454" s="32"/>
      <c r="BA454" s="32"/>
      <c r="BB454" s="32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</row>
    <row r="455" spans="1:100" x14ac:dyDescent="0.3">
      <c r="A455" s="31"/>
      <c r="B455" s="31"/>
      <c r="C455" s="31"/>
      <c r="D455" s="31"/>
      <c r="E455" s="31"/>
      <c r="F455" s="31"/>
      <c r="AQ455" s="31"/>
      <c r="AR455" s="31"/>
      <c r="AS455" s="31"/>
      <c r="AT455" s="31"/>
      <c r="AU455" s="31"/>
      <c r="AV455" s="31"/>
      <c r="AW455" s="32"/>
      <c r="AX455" s="32"/>
      <c r="AY455" s="32"/>
      <c r="AZ455" s="32"/>
      <c r="BA455" s="32"/>
      <c r="BB455" s="32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</row>
    <row r="456" spans="1:100" x14ac:dyDescent="0.3">
      <c r="A456" s="31"/>
      <c r="B456" s="31"/>
      <c r="C456" s="31"/>
      <c r="D456" s="31"/>
      <c r="E456" s="31"/>
      <c r="F456" s="31"/>
      <c r="AQ456" s="31"/>
      <c r="AR456" s="31"/>
      <c r="AS456" s="31"/>
      <c r="AT456" s="31"/>
      <c r="AU456" s="31"/>
      <c r="AV456" s="31"/>
      <c r="AW456" s="32"/>
      <c r="AX456" s="32"/>
      <c r="AY456" s="32"/>
      <c r="AZ456" s="32"/>
      <c r="BA456" s="32"/>
      <c r="BB456" s="32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</row>
    <row r="457" spans="1:100" x14ac:dyDescent="0.3">
      <c r="A457" s="31"/>
      <c r="B457" s="31"/>
      <c r="C457" s="31"/>
      <c r="D457" s="31"/>
      <c r="E457" s="31"/>
      <c r="F457" s="31"/>
      <c r="AQ457" s="31"/>
      <c r="AR457" s="31"/>
      <c r="AS457" s="31"/>
      <c r="AT457" s="31"/>
      <c r="AU457" s="31"/>
      <c r="AV457" s="31"/>
      <c r="AW457" s="32"/>
      <c r="AX457" s="32"/>
      <c r="AY457" s="32"/>
      <c r="AZ457" s="32"/>
      <c r="BA457" s="32"/>
      <c r="BB457" s="32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</row>
    <row r="458" spans="1:100" x14ac:dyDescent="0.3">
      <c r="A458" s="31"/>
      <c r="B458" s="31"/>
      <c r="C458" s="31"/>
      <c r="D458" s="31"/>
      <c r="E458" s="31"/>
      <c r="F458" s="31"/>
      <c r="AQ458" s="31"/>
      <c r="AR458" s="31"/>
      <c r="AS458" s="31"/>
      <c r="AT458" s="31"/>
      <c r="AU458" s="31"/>
      <c r="AV458" s="31"/>
      <c r="AW458" s="32"/>
      <c r="AX458" s="32"/>
      <c r="AY458" s="32"/>
      <c r="AZ458" s="32"/>
      <c r="BA458" s="32"/>
      <c r="BB458" s="32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</row>
    <row r="459" spans="1:100" x14ac:dyDescent="0.3">
      <c r="A459" s="31"/>
      <c r="B459" s="31"/>
      <c r="C459" s="31"/>
      <c r="D459" s="31"/>
      <c r="E459" s="31"/>
      <c r="F459" s="31"/>
      <c r="AQ459" s="31"/>
      <c r="AR459" s="31"/>
      <c r="AS459" s="31"/>
      <c r="AT459" s="31"/>
      <c r="AU459" s="31"/>
      <c r="AV459" s="31"/>
      <c r="AW459" s="32"/>
      <c r="AX459" s="32"/>
      <c r="AY459" s="32"/>
      <c r="AZ459" s="32"/>
      <c r="BA459" s="32"/>
      <c r="BB459" s="32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</row>
    <row r="460" spans="1:100" x14ac:dyDescent="0.3">
      <c r="A460" s="31"/>
      <c r="B460" s="31"/>
      <c r="C460" s="31"/>
      <c r="D460" s="31"/>
      <c r="E460" s="31"/>
      <c r="F460" s="31"/>
      <c r="AQ460" s="31"/>
      <c r="AR460" s="31"/>
      <c r="AS460" s="31"/>
      <c r="AT460" s="31"/>
      <c r="AU460" s="31"/>
      <c r="AV460" s="31"/>
      <c r="AW460" s="32"/>
      <c r="AX460" s="32"/>
      <c r="AY460" s="32"/>
      <c r="AZ460" s="32"/>
      <c r="BA460" s="32"/>
      <c r="BB460" s="32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</row>
    <row r="461" spans="1:100" x14ac:dyDescent="0.3">
      <c r="A461" s="31"/>
      <c r="B461" s="31"/>
      <c r="C461" s="31"/>
      <c r="D461" s="31"/>
      <c r="E461" s="31"/>
      <c r="F461" s="31"/>
      <c r="AQ461" s="31"/>
      <c r="AR461" s="31"/>
      <c r="AS461" s="31"/>
      <c r="AT461" s="31"/>
      <c r="AU461" s="31"/>
      <c r="AV461" s="31"/>
      <c r="AW461" s="32"/>
      <c r="AX461" s="32"/>
      <c r="AY461" s="32"/>
      <c r="AZ461" s="32"/>
      <c r="BA461" s="32"/>
      <c r="BB461" s="32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</row>
    <row r="462" spans="1:100" x14ac:dyDescent="0.3">
      <c r="A462" s="31"/>
      <c r="B462" s="31"/>
      <c r="C462" s="31"/>
      <c r="D462" s="31"/>
      <c r="E462" s="31"/>
      <c r="F462" s="31"/>
      <c r="AQ462" s="31"/>
      <c r="AR462" s="31"/>
      <c r="AS462" s="31"/>
      <c r="AT462" s="31"/>
      <c r="AU462" s="31"/>
      <c r="AV462" s="31"/>
      <c r="AW462" s="32"/>
      <c r="AX462" s="32"/>
      <c r="AY462" s="32"/>
      <c r="AZ462" s="32"/>
      <c r="BA462" s="32"/>
      <c r="BB462" s="32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</row>
    <row r="463" spans="1:100" x14ac:dyDescent="0.3">
      <c r="A463" s="31"/>
      <c r="B463" s="31"/>
      <c r="C463" s="31"/>
      <c r="D463" s="31"/>
      <c r="E463" s="31"/>
      <c r="F463" s="31"/>
      <c r="AQ463" s="31"/>
      <c r="AR463" s="31"/>
      <c r="AS463" s="31"/>
      <c r="AT463" s="31"/>
      <c r="AU463" s="31"/>
      <c r="AV463" s="31"/>
      <c r="AW463" s="32"/>
      <c r="AX463" s="32"/>
      <c r="AY463" s="32"/>
      <c r="AZ463" s="32"/>
      <c r="BA463" s="32"/>
      <c r="BB463" s="32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</row>
    <row r="464" spans="1:100" x14ac:dyDescent="0.3">
      <c r="A464" s="31"/>
      <c r="B464" s="31"/>
      <c r="C464" s="31"/>
      <c r="D464" s="31"/>
      <c r="E464" s="31"/>
      <c r="F464" s="31"/>
      <c r="AQ464" s="31"/>
      <c r="AR464" s="31"/>
      <c r="AS464" s="31"/>
      <c r="AT464" s="31"/>
      <c r="AU464" s="31"/>
      <c r="AV464" s="31"/>
      <c r="AW464" s="32"/>
      <c r="AX464" s="32"/>
      <c r="AY464" s="32"/>
      <c r="AZ464" s="32"/>
      <c r="BA464" s="32"/>
      <c r="BB464" s="32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</row>
    <row r="465" spans="1:100" x14ac:dyDescent="0.3">
      <c r="A465" s="31"/>
      <c r="B465" s="31"/>
      <c r="C465" s="31"/>
      <c r="D465" s="31"/>
      <c r="E465" s="31"/>
      <c r="F465" s="31"/>
      <c r="AQ465" s="31"/>
      <c r="AR465" s="31"/>
      <c r="AS465" s="31"/>
      <c r="AT465" s="31"/>
      <c r="AU465" s="31"/>
      <c r="AV465" s="31"/>
      <c r="AW465" s="32"/>
      <c r="AX465" s="32"/>
      <c r="AY465" s="32"/>
      <c r="AZ465" s="32"/>
      <c r="BA465" s="32"/>
      <c r="BB465" s="32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</row>
    <row r="466" spans="1:100" x14ac:dyDescent="0.3">
      <c r="A466" s="31"/>
      <c r="B466" s="31"/>
      <c r="C466" s="31"/>
      <c r="D466" s="31"/>
      <c r="E466" s="31"/>
      <c r="F466" s="31"/>
      <c r="AQ466" s="31"/>
      <c r="AR466" s="31"/>
      <c r="AS466" s="31"/>
      <c r="AT466" s="31"/>
      <c r="AU466" s="31"/>
      <c r="AV466" s="31"/>
      <c r="AW466" s="32"/>
      <c r="AX466" s="32"/>
      <c r="AY466" s="32"/>
      <c r="AZ466" s="32"/>
      <c r="BA466" s="32"/>
      <c r="BB466" s="32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</row>
    <row r="467" spans="1:100" x14ac:dyDescent="0.3">
      <c r="A467" s="31"/>
      <c r="B467" s="31"/>
      <c r="C467" s="31"/>
      <c r="D467" s="31"/>
      <c r="E467" s="31"/>
      <c r="F467" s="31"/>
      <c r="AQ467" s="31"/>
      <c r="AR467" s="31"/>
      <c r="AS467" s="31"/>
      <c r="AT467" s="31"/>
      <c r="AU467" s="31"/>
      <c r="AV467" s="31"/>
      <c r="AW467" s="32"/>
      <c r="AX467" s="32"/>
      <c r="AY467" s="32"/>
      <c r="AZ467" s="32"/>
      <c r="BA467" s="32"/>
      <c r="BB467" s="32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</row>
    <row r="468" spans="1:100" x14ac:dyDescent="0.3">
      <c r="A468" s="31"/>
      <c r="B468" s="31"/>
      <c r="C468" s="31"/>
      <c r="D468" s="31"/>
      <c r="E468" s="31"/>
      <c r="F468" s="31"/>
      <c r="AQ468" s="31"/>
      <c r="AR468" s="31"/>
      <c r="AS468" s="31"/>
      <c r="AT468" s="31"/>
      <c r="AU468" s="31"/>
      <c r="AV468" s="31"/>
      <c r="AW468" s="32"/>
      <c r="AX468" s="32"/>
      <c r="AY468" s="32"/>
      <c r="AZ468" s="32"/>
      <c r="BA468" s="32"/>
      <c r="BB468" s="32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</row>
    <row r="469" spans="1:100" x14ac:dyDescent="0.3">
      <c r="A469" s="31"/>
      <c r="B469" s="31"/>
      <c r="C469" s="31"/>
      <c r="D469" s="31"/>
      <c r="E469" s="31"/>
      <c r="F469" s="31"/>
      <c r="AQ469" s="31"/>
      <c r="AR469" s="31"/>
      <c r="AS469" s="31"/>
      <c r="AT469" s="31"/>
      <c r="AU469" s="31"/>
      <c r="AV469" s="31"/>
      <c r="AW469" s="32"/>
      <c r="AX469" s="32"/>
      <c r="AY469" s="32"/>
      <c r="AZ469" s="32"/>
      <c r="BA469" s="32"/>
      <c r="BB469" s="32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</row>
    <row r="470" spans="1:100" x14ac:dyDescent="0.3">
      <c r="A470" s="31"/>
      <c r="B470" s="31"/>
      <c r="C470" s="31"/>
      <c r="D470" s="31"/>
      <c r="E470" s="31"/>
      <c r="F470" s="31"/>
      <c r="AQ470" s="31"/>
      <c r="AR470" s="31"/>
      <c r="AS470" s="31"/>
      <c r="AT470" s="31"/>
      <c r="AU470" s="31"/>
      <c r="AV470" s="31"/>
      <c r="AW470" s="32"/>
      <c r="AX470" s="32"/>
      <c r="AY470" s="32"/>
      <c r="AZ470" s="32"/>
      <c r="BA470" s="32"/>
      <c r="BB470" s="32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</row>
    <row r="471" spans="1:100" x14ac:dyDescent="0.3">
      <c r="A471" s="31"/>
      <c r="B471" s="31"/>
      <c r="C471" s="31"/>
      <c r="D471" s="31"/>
      <c r="E471" s="31"/>
      <c r="F471" s="31"/>
      <c r="AQ471" s="31"/>
      <c r="AR471" s="31"/>
      <c r="AS471" s="31"/>
      <c r="AT471" s="31"/>
      <c r="AU471" s="31"/>
      <c r="AV471" s="31"/>
      <c r="AW471" s="32"/>
      <c r="AX471" s="32"/>
      <c r="AY471" s="32"/>
      <c r="AZ471" s="32"/>
      <c r="BA471" s="32"/>
      <c r="BB471" s="32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</row>
    <row r="472" spans="1:100" x14ac:dyDescent="0.3">
      <c r="A472" s="31"/>
      <c r="B472" s="31"/>
      <c r="C472" s="31"/>
      <c r="D472" s="31"/>
      <c r="E472" s="31"/>
      <c r="F472" s="31"/>
      <c r="AQ472" s="31"/>
      <c r="AR472" s="31"/>
      <c r="AS472" s="31"/>
      <c r="AT472" s="31"/>
      <c r="AU472" s="31"/>
      <c r="AV472" s="31"/>
      <c r="AW472" s="32"/>
      <c r="AX472" s="32"/>
      <c r="AY472" s="32"/>
      <c r="AZ472" s="32"/>
      <c r="BA472" s="32"/>
      <c r="BB472" s="32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</row>
    <row r="473" spans="1:100" x14ac:dyDescent="0.3">
      <c r="A473" s="31"/>
      <c r="B473" s="31"/>
      <c r="C473" s="31"/>
      <c r="D473" s="31"/>
      <c r="E473" s="31"/>
      <c r="F473" s="31"/>
      <c r="AQ473" s="31"/>
      <c r="AR473" s="31"/>
      <c r="AS473" s="31"/>
      <c r="AT473" s="31"/>
      <c r="AU473" s="31"/>
      <c r="AV473" s="31"/>
      <c r="AW473" s="32"/>
      <c r="AX473" s="32"/>
      <c r="AY473" s="32"/>
      <c r="AZ473" s="32"/>
      <c r="BA473" s="32"/>
      <c r="BB473" s="32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</row>
    <row r="474" spans="1:100" x14ac:dyDescent="0.3">
      <c r="A474" s="31"/>
      <c r="B474" s="31"/>
      <c r="C474" s="31"/>
      <c r="D474" s="31"/>
      <c r="E474" s="31"/>
      <c r="F474" s="31"/>
      <c r="AQ474" s="31"/>
      <c r="AR474" s="31"/>
      <c r="AS474" s="31"/>
      <c r="AT474" s="31"/>
      <c r="AU474" s="31"/>
      <c r="AV474" s="31"/>
      <c r="AW474" s="32"/>
      <c r="AX474" s="32"/>
      <c r="AY474" s="32"/>
      <c r="AZ474" s="32"/>
      <c r="BA474" s="32"/>
      <c r="BB474" s="32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</row>
    <row r="475" spans="1:100" x14ac:dyDescent="0.3">
      <c r="A475" s="31"/>
      <c r="B475" s="31"/>
      <c r="C475" s="31"/>
      <c r="D475" s="31"/>
      <c r="E475" s="31"/>
      <c r="F475" s="31"/>
      <c r="AQ475" s="31"/>
      <c r="AR475" s="31"/>
      <c r="AS475" s="31"/>
      <c r="AT475" s="31"/>
      <c r="AU475" s="31"/>
      <c r="AV475" s="31"/>
      <c r="AW475" s="32"/>
      <c r="AX475" s="32"/>
      <c r="AY475" s="32"/>
      <c r="AZ475" s="32"/>
      <c r="BA475" s="32"/>
      <c r="BB475" s="32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</row>
    <row r="476" spans="1:100" x14ac:dyDescent="0.3">
      <c r="A476" s="31"/>
      <c r="B476" s="31"/>
      <c r="C476" s="31"/>
      <c r="D476" s="31"/>
      <c r="E476" s="31"/>
      <c r="F476" s="31"/>
      <c r="AQ476" s="31"/>
      <c r="AR476" s="31"/>
      <c r="AS476" s="31"/>
      <c r="AT476" s="31"/>
      <c r="AU476" s="31"/>
      <c r="AV476" s="31"/>
      <c r="AW476" s="32"/>
      <c r="AX476" s="32"/>
      <c r="AY476" s="32"/>
      <c r="AZ476" s="32"/>
      <c r="BA476" s="32"/>
      <c r="BB476" s="32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</row>
    <row r="477" spans="1:100" x14ac:dyDescent="0.3">
      <c r="A477" s="31"/>
      <c r="B477" s="31"/>
      <c r="C477" s="31"/>
      <c r="D477" s="31"/>
      <c r="E477" s="31"/>
      <c r="F477" s="31"/>
      <c r="AQ477" s="31"/>
      <c r="AR477" s="31"/>
      <c r="AS477" s="31"/>
      <c r="AT477" s="31"/>
      <c r="AU477" s="31"/>
      <c r="AV477" s="31"/>
      <c r="AW477" s="32"/>
      <c r="AX477" s="32"/>
      <c r="AY477" s="32"/>
      <c r="AZ477" s="32"/>
      <c r="BA477" s="32"/>
      <c r="BB477" s="32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</row>
    <row r="478" spans="1:100" x14ac:dyDescent="0.3">
      <c r="A478" s="31"/>
      <c r="B478" s="31"/>
      <c r="C478" s="31"/>
      <c r="D478" s="31"/>
      <c r="E478" s="31"/>
      <c r="F478" s="31"/>
      <c r="AQ478" s="31"/>
      <c r="AR478" s="31"/>
      <c r="AS478" s="31"/>
      <c r="AT478" s="31"/>
      <c r="AU478" s="31"/>
      <c r="AV478" s="31"/>
      <c r="AW478" s="32"/>
      <c r="AX478" s="32"/>
      <c r="AY478" s="32"/>
      <c r="AZ478" s="32"/>
      <c r="BA478" s="32"/>
      <c r="BB478" s="32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</row>
    <row r="479" spans="1:100" x14ac:dyDescent="0.3">
      <c r="A479" s="31"/>
      <c r="B479" s="31"/>
      <c r="C479" s="31"/>
      <c r="D479" s="31"/>
      <c r="E479" s="31"/>
      <c r="F479" s="31"/>
      <c r="AQ479" s="31"/>
      <c r="AR479" s="31"/>
      <c r="AS479" s="31"/>
      <c r="AT479" s="31"/>
      <c r="AU479" s="31"/>
      <c r="AV479" s="31"/>
      <c r="AW479" s="32"/>
      <c r="AX479" s="32"/>
      <c r="AY479" s="32"/>
      <c r="AZ479" s="32"/>
      <c r="BA479" s="32"/>
      <c r="BB479" s="32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</row>
    <row r="480" spans="1:100" x14ac:dyDescent="0.3">
      <c r="A480" s="31"/>
      <c r="B480" s="31"/>
      <c r="C480" s="31"/>
      <c r="D480" s="31"/>
      <c r="E480" s="31"/>
      <c r="F480" s="31"/>
      <c r="AQ480" s="31"/>
      <c r="AR480" s="31"/>
      <c r="AS480" s="31"/>
      <c r="AT480" s="31"/>
      <c r="AU480" s="31"/>
      <c r="AV480" s="31"/>
      <c r="AW480" s="32"/>
      <c r="AX480" s="32"/>
      <c r="AY480" s="32"/>
      <c r="AZ480" s="32"/>
      <c r="BA480" s="32"/>
      <c r="BB480" s="32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</row>
    <row r="481" spans="1:100" x14ac:dyDescent="0.3">
      <c r="A481" s="31"/>
      <c r="B481" s="31"/>
      <c r="C481" s="31"/>
      <c r="D481" s="31"/>
      <c r="E481" s="31"/>
      <c r="F481" s="31"/>
      <c r="AQ481" s="31"/>
      <c r="AR481" s="31"/>
      <c r="AS481" s="31"/>
      <c r="AT481" s="31"/>
      <c r="AU481" s="31"/>
      <c r="AV481" s="31"/>
      <c r="AW481" s="32"/>
      <c r="AX481" s="32"/>
      <c r="AY481" s="32"/>
      <c r="AZ481" s="32"/>
      <c r="BA481" s="32"/>
      <c r="BB481" s="32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</row>
    <row r="482" spans="1:100" x14ac:dyDescent="0.3">
      <c r="A482" s="31"/>
      <c r="B482" s="31"/>
      <c r="C482" s="31"/>
      <c r="D482" s="31"/>
      <c r="E482" s="31"/>
      <c r="F482" s="31"/>
      <c r="AQ482" s="31"/>
      <c r="AR482" s="31"/>
      <c r="AS482" s="31"/>
      <c r="AT482" s="31"/>
      <c r="AU482" s="31"/>
      <c r="AV482" s="31"/>
      <c r="AW482" s="32"/>
      <c r="AX482" s="32"/>
      <c r="AY482" s="32"/>
      <c r="AZ482" s="32"/>
      <c r="BA482" s="32"/>
      <c r="BB482" s="32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</row>
    <row r="483" spans="1:100" x14ac:dyDescent="0.3">
      <c r="A483" s="31"/>
      <c r="B483" s="31"/>
      <c r="C483" s="31"/>
      <c r="D483" s="31"/>
      <c r="E483" s="31"/>
      <c r="F483" s="31"/>
      <c r="AQ483" s="31"/>
      <c r="AR483" s="31"/>
      <c r="AS483" s="31"/>
      <c r="AT483" s="31"/>
      <c r="AU483" s="31"/>
      <c r="AV483" s="31"/>
      <c r="AW483" s="32"/>
      <c r="AX483" s="32"/>
      <c r="AY483" s="32"/>
      <c r="AZ483" s="32"/>
      <c r="BA483" s="32"/>
      <c r="BB483" s="32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</row>
    <row r="484" spans="1:100" x14ac:dyDescent="0.3">
      <c r="A484" s="31"/>
      <c r="B484" s="31"/>
      <c r="C484" s="31"/>
      <c r="D484" s="31"/>
      <c r="E484" s="31"/>
      <c r="F484" s="31"/>
      <c r="AQ484" s="31"/>
      <c r="AR484" s="31"/>
      <c r="AS484" s="31"/>
      <c r="AT484" s="31"/>
      <c r="AU484" s="31"/>
      <c r="AV484" s="31"/>
      <c r="AW484" s="32"/>
      <c r="AX484" s="32"/>
      <c r="AY484" s="32"/>
      <c r="AZ484" s="32"/>
      <c r="BA484" s="32"/>
      <c r="BB484" s="32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</row>
    <row r="485" spans="1:100" x14ac:dyDescent="0.3">
      <c r="A485" s="31"/>
      <c r="B485" s="31"/>
      <c r="C485" s="31"/>
      <c r="D485" s="31"/>
      <c r="E485" s="31"/>
      <c r="F485" s="31"/>
      <c r="AQ485" s="31"/>
      <c r="AR485" s="31"/>
      <c r="AS485" s="31"/>
      <c r="AT485" s="31"/>
      <c r="AU485" s="31"/>
      <c r="AV485" s="31"/>
      <c r="AW485" s="32"/>
      <c r="AX485" s="32"/>
      <c r="AY485" s="32"/>
      <c r="AZ485" s="32"/>
      <c r="BA485" s="32"/>
      <c r="BB485" s="32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</row>
    <row r="486" spans="1:100" x14ac:dyDescent="0.3">
      <c r="A486" s="31"/>
      <c r="B486" s="31"/>
      <c r="C486" s="31"/>
      <c r="D486" s="31"/>
      <c r="E486" s="31"/>
      <c r="F486" s="31"/>
      <c r="AQ486" s="31"/>
      <c r="AR486" s="31"/>
      <c r="AS486" s="31"/>
      <c r="AT486" s="31"/>
      <c r="AU486" s="31"/>
      <c r="AV486" s="31"/>
      <c r="AW486" s="32"/>
      <c r="AX486" s="32"/>
      <c r="AY486" s="32"/>
      <c r="AZ486" s="32"/>
      <c r="BA486" s="32"/>
      <c r="BB486" s="32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</row>
    <row r="487" spans="1:100" x14ac:dyDescent="0.3">
      <c r="A487" s="31"/>
      <c r="B487" s="31"/>
      <c r="C487" s="31"/>
      <c r="D487" s="31"/>
      <c r="E487" s="31"/>
      <c r="F487" s="31"/>
      <c r="AQ487" s="31"/>
      <c r="AR487" s="31"/>
      <c r="AS487" s="31"/>
      <c r="AT487" s="31"/>
      <c r="AU487" s="31"/>
      <c r="AV487" s="31"/>
      <c r="AW487" s="32"/>
      <c r="AX487" s="32"/>
      <c r="AY487" s="32"/>
      <c r="AZ487" s="32"/>
      <c r="BA487" s="32"/>
      <c r="BB487" s="32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</row>
    <row r="488" spans="1:100" x14ac:dyDescent="0.3">
      <c r="A488" s="31"/>
      <c r="B488" s="31"/>
      <c r="C488" s="31"/>
      <c r="D488" s="31"/>
      <c r="E488" s="31"/>
      <c r="F488" s="31"/>
      <c r="AQ488" s="31"/>
      <c r="AR488" s="31"/>
      <c r="AS488" s="31"/>
      <c r="AT488" s="31"/>
      <c r="AU488" s="31"/>
      <c r="AV488" s="31"/>
      <c r="AW488" s="32"/>
      <c r="AX488" s="32"/>
      <c r="AY488" s="32"/>
      <c r="AZ488" s="32"/>
      <c r="BA488" s="32"/>
      <c r="BB488" s="32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</row>
    <row r="489" spans="1:100" x14ac:dyDescent="0.3">
      <c r="A489" s="31"/>
      <c r="B489" s="31"/>
      <c r="C489" s="31"/>
      <c r="D489" s="31"/>
      <c r="E489" s="31"/>
      <c r="F489" s="31"/>
      <c r="AQ489" s="31"/>
      <c r="AR489" s="31"/>
      <c r="AS489" s="31"/>
      <c r="AT489" s="31"/>
      <c r="AU489" s="31"/>
      <c r="AV489" s="31"/>
      <c r="AW489" s="32"/>
      <c r="AX489" s="32"/>
      <c r="AY489" s="32"/>
      <c r="AZ489" s="32"/>
      <c r="BA489" s="32"/>
      <c r="BB489" s="32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</row>
    <row r="490" spans="1:100" x14ac:dyDescent="0.3">
      <c r="A490" s="31"/>
      <c r="B490" s="31"/>
      <c r="C490" s="31"/>
      <c r="D490" s="31"/>
      <c r="E490" s="31"/>
      <c r="F490" s="31"/>
      <c r="AQ490" s="31"/>
      <c r="AR490" s="31"/>
      <c r="AS490" s="31"/>
      <c r="AT490" s="31"/>
      <c r="AU490" s="31"/>
      <c r="AV490" s="31"/>
      <c r="AW490" s="32"/>
      <c r="AX490" s="32"/>
      <c r="AY490" s="32"/>
      <c r="AZ490" s="32"/>
      <c r="BA490" s="32"/>
      <c r="BB490" s="32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</row>
    <row r="491" spans="1:100" x14ac:dyDescent="0.3">
      <c r="A491" s="31"/>
      <c r="B491" s="31"/>
      <c r="C491" s="31"/>
      <c r="D491" s="31"/>
      <c r="E491" s="31"/>
      <c r="F491" s="31"/>
      <c r="AQ491" s="31"/>
      <c r="AR491" s="31"/>
      <c r="AS491" s="31"/>
      <c r="AT491" s="31"/>
      <c r="AU491" s="31"/>
      <c r="AV491" s="31"/>
      <c r="AW491" s="32"/>
      <c r="AX491" s="32"/>
      <c r="AY491" s="32"/>
      <c r="AZ491" s="32"/>
      <c r="BA491" s="32"/>
      <c r="BB491" s="32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</row>
    <row r="492" spans="1:100" x14ac:dyDescent="0.3">
      <c r="A492" s="31"/>
      <c r="B492" s="31"/>
      <c r="C492" s="31"/>
      <c r="D492" s="31"/>
      <c r="E492" s="31"/>
      <c r="F492" s="31"/>
      <c r="AQ492" s="31"/>
      <c r="AR492" s="31"/>
      <c r="AS492" s="31"/>
      <c r="AT492" s="31"/>
      <c r="AU492" s="31"/>
      <c r="AV492" s="31"/>
      <c r="AW492" s="32"/>
      <c r="AX492" s="32"/>
      <c r="AY492" s="32"/>
      <c r="AZ492" s="32"/>
      <c r="BA492" s="32"/>
      <c r="BB492" s="32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</row>
    <row r="493" spans="1:100" x14ac:dyDescent="0.3">
      <c r="A493" s="31"/>
      <c r="B493" s="31"/>
      <c r="C493" s="31"/>
      <c r="D493" s="31"/>
      <c r="E493" s="31"/>
      <c r="F493" s="31"/>
      <c r="AQ493" s="31"/>
      <c r="AR493" s="31"/>
      <c r="AS493" s="31"/>
      <c r="AT493" s="31"/>
      <c r="AU493" s="31"/>
      <c r="AV493" s="31"/>
      <c r="AW493" s="32"/>
      <c r="AX493" s="32"/>
      <c r="AY493" s="32"/>
      <c r="AZ493" s="32"/>
      <c r="BA493" s="32"/>
      <c r="BB493" s="32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</row>
    <row r="494" spans="1:100" x14ac:dyDescent="0.3">
      <c r="A494" s="31"/>
      <c r="B494" s="31"/>
      <c r="C494" s="31"/>
      <c r="D494" s="31"/>
      <c r="E494" s="31"/>
      <c r="F494" s="31"/>
      <c r="AQ494" s="31"/>
      <c r="AR494" s="31"/>
      <c r="AS494" s="31"/>
      <c r="AT494" s="31"/>
      <c r="AU494" s="31"/>
      <c r="AV494" s="31"/>
      <c r="AW494" s="32"/>
      <c r="AX494" s="32"/>
      <c r="AY494" s="32"/>
      <c r="AZ494" s="32"/>
      <c r="BA494" s="32"/>
      <c r="BB494" s="32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</row>
    <row r="495" spans="1:100" x14ac:dyDescent="0.3">
      <c r="A495" s="31"/>
      <c r="B495" s="31"/>
      <c r="C495" s="31"/>
      <c r="D495" s="31"/>
      <c r="E495" s="31"/>
      <c r="F495" s="31"/>
      <c r="AQ495" s="31"/>
      <c r="AR495" s="31"/>
      <c r="AS495" s="31"/>
      <c r="AT495" s="31"/>
      <c r="AU495" s="31"/>
      <c r="AV495" s="31"/>
      <c r="AW495" s="32"/>
      <c r="AX495" s="32"/>
      <c r="AY495" s="32"/>
      <c r="AZ495" s="32"/>
      <c r="BA495" s="32"/>
      <c r="BB495" s="32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</row>
    <row r="496" spans="1:100" x14ac:dyDescent="0.3">
      <c r="A496" s="31"/>
      <c r="B496" s="31"/>
      <c r="C496" s="31"/>
      <c r="D496" s="31"/>
      <c r="E496" s="31"/>
      <c r="F496" s="31"/>
      <c r="AQ496" s="31"/>
      <c r="AR496" s="31"/>
      <c r="AS496" s="31"/>
      <c r="AT496" s="31"/>
      <c r="AU496" s="31"/>
      <c r="AV496" s="31"/>
      <c r="AW496" s="32"/>
      <c r="AX496" s="32"/>
      <c r="AY496" s="32"/>
      <c r="AZ496" s="32"/>
      <c r="BA496" s="32"/>
      <c r="BB496" s="32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</row>
    <row r="497" spans="1:100" x14ac:dyDescent="0.3">
      <c r="A497" s="31"/>
      <c r="B497" s="31"/>
      <c r="C497" s="31"/>
      <c r="D497" s="31"/>
      <c r="E497" s="31"/>
      <c r="F497" s="31"/>
      <c r="AQ497" s="31"/>
      <c r="AR497" s="31"/>
      <c r="AS497" s="31"/>
      <c r="AT497" s="31"/>
      <c r="AU497" s="31"/>
      <c r="AV497" s="31"/>
      <c r="AW497" s="32"/>
      <c r="AX497" s="32"/>
      <c r="AY497" s="32"/>
      <c r="AZ497" s="32"/>
      <c r="BA497" s="32"/>
      <c r="BB497" s="32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</row>
    <row r="498" spans="1:100" x14ac:dyDescent="0.3">
      <c r="A498" s="31"/>
      <c r="B498" s="31"/>
      <c r="C498" s="31"/>
      <c r="D498" s="31"/>
      <c r="E498" s="31"/>
      <c r="F498" s="31"/>
      <c r="AQ498" s="31"/>
      <c r="AR498" s="31"/>
      <c r="AS498" s="31"/>
      <c r="AT498" s="31"/>
      <c r="AU498" s="31"/>
      <c r="AV498" s="31"/>
      <c r="AW498" s="32"/>
      <c r="AX498" s="32"/>
      <c r="AY498" s="32"/>
      <c r="AZ498" s="32"/>
      <c r="BA498" s="32"/>
      <c r="BB498" s="32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</row>
    <row r="499" spans="1:100" x14ac:dyDescent="0.3">
      <c r="A499" s="31"/>
      <c r="B499" s="31"/>
      <c r="C499" s="31"/>
      <c r="D499" s="31"/>
      <c r="E499" s="31"/>
      <c r="F499" s="31"/>
      <c r="AQ499" s="31"/>
      <c r="AR499" s="31"/>
      <c r="AS499" s="31"/>
      <c r="AT499" s="31"/>
      <c r="AU499" s="31"/>
      <c r="AV499" s="31"/>
      <c r="AW499" s="32"/>
      <c r="AX499" s="32"/>
      <c r="AY499" s="32"/>
      <c r="AZ499" s="32"/>
      <c r="BA499" s="32"/>
      <c r="BB499" s="32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</row>
    <row r="500" spans="1:100" x14ac:dyDescent="0.3">
      <c r="A500" s="31"/>
      <c r="B500" s="31"/>
      <c r="C500" s="31"/>
      <c r="D500" s="31"/>
      <c r="E500" s="31"/>
      <c r="F500" s="31"/>
      <c r="AQ500" s="31"/>
      <c r="AR500" s="31"/>
      <c r="AS500" s="31"/>
      <c r="AT500" s="31"/>
      <c r="AU500" s="31"/>
      <c r="AV500" s="31"/>
      <c r="AW500" s="32"/>
      <c r="AX500" s="32"/>
      <c r="AY500" s="32"/>
      <c r="AZ500" s="32"/>
      <c r="BA500" s="32"/>
      <c r="BB500" s="32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</row>
    <row r="501" spans="1:100" x14ac:dyDescent="0.3">
      <c r="A501" s="31"/>
      <c r="B501" s="31"/>
      <c r="C501" s="31"/>
      <c r="D501" s="31"/>
      <c r="E501" s="31"/>
      <c r="F501" s="31"/>
      <c r="AQ501" s="31"/>
      <c r="AR501" s="31"/>
      <c r="AS501" s="31"/>
      <c r="AT501" s="31"/>
      <c r="AU501" s="31"/>
      <c r="AV501" s="31"/>
      <c r="AW501" s="32"/>
      <c r="AX501" s="32"/>
      <c r="AY501" s="32"/>
      <c r="AZ501" s="32"/>
      <c r="BA501" s="32"/>
      <c r="BB501" s="32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</row>
    <row r="502" spans="1:100" x14ac:dyDescent="0.3">
      <c r="A502" s="31"/>
      <c r="B502" s="31"/>
      <c r="C502" s="31"/>
      <c r="D502" s="31"/>
      <c r="E502" s="31"/>
      <c r="F502" s="31"/>
      <c r="AQ502" s="31"/>
      <c r="AR502" s="31"/>
      <c r="AS502" s="31"/>
      <c r="AT502" s="31"/>
      <c r="AU502" s="31"/>
      <c r="AV502" s="31"/>
      <c r="AW502" s="32"/>
      <c r="AX502" s="32"/>
      <c r="AY502" s="32"/>
      <c r="AZ502" s="32"/>
      <c r="BA502" s="32"/>
      <c r="BB502" s="32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</row>
    <row r="503" spans="1:100" x14ac:dyDescent="0.3">
      <c r="A503" s="31"/>
      <c r="B503" s="31"/>
      <c r="C503" s="31"/>
      <c r="D503" s="31"/>
      <c r="E503" s="31"/>
      <c r="F503" s="31"/>
      <c r="AQ503" s="31"/>
      <c r="AR503" s="31"/>
      <c r="AS503" s="31"/>
      <c r="AT503" s="31"/>
      <c r="AU503" s="31"/>
      <c r="AV503" s="31"/>
      <c r="AW503" s="32"/>
      <c r="AX503" s="32"/>
      <c r="AY503" s="32"/>
      <c r="AZ503" s="32"/>
      <c r="BA503" s="32"/>
      <c r="BB503" s="32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</row>
    <row r="504" spans="1:100" x14ac:dyDescent="0.3">
      <c r="A504" s="31"/>
      <c r="B504" s="31"/>
      <c r="C504" s="31"/>
      <c r="D504" s="31"/>
      <c r="E504" s="31"/>
      <c r="F504" s="31"/>
      <c r="AQ504" s="31"/>
      <c r="AR504" s="31"/>
      <c r="AS504" s="31"/>
      <c r="AT504" s="31"/>
      <c r="AU504" s="31"/>
      <c r="AV504" s="31"/>
      <c r="AW504" s="32"/>
      <c r="AX504" s="32"/>
      <c r="AY504" s="32"/>
      <c r="AZ504" s="32"/>
      <c r="BA504" s="32"/>
      <c r="BB504" s="32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</row>
    <row r="505" spans="1:100" x14ac:dyDescent="0.3">
      <c r="A505" s="31"/>
      <c r="B505" s="31"/>
      <c r="C505" s="31"/>
      <c r="D505" s="31"/>
      <c r="E505" s="31"/>
      <c r="F505" s="31"/>
      <c r="AQ505" s="31"/>
      <c r="AR505" s="31"/>
      <c r="AS505" s="31"/>
      <c r="AT505" s="31"/>
      <c r="AU505" s="31"/>
      <c r="AV505" s="31"/>
      <c r="AW505" s="32"/>
      <c r="AX505" s="32"/>
      <c r="AY505" s="32"/>
      <c r="AZ505" s="32"/>
      <c r="BA505" s="32"/>
      <c r="BB505" s="32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</row>
    <row r="506" spans="1:100" x14ac:dyDescent="0.3">
      <c r="A506" s="31"/>
      <c r="B506" s="31"/>
      <c r="C506" s="31"/>
      <c r="D506" s="31"/>
      <c r="E506" s="31"/>
      <c r="F506" s="31"/>
      <c r="AQ506" s="31"/>
      <c r="AR506" s="31"/>
      <c r="AS506" s="31"/>
      <c r="AT506" s="31"/>
      <c r="AU506" s="31"/>
      <c r="AV506" s="31"/>
      <c r="AW506" s="32"/>
      <c r="AX506" s="32"/>
      <c r="AY506" s="32"/>
      <c r="AZ506" s="32"/>
      <c r="BA506" s="32"/>
      <c r="BB506" s="32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</row>
    <row r="507" spans="1:100" x14ac:dyDescent="0.3">
      <c r="A507" s="31"/>
      <c r="B507" s="31"/>
      <c r="C507" s="31"/>
      <c r="D507" s="31"/>
      <c r="E507" s="31"/>
      <c r="F507" s="31"/>
      <c r="AQ507" s="31"/>
      <c r="AR507" s="31"/>
      <c r="AS507" s="31"/>
      <c r="AT507" s="31"/>
      <c r="AU507" s="31"/>
      <c r="AV507" s="31"/>
      <c r="AW507" s="32"/>
      <c r="AX507" s="32"/>
      <c r="AY507" s="32"/>
      <c r="AZ507" s="32"/>
      <c r="BA507" s="32"/>
      <c r="BB507" s="32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</row>
    <row r="508" spans="1:100" x14ac:dyDescent="0.3">
      <c r="A508" s="31"/>
      <c r="B508" s="31"/>
      <c r="C508" s="31"/>
      <c r="D508" s="31"/>
      <c r="E508" s="31"/>
      <c r="F508" s="31"/>
      <c r="AQ508" s="31"/>
      <c r="AR508" s="31"/>
      <c r="AS508" s="31"/>
      <c r="AT508" s="31"/>
      <c r="AU508" s="31"/>
      <c r="AV508" s="31"/>
      <c r="AW508" s="32"/>
      <c r="AX508" s="32"/>
      <c r="AY508" s="32"/>
      <c r="AZ508" s="32"/>
      <c r="BA508" s="32"/>
      <c r="BB508" s="32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</row>
    <row r="509" spans="1:100" x14ac:dyDescent="0.3">
      <c r="A509" s="31"/>
      <c r="B509" s="31"/>
      <c r="C509" s="31"/>
      <c r="D509" s="31"/>
      <c r="E509" s="31"/>
      <c r="F509" s="31"/>
      <c r="AQ509" s="31"/>
      <c r="AR509" s="31"/>
      <c r="AS509" s="31"/>
      <c r="AT509" s="31"/>
      <c r="AU509" s="31"/>
      <c r="AV509" s="31"/>
      <c r="AW509" s="32"/>
      <c r="AX509" s="32"/>
      <c r="AY509" s="32"/>
      <c r="AZ509" s="32"/>
      <c r="BA509" s="32"/>
      <c r="BB509" s="32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</row>
    <row r="510" spans="1:100" x14ac:dyDescent="0.3">
      <c r="A510" s="31"/>
      <c r="B510" s="31"/>
      <c r="C510" s="31"/>
      <c r="D510" s="31"/>
      <c r="E510" s="31"/>
      <c r="F510" s="31"/>
      <c r="AQ510" s="31"/>
      <c r="AR510" s="31"/>
      <c r="AS510" s="31"/>
      <c r="AT510" s="31"/>
      <c r="AU510" s="31"/>
      <c r="AV510" s="31"/>
      <c r="AW510" s="32"/>
      <c r="AX510" s="32"/>
      <c r="AY510" s="32"/>
      <c r="AZ510" s="32"/>
      <c r="BA510" s="32"/>
      <c r="BB510" s="32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</row>
    <row r="511" spans="1:100" x14ac:dyDescent="0.3">
      <c r="A511" s="31"/>
      <c r="B511" s="31"/>
      <c r="C511" s="31"/>
      <c r="D511" s="31"/>
      <c r="E511" s="31"/>
      <c r="F511" s="31"/>
      <c r="AQ511" s="31"/>
      <c r="AR511" s="31"/>
      <c r="AS511" s="31"/>
      <c r="AT511" s="31"/>
      <c r="AU511" s="31"/>
      <c r="AV511" s="31"/>
      <c r="AW511" s="32"/>
      <c r="AX511" s="32"/>
      <c r="AY511" s="32"/>
      <c r="AZ511" s="32"/>
      <c r="BA511" s="32"/>
      <c r="BB511" s="32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</row>
    <row r="512" spans="1:100" x14ac:dyDescent="0.3">
      <c r="A512" s="31"/>
      <c r="B512" s="31"/>
      <c r="C512" s="31"/>
      <c r="D512" s="31"/>
      <c r="E512" s="31"/>
      <c r="F512" s="31"/>
      <c r="AQ512" s="31"/>
      <c r="AR512" s="31"/>
      <c r="AS512" s="31"/>
      <c r="AT512" s="31"/>
      <c r="AU512" s="31"/>
      <c r="AV512" s="31"/>
      <c r="AW512" s="32"/>
      <c r="AX512" s="32"/>
      <c r="AY512" s="32"/>
      <c r="AZ512" s="32"/>
      <c r="BA512" s="32"/>
      <c r="BB512" s="32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</row>
    <row r="513" spans="1:100" x14ac:dyDescent="0.3">
      <c r="A513" s="31"/>
      <c r="B513" s="31"/>
      <c r="C513" s="31"/>
      <c r="D513" s="31"/>
      <c r="E513" s="31"/>
      <c r="F513" s="31"/>
      <c r="AQ513" s="31"/>
      <c r="AR513" s="31"/>
      <c r="AS513" s="31"/>
      <c r="AT513" s="31"/>
      <c r="AU513" s="31"/>
      <c r="AV513" s="31"/>
      <c r="AW513" s="32"/>
      <c r="AX513" s="32"/>
      <c r="AY513" s="32"/>
      <c r="AZ513" s="32"/>
      <c r="BA513" s="32"/>
      <c r="BB513" s="32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</row>
    <row r="514" spans="1:100" x14ac:dyDescent="0.3">
      <c r="A514" s="31"/>
      <c r="B514" s="31"/>
      <c r="C514" s="31"/>
      <c r="D514" s="31"/>
      <c r="E514" s="31"/>
      <c r="F514" s="31"/>
      <c r="AQ514" s="31"/>
      <c r="AR514" s="31"/>
      <c r="AS514" s="31"/>
      <c r="AT514" s="31"/>
      <c r="AU514" s="31"/>
      <c r="AV514" s="31"/>
      <c r="AW514" s="32"/>
      <c r="AX514" s="32"/>
      <c r="AY514" s="32"/>
      <c r="AZ514" s="32"/>
      <c r="BA514" s="32"/>
      <c r="BB514" s="32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</row>
    <row r="515" spans="1:100" x14ac:dyDescent="0.3">
      <c r="A515" s="31"/>
      <c r="B515" s="31"/>
      <c r="C515" s="31"/>
      <c r="D515" s="31"/>
      <c r="E515" s="31"/>
      <c r="F515" s="31"/>
      <c r="AQ515" s="31"/>
      <c r="AR515" s="31"/>
      <c r="AS515" s="31"/>
      <c r="AT515" s="31"/>
      <c r="AU515" s="31"/>
      <c r="AV515" s="31"/>
      <c r="AW515" s="32"/>
      <c r="AX515" s="32"/>
      <c r="AY515" s="32"/>
      <c r="AZ515" s="32"/>
      <c r="BA515" s="32"/>
      <c r="BB515" s="32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</row>
    <row r="516" spans="1:100" x14ac:dyDescent="0.3">
      <c r="A516" s="31"/>
      <c r="B516" s="31"/>
      <c r="C516" s="31"/>
      <c r="D516" s="31"/>
      <c r="E516" s="31"/>
      <c r="F516" s="31"/>
      <c r="AQ516" s="31"/>
      <c r="AR516" s="31"/>
      <c r="AS516" s="31"/>
      <c r="AT516" s="31"/>
      <c r="AU516" s="31"/>
      <c r="AV516" s="31"/>
      <c r="AW516" s="32"/>
      <c r="AX516" s="32"/>
      <c r="AY516" s="32"/>
      <c r="AZ516" s="32"/>
      <c r="BA516" s="32"/>
      <c r="BB516" s="32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</row>
    <row r="517" spans="1:100" x14ac:dyDescent="0.3">
      <c r="A517" s="31"/>
      <c r="B517" s="31"/>
      <c r="C517" s="31"/>
      <c r="D517" s="31"/>
      <c r="E517" s="31"/>
      <c r="F517" s="31"/>
      <c r="AQ517" s="31"/>
      <c r="AR517" s="31"/>
      <c r="AS517" s="31"/>
      <c r="AT517" s="31"/>
      <c r="AU517" s="31"/>
      <c r="AV517" s="31"/>
      <c r="AW517" s="32"/>
      <c r="AX517" s="32"/>
      <c r="AY517" s="32"/>
      <c r="AZ517" s="32"/>
      <c r="BA517" s="32"/>
      <c r="BB517" s="32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</row>
    <row r="518" spans="1:100" x14ac:dyDescent="0.3">
      <c r="A518" s="31"/>
      <c r="B518" s="31"/>
      <c r="C518" s="31"/>
      <c r="D518" s="31"/>
      <c r="E518" s="31"/>
      <c r="F518" s="31"/>
      <c r="AQ518" s="31"/>
      <c r="AR518" s="31"/>
      <c r="AS518" s="31"/>
      <c r="AT518" s="31"/>
      <c r="AU518" s="31"/>
      <c r="AV518" s="31"/>
      <c r="AW518" s="32"/>
      <c r="AX518" s="32"/>
      <c r="AY518" s="32"/>
      <c r="AZ518" s="32"/>
      <c r="BA518" s="32"/>
      <c r="BB518" s="32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</row>
    <row r="519" spans="1:100" x14ac:dyDescent="0.3">
      <c r="A519" s="31"/>
      <c r="B519" s="31"/>
      <c r="C519" s="31"/>
      <c r="D519" s="31"/>
      <c r="E519" s="31"/>
      <c r="F519" s="31"/>
      <c r="AQ519" s="31"/>
      <c r="AR519" s="31"/>
      <c r="AS519" s="31"/>
      <c r="AT519" s="31"/>
      <c r="AU519" s="31"/>
      <c r="AV519" s="31"/>
      <c r="AW519" s="32"/>
      <c r="AX519" s="32"/>
      <c r="AY519" s="32"/>
      <c r="AZ519" s="32"/>
      <c r="BA519" s="32"/>
      <c r="BB519" s="32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</row>
    <row r="520" spans="1:100" x14ac:dyDescent="0.3">
      <c r="A520" s="31"/>
      <c r="B520" s="31"/>
      <c r="C520" s="31"/>
      <c r="D520" s="31"/>
      <c r="E520" s="31"/>
      <c r="F520" s="31"/>
      <c r="AQ520" s="31"/>
      <c r="AR520" s="31"/>
      <c r="AS520" s="31"/>
      <c r="AT520" s="31"/>
      <c r="AU520" s="31"/>
      <c r="AV520" s="31"/>
      <c r="AW520" s="32"/>
      <c r="AX520" s="32"/>
      <c r="AY520" s="32"/>
      <c r="AZ520" s="32"/>
      <c r="BA520" s="32"/>
      <c r="BB520" s="32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</row>
    <row r="521" spans="1:100" x14ac:dyDescent="0.3">
      <c r="A521" s="31"/>
      <c r="B521" s="31"/>
      <c r="C521" s="31"/>
      <c r="D521" s="31"/>
      <c r="E521" s="31"/>
      <c r="F521" s="31"/>
      <c r="AQ521" s="31"/>
      <c r="AR521" s="31"/>
      <c r="AS521" s="31"/>
      <c r="AT521" s="31"/>
      <c r="AU521" s="31"/>
      <c r="AV521" s="31"/>
      <c r="AW521" s="32"/>
      <c r="AX521" s="32"/>
      <c r="AY521" s="32"/>
      <c r="AZ521" s="32"/>
      <c r="BA521" s="32"/>
      <c r="BB521" s="32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</row>
    <row r="522" spans="1:100" x14ac:dyDescent="0.3">
      <c r="A522" s="31"/>
      <c r="B522" s="31"/>
      <c r="C522" s="31"/>
      <c r="D522" s="31"/>
      <c r="E522" s="31"/>
      <c r="F522" s="31"/>
      <c r="AQ522" s="31"/>
      <c r="AR522" s="31"/>
      <c r="AS522" s="31"/>
      <c r="AT522" s="31"/>
      <c r="AU522" s="31"/>
      <c r="AV522" s="31"/>
      <c r="AW522" s="32"/>
      <c r="AX522" s="32"/>
      <c r="AY522" s="32"/>
      <c r="AZ522" s="32"/>
      <c r="BA522" s="32"/>
      <c r="BB522" s="32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</row>
    <row r="523" spans="1:100" x14ac:dyDescent="0.3">
      <c r="A523" s="31"/>
      <c r="B523" s="31"/>
      <c r="C523" s="31"/>
      <c r="D523" s="31"/>
      <c r="E523" s="31"/>
      <c r="F523" s="31"/>
      <c r="AQ523" s="31"/>
      <c r="AR523" s="31"/>
      <c r="AS523" s="31"/>
      <c r="AT523" s="31"/>
      <c r="AU523" s="31"/>
      <c r="AV523" s="31"/>
      <c r="AW523" s="32"/>
      <c r="AX523" s="32"/>
      <c r="AY523" s="32"/>
      <c r="AZ523" s="32"/>
      <c r="BA523" s="32"/>
      <c r="BB523" s="32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</row>
    <row r="524" spans="1:100" x14ac:dyDescent="0.3">
      <c r="A524" s="31"/>
      <c r="B524" s="31"/>
      <c r="C524" s="31"/>
      <c r="D524" s="31"/>
      <c r="E524" s="31"/>
      <c r="F524" s="31"/>
      <c r="AQ524" s="31"/>
      <c r="AR524" s="31"/>
      <c r="AS524" s="31"/>
      <c r="AT524" s="31"/>
      <c r="AU524" s="31"/>
      <c r="AV524" s="31"/>
      <c r="AW524" s="32"/>
      <c r="AX524" s="32"/>
      <c r="AY524" s="32"/>
      <c r="AZ524" s="32"/>
      <c r="BA524" s="32"/>
      <c r="BB524" s="32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</row>
    <row r="525" spans="1:100" x14ac:dyDescent="0.3">
      <c r="A525" s="31"/>
      <c r="B525" s="31"/>
      <c r="C525" s="31"/>
      <c r="D525" s="31"/>
      <c r="E525" s="31"/>
      <c r="F525" s="31"/>
      <c r="AQ525" s="31"/>
      <c r="AR525" s="31"/>
      <c r="AS525" s="31"/>
      <c r="AT525" s="31"/>
      <c r="AU525" s="31"/>
      <c r="AV525" s="31"/>
      <c r="AW525" s="32"/>
      <c r="AX525" s="32"/>
      <c r="AY525" s="32"/>
      <c r="AZ525" s="32"/>
      <c r="BA525" s="32"/>
      <c r="BB525" s="32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</row>
    <row r="526" spans="1:100" x14ac:dyDescent="0.3">
      <c r="A526" s="31"/>
      <c r="B526" s="31"/>
      <c r="C526" s="31"/>
      <c r="D526" s="31"/>
      <c r="E526" s="31"/>
      <c r="F526" s="31"/>
      <c r="AQ526" s="31"/>
      <c r="AR526" s="31"/>
      <c r="AS526" s="31"/>
      <c r="AT526" s="31"/>
      <c r="AU526" s="31"/>
      <c r="AV526" s="31"/>
      <c r="AW526" s="32"/>
      <c r="AX526" s="32"/>
      <c r="AY526" s="32"/>
      <c r="AZ526" s="32"/>
      <c r="BA526" s="32"/>
      <c r="BB526" s="32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</row>
    <row r="527" spans="1:100" x14ac:dyDescent="0.3">
      <c r="A527" s="31"/>
      <c r="B527" s="31"/>
      <c r="C527" s="31"/>
      <c r="D527" s="31"/>
      <c r="E527" s="31"/>
      <c r="F527" s="31"/>
      <c r="AQ527" s="31"/>
      <c r="AR527" s="31"/>
      <c r="AS527" s="31"/>
      <c r="AT527" s="31"/>
      <c r="AU527" s="31"/>
      <c r="AV527" s="31"/>
      <c r="AW527" s="32"/>
      <c r="AX527" s="32"/>
      <c r="AY527" s="32"/>
      <c r="AZ527" s="32"/>
      <c r="BA527" s="32"/>
      <c r="BB527" s="32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</row>
    <row r="528" spans="1:100" x14ac:dyDescent="0.3">
      <c r="A528" s="31"/>
      <c r="B528" s="31"/>
      <c r="C528" s="31"/>
      <c r="D528" s="31"/>
      <c r="E528" s="31"/>
      <c r="F528" s="31"/>
      <c r="AQ528" s="31"/>
      <c r="AR528" s="31"/>
      <c r="AS528" s="31"/>
      <c r="AT528" s="31"/>
      <c r="AU528" s="31"/>
      <c r="AV528" s="31"/>
      <c r="AW528" s="32"/>
      <c r="AX528" s="32"/>
      <c r="AY528" s="32"/>
      <c r="AZ528" s="32"/>
      <c r="BA528" s="32"/>
      <c r="BB528" s="32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</row>
    <row r="529" spans="1:100" x14ac:dyDescent="0.3">
      <c r="A529" s="31"/>
      <c r="B529" s="31"/>
      <c r="C529" s="31"/>
      <c r="D529" s="31"/>
      <c r="E529" s="31"/>
      <c r="F529" s="31"/>
      <c r="AQ529" s="31"/>
      <c r="AR529" s="31"/>
      <c r="AS529" s="31"/>
      <c r="AT529" s="31"/>
      <c r="AU529" s="31"/>
      <c r="AV529" s="31"/>
      <c r="AW529" s="32"/>
      <c r="AX529" s="32"/>
      <c r="AY529" s="32"/>
      <c r="AZ529" s="32"/>
      <c r="BA529" s="32"/>
      <c r="BB529" s="32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</row>
    <row r="530" spans="1:100" x14ac:dyDescent="0.3">
      <c r="A530" s="31"/>
      <c r="B530" s="31"/>
      <c r="C530" s="31"/>
      <c r="D530" s="31"/>
      <c r="E530" s="31"/>
      <c r="F530" s="31"/>
      <c r="AQ530" s="31"/>
      <c r="AR530" s="31"/>
      <c r="AS530" s="31"/>
      <c r="AT530" s="31"/>
      <c r="AU530" s="31"/>
      <c r="AV530" s="31"/>
      <c r="AW530" s="32"/>
      <c r="AX530" s="32"/>
      <c r="AY530" s="32"/>
      <c r="AZ530" s="32"/>
      <c r="BA530" s="32"/>
      <c r="BB530" s="32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</row>
    <row r="531" spans="1:100" x14ac:dyDescent="0.3">
      <c r="A531" s="31"/>
      <c r="B531" s="31"/>
      <c r="C531" s="31"/>
      <c r="D531" s="31"/>
      <c r="E531" s="31"/>
      <c r="F531" s="31"/>
      <c r="AQ531" s="31"/>
      <c r="AR531" s="31"/>
      <c r="AS531" s="31"/>
      <c r="AT531" s="31"/>
      <c r="AU531" s="31"/>
      <c r="AV531" s="31"/>
      <c r="AW531" s="32"/>
      <c r="AX531" s="32"/>
      <c r="AY531" s="32"/>
      <c r="AZ531" s="32"/>
      <c r="BA531" s="32"/>
      <c r="BB531" s="32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</row>
    <row r="532" spans="1:100" x14ac:dyDescent="0.3">
      <c r="A532" s="31"/>
      <c r="B532" s="31"/>
      <c r="C532" s="31"/>
      <c r="D532" s="31"/>
      <c r="E532" s="31"/>
      <c r="F532" s="31"/>
      <c r="AQ532" s="31"/>
      <c r="AR532" s="31"/>
      <c r="AS532" s="31"/>
      <c r="AT532" s="31"/>
      <c r="AU532" s="31"/>
      <c r="AV532" s="31"/>
      <c r="AW532" s="32"/>
      <c r="AX532" s="32"/>
      <c r="AY532" s="32"/>
      <c r="AZ532" s="32"/>
      <c r="BA532" s="32"/>
      <c r="BB532" s="32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</row>
    <row r="533" spans="1:100" x14ac:dyDescent="0.3">
      <c r="A533" s="31"/>
      <c r="B533" s="31"/>
      <c r="C533" s="31"/>
      <c r="D533" s="31"/>
      <c r="E533" s="31"/>
      <c r="F533" s="31"/>
      <c r="AQ533" s="31"/>
      <c r="AR533" s="31"/>
      <c r="AS533" s="31"/>
      <c r="AT533" s="31"/>
      <c r="AU533" s="31"/>
      <c r="AV533" s="31"/>
      <c r="AW533" s="32"/>
      <c r="AX533" s="32"/>
      <c r="AY533" s="32"/>
      <c r="AZ533" s="32"/>
      <c r="BA533" s="32"/>
      <c r="BB533" s="32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</row>
    <row r="534" spans="1:100" x14ac:dyDescent="0.3">
      <c r="A534" s="31"/>
      <c r="B534" s="31"/>
      <c r="C534" s="31"/>
      <c r="D534" s="31"/>
      <c r="E534" s="31"/>
      <c r="F534" s="31"/>
      <c r="AQ534" s="31"/>
      <c r="AR534" s="31"/>
      <c r="AS534" s="31"/>
      <c r="AT534" s="31"/>
      <c r="AU534" s="31"/>
      <c r="AV534" s="31"/>
      <c r="AW534" s="32"/>
      <c r="AX534" s="32"/>
      <c r="AY534" s="32"/>
      <c r="AZ534" s="32"/>
      <c r="BA534" s="32"/>
      <c r="BB534" s="32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</row>
    <row r="535" spans="1:100" x14ac:dyDescent="0.3">
      <c r="A535" s="31"/>
      <c r="B535" s="31"/>
      <c r="C535" s="31"/>
      <c r="D535" s="31"/>
      <c r="E535" s="31"/>
      <c r="F535" s="31"/>
      <c r="AQ535" s="31"/>
      <c r="AR535" s="31"/>
      <c r="AS535" s="31"/>
      <c r="AT535" s="31"/>
      <c r="AU535" s="31"/>
      <c r="AV535" s="31"/>
      <c r="AW535" s="32"/>
      <c r="AX535" s="32"/>
      <c r="AY535" s="32"/>
      <c r="AZ535" s="32"/>
      <c r="BA535" s="32"/>
      <c r="BB535" s="32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</row>
    <row r="536" spans="1:100" x14ac:dyDescent="0.3">
      <c r="A536" s="31"/>
      <c r="B536" s="31"/>
      <c r="C536" s="31"/>
      <c r="D536" s="31"/>
      <c r="E536" s="31"/>
      <c r="F536" s="31"/>
      <c r="AQ536" s="31"/>
      <c r="AR536" s="31"/>
      <c r="AS536" s="31"/>
      <c r="AT536" s="31"/>
      <c r="AU536" s="31"/>
      <c r="AV536" s="31"/>
      <c r="AW536" s="32"/>
      <c r="AX536" s="32"/>
      <c r="AY536" s="32"/>
      <c r="AZ536" s="32"/>
      <c r="BA536" s="32"/>
      <c r="BB536" s="32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</row>
    <row r="537" spans="1:100" x14ac:dyDescent="0.3">
      <c r="A537" s="31"/>
      <c r="B537" s="31"/>
      <c r="C537" s="31"/>
      <c r="D537" s="31"/>
      <c r="E537" s="31"/>
      <c r="F537" s="31"/>
      <c r="AQ537" s="31"/>
      <c r="AR537" s="31"/>
      <c r="AS537" s="31"/>
      <c r="AT537" s="31"/>
      <c r="AU537" s="31"/>
      <c r="AV537" s="31"/>
      <c r="AW537" s="32"/>
      <c r="AX537" s="32"/>
      <c r="AY537" s="32"/>
      <c r="AZ537" s="32"/>
      <c r="BA537" s="32"/>
      <c r="BB537" s="32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</row>
    <row r="538" spans="1:100" x14ac:dyDescent="0.3">
      <c r="A538" s="31"/>
      <c r="B538" s="31"/>
      <c r="C538" s="31"/>
      <c r="D538" s="31"/>
      <c r="E538" s="31"/>
      <c r="F538" s="31"/>
      <c r="AQ538" s="31"/>
      <c r="AR538" s="31"/>
      <c r="AS538" s="31"/>
      <c r="AT538" s="31"/>
      <c r="AU538" s="31"/>
      <c r="AV538" s="31"/>
      <c r="AW538" s="32"/>
      <c r="AX538" s="32"/>
      <c r="AY538" s="32"/>
      <c r="AZ538" s="32"/>
      <c r="BA538" s="32"/>
      <c r="BB538" s="32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</row>
    <row r="539" spans="1:100" x14ac:dyDescent="0.3">
      <c r="A539" s="31"/>
      <c r="B539" s="31"/>
      <c r="C539" s="31"/>
      <c r="D539" s="31"/>
      <c r="E539" s="31"/>
      <c r="F539" s="31"/>
      <c r="AQ539" s="31"/>
      <c r="AR539" s="31"/>
      <c r="AS539" s="31"/>
      <c r="AT539" s="31"/>
      <c r="AU539" s="31"/>
      <c r="AV539" s="31"/>
      <c r="AW539" s="32"/>
      <c r="AX539" s="32"/>
      <c r="AY539" s="32"/>
      <c r="AZ539" s="32"/>
      <c r="BA539" s="32"/>
      <c r="BB539" s="32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</row>
    <row r="540" spans="1:100" x14ac:dyDescent="0.3">
      <c r="A540" s="31"/>
      <c r="B540" s="31"/>
      <c r="C540" s="31"/>
      <c r="D540" s="31"/>
      <c r="E540" s="31"/>
      <c r="F540" s="31"/>
      <c r="AQ540" s="31"/>
      <c r="AR540" s="31"/>
      <c r="AS540" s="31"/>
      <c r="AT540" s="31"/>
      <c r="AU540" s="31"/>
      <c r="AV540" s="31"/>
      <c r="AW540" s="32"/>
      <c r="AX540" s="32"/>
      <c r="AY540" s="32"/>
      <c r="AZ540" s="32"/>
      <c r="BA540" s="32"/>
      <c r="BB540" s="32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</row>
    <row r="541" spans="1:100" x14ac:dyDescent="0.3">
      <c r="A541" s="31"/>
      <c r="B541" s="31"/>
      <c r="C541" s="31"/>
      <c r="D541" s="31"/>
      <c r="E541" s="31"/>
      <c r="F541" s="31"/>
      <c r="AQ541" s="31"/>
      <c r="AR541" s="31"/>
      <c r="AS541" s="31"/>
      <c r="AT541" s="31"/>
      <c r="AU541" s="31"/>
      <c r="AV541" s="31"/>
      <c r="AW541" s="32"/>
      <c r="AX541" s="32"/>
      <c r="AY541" s="32"/>
      <c r="AZ541" s="32"/>
      <c r="BA541" s="32"/>
      <c r="BB541" s="32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</row>
    <row r="542" spans="1:100" x14ac:dyDescent="0.3">
      <c r="A542" s="31"/>
      <c r="B542" s="31"/>
      <c r="C542" s="31"/>
      <c r="D542" s="31"/>
      <c r="E542" s="31"/>
      <c r="F542" s="31"/>
      <c r="AQ542" s="31"/>
      <c r="AR542" s="31"/>
      <c r="AS542" s="31"/>
      <c r="AT542" s="31"/>
      <c r="AU542" s="31"/>
      <c r="AV542" s="31"/>
      <c r="AW542" s="32"/>
      <c r="AX542" s="32"/>
      <c r="AY542" s="32"/>
      <c r="AZ542" s="32"/>
      <c r="BA542" s="32"/>
      <c r="BB542" s="32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</row>
    <row r="543" spans="1:100" x14ac:dyDescent="0.3">
      <c r="A543" s="31"/>
      <c r="B543" s="31"/>
      <c r="C543" s="31"/>
      <c r="D543" s="31"/>
      <c r="E543" s="31"/>
      <c r="F543" s="31"/>
      <c r="AQ543" s="31"/>
      <c r="AR543" s="31"/>
      <c r="AS543" s="31"/>
      <c r="AT543" s="31"/>
      <c r="AU543" s="31"/>
      <c r="AV543" s="31"/>
      <c r="AW543" s="32"/>
      <c r="AX543" s="32"/>
      <c r="AY543" s="32"/>
      <c r="AZ543" s="32"/>
      <c r="BA543" s="32"/>
      <c r="BB543" s="32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</row>
    <row r="544" spans="1:100" x14ac:dyDescent="0.3">
      <c r="A544" s="31"/>
      <c r="B544" s="31"/>
      <c r="C544" s="31"/>
      <c r="D544" s="31"/>
      <c r="E544" s="31"/>
      <c r="F544" s="31"/>
      <c r="AQ544" s="31"/>
      <c r="AR544" s="31"/>
      <c r="AS544" s="31"/>
      <c r="AT544" s="31"/>
      <c r="AU544" s="31"/>
      <c r="AV544" s="31"/>
      <c r="AW544" s="32"/>
      <c r="AX544" s="32"/>
      <c r="AY544" s="32"/>
      <c r="AZ544" s="32"/>
      <c r="BA544" s="32"/>
      <c r="BB544" s="32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</row>
    <row r="545" spans="1:100" x14ac:dyDescent="0.3">
      <c r="A545" s="31"/>
      <c r="B545" s="31"/>
      <c r="C545" s="31"/>
      <c r="D545" s="31"/>
      <c r="E545" s="31"/>
      <c r="F545" s="31"/>
      <c r="AQ545" s="31"/>
      <c r="AR545" s="31"/>
      <c r="AS545" s="31"/>
      <c r="AT545" s="31"/>
      <c r="AU545" s="31"/>
      <c r="AV545" s="31"/>
      <c r="AW545" s="32"/>
      <c r="AX545" s="32"/>
      <c r="AY545" s="32"/>
      <c r="AZ545" s="32"/>
      <c r="BA545" s="32"/>
      <c r="BB545" s="32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</row>
    <row r="546" spans="1:100" x14ac:dyDescent="0.3">
      <c r="A546" s="31"/>
      <c r="B546" s="31"/>
      <c r="C546" s="31"/>
      <c r="D546" s="31"/>
      <c r="E546" s="31"/>
      <c r="F546" s="31"/>
      <c r="AQ546" s="31"/>
      <c r="AR546" s="31"/>
      <c r="AS546" s="31"/>
      <c r="AT546" s="31"/>
      <c r="AU546" s="31"/>
      <c r="AV546" s="31"/>
      <c r="AW546" s="32"/>
      <c r="AX546" s="32"/>
      <c r="AY546" s="32"/>
      <c r="AZ546" s="32"/>
      <c r="BA546" s="32"/>
      <c r="BB546" s="32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</row>
    <row r="547" spans="1:100" x14ac:dyDescent="0.3">
      <c r="A547" s="31"/>
      <c r="B547" s="31"/>
      <c r="C547" s="31"/>
      <c r="D547" s="31"/>
      <c r="E547" s="31"/>
      <c r="F547" s="31"/>
      <c r="AQ547" s="31"/>
      <c r="AR547" s="31"/>
      <c r="AS547" s="31"/>
      <c r="AT547" s="31"/>
      <c r="AU547" s="31"/>
      <c r="AV547" s="31"/>
      <c r="AW547" s="32"/>
      <c r="AX547" s="32"/>
      <c r="AY547" s="32"/>
      <c r="AZ547" s="32"/>
      <c r="BA547" s="32"/>
      <c r="BB547" s="32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</row>
    <row r="548" spans="1:100" x14ac:dyDescent="0.3">
      <c r="A548" s="31"/>
      <c r="B548" s="31"/>
      <c r="C548" s="31"/>
      <c r="D548" s="31"/>
      <c r="E548" s="31"/>
      <c r="F548" s="31"/>
      <c r="AQ548" s="31"/>
      <c r="AR548" s="31"/>
      <c r="AS548" s="31"/>
      <c r="AT548" s="31"/>
      <c r="AU548" s="31"/>
      <c r="AV548" s="31"/>
      <c r="AW548" s="32"/>
      <c r="AX548" s="32"/>
      <c r="AY548" s="32"/>
      <c r="AZ548" s="32"/>
      <c r="BA548" s="32"/>
      <c r="BB548" s="32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</row>
    <row r="549" spans="1:100" x14ac:dyDescent="0.3">
      <c r="A549" s="31"/>
      <c r="B549" s="31"/>
      <c r="C549" s="31"/>
      <c r="D549" s="31"/>
      <c r="E549" s="31"/>
      <c r="F549" s="31"/>
      <c r="AQ549" s="31"/>
      <c r="AR549" s="31"/>
      <c r="AS549" s="31"/>
      <c r="AT549" s="31"/>
      <c r="AU549" s="31"/>
      <c r="AV549" s="31"/>
      <c r="AW549" s="32"/>
      <c r="AX549" s="32"/>
      <c r="AY549" s="32"/>
      <c r="AZ549" s="32"/>
      <c r="BA549" s="32"/>
      <c r="BB549" s="32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</row>
    <row r="550" spans="1:100" x14ac:dyDescent="0.3">
      <c r="A550" s="31"/>
      <c r="B550" s="31"/>
      <c r="C550" s="31"/>
      <c r="D550" s="31"/>
      <c r="E550" s="31"/>
      <c r="F550" s="31"/>
      <c r="AQ550" s="31"/>
      <c r="AR550" s="31"/>
      <c r="AS550" s="31"/>
      <c r="AT550" s="31"/>
      <c r="AU550" s="31"/>
      <c r="AV550" s="31"/>
      <c r="AW550" s="32"/>
      <c r="AX550" s="32"/>
      <c r="AY550" s="32"/>
      <c r="AZ550" s="32"/>
      <c r="BA550" s="32"/>
      <c r="BB550" s="32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</row>
    <row r="551" spans="1:100" x14ac:dyDescent="0.3">
      <c r="A551" s="31"/>
      <c r="B551" s="31"/>
      <c r="C551" s="31"/>
      <c r="D551" s="31"/>
      <c r="E551" s="31"/>
      <c r="F551" s="31"/>
      <c r="AQ551" s="31"/>
      <c r="AR551" s="31"/>
      <c r="AS551" s="31"/>
      <c r="AT551" s="31"/>
      <c r="AU551" s="31"/>
      <c r="AV551" s="31"/>
      <c r="AW551" s="32"/>
      <c r="AX551" s="32"/>
      <c r="AY551" s="32"/>
      <c r="AZ551" s="32"/>
      <c r="BA551" s="32"/>
      <c r="BB551" s="32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</row>
    <row r="552" spans="1:100" x14ac:dyDescent="0.3">
      <c r="A552" s="31"/>
      <c r="B552" s="31"/>
      <c r="C552" s="31"/>
      <c r="D552" s="31"/>
      <c r="E552" s="31"/>
      <c r="F552" s="31"/>
      <c r="AQ552" s="31"/>
      <c r="AR552" s="31"/>
      <c r="AS552" s="31"/>
      <c r="AT552" s="31"/>
      <c r="AU552" s="31"/>
      <c r="AV552" s="31"/>
      <c r="AW552" s="32"/>
      <c r="AX552" s="32"/>
      <c r="AY552" s="32"/>
      <c r="AZ552" s="32"/>
      <c r="BA552" s="32"/>
      <c r="BB552" s="32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</row>
    <row r="553" spans="1:100" x14ac:dyDescent="0.3">
      <c r="A553" s="31"/>
      <c r="B553" s="31"/>
      <c r="C553" s="31"/>
      <c r="D553" s="31"/>
      <c r="E553" s="31"/>
      <c r="F553" s="31"/>
      <c r="AQ553" s="31"/>
      <c r="AR553" s="31"/>
      <c r="AS553" s="31"/>
      <c r="AT553" s="31"/>
      <c r="AU553" s="31"/>
      <c r="AV553" s="31"/>
      <c r="AW553" s="32"/>
      <c r="AX553" s="32"/>
      <c r="AY553" s="32"/>
      <c r="AZ553" s="32"/>
      <c r="BA553" s="32"/>
      <c r="BB553" s="32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</row>
    <row r="554" spans="1:100" x14ac:dyDescent="0.3">
      <c r="A554" s="31"/>
      <c r="B554" s="31"/>
      <c r="C554" s="31"/>
      <c r="D554" s="31"/>
      <c r="E554" s="31"/>
      <c r="F554" s="31"/>
      <c r="AQ554" s="31"/>
      <c r="AR554" s="31"/>
      <c r="AS554" s="31"/>
      <c r="AT554" s="31"/>
      <c r="AU554" s="31"/>
      <c r="AV554" s="31"/>
      <c r="AW554" s="32"/>
      <c r="AX554" s="32"/>
      <c r="AY554" s="32"/>
      <c r="AZ554" s="32"/>
      <c r="BA554" s="32"/>
      <c r="BB554" s="32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</row>
    <row r="555" spans="1:100" x14ac:dyDescent="0.3">
      <c r="A555" s="31"/>
      <c r="B555" s="31"/>
      <c r="C555" s="31"/>
      <c r="D555" s="31"/>
      <c r="E555" s="31"/>
      <c r="F555" s="31"/>
      <c r="AQ555" s="31"/>
      <c r="AR555" s="31"/>
      <c r="AS555" s="31"/>
      <c r="AT555" s="31"/>
      <c r="AU555" s="31"/>
      <c r="AV555" s="31"/>
      <c r="AW555" s="32"/>
      <c r="AX555" s="32"/>
      <c r="AY555" s="32"/>
      <c r="AZ555" s="32"/>
      <c r="BA555" s="32"/>
      <c r="BB555" s="32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</row>
    <row r="556" spans="1:100" x14ac:dyDescent="0.3">
      <c r="A556" s="31"/>
      <c r="B556" s="31"/>
      <c r="C556" s="31"/>
      <c r="D556" s="31"/>
      <c r="E556" s="31"/>
      <c r="F556" s="31"/>
      <c r="AQ556" s="31"/>
      <c r="AR556" s="31"/>
      <c r="AS556" s="31"/>
      <c r="AT556" s="31"/>
      <c r="AU556" s="31"/>
      <c r="AV556" s="31"/>
      <c r="AW556" s="32"/>
      <c r="AX556" s="32"/>
      <c r="AY556" s="32"/>
      <c r="AZ556" s="32"/>
      <c r="BA556" s="32"/>
      <c r="BB556" s="32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</row>
    <row r="557" spans="1:100" x14ac:dyDescent="0.3">
      <c r="A557" s="31"/>
      <c r="B557" s="31"/>
      <c r="C557" s="31"/>
      <c r="D557" s="31"/>
      <c r="E557" s="31"/>
      <c r="F557" s="31"/>
      <c r="AQ557" s="31"/>
      <c r="AR557" s="31"/>
      <c r="AS557" s="31"/>
      <c r="AT557" s="31"/>
      <c r="AU557" s="31"/>
      <c r="AV557" s="31"/>
      <c r="AW557" s="32"/>
      <c r="AX557" s="32"/>
      <c r="AY557" s="32"/>
      <c r="AZ557" s="32"/>
      <c r="BA557" s="32"/>
      <c r="BB557" s="32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</row>
    <row r="558" spans="1:100" x14ac:dyDescent="0.3">
      <c r="A558" s="31"/>
      <c r="B558" s="31"/>
      <c r="C558" s="31"/>
      <c r="D558" s="31"/>
      <c r="E558" s="31"/>
      <c r="F558" s="31"/>
      <c r="AQ558" s="31"/>
      <c r="AR558" s="31"/>
      <c r="AS558" s="31"/>
      <c r="AT558" s="31"/>
      <c r="AU558" s="31"/>
      <c r="AV558" s="31"/>
      <c r="AW558" s="32"/>
      <c r="AX558" s="32"/>
      <c r="AY558" s="32"/>
      <c r="AZ558" s="32"/>
      <c r="BA558" s="32"/>
      <c r="BB558" s="32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</row>
    <row r="559" spans="1:100" x14ac:dyDescent="0.3">
      <c r="A559" s="31"/>
      <c r="B559" s="31"/>
      <c r="C559" s="31"/>
      <c r="D559" s="31"/>
      <c r="E559" s="31"/>
      <c r="F559" s="31"/>
      <c r="AQ559" s="31"/>
      <c r="AR559" s="31"/>
      <c r="AS559" s="31"/>
      <c r="AT559" s="31"/>
      <c r="AU559" s="31"/>
      <c r="AV559" s="31"/>
      <c r="AW559" s="32"/>
      <c r="AX559" s="32"/>
      <c r="AY559" s="32"/>
      <c r="AZ559" s="32"/>
      <c r="BA559" s="32"/>
      <c r="BB559" s="32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</row>
    <row r="560" spans="1:100" x14ac:dyDescent="0.3">
      <c r="A560" s="31"/>
      <c r="B560" s="31"/>
      <c r="C560" s="31"/>
      <c r="D560" s="31"/>
      <c r="E560" s="31"/>
      <c r="F560" s="31"/>
      <c r="AQ560" s="31"/>
      <c r="AR560" s="31"/>
      <c r="AS560" s="31"/>
      <c r="AT560" s="31"/>
      <c r="AU560" s="31"/>
      <c r="AV560" s="31"/>
      <c r="AW560" s="32"/>
      <c r="AX560" s="32"/>
      <c r="AY560" s="32"/>
      <c r="AZ560" s="32"/>
      <c r="BA560" s="32"/>
      <c r="BB560" s="32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</row>
    <row r="561" spans="1:100" x14ac:dyDescent="0.3">
      <c r="A561" s="31"/>
      <c r="B561" s="31"/>
      <c r="C561" s="31"/>
      <c r="D561" s="31"/>
      <c r="E561" s="31"/>
      <c r="F561" s="31"/>
      <c r="AQ561" s="31"/>
      <c r="AR561" s="31"/>
      <c r="AS561" s="31"/>
      <c r="AT561" s="31"/>
      <c r="AU561" s="31"/>
      <c r="AV561" s="31"/>
      <c r="AW561" s="32"/>
      <c r="AX561" s="32"/>
      <c r="AY561" s="32"/>
      <c r="AZ561" s="32"/>
      <c r="BA561" s="32"/>
      <c r="BB561" s="32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</row>
    <row r="562" spans="1:100" x14ac:dyDescent="0.3">
      <c r="A562" s="31"/>
      <c r="B562" s="31"/>
      <c r="C562" s="31"/>
      <c r="D562" s="31"/>
      <c r="E562" s="31"/>
      <c r="F562" s="31"/>
      <c r="AQ562" s="31"/>
      <c r="AR562" s="31"/>
      <c r="AS562" s="31"/>
      <c r="AT562" s="31"/>
      <c r="AU562" s="31"/>
      <c r="AV562" s="31"/>
      <c r="AW562" s="32"/>
      <c r="AX562" s="32"/>
      <c r="AY562" s="32"/>
      <c r="AZ562" s="32"/>
      <c r="BA562" s="32"/>
      <c r="BB562" s="32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</row>
    <row r="563" spans="1:100" x14ac:dyDescent="0.3">
      <c r="A563" s="31"/>
      <c r="B563" s="31"/>
      <c r="C563" s="31"/>
      <c r="D563" s="31"/>
      <c r="E563" s="31"/>
      <c r="F563" s="31"/>
      <c r="AQ563" s="31"/>
      <c r="AR563" s="31"/>
      <c r="AS563" s="31"/>
      <c r="AT563" s="31"/>
      <c r="AU563" s="31"/>
      <c r="AV563" s="31"/>
      <c r="AW563" s="32"/>
      <c r="AX563" s="32"/>
      <c r="AY563" s="32"/>
      <c r="AZ563" s="32"/>
      <c r="BA563" s="32"/>
      <c r="BB563" s="32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</row>
    <row r="564" spans="1:100" x14ac:dyDescent="0.3">
      <c r="A564" s="31"/>
      <c r="B564" s="31"/>
      <c r="C564" s="31"/>
      <c r="D564" s="31"/>
      <c r="E564" s="31"/>
      <c r="F564" s="31"/>
      <c r="AQ564" s="31"/>
      <c r="AR564" s="31"/>
      <c r="AS564" s="31"/>
      <c r="AT564" s="31"/>
      <c r="AU564" s="31"/>
      <c r="AV564" s="31"/>
      <c r="AW564" s="32"/>
      <c r="AX564" s="32"/>
      <c r="AY564" s="32"/>
      <c r="AZ564" s="32"/>
      <c r="BA564" s="32"/>
      <c r="BB564" s="32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</row>
    <row r="565" spans="1:100" x14ac:dyDescent="0.3">
      <c r="A565" s="31"/>
      <c r="B565" s="31"/>
      <c r="C565" s="31"/>
      <c r="D565" s="31"/>
      <c r="E565" s="31"/>
      <c r="F565" s="31"/>
      <c r="AQ565" s="31"/>
      <c r="AR565" s="31"/>
      <c r="AS565" s="31"/>
      <c r="AT565" s="31"/>
      <c r="AU565" s="31"/>
      <c r="AV565" s="31"/>
      <c r="AW565" s="32"/>
      <c r="AX565" s="32"/>
      <c r="AY565" s="32"/>
      <c r="AZ565" s="32"/>
      <c r="BA565" s="32"/>
      <c r="BB565" s="32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</row>
    <row r="566" spans="1:100" x14ac:dyDescent="0.3">
      <c r="A566" s="31"/>
      <c r="B566" s="31"/>
      <c r="C566" s="31"/>
      <c r="D566" s="31"/>
      <c r="E566" s="31"/>
      <c r="F566" s="31"/>
      <c r="AQ566" s="31"/>
      <c r="AR566" s="31"/>
      <c r="AS566" s="31"/>
      <c r="AT566" s="31"/>
      <c r="AU566" s="31"/>
      <c r="AV566" s="31"/>
      <c r="AW566" s="32"/>
      <c r="AX566" s="32"/>
      <c r="AY566" s="32"/>
      <c r="AZ566" s="32"/>
      <c r="BA566" s="32"/>
      <c r="BB566" s="32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</row>
    <row r="567" spans="1:100" x14ac:dyDescent="0.3">
      <c r="A567" s="31"/>
      <c r="B567" s="31"/>
      <c r="C567" s="31"/>
      <c r="D567" s="31"/>
      <c r="E567" s="31"/>
      <c r="F567" s="31"/>
      <c r="AQ567" s="31"/>
      <c r="AR567" s="31"/>
      <c r="AS567" s="31"/>
      <c r="AT567" s="31"/>
      <c r="AU567" s="31"/>
      <c r="AV567" s="31"/>
      <c r="AW567" s="32"/>
      <c r="AX567" s="32"/>
      <c r="AY567" s="32"/>
      <c r="AZ567" s="32"/>
      <c r="BA567" s="32"/>
      <c r="BB567" s="32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</row>
    <row r="568" spans="1:100" x14ac:dyDescent="0.3">
      <c r="A568" s="31"/>
      <c r="B568" s="31"/>
      <c r="C568" s="31"/>
      <c r="D568" s="31"/>
      <c r="E568" s="31"/>
      <c r="F568" s="31"/>
      <c r="AQ568" s="31"/>
      <c r="AR568" s="31"/>
      <c r="AS568" s="31"/>
      <c r="AT568" s="31"/>
      <c r="AU568" s="31"/>
      <c r="AV568" s="31"/>
      <c r="AW568" s="32"/>
      <c r="AX568" s="32"/>
      <c r="AY568" s="32"/>
      <c r="AZ568" s="32"/>
      <c r="BA568" s="32"/>
      <c r="BB568" s="32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</row>
    <row r="569" spans="1:100" x14ac:dyDescent="0.3">
      <c r="A569" s="31"/>
      <c r="B569" s="31"/>
      <c r="C569" s="31"/>
      <c r="D569" s="31"/>
      <c r="E569" s="31"/>
      <c r="F569" s="31"/>
      <c r="AQ569" s="31"/>
      <c r="AR569" s="31"/>
      <c r="AS569" s="31"/>
      <c r="AT569" s="31"/>
      <c r="AU569" s="31"/>
      <c r="AV569" s="31"/>
      <c r="AW569" s="32"/>
      <c r="AX569" s="32"/>
      <c r="AY569" s="32"/>
      <c r="AZ569" s="32"/>
      <c r="BA569" s="32"/>
      <c r="BB569" s="32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</row>
    <row r="570" spans="1:100" x14ac:dyDescent="0.3">
      <c r="A570" s="31"/>
      <c r="B570" s="31"/>
      <c r="C570" s="31"/>
      <c r="D570" s="31"/>
      <c r="E570" s="31"/>
      <c r="F570" s="31"/>
      <c r="AQ570" s="31"/>
      <c r="AR570" s="31"/>
      <c r="AS570" s="31"/>
      <c r="AT570" s="31"/>
      <c r="AU570" s="31"/>
      <c r="AV570" s="31"/>
      <c r="AW570" s="32"/>
      <c r="AX570" s="32"/>
      <c r="AY570" s="32"/>
      <c r="AZ570" s="32"/>
      <c r="BA570" s="32"/>
      <c r="BB570" s="32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</row>
    <row r="571" spans="1:100" x14ac:dyDescent="0.3">
      <c r="A571" s="31"/>
      <c r="B571" s="31"/>
      <c r="C571" s="31"/>
      <c r="D571" s="31"/>
      <c r="E571" s="31"/>
      <c r="F571" s="31"/>
      <c r="AQ571" s="31"/>
      <c r="AR571" s="31"/>
      <c r="AS571" s="31"/>
      <c r="AT571" s="31"/>
      <c r="AU571" s="31"/>
      <c r="AV571" s="31"/>
      <c r="AW571" s="32"/>
      <c r="AX571" s="32"/>
      <c r="AY571" s="32"/>
      <c r="AZ571" s="32"/>
      <c r="BA571" s="32"/>
      <c r="BB571" s="32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</row>
    <row r="572" spans="1:100" x14ac:dyDescent="0.3">
      <c r="A572" s="31"/>
      <c r="B572" s="31"/>
      <c r="C572" s="31"/>
      <c r="D572" s="31"/>
      <c r="E572" s="31"/>
      <c r="F572" s="31"/>
      <c r="AQ572" s="31"/>
      <c r="AR572" s="31"/>
      <c r="AS572" s="31"/>
      <c r="AT572" s="31"/>
      <c r="AU572" s="31"/>
      <c r="AV572" s="31"/>
      <c r="AW572" s="32"/>
      <c r="AX572" s="32"/>
      <c r="AY572" s="32"/>
      <c r="AZ572" s="32"/>
      <c r="BA572" s="32"/>
      <c r="BB572" s="32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</row>
    <row r="573" spans="1:100" x14ac:dyDescent="0.3">
      <c r="A573" s="31"/>
      <c r="B573" s="31"/>
      <c r="C573" s="31"/>
      <c r="D573" s="31"/>
      <c r="E573" s="31"/>
      <c r="F573" s="31"/>
      <c r="AQ573" s="31"/>
      <c r="AR573" s="31"/>
      <c r="AS573" s="31"/>
      <c r="AT573" s="31"/>
      <c r="AU573" s="31"/>
      <c r="AV573" s="31"/>
      <c r="AW573" s="32"/>
      <c r="AX573" s="32"/>
      <c r="AY573" s="32"/>
      <c r="AZ573" s="32"/>
      <c r="BA573" s="32"/>
      <c r="BB573" s="32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</row>
    <row r="574" spans="1:100" x14ac:dyDescent="0.3">
      <c r="A574" s="31"/>
      <c r="B574" s="31"/>
      <c r="C574" s="31"/>
      <c r="D574" s="31"/>
      <c r="E574" s="31"/>
      <c r="F574" s="31"/>
      <c r="AQ574" s="31"/>
      <c r="AR574" s="31"/>
      <c r="AS574" s="31"/>
      <c r="AT574" s="31"/>
      <c r="AU574" s="31"/>
      <c r="AV574" s="31"/>
      <c r="AW574" s="32"/>
      <c r="AX574" s="32"/>
      <c r="AY574" s="32"/>
      <c r="AZ574" s="32"/>
      <c r="BA574" s="32"/>
      <c r="BB574" s="32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</row>
    <row r="575" spans="1:100" x14ac:dyDescent="0.3">
      <c r="A575" s="31"/>
      <c r="B575" s="31"/>
      <c r="C575" s="31"/>
      <c r="D575" s="31"/>
      <c r="E575" s="31"/>
      <c r="F575" s="31"/>
      <c r="AQ575" s="31"/>
      <c r="AR575" s="31"/>
      <c r="AS575" s="31"/>
      <c r="AT575" s="31"/>
      <c r="AU575" s="31"/>
      <c r="AV575" s="31"/>
      <c r="AW575" s="32"/>
      <c r="AX575" s="32"/>
      <c r="AY575" s="32"/>
      <c r="AZ575" s="32"/>
      <c r="BA575" s="32"/>
      <c r="BB575" s="32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</row>
    <row r="576" spans="1:100" x14ac:dyDescent="0.3">
      <c r="A576" s="31"/>
      <c r="B576" s="31"/>
      <c r="C576" s="31"/>
      <c r="D576" s="31"/>
      <c r="E576" s="31"/>
      <c r="F576" s="31"/>
      <c r="AQ576" s="31"/>
      <c r="AR576" s="31"/>
      <c r="AS576" s="31"/>
      <c r="AT576" s="31"/>
      <c r="AU576" s="31"/>
      <c r="AV576" s="31"/>
      <c r="AW576" s="32"/>
      <c r="AX576" s="32"/>
      <c r="AY576" s="32"/>
      <c r="AZ576" s="32"/>
      <c r="BA576" s="32"/>
      <c r="BB576" s="32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</row>
    <row r="577" spans="1:100" x14ac:dyDescent="0.3">
      <c r="A577" s="31"/>
      <c r="B577" s="31"/>
      <c r="C577" s="31"/>
      <c r="D577" s="31"/>
      <c r="E577" s="31"/>
      <c r="F577" s="31"/>
      <c r="AQ577" s="31"/>
      <c r="AR577" s="31"/>
      <c r="AS577" s="31"/>
      <c r="AT577" s="31"/>
      <c r="AU577" s="31"/>
      <c r="AV577" s="31"/>
      <c r="AW577" s="32"/>
      <c r="AX577" s="32"/>
      <c r="AY577" s="32"/>
      <c r="AZ577" s="32"/>
      <c r="BA577" s="32"/>
      <c r="BB577" s="32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</row>
    <row r="578" spans="1:100" x14ac:dyDescent="0.3">
      <c r="A578" s="31"/>
      <c r="B578" s="31"/>
      <c r="C578" s="31"/>
      <c r="D578" s="31"/>
      <c r="E578" s="31"/>
      <c r="F578" s="31"/>
      <c r="AQ578" s="31"/>
      <c r="AR578" s="31"/>
      <c r="AS578" s="31"/>
      <c r="AT578" s="31"/>
      <c r="AU578" s="31"/>
      <c r="AV578" s="31"/>
      <c r="AW578" s="32"/>
      <c r="AX578" s="32"/>
      <c r="AY578" s="32"/>
      <c r="AZ578" s="32"/>
      <c r="BA578" s="32"/>
      <c r="BB578" s="32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</row>
    <row r="579" spans="1:100" x14ac:dyDescent="0.3">
      <c r="A579" s="31"/>
      <c r="B579" s="31"/>
      <c r="C579" s="31"/>
      <c r="D579" s="31"/>
      <c r="E579" s="31"/>
      <c r="F579" s="31"/>
      <c r="AQ579" s="31"/>
      <c r="AR579" s="31"/>
      <c r="AS579" s="31"/>
      <c r="AT579" s="31"/>
      <c r="AU579" s="31"/>
      <c r="AV579" s="31"/>
      <c r="AW579" s="32"/>
      <c r="AX579" s="32"/>
      <c r="AY579" s="32"/>
      <c r="AZ579" s="32"/>
      <c r="BA579" s="32"/>
      <c r="BB579" s="32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</row>
    <row r="580" spans="1:100" x14ac:dyDescent="0.3">
      <c r="A580" s="31"/>
      <c r="B580" s="31"/>
      <c r="C580" s="31"/>
      <c r="D580" s="31"/>
      <c r="E580" s="31"/>
      <c r="F580" s="31"/>
      <c r="AQ580" s="31"/>
      <c r="AR580" s="31"/>
      <c r="AS580" s="31"/>
      <c r="AT580" s="31"/>
      <c r="AU580" s="31"/>
      <c r="AV580" s="31"/>
      <c r="AW580" s="32"/>
      <c r="AX580" s="32"/>
      <c r="AY580" s="32"/>
      <c r="AZ580" s="32"/>
      <c r="BA580" s="32"/>
      <c r="BB580" s="32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</row>
    <row r="581" spans="1:100" x14ac:dyDescent="0.3">
      <c r="A581" s="31"/>
      <c r="B581" s="31"/>
      <c r="C581" s="31"/>
      <c r="D581" s="31"/>
      <c r="E581" s="31"/>
      <c r="F581" s="31"/>
      <c r="AQ581" s="31"/>
      <c r="AR581" s="31"/>
      <c r="AS581" s="31"/>
      <c r="AT581" s="31"/>
      <c r="AU581" s="31"/>
      <c r="AV581" s="31"/>
      <c r="AW581" s="32"/>
      <c r="AX581" s="32"/>
      <c r="AY581" s="32"/>
      <c r="AZ581" s="32"/>
      <c r="BA581" s="32"/>
      <c r="BB581" s="32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</row>
    <row r="582" spans="1:100" x14ac:dyDescent="0.3">
      <c r="A582" s="31"/>
      <c r="B582" s="31"/>
      <c r="C582" s="31"/>
      <c r="D582" s="31"/>
      <c r="E582" s="31"/>
      <c r="F582" s="31"/>
      <c r="AQ582" s="31"/>
      <c r="AR582" s="31"/>
      <c r="AS582" s="31"/>
      <c r="AT582" s="31"/>
      <c r="AU582" s="31"/>
      <c r="AV582" s="31"/>
      <c r="AW582" s="32"/>
      <c r="AX582" s="32"/>
      <c r="AY582" s="32"/>
      <c r="AZ582" s="32"/>
      <c r="BA582" s="32"/>
      <c r="BB582" s="32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</row>
    <row r="583" spans="1:100" x14ac:dyDescent="0.3">
      <c r="A583" s="31"/>
      <c r="B583" s="31"/>
      <c r="C583" s="31"/>
      <c r="D583" s="31"/>
      <c r="E583" s="31"/>
      <c r="F583" s="31"/>
      <c r="AQ583" s="31"/>
      <c r="AR583" s="31"/>
      <c r="AS583" s="31"/>
      <c r="AT583" s="31"/>
      <c r="AU583" s="31"/>
      <c r="AV583" s="31"/>
      <c r="AW583" s="32"/>
      <c r="AX583" s="32"/>
      <c r="AY583" s="32"/>
      <c r="AZ583" s="32"/>
      <c r="BA583" s="32"/>
      <c r="BB583" s="32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</row>
    <row r="584" spans="1:100" x14ac:dyDescent="0.3">
      <c r="A584" s="31"/>
      <c r="B584" s="31"/>
      <c r="C584" s="31"/>
      <c r="D584" s="31"/>
      <c r="E584" s="31"/>
      <c r="F584" s="31"/>
      <c r="AQ584" s="31"/>
      <c r="AR584" s="31"/>
      <c r="AS584" s="31"/>
      <c r="AT584" s="31"/>
      <c r="AU584" s="31"/>
      <c r="AV584" s="31"/>
      <c r="AW584" s="32"/>
      <c r="AX584" s="32"/>
      <c r="AY584" s="32"/>
      <c r="AZ584" s="32"/>
      <c r="BA584" s="32"/>
      <c r="BB584" s="32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</row>
    <row r="585" spans="1:100" x14ac:dyDescent="0.3">
      <c r="A585" s="31"/>
      <c r="B585" s="31"/>
      <c r="C585" s="31"/>
      <c r="D585" s="31"/>
      <c r="E585" s="31"/>
      <c r="F585" s="31"/>
      <c r="AQ585" s="31"/>
      <c r="AR585" s="31"/>
      <c r="AS585" s="31"/>
      <c r="AT585" s="31"/>
      <c r="AU585" s="31"/>
      <c r="AV585" s="31"/>
      <c r="AW585" s="32"/>
      <c r="AX585" s="32"/>
      <c r="AY585" s="32"/>
      <c r="AZ585" s="32"/>
      <c r="BA585" s="32"/>
      <c r="BB585" s="32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</row>
    <row r="586" spans="1:100" x14ac:dyDescent="0.3">
      <c r="A586" s="31"/>
      <c r="B586" s="31"/>
      <c r="C586" s="31"/>
      <c r="D586" s="31"/>
      <c r="E586" s="31"/>
      <c r="F586" s="31"/>
      <c r="AQ586" s="31"/>
      <c r="AR586" s="31"/>
      <c r="AS586" s="31"/>
      <c r="AT586" s="31"/>
      <c r="AU586" s="31"/>
      <c r="AV586" s="31"/>
      <c r="AW586" s="32"/>
      <c r="AX586" s="32"/>
      <c r="AY586" s="32"/>
      <c r="AZ586" s="32"/>
      <c r="BA586" s="32"/>
      <c r="BB586" s="32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</row>
    <row r="587" spans="1:100" x14ac:dyDescent="0.3">
      <c r="A587" s="31"/>
      <c r="B587" s="31"/>
      <c r="C587" s="31"/>
      <c r="D587" s="31"/>
      <c r="E587" s="31"/>
      <c r="F587" s="31"/>
      <c r="AQ587" s="31"/>
      <c r="AR587" s="31"/>
      <c r="AS587" s="31"/>
      <c r="AT587" s="31"/>
      <c r="AU587" s="31"/>
      <c r="AV587" s="31"/>
      <c r="AW587" s="32"/>
      <c r="AX587" s="32"/>
      <c r="AY587" s="32"/>
      <c r="AZ587" s="32"/>
      <c r="BA587" s="32"/>
      <c r="BB587" s="32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</row>
    <row r="588" spans="1:100" x14ac:dyDescent="0.3">
      <c r="A588" s="31"/>
      <c r="B588" s="31"/>
      <c r="C588" s="31"/>
      <c r="D588" s="31"/>
      <c r="E588" s="31"/>
      <c r="F588" s="31"/>
      <c r="AQ588" s="31"/>
      <c r="AR588" s="31"/>
      <c r="AS588" s="31"/>
      <c r="AT588" s="31"/>
      <c r="AU588" s="31"/>
      <c r="AV588" s="31"/>
      <c r="AW588" s="32"/>
      <c r="AX588" s="32"/>
      <c r="AY588" s="32"/>
      <c r="AZ588" s="32"/>
      <c r="BA588" s="32"/>
      <c r="BB588" s="32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</row>
    <row r="589" spans="1:100" x14ac:dyDescent="0.3">
      <c r="A589" s="31"/>
      <c r="B589" s="31"/>
      <c r="C589" s="31"/>
      <c r="D589" s="31"/>
      <c r="E589" s="31"/>
      <c r="F589" s="31"/>
      <c r="AQ589" s="31"/>
      <c r="AR589" s="31"/>
      <c r="AS589" s="31"/>
      <c r="AT589" s="31"/>
      <c r="AU589" s="31"/>
      <c r="AV589" s="31"/>
      <c r="AW589" s="32"/>
      <c r="AX589" s="32"/>
      <c r="AY589" s="32"/>
      <c r="AZ589" s="32"/>
      <c r="BA589" s="32"/>
      <c r="BB589" s="32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</row>
    <row r="590" spans="1:100" x14ac:dyDescent="0.3">
      <c r="A590" s="31"/>
      <c r="B590" s="31"/>
      <c r="C590" s="31"/>
      <c r="D590" s="31"/>
      <c r="E590" s="31"/>
      <c r="F590" s="31"/>
      <c r="AQ590" s="31"/>
      <c r="AR590" s="31"/>
      <c r="AS590" s="31"/>
      <c r="AT590" s="31"/>
      <c r="AU590" s="31"/>
      <c r="AV590" s="31"/>
      <c r="AW590" s="32"/>
      <c r="AX590" s="32"/>
      <c r="AY590" s="32"/>
      <c r="AZ590" s="32"/>
      <c r="BA590" s="32"/>
      <c r="BB590" s="32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</row>
    <row r="591" spans="1:100" x14ac:dyDescent="0.3">
      <c r="A591" s="31"/>
      <c r="B591" s="31"/>
      <c r="C591" s="31"/>
      <c r="D591" s="31"/>
      <c r="E591" s="31"/>
      <c r="F591" s="31"/>
      <c r="AQ591" s="31"/>
      <c r="AR591" s="31"/>
      <c r="AS591" s="31"/>
      <c r="AT591" s="31"/>
      <c r="AU591" s="31"/>
      <c r="AV591" s="31"/>
      <c r="AW591" s="32"/>
      <c r="AX591" s="32"/>
      <c r="AY591" s="32"/>
      <c r="AZ591" s="32"/>
      <c r="BA591" s="32"/>
      <c r="BB591" s="32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</row>
    <row r="592" spans="1:100" x14ac:dyDescent="0.3">
      <c r="A592" s="31"/>
      <c r="B592" s="31"/>
      <c r="C592" s="31"/>
      <c r="D592" s="31"/>
      <c r="E592" s="31"/>
      <c r="F592" s="31"/>
      <c r="AQ592" s="31"/>
      <c r="AR592" s="31"/>
      <c r="AS592" s="31"/>
      <c r="AT592" s="31"/>
      <c r="AU592" s="31"/>
      <c r="AV592" s="31"/>
      <c r="AW592" s="32"/>
      <c r="AX592" s="32"/>
      <c r="AY592" s="32"/>
      <c r="AZ592" s="32"/>
      <c r="BA592" s="32"/>
      <c r="BB592" s="32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</row>
    <row r="593" spans="1:100" x14ac:dyDescent="0.3">
      <c r="A593" s="31"/>
      <c r="B593" s="31"/>
      <c r="C593" s="31"/>
      <c r="D593" s="31"/>
      <c r="E593" s="31"/>
      <c r="F593" s="31"/>
      <c r="AQ593" s="31"/>
      <c r="AR593" s="31"/>
      <c r="AS593" s="31"/>
      <c r="AT593" s="31"/>
      <c r="AU593" s="31"/>
      <c r="AV593" s="31"/>
      <c r="AW593" s="32"/>
      <c r="AX593" s="32"/>
      <c r="AY593" s="32"/>
      <c r="AZ593" s="32"/>
      <c r="BA593" s="32"/>
      <c r="BB593" s="32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</row>
    <row r="594" spans="1:100" x14ac:dyDescent="0.3">
      <c r="A594" s="31"/>
      <c r="B594" s="31"/>
      <c r="C594" s="31"/>
      <c r="D594" s="31"/>
      <c r="E594" s="31"/>
      <c r="F594" s="31"/>
      <c r="AQ594" s="31"/>
      <c r="AR594" s="31"/>
      <c r="AS594" s="31"/>
      <c r="AT594" s="31"/>
      <c r="AU594" s="31"/>
      <c r="AV594" s="31"/>
      <c r="AW594" s="32"/>
      <c r="AX594" s="32"/>
      <c r="AY594" s="32"/>
      <c r="AZ594" s="32"/>
      <c r="BA594" s="32"/>
      <c r="BB594" s="32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</row>
    <row r="595" spans="1:100" x14ac:dyDescent="0.3">
      <c r="A595" s="31"/>
      <c r="B595" s="31"/>
      <c r="C595" s="31"/>
      <c r="D595" s="31"/>
      <c r="E595" s="31"/>
      <c r="F595" s="31"/>
      <c r="AQ595" s="31"/>
      <c r="AR595" s="31"/>
      <c r="AS595" s="31"/>
      <c r="AT595" s="31"/>
      <c r="AU595" s="31"/>
      <c r="AV595" s="31"/>
      <c r="AW595" s="32"/>
      <c r="AX595" s="32"/>
      <c r="AY595" s="32"/>
      <c r="AZ595" s="32"/>
      <c r="BA595" s="32"/>
      <c r="BB595" s="32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</row>
    <row r="596" spans="1:100" x14ac:dyDescent="0.3">
      <c r="A596" s="31"/>
      <c r="B596" s="31"/>
      <c r="C596" s="31"/>
      <c r="D596" s="31"/>
      <c r="E596" s="31"/>
      <c r="F596" s="31"/>
      <c r="AQ596" s="31"/>
      <c r="AR596" s="31"/>
      <c r="AS596" s="31"/>
      <c r="AT596" s="31"/>
      <c r="AU596" s="31"/>
      <c r="AV596" s="31"/>
      <c r="AW596" s="32"/>
      <c r="AX596" s="32"/>
      <c r="AY596" s="32"/>
      <c r="AZ596" s="32"/>
      <c r="BA596" s="32"/>
      <c r="BB596" s="32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</row>
    <row r="597" spans="1:100" x14ac:dyDescent="0.3">
      <c r="A597" s="31"/>
      <c r="B597" s="31"/>
      <c r="C597" s="31"/>
      <c r="D597" s="31"/>
      <c r="E597" s="31"/>
      <c r="F597" s="31"/>
      <c r="AQ597" s="31"/>
      <c r="AR597" s="31"/>
      <c r="AS597" s="31"/>
      <c r="AT597" s="31"/>
      <c r="AU597" s="31"/>
      <c r="AV597" s="31"/>
      <c r="AW597" s="32"/>
      <c r="AX597" s="32"/>
      <c r="AY597" s="32"/>
      <c r="AZ597" s="32"/>
      <c r="BA597" s="32"/>
      <c r="BB597" s="32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</row>
    <row r="598" spans="1:100" x14ac:dyDescent="0.3">
      <c r="A598" s="31"/>
      <c r="B598" s="31"/>
      <c r="C598" s="31"/>
      <c r="D598" s="31"/>
      <c r="E598" s="31"/>
      <c r="F598" s="31"/>
      <c r="AQ598" s="31"/>
      <c r="AR598" s="31"/>
      <c r="AS598" s="31"/>
      <c r="AT598" s="31"/>
      <c r="AU598" s="31"/>
      <c r="AV598" s="31"/>
      <c r="AW598" s="32"/>
      <c r="AX598" s="32"/>
      <c r="AY598" s="32"/>
      <c r="AZ598" s="32"/>
      <c r="BA598" s="32"/>
      <c r="BB598" s="32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</row>
    <row r="599" spans="1:100" x14ac:dyDescent="0.3">
      <c r="A599" s="31"/>
      <c r="B599" s="31"/>
      <c r="C599" s="31"/>
      <c r="D599" s="31"/>
      <c r="E599" s="31"/>
      <c r="F599" s="31"/>
      <c r="AQ599" s="31"/>
      <c r="AR599" s="31"/>
      <c r="AS599" s="31"/>
      <c r="AT599" s="31"/>
      <c r="AU599" s="31"/>
      <c r="AV599" s="31"/>
      <c r="AW599" s="32"/>
      <c r="AX599" s="32"/>
      <c r="AY599" s="32"/>
      <c r="AZ599" s="32"/>
      <c r="BA599" s="32"/>
      <c r="BB599" s="32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</row>
    <row r="600" spans="1:100" x14ac:dyDescent="0.3">
      <c r="A600" s="31"/>
      <c r="B600" s="31"/>
      <c r="C600" s="31"/>
      <c r="D600" s="31"/>
      <c r="E600" s="31"/>
      <c r="F600" s="31"/>
      <c r="AQ600" s="31"/>
      <c r="AR600" s="31"/>
      <c r="AS600" s="31"/>
      <c r="AT600" s="31"/>
      <c r="AU600" s="31"/>
      <c r="AV600" s="31"/>
      <c r="AW600" s="32"/>
      <c r="AX600" s="32"/>
      <c r="AY600" s="32"/>
      <c r="AZ600" s="32"/>
      <c r="BA600" s="32"/>
      <c r="BB600" s="32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</row>
    <row r="601" spans="1:100" x14ac:dyDescent="0.3">
      <c r="A601" s="31"/>
      <c r="B601" s="31"/>
      <c r="C601" s="31"/>
      <c r="D601" s="31"/>
      <c r="E601" s="31"/>
      <c r="F601" s="31"/>
      <c r="AQ601" s="31"/>
      <c r="AR601" s="31"/>
      <c r="AS601" s="31"/>
      <c r="AT601" s="31"/>
      <c r="AU601" s="31"/>
      <c r="AV601" s="31"/>
      <c r="AW601" s="32"/>
      <c r="AX601" s="32"/>
      <c r="AY601" s="32"/>
      <c r="AZ601" s="32"/>
      <c r="BA601" s="32"/>
      <c r="BB601" s="32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</row>
    <row r="602" spans="1:100" x14ac:dyDescent="0.3">
      <c r="A602" s="31"/>
      <c r="B602" s="31"/>
      <c r="C602" s="31"/>
      <c r="D602" s="31"/>
      <c r="E602" s="31"/>
      <c r="F602" s="31"/>
      <c r="AQ602" s="31"/>
      <c r="AR602" s="31"/>
      <c r="AS602" s="31"/>
      <c r="AT602" s="31"/>
      <c r="AU602" s="31"/>
      <c r="AV602" s="31"/>
      <c r="AW602" s="32"/>
      <c r="AX602" s="32"/>
      <c r="AY602" s="32"/>
      <c r="AZ602" s="32"/>
      <c r="BA602" s="32"/>
      <c r="BB602" s="32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</row>
    <row r="603" spans="1:100" x14ac:dyDescent="0.3">
      <c r="A603" s="31"/>
      <c r="B603" s="31"/>
      <c r="C603" s="31"/>
      <c r="D603" s="31"/>
      <c r="E603" s="31"/>
      <c r="F603" s="31"/>
      <c r="AQ603" s="31"/>
      <c r="AR603" s="31"/>
      <c r="AS603" s="31"/>
      <c r="AT603" s="31"/>
      <c r="AU603" s="31"/>
      <c r="AV603" s="31"/>
      <c r="AW603" s="32"/>
      <c r="AX603" s="32"/>
      <c r="AY603" s="32"/>
      <c r="AZ603" s="32"/>
      <c r="BA603" s="32"/>
      <c r="BB603" s="32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</row>
    <row r="604" spans="1:100" x14ac:dyDescent="0.3">
      <c r="A604" s="31"/>
      <c r="B604" s="31"/>
      <c r="C604" s="31"/>
      <c r="D604" s="31"/>
      <c r="E604" s="31"/>
      <c r="F604" s="31"/>
      <c r="AQ604" s="31"/>
      <c r="AR604" s="31"/>
      <c r="AS604" s="31"/>
      <c r="AT604" s="31"/>
      <c r="AU604" s="31"/>
      <c r="AV604" s="31"/>
      <c r="AW604" s="32"/>
      <c r="AX604" s="32"/>
      <c r="AY604" s="32"/>
      <c r="AZ604" s="32"/>
      <c r="BA604" s="32"/>
      <c r="BB604" s="32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</row>
    <row r="605" spans="1:100" x14ac:dyDescent="0.3">
      <c r="A605" s="31"/>
      <c r="B605" s="31"/>
      <c r="C605" s="31"/>
      <c r="D605" s="31"/>
      <c r="E605" s="31"/>
      <c r="F605" s="31"/>
      <c r="AQ605" s="31"/>
      <c r="AR605" s="31"/>
      <c r="AS605" s="31"/>
      <c r="AT605" s="31"/>
      <c r="AU605" s="31"/>
      <c r="AV605" s="31"/>
      <c r="AW605" s="32"/>
      <c r="AX605" s="32"/>
      <c r="AY605" s="32"/>
      <c r="AZ605" s="32"/>
      <c r="BA605" s="32"/>
      <c r="BB605" s="32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</row>
    <row r="606" spans="1:100" x14ac:dyDescent="0.3">
      <c r="A606" s="31"/>
      <c r="B606" s="31"/>
      <c r="C606" s="31"/>
      <c r="D606" s="31"/>
      <c r="E606" s="31"/>
      <c r="F606" s="31"/>
      <c r="AQ606" s="31"/>
      <c r="AR606" s="31"/>
      <c r="AS606" s="31"/>
      <c r="AT606" s="31"/>
      <c r="AU606" s="31"/>
      <c r="AV606" s="31"/>
      <c r="AW606" s="32"/>
      <c r="AX606" s="32"/>
      <c r="AY606" s="32"/>
      <c r="AZ606" s="32"/>
      <c r="BA606" s="32"/>
      <c r="BB606" s="32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</row>
    <row r="607" spans="1:100" x14ac:dyDescent="0.3">
      <c r="A607" s="31"/>
      <c r="B607" s="31"/>
      <c r="C607" s="31"/>
      <c r="D607" s="31"/>
      <c r="E607" s="31"/>
      <c r="F607" s="31"/>
      <c r="AQ607" s="31"/>
      <c r="AR607" s="31"/>
      <c r="AS607" s="31"/>
      <c r="AT607" s="31"/>
      <c r="AU607" s="31"/>
      <c r="AV607" s="31"/>
      <c r="AW607" s="32"/>
      <c r="AX607" s="32"/>
      <c r="AY607" s="32"/>
      <c r="AZ607" s="32"/>
      <c r="BA607" s="32"/>
      <c r="BB607" s="32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</row>
    <row r="608" spans="1:100" x14ac:dyDescent="0.3">
      <c r="A608" s="31"/>
      <c r="B608" s="31"/>
      <c r="C608" s="31"/>
      <c r="D608" s="31"/>
      <c r="E608" s="31"/>
      <c r="F608" s="31"/>
      <c r="AQ608" s="31"/>
      <c r="AR608" s="31"/>
      <c r="AS608" s="31"/>
      <c r="AT608" s="31"/>
      <c r="AU608" s="31"/>
      <c r="AV608" s="31"/>
      <c r="AW608" s="32"/>
      <c r="AX608" s="32"/>
      <c r="AY608" s="32"/>
      <c r="AZ608" s="32"/>
      <c r="BA608" s="32"/>
      <c r="BB608" s="32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</row>
    <row r="609" spans="1:100" x14ac:dyDescent="0.3">
      <c r="A609" s="31"/>
      <c r="B609" s="31"/>
      <c r="C609" s="31"/>
      <c r="D609" s="31"/>
      <c r="E609" s="31"/>
      <c r="F609" s="31"/>
      <c r="AQ609" s="31"/>
      <c r="AR609" s="31"/>
      <c r="AS609" s="31"/>
      <c r="AT609" s="31"/>
      <c r="AU609" s="31"/>
      <c r="AV609" s="31"/>
      <c r="AW609" s="32"/>
      <c r="AX609" s="32"/>
      <c r="AY609" s="32"/>
      <c r="AZ609" s="32"/>
      <c r="BA609" s="32"/>
      <c r="BB609" s="32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</row>
    <row r="610" spans="1:100" x14ac:dyDescent="0.3">
      <c r="A610" s="31"/>
      <c r="B610" s="31"/>
      <c r="C610" s="31"/>
      <c r="D610" s="31"/>
      <c r="E610" s="31"/>
      <c r="F610" s="31"/>
      <c r="AQ610" s="31"/>
      <c r="AR610" s="31"/>
      <c r="AS610" s="31"/>
      <c r="AT610" s="31"/>
      <c r="AU610" s="31"/>
      <c r="AV610" s="31"/>
      <c r="AW610" s="32"/>
      <c r="AX610" s="32"/>
      <c r="AY610" s="32"/>
      <c r="AZ610" s="32"/>
      <c r="BA610" s="32"/>
      <c r="BB610" s="32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</row>
    <row r="611" spans="1:100" x14ac:dyDescent="0.3">
      <c r="A611" s="31"/>
      <c r="B611" s="31"/>
      <c r="C611" s="31"/>
      <c r="D611" s="31"/>
      <c r="E611" s="31"/>
      <c r="F611" s="31"/>
      <c r="AQ611" s="31"/>
      <c r="AR611" s="31"/>
      <c r="AS611" s="31"/>
      <c r="AT611" s="31"/>
      <c r="AU611" s="31"/>
      <c r="AV611" s="31"/>
      <c r="AW611" s="32"/>
      <c r="AX611" s="32"/>
      <c r="AY611" s="32"/>
      <c r="AZ611" s="32"/>
      <c r="BA611" s="32"/>
      <c r="BB611" s="32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</row>
    <row r="612" spans="1:100" x14ac:dyDescent="0.3">
      <c r="A612" s="31"/>
      <c r="B612" s="31"/>
      <c r="C612" s="31"/>
      <c r="D612" s="31"/>
      <c r="E612" s="31"/>
      <c r="F612" s="31"/>
      <c r="AQ612" s="31"/>
      <c r="AR612" s="31"/>
      <c r="AS612" s="31"/>
      <c r="AT612" s="31"/>
      <c r="AU612" s="31"/>
      <c r="AV612" s="31"/>
      <c r="AW612" s="32"/>
      <c r="AX612" s="32"/>
      <c r="AY612" s="32"/>
      <c r="AZ612" s="32"/>
      <c r="BA612" s="32"/>
      <c r="BB612" s="32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</row>
    <row r="613" spans="1:100" x14ac:dyDescent="0.3">
      <c r="A613" s="31"/>
      <c r="B613" s="31"/>
      <c r="C613" s="31"/>
      <c r="D613" s="31"/>
      <c r="E613" s="31"/>
      <c r="F613" s="31"/>
      <c r="AQ613" s="31"/>
      <c r="AR613" s="31"/>
      <c r="AS613" s="31"/>
      <c r="AT613" s="31"/>
      <c r="AU613" s="31"/>
      <c r="AV613" s="31"/>
      <c r="AW613" s="32"/>
      <c r="AX613" s="32"/>
      <c r="AY613" s="32"/>
      <c r="AZ613" s="32"/>
      <c r="BA613" s="32"/>
      <c r="BB613" s="32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</row>
    <row r="614" spans="1:100" x14ac:dyDescent="0.3">
      <c r="A614" s="31"/>
      <c r="B614" s="31"/>
      <c r="C614" s="31"/>
      <c r="D614" s="31"/>
      <c r="E614" s="31"/>
      <c r="F614" s="31"/>
      <c r="AQ614" s="31"/>
      <c r="AR614" s="31"/>
      <c r="AS614" s="31"/>
      <c r="AT614" s="31"/>
      <c r="AU614" s="31"/>
      <c r="AV614" s="31"/>
      <c r="AW614" s="32"/>
      <c r="AX614" s="32"/>
      <c r="AY614" s="32"/>
      <c r="AZ614" s="32"/>
      <c r="BA614" s="32"/>
      <c r="BB614" s="32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</row>
    <row r="615" spans="1:100" x14ac:dyDescent="0.3">
      <c r="A615" s="31"/>
      <c r="B615" s="31"/>
      <c r="C615" s="31"/>
      <c r="D615" s="31"/>
      <c r="E615" s="31"/>
      <c r="F615" s="31"/>
      <c r="AQ615" s="31"/>
      <c r="AR615" s="31"/>
      <c r="AS615" s="31"/>
      <c r="AT615" s="31"/>
      <c r="AU615" s="31"/>
      <c r="AV615" s="31"/>
      <c r="AW615" s="32"/>
      <c r="AX615" s="32"/>
      <c r="AY615" s="32"/>
      <c r="AZ615" s="32"/>
      <c r="BA615" s="32"/>
      <c r="BB615" s="32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</row>
    <row r="616" spans="1:100" x14ac:dyDescent="0.3">
      <c r="A616" s="31"/>
      <c r="B616" s="31"/>
      <c r="C616" s="31"/>
      <c r="D616" s="31"/>
      <c r="E616" s="31"/>
      <c r="F616" s="31"/>
      <c r="AQ616" s="31"/>
      <c r="AR616" s="31"/>
      <c r="AS616" s="31"/>
      <c r="AT616" s="31"/>
      <c r="AU616" s="31"/>
      <c r="AV616" s="31"/>
      <c r="AW616" s="32"/>
      <c r="AX616" s="32"/>
      <c r="AY616" s="32"/>
      <c r="AZ616" s="32"/>
      <c r="BA616" s="32"/>
      <c r="BB616" s="32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</row>
    <row r="617" spans="1:100" x14ac:dyDescent="0.3">
      <c r="A617" s="31"/>
      <c r="B617" s="31"/>
      <c r="C617" s="31"/>
      <c r="D617" s="31"/>
      <c r="E617" s="31"/>
      <c r="F617" s="31"/>
      <c r="AQ617" s="31"/>
      <c r="AR617" s="31"/>
      <c r="AS617" s="31"/>
      <c r="AT617" s="31"/>
      <c r="AU617" s="31"/>
      <c r="AV617" s="31"/>
      <c r="AW617" s="32"/>
      <c r="AX617" s="32"/>
      <c r="AY617" s="32"/>
      <c r="AZ617" s="32"/>
      <c r="BA617" s="32"/>
      <c r="BB617" s="32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</row>
    <row r="618" spans="1:100" x14ac:dyDescent="0.3">
      <c r="A618" s="31"/>
      <c r="B618" s="31"/>
      <c r="C618" s="31"/>
      <c r="D618" s="31"/>
      <c r="E618" s="31"/>
      <c r="F618" s="31"/>
      <c r="AQ618" s="31"/>
      <c r="AR618" s="31"/>
      <c r="AS618" s="31"/>
      <c r="AT618" s="31"/>
      <c r="AU618" s="31"/>
      <c r="AV618" s="31"/>
      <c r="AW618" s="32"/>
      <c r="AX618" s="32"/>
      <c r="AY618" s="32"/>
      <c r="AZ618" s="32"/>
      <c r="BA618" s="32"/>
      <c r="BB618" s="32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</row>
    <row r="619" spans="1:100" x14ac:dyDescent="0.3">
      <c r="A619" s="31"/>
      <c r="B619" s="31"/>
      <c r="C619" s="31"/>
      <c r="D619" s="31"/>
      <c r="E619" s="31"/>
      <c r="F619" s="31"/>
      <c r="AQ619" s="31"/>
      <c r="AR619" s="31"/>
      <c r="AS619" s="31"/>
      <c r="AT619" s="31"/>
      <c r="AU619" s="31"/>
      <c r="AV619" s="31"/>
      <c r="AW619" s="32"/>
      <c r="AX619" s="32"/>
      <c r="AY619" s="32"/>
      <c r="AZ619" s="32"/>
      <c r="BA619" s="32"/>
      <c r="BB619" s="32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</row>
    <row r="620" spans="1:100" x14ac:dyDescent="0.3">
      <c r="A620" s="31"/>
      <c r="B620" s="31"/>
      <c r="C620" s="31"/>
      <c r="D620" s="31"/>
      <c r="E620" s="31"/>
      <c r="F620" s="31"/>
      <c r="AQ620" s="31"/>
      <c r="AR620" s="31"/>
      <c r="AS620" s="31"/>
      <c r="AT620" s="31"/>
      <c r="AU620" s="31"/>
      <c r="AV620" s="31"/>
      <c r="AW620" s="32"/>
      <c r="AX620" s="32"/>
      <c r="AY620" s="32"/>
      <c r="AZ620" s="32"/>
      <c r="BA620" s="32"/>
      <c r="BB620" s="32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</row>
    <row r="621" spans="1:100" x14ac:dyDescent="0.3">
      <c r="A621" s="31"/>
      <c r="B621" s="31"/>
      <c r="C621" s="31"/>
      <c r="D621" s="31"/>
      <c r="E621" s="31"/>
      <c r="F621" s="31"/>
      <c r="AQ621" s="31"/>
      <c r="AR621" s="31"/>
      <c r="AS621" s="31"/>
      <c r="AT621" s="31"/>
      <c r="AU621" s="31"/>
      <c r="AV621" s="31"/>
      <c r="AW621" s="32"/>
      <c r="AX621" s="32"/>
      <c r="AY621" s="32"/>
      <c r="AZ621" s="32"/>
      <c r="BA621" s="32"/>
      <c r="BB621" s="32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</row>
    <row r="622" spans="1:100" x14ac:dyDescent="0.3">
      <c r="A622" s="31"/>
      <c r="B622" s="31"/>
      <c r="C622" s="31"/>
      <c r="D622" s="31"/>
      <c r="E622" s="31"/>
      <c r="F622" s="31"/>
      <c r="AQ622" s="31"/>
      <c r="AR622" s="31"/>
      <c r="AS622" s="31"/>
      <c r="AT622" s="31"/>
      <c r="AU622" s="31"/>
      <c r="AV622" s="31"/>
      <c r="AW622" s="32"/>
      <c r="AX622" s="32"/>
      <c r="AY622" s="32"/>
      <c r="AZ622" s="32"/>
      <c r="BA622" s="32"/>
      <c r="BB622" s="32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</row>
    <row r="623" spans="1:100" x14ac:dyDescent="0.3">
      <c r="A623" s="31"/>
      <c r="B623" s="31"/>
      <c r="C623" s="31"/>
      <c r="D623" s="31"/>
      <c r="E623" s="31"/>
      <c r="F623" s="31"/>
      <c r="AQ623" s="31"/>
      <c r="AR623" s="31"/>
      <c r="AS623" s="31"/>
      <c r="AT623" s="31"/>
      <c r="AU623" s="31"/>
      <c r="AV623" s="31"/>
      <c r="AW623" s="32"/>
      <c r="AX623" s="32"/>
      <c r="AY623" s="32"/>
      <c r="AZ623" s="32"/>
      <c r="BA623" s="32"/>
      <c r="BB623" s="32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</row>
    <row r="624" spans="1:100" x14ac:dyDescent="0.3">
      <c r="A624" s="31"/>
      <c r="B624" s="31"/>
      <c r="C624" s="31"/>
      <c r="D624" s="31"/>
      <c r="E624" s="31"/>
      <c r="F624" s="31"/>
      <c r="AQ624" s="31"/>
      <c r="AR624" s="31"/>
      <c r="AS624" s="31"/>
      <c r="AT624" s="31"/>
      <c r="AU624" s="31"/>
      <c r="AV624" s="31"/>
      <c r="AW624" s="32"/>
      <c r="AX624" s="32"/>
      <c r="AY624" s="32"/>
      <c r="AZ624" s="32"/>
      <c r="BA624" s="32"/>
      <c r="BB624" s="32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</row>
    <row r="625" spans="1:100" x14ac:dyDescent="0.3">
      <c r="A625" s="31"/>
      <c r="B625" s="31"/>
      <c r="C625" s="31"/>
      <c r="D625" s="31"/>
      <c r="E625" s="31"/>
      <c r="F625" s="31"/>
      <c r="AQ625" s="31"/>
      <c r="AR625" s="31"/>
      <c r="AS625" s="31"/>
      <c r="AT625" s="31"/>
      <c r="AU625" s="31"/>
      <c r="AV625" s="31"/>
      <c r="AW625" s="32"/>
      <c r="AX625" s="32"/>
      <c r="AY625" s="32"/>
      <c r="AZ625" s="32"/>
      <c r="BA625" s="32"/>
      <c r="BB625" s="32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</row>
    <row r="626" spans="1:100" x14ac:dyDescent="0.3">
      <c r="A626" s="31"/>
      <c r="B626" s="31"/>
      <c r="C626" s="31"/>
      <c r="D626" s="31"/>
      <c r="E626" s="31"/>
      <c r="F626" s="31"/>
      <c r="AQ626" s="31"/>
      <c r="AR626" s="31"/>
      <c r="AS626" s="31"/>
      <c r="AT626" s="31"/>
      <c r="AU626" s="31"/>
      <c r="AV626" s="31"/>
      <c r="AW626" s="32"/>
      <c r="AX626" s="32"/>
      <c r="AY626" s="32"/>
      <c r="AZ626" s="32"/>
      <c r="BA626" s="32"/>
      <c r="BB626" s="32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</row>
    <row r="627" spans="1:100" x14ac:dyDescent="0.3">
      <c r="A627" s="31"/>
      <c r="B627" s="31"/>
      <c r="C627" s="31"/>
      <c r="D627" s="31"/>
      <c r="E627" s="31"/>
      <c r="F627" s="31"/>
      <c r="AQ627" s="31"/>
      <c r="AR627" s="31"/>
      <c r="AS627" s="31"/>
      <c r="AT627" s="31"/>
      <c r="AU627" s="31"/>
      <c r="AV627" s="31"/>
      <c r="AW627" s="32"/>
      <c r="AX627" s="32"/>
      <c r="AY627" s="32"/>
      <c r="AZ627" s="32"/>
      <c r="BA627" s="32"/>
      <c r="BB627" s="32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</row>
    <row r="628" spans="1:100" x14ac:dyDescent="0.3">
      <c r="A628" s="31"/>
      <c r="B628" s="31"/>
      <c r="C628" s="31"/>
      <c r="D628" s="31"/>
      <c r="E628" s="31"/>
      <c r="F628" s="31"/>
      <c r="AQ628" s="31"/>
      <c r="AR628" s="31"/>
      <c r="AS628" s="31"/>
      <c r="AT628" s="31"/>
      <c r="AU628" s="31"/>
      <c r="AV628" s="31"/>
      <c r="AW628" s="32"/>
      <c r="AX628" s="32"/>
      <c r="AY628" s="32"/>
      <c r="AZ628" s="32"/>
      <c r="BA628" s="32"/>
      <c r="BB628" s="32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</row>
    <row r="629" spans="1:100" x14ac:dyDescent="0.3">
      <c r="A629" s="31"/>
      <c r="B629" s="31"/>
      <c r="C629" s="31"/>
      <c r="D629" s="31"/>
      <c r="E629" s="31"/>
      <c r="F629" s="31"/>
      <c r="AQ629" s="31"/>
      <c r="AR629" s="31"/>
      <c r="AS629" s="31"/>
      <c r="AT629" s="31"/>
      <c r="AU629" s="31"/>
      <c r="AV629" s="31"/>
      <c r="AW629" s="32"/>
      <c r="AX629" s="32"/>
      <c r="AY629" s="32"/>
      <c r="AZ629" s="32"/>
      <c r="BA629" s="32"/>
      <c r="BB629" s="32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</row>
    <row r="630" spans="1:100" x14ac:dyDescent="0.3">
      <c r="A630" s="31"/>
      <c r="B630" s="31"/>
      <c r="C630" s="31"/>
      <c r="D630" s="31"/>
      <c r="E630" s="31"/>
      <c r="F630" s="31"/>
      <c r="AQ630" s="31"/>
      <c r="AR630" s="31"/>
      <c r="AS630" s="31"/>
      <c r="AT630" s="31"/>
      <c r="AU630" s="31"/>
      <c r="AV630" s="31"/>
      <c r="AW630" s="32"/>
      <c r="AX630" s="32"/>
      <c r="AY630" s="32"/>
      <c r="AZ630" s="32"/>
      <c r="BA630" s="32"/>
      <c r="BB630" s="32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</row>
    <row r="631" spans="1:100" x14ac:dyDescent="0.3">
      <c r="A631" s="31"/>
      <c r="B631" s="31"/>
      <c r="C631" s="31"/>
      <c r="D631" s="31"/>
      <c r="E631" s="31"/>
      <c r="F631" s="31"/>
      <c r="AQ631" s="31"/>
      <c r="AR631" s="31"/>
      <c r="AS631" s="31"/>
      <c r="AT631" s="31"/>
      <c r="AU631" s="31"/>
      <c r="AV631" s="31"/>
      <c r="AW631" s="32"/>
      <c r="AX631" s="32"/>
      <c r="AY631" s="32"/>
      <c r="AZ631" s="32"/>
      <c r="BA631" s="32"/>
      <c r="BB631" s="32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</row>
    <row r="632" spans="1:100" x14ac:dyDescent="0.3">
      <c r="A632" s="31"/>
      <c r="B632" s="31"/>
      <c r="C632" s="31"/>
      <c r="D632" s="31"/>
      <c r="E632" s="31"/>
      <c r="F632" s="31"/>
      <c r="AQ632" s="31"/>
      <c r="AR632" s="31"/>
      <c r="AS632" s="31"/>
      <c r="AT632" s="31"/>
      <c r="AU632" s="31"/>
      <c r="AV632" s="31"/>
      <c r="AW632" s="32"/>
      <c r="AX632" s="32"/>
      <c r="AY632" s="32"/>
      <c r="AZ632" s="32"/>
      <c r="BA632" s="32"/>
      <c r="BB632" s="32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</row>
    <row r="633" spans="1:100" x14ac:dyDescent="0.3">
      <c r="A633" s="31"/>
      <c r="B633" s="31"/>
      <c r="C633" s="31"/>
      <c r="D633" s="31"/>
      <c r="E633" s="31"/>
      <c r="F633" s="31"/>
      <c r="AQ633" s="31"/>
      <c r="AR633" s="31"/>
      <c r="AS633" s="31"/>
      <c r="AT633" s="31"/>
      <c r="AU633" s="31"/>
      <c r="AV633" s="31"/>
      <c r="AW633" s="32"/>
      <c r="AX633" s="32"/>
      <c r="AY633" s="32"/>
      <c r="AZ633" s="32"/>
      <c r="BA633" s="32"/>
      <c r="BB633" s="32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</row>
    <row r="634" spans="1:100" x14ac:dyDescent="0.3">
      <c r="A634" s="31"/>
      <c r="B634" s="31"/>
      <c r="C634" s="31"/>
      <c r="D634" s="31"/>
      <c r="E634" s="31"/>
      <c r="F634" s="31"/>
      <c r="AQ634" s="31"/>
      <c r="AR634" s="31"/>
      <c r="AS634" s="31"/>
      <c r="AT634" s="31"/>
      <c r="AU634" s="31"/>
      <c r="AV634" s="31"/>
      <c r="AW634" s="32"/>
      <c r="AX634" s="32"/>
      <c r="AY634" s="32"/>
      <c r="AZ634" s="32"/>
      <c r="BA634" s="32"/>
      <c r="BB634" s="32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</row>
    <row r="635" spans="1:100" x14ac:dyDescent="0.3">
      <c r="A635" s="31"/>
      <c r="B635" s="31"/>
      <c r="C635" s="31"/>
      <c r="D635" s="31"/>
      <c r="E635" s="31"/>
      <c r="F635" s="31"/>
      <c r="AQ635" s="31"/>
      <c r="AR635" s="31"/>
      <c r="AS635" s="31"/>
      <c r="AT635" s="31"/>
      <c r="AU635" s="31"/>
      <c r="AV635" s="31"/>
      <c r="AW635" s="32"/>
      <c r="AX635" s="32"/>
      <c r="AY635" s="32"/>
      <c r="AZ635" s="32"/>
      <c r="BA635" s="32"/>
      <c r="BB635" s="32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</row>
    <row r="636" spans="1:100" x14ac:dyDescent="0.3">
      <c r="A636" s="31"/>
      <c r="B636" s="31"/>
      <c r="C636" s="31"/>
      <c r="D636" s="31"/>
      <c r="E636" s="31"/>
      <c r="F636" s="31"/>
      <c r="AQ636" s="31"/>
      <c r="AR636" s="31"/>
      <c r="AS636" s="31"/>
      <c r="AT636" s="31"/>
      <c r="AU636" s="31"/>
      <c r="AV636" s="31"/>
      <c r="AW636" s="32"/>
      <c r="AX636" s="32"/>
      <c r="AY636" s="32"/>
      <c r="AZ636" s="32"/>
      <c r="BA636" s="32"/>
      <c r="BB636" s="32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</row>
    <row r="637" spans="1:100" x14ac:dyDescent="0.3">
      <c r="A637" s="31"/>
      <c r="B637" s="31"/>
      <c r="C637" s="31"/>
      <c r="D637" s="31"/>
      <c r="E637" s="31"/>
      <c r="F637" s="31"/>
      <c r="AQ637" s="31"/>
      <c r="AR637" s="31"/>
      <c r="AS637" s="31"/>
      <c r="AT637" s="31"/>
      <c r="AU637" s="31"/>
      <c r="AV637" s="31"/>
      <c r="AW637" s="32"/>
      <c r="AX637" s="32"/>
      <c r="AY637" s="32"/>
      <c r="AZ637" s="32"/>
      <c r="BA637" s="32"/>
      <c r="BB637" s="32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</row>
    <row r="638" spans="1:100" x14ac:dyDescent="0.3">
      <c r="A638" s="31"/>
      <c r="B638" s="31"/>
      <c r="C638" s="31"/>
      <c r="D638" s="31"/>
      <c r="E638" s="31"/>
      <c r="F638" s="31"/>
      <c r="AQ638" s="31"/>
      <c r="AR638" s="31"/>
      <c r="AS638" s="31"/>
      <c r="AT638" s="31"/>
      <c r="AU638" s="31"/>
      <c r="AV638" s="31"/>
      <c r="AW638" s="32"/>
      <c r="AX638" s="32"/>
      <c r="AY638" s="32"/>
      <c r="AZ638" s="32"/>
      <c r="BA638" s="32"/>
      <c r="BB638" s="32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</row>
    <row r="639" spans="1:100" x14ac:dyDescent="0.3">
      <c r="A639" s="31"/>
      <c r="B639" s="31"/>
      <c r="C639" s="31"/>
      <c r="D639" s="31"/>
      <c r="E639" s="31"/>
      <c r="F639" s="31"/>
      <c r="AQ639" s="31"/>
      <c r="AR639" s="31"/>
      <c r="AS639" s="31"/>
      <c r="AT639" s="31"/>
      <c r="AU639" s="31"/>
      <c r="AV639" s="31"/>
      <c r="AW639" s="32"/>
      <c r="AX639" s="32"/>
      <c r="AY639" s="32"/>
      <c r="AZ639" s="32"/>
      <c r="BA639" s="32"/>
      <c r="BB639" s="32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</row>
    <row r="640" spans="1:100" x14ac:dyDescent="0.3">
      <c r="A640" s="31"/>
      <c r="B640" s="31"/>
      <c r="C640" s="31"/>
      <c r="D640" s="31"/>
      <c r="E640" s="31"/>
      <c r="F640" s="31"/>
      <c r="AQ640" s="31"/>
      <c r="AR640" s="31"/>
      <c r="AS640" s="31"/>
      <c r="AT640" s="31"/>
      <c r="AU640" s="31"/>
      <c r="AV640" s="31"/>
      <c r="AW640" s="32"/>
      <c r="AX640" s="32"/>
      <c r="AY640" s="32"/>
      <c r="AZ640" s="32"/>
      <c r="BA640" s="32"/>
      <c r="BB640" s="32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</row>
    <row r="641" spans="1:100" x14ac:dyDescent="0.3">
      <c r="A641" s="31"/>
      <c r="B641" s="31"/>
      <c r="C641" s="31"/>
      <c r="D641" s="31"/>
      <c r="E641" s="31"/>
      <c r="F641" s="31"/>
      <c r="AQ641" s="31"/>
      <c r="AR641" s="31"/>
      <c r="AS641" s="31"/>
      <c r="AT641" s="31"/>
      <c r="AU641" s="31"/>
      <c r="AV641" s="31"/>
      <c r="AW641" s="32"/>
      <c r="AX641" s="32"/>
      <c r="AY641" s="32"/>
      <c r="AZ641" s="32"/>
      <c r="BA641" s="32"/>
      <c r="BB641" s="32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</row>
    <row r="642" spans="1:100" x14ac:dyDescent="0.3">
      <c r="A642" s="31"/>
      <c r="B642" s="31"/>
      <c r="C642" s="31"/>
      <c r="D642" s="31"/>
      <c r="E642" s="31"/>
      <c r="F642" s="31"/>
      <c r="AQ642" s="31"/>
      <c r="AR642" s="31"/>
      <c r="AS642" s="31"/>
      <c r="AT642" s="31"/>
      <c r="AU642" s="31"/>
      <c r="AV642" s="31"/>
      <c r="AW642" s="32"/>
      <c r="AX642" s="32"/>
      <c r="AY642" s="32"/>
      <c r="AZ642" s="32"/>
      <c r="BA642" s="32"/>
      <c r="BB642" s="32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</row>
    <row r="643" spans="1:100" x14ac:dyDescent="0.3">
      <c r="A643" s="31"/>
      <c r="B643" s="31"/>
      <c r="C643" s="31"/>
      <c r="D643" s="31"/>
      <c r="E643" s="31"/>
      <c r="F643" s="31"/>
      <c r="AQ643" s="31"/>
      <c r="AR643" s="31"/>
      <c r="AS643" s="31"/>
      <c r="AT643" s="31"/>
      <c r="AU643" s="31"/>
      <c r="AV643" s="31"/>
      <c r="AW643" s="32"/>
      <c r="AX643" s="32"/>
      <c r="AY643" s="32"/>
      <c r="AZ643" s="32"/>
      <c r="BA643" s="32"/>
      <c r="BB643" s="32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</row>
    <row r="644" spans="1:100" x14ac:dyDescent="0.3">
      <c r="A644" s="31"/>
      <c r="B644" s="31"/>
      <c r="C644" s="31"/>
      <c r="D644" s="31"/>
      <c r="E644" s="31"/>
      <c r="F644" s="31"/>
      <c r="AQ644" s="31"/>
      <c r="AR644" s="31"/>
      <c r="AS644" s="31"/>
      <c r="AT644" s="31"/>
      <c r="AU644" s="31"/>
      <c r="AV644" s="31"/>
      <c r="AW644" s="32"/>
      <c r="AX644" s="32"/>
      <c r="AY644" s="32"/>
      <c r="AZ644" s="32"/>
      <c r="BA644" s="32"/>
      <c r="BB644" s="32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</row>
    <row r="645" spans="1:100" x14ac:dyDescent="0.3">
      <c r="A645" s="31"/>
      <c r="B645" s="31"/>
      <c r="C645" s="31"/>
      <c r="D645" s="31"/>
      <c r="E645" s="31"/>
      <c r="F645" s="31"/>
      <c r="AQ645" s="31"/>
      <c r="AR645" s="31"/>
      <c r="AS645" s="31"/>
      <c r="AT645" s="31"/>
      <c r="AU645" s="31"/>
      <c r="AV645" s="31"/>
      <c r="AW645" s="32"/>
      <c r="AX645" s="32"/>
      <c r="AY645" s="32"/>
      <c r="AZ645" s="32"/>
      <c r="BA645" s="32"/>
      <c r="BB645" s="32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</row>
    <row r="646" spans="1:100" x14ac:dyDescent="0.3">
      <c r="A646" s="31"/>
      <c r="B646" s="31"/>
      <c r="C646" s="31"/>
      <c r="D646" s="31"/>
      <c r="E646" s="31"/>
      <c r="F646" s="31"/>
      <c r="AQ646" s="31"/>
      <c r="AR646" s="31"/>
      <c r="AS646" s="31"/>
      <c r="AT646" s="31"/>
      <c r="AU646" s="31"/>
      <c r="AV646" s="31"/>
      <c r="AW646" s="32"/>
      <c r="AX646" s="32"/>
      <c r="AY646" s="32"/>
      <c r="AZ646" s="32"/>
      <c r="BA646" s="32"/>
      <c r="BB646" s="32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</row>
    <row r="647" spans="1:100" x14ac:dyDescent="0.3">
      <c r="A647" s="31"/>
      <c r="B647" s="31"/>
      <c r="C647" s="31"/>
      <c r="D647" s="31"/>
      <c r="E647" s="31"/>
      <c r="F647" s="31"/>
      <c r="AQ647" s="31"/>
      <c r="AR647" s="31"/>
      <c r="AS647" s="31"/>
      <c r="AT647" s="31"/>
      <c r="AU647" s="31"/>
      <c r="AV647" s="31"/>
      <c r="AW647" s="32"/>
      <c r="AX647" s="32"/>
      <c r="AY647" s="32"/>
      <c r="AZ647" s="32"/>
      <c r="BA647" s="32"/>
      <c r="BB647" s="32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</row>
    <row r="648" spans="1:100" x14ac:dyDescent="0.3">
      <c r="A648" s="31"/>
      <c r="B648" s="31"/>
      <c r="C648" s="31"/>
      <c r="D648" s="31"/>
      <c r="E648" s="31"/>
      <c r="F648" s="31"/>
      <c r="AQ648" s="31"/>
      <c r="AR648" s="31"/>
      <c r="AS648" s="31"/>
      <c r="AT648" s="31"/>
      <c r="AU648" s="31"/>
      <c r="AV648" s="31"/>
      <c r="AW648" s="32"/>
      <c r="AX648" s="32"/>
      <c r="AY648" s="32"/>
      <c r="AZ648" s="32"/>
      <c r="BA648" s="32"/>
      <c r="BB648" s="32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</row>
    <row r="649" spans="1:100" x14ac:dyDescent="0.3">
      <c r="A649" s="31"/>
      <c r="B649" s="31"/>
      <c r="C649" s="31"/>
      <c r="D649" s="31"/>
      <c r="E649" s="31"/>
      <c r="F649" s="31"/>
      <c r="AQ649" s="31"/>
      <c r="AR649" s="31"/>
      <c r="AS649" s="31"/>
      <c r="AT649" s="31"/>
      <c r="AU649" s="31"/>
      <c r="AV649" s="31"/>
      <c r="AW649" s="32"/>
      <c r="AX649" s="32"/>
      <c r="AY649" s="32"/>
      <c r="AZ649" s="32"/>
      <c r="BA649" s="32"/>
      <c r="BB649" s="32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</row>
    <row r="650" spans="1:100" x14ac:dyDescent="0.3">
      <c r="A650" s="31"/>
      <c r="B650" s="31"/>
      <c r="C650" s="31"/>
      <c r="D650" s="31"/>
      <c r="E650" s="31"/>
      <c r="F650" s="31"/>
      <c r="AQ650" s="31"/>
      <c r="AR650" s="31"/>
      <c r="AS650" s="31"/>
      <c r="AT650" s="31"/>
      <c r="AU650" s="31"/>
      <c r="AV650" s="31"/>
      <c r="AW650" s="32"/>
      <c r="AX650" s="32"/>
      <c r="AY650" s="32"/>
      <c r="AZ650" s="32"/>
      <c r="BA650" s="32"/>
      <c r="BB650" s="32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</row>
    <row r="651" spans="1:100" x14ac:dyDescent="0.3">
      <c r="A651" s="31"/>
      <c r="B651" s="31"/>
      <c r="C651" s="31"/>
      <c r="D651" s="31"/>
      <c r="E651" s="31"/>
      <c r="F651" s="31"/>
      <c r="AQ651" s="31"/>
      <c r="AR651" s="31"/>
      <c r="AS651" s="31"/>
      <c r="AT651" s="31"/>
      <c r="AU651" s="31"/>
      <c r="AV651" s="31"/>
      <c r="AW651" s="32"/>
      <c r="AX651" s="32"/>
      <c r="AY651" s="32"/>
      <c r="AZ651" s="32"/>
      <c r="BA651" s="32"/>
      <c r="BB651" s="32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</row>
    <row r="652" spans="1:100" x14ac:dyDescent="0.3">
      <c r="A652" s="31"/>
      <c r="B652" s="31"/>
      <c r="C652" s="31"/>
      <c r="D652" s="31"/>
      <c r="E652" s="31"/>
      <c r="F652" s="31"/>
      <c r="AQ652" s="31"/>
      <c r="AR652" s="31"/>
      <c r="AS652" s="31"/>
      <c r="AT652" s="31"/>
      <c r="AU652" s="31"/>
      <c r="AV652" s="31"/>
      <c r="AW652" s="32"/>
      <c r="AX652" s="32"/>
      <c r="AY652" s="32"/>
      <c r="AZ652" s="32"/>
      <c r="BA652" s="32"/>
      <c r="BB652" s="32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</row>
    <row r="653" spans="1:100" x14ac:dyDescent="0.3">
      <c r="A653" s="31"/>
      <c r="B653" s="31"/>
      <c r="C653" s="31"/>
      <c r="D653" s="31"/>
      <c r="E653" s="31"/>
      <c r="F653" s="31"/>
      <c r="AQ653" s="31"/>
      <c r="AR653" s="31"/>
      <c r="AS653" s="31"/>
      <c r="AT653" s="31"/>
      <c r="AU653" s="31"/>
      <c r="AV653" s="31"/>
      <c r="AW653" s="32"/>
      <c r="AX653" s="32"/>
      <c r="AY653" s="32"/>
      <c r="AZ653" s="32"/>
      <c r="BA653" s="32"/>
      <c r="BB653" s="32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</row>
    <row r="654" spans="1:100" x14ac:dyDescent="0.3">
      <c r="A654" s="31"/>
      <c r="B654" s="31"/>
      <c r="C654" s="31"/>
      <c r="D654" s="31"/>
      <c r="E654" s="31"/>
      <c r="F654" s="31"/>
      <c r="AQ654" s="31"/>
      <c r="AR654" s="31"/>
      <c r="AS654" s="31"/>
      <c r="AT654" s="31"/>
      <c r="AU654" s="31"/>
      <c r="AV654" s="31"/>
      <c r="AW654" s="32"/>
      <c r="AX654" s="32"/>
      <c r="AY654" s="32"/>
      <c r="AZ654" s="32"/>
      <c r="BA654" s="32"/>
      <c r="BB654" s="32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</row>
    <row r="655" spans="1:100" x14ac:dyDescent="0.3">
      <c r="A655" s="31"/>
      <c r="B655" s="31"/>
      <c r="C655" s="31"/>
      <c r="D655" s="31"/>
      <c r="E655" s="31"/>
      <c r="F655" s="31"/>
      <c r="AQ655" s="31"/>
      <c r="AR655" s="31"/>
      <c r="AS655" s="31"/>
      <c r="AT655" s="31"/>
      <c r="AU655" s="31"/>
      <c r="AV655" s="31"/>
      <c r="AW655" s="32"/>
      <c r="AX655" s="32"/>
      <c r="AY655" s="32"/>
      <c r="AZ655" s="32"/>
      <c r="BA655" s="32"/>
      <c r="BB655" s="32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</row>
    <row r="656" spans="1:100" x14ac:dyDescent="0.3">
      <c r="A656" s="31"/>
      <c r="B656" s="31"/>
      <c r="C656" s="31"/>
      <c r="D656" s="31"/>
      <c r="E656" s="31"/>
      <c r="F656" s="31"/>
      <c r="AQ656" s="31"/>
      <c r="AR656" s="31"/>
      <c r="AS656" s="31"/>
      <c r="AT656" s="31"/>
      <c r="AU656" s="31"/>
      <c r="AV656" s="31"/>
      <c r="AW656" s="32"/>
      <c r="AX656" s="32"/>
      <c r="AY656" s="32"/>
      <c r="AZ656" s="32"/>
      <c r="BA656" s="32"/>
      <c r="BB656" s="32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</row>
    <row r="657" spans="1:100" x14ac:dyDescent="0.3">
      <c r="A657" s="31"/>
      <c r="B657" s="31"/>
      <c r="C657" s="31"/>
      <c r="D657" s="31"/>
      <c r="E657" s="31"/>
      <c r="F657" s="31"/>
      <c r="AQ657" s="31"/>
      <c r="AR657" s="31"/>
      <c r="AS657" s="31"/>
      <c r="AT657" s="31"/>
      <c r="AU657" s="31"/>
      <c r="AV657" s="31"/>
      <c r="AW657" s="32"/>
      <c r="AX657" s="32"/>
      <c r="AY657" s="32"/>
      <c r="AZ657" s="32"/>
      <c r="BA657" s="32"/>
      <c r="BB657" s="32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</row>
    <row r="658" spans="1:100" x14ac:dyDescent="0.3">
      <c r="A658" s="31"/>
      <c r="B658" s="31"/>
      <c r="C658" s="31"/>
      <c r="D658" s="31"/>
      <c r="E658" s="31"/>
      <c r="F658" s="31"/>
      <c r="AQ658" s="31"/>
      <c r="AR658" s="31"/>
      <c r="AS658" s="31"/>
      <c r="AT658" s="31"/>
      <c r="AU658" s="31"/>
      <c r="AV658" s="31"/>
      <c r="AW658" s="32"/>
      <c r="AX658" s="32"/>
      <c r="AY658" s="32"/>
      <c r="AZ658" s="32"/>
      <c r="BA658" s="32"/>
      <c r="BB658" s="32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</row>
    <row r="659" spans="1:100" x14ac:dyDescent="0.3">
      <c r="A659" s="31"/>
      <c r="B659" s="31"/>
      <c r="C659" s="31"/>
      <c r="D659" s="31"/>
      <c r="E659" s="31"/>
      <c r="F659" s="31"/>
      <c r="AQ659" s="31"/>
      <c r="AR659" s="31"/>
      <c r="AS659" s="31"/>
      <c r="AT659" s="31"/>
      <c r="AU659" s="31"/>
      <c r="AV659" s="31"/>
      <c r="AW659" s="32"/>
      <c r="AX659" s="32"/>
      <c r="AY659" s="32"/>
      <c r="AZ659" s="32"/>
      <c r="BA659" s="32"/>
      <c r="BB659" s="32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</row>
    <row r="660" spans="1:100" x14ac:dyDescent="0.3">
      <c r="A660" s="31"/>
      <c r="B660" s="31"/>
      <c r="C660" s="31"/>
      <c r="D660" s="31"/>
      <c r="E660" s="31"/>
      <c r="F660" s="31"/>
      <c r="AQ660" s="31"/>
      <c r="AR660" s="31"/>
      <c r="AS660" s="31"/>
      <c r="AT660" s="31"/>
      <c r="AU660" s="31"/>
      <c r="AV660" s="31"/>
      <c r="AW660" s="32"/>
      <c r="AX660" s="32"/>
      <c r="AY660" s="32"/>
      <c r="AZ660" s="32"/>
      <c r="BA660" s="32"/>
      <c r="BB660" s="32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</row>
    <row r="661" spans="1:100" x14ac:dyDescent="0.3">
      <c r="A661" s="31"/>
      <c r="B661" s="31"/>
      <c r="C661" s="31"/>
      <c r="D661" s="31"/>
      <c r="E661" s="31"/>
      <c r="F661" s="31"/>
      <c r="AQ661" s="31"/>
      <c r="AR661" s="31"/>
      <c r="AS661" s="31"/>
      <c r="AT661" s="31"/>
      <c r="AU661" s="31"/>
      <c r="AV661" s="31"/>
      <c r="AW661" s="32"/>
      <c r="AX661" s="32"/>
      <c r="AY661" s="32"/>
      <c r="AZ661" s="32"/>
      <c r="BA661" s="32"/>
      <c r="BB661" s="32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</row>
    <row r="662" spans="1:100" x14ac:dyDescent="0.3">
      <c r="A662" s="31"/>
      <c r="B662" s="31"/>
      <c r="C662" s="31"/>
      <c r="D662" s="31"/>
      <c r="E662" s="31"/>
      <c r="F662" s="31"/>
      <c r="AQ662" s="31"/>
      <c r="AR662" s="31"/>
      <c r="AS662" s="31"/>
      <c r="AT662" s="31"/>
      <c r="AU662" s="31"/>
      <c r="AV662" s="31"/>
      <c r="AW662" s="32"/>
      <c r="AX662" s="32"/>
      <c r="AY662" s="32"/>
      <c r="AZ662" s="32"/>
      <c r="BA662" s="32"/>
      <c r="BB662" s="32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</row>
    <row r="663" spans="1:100" x14ac:dyDescent="0.3">
      <c r="A663" s="31"/>
      <c r="B663" s="31"/>
      <c r="C663" s="31"/>
      <c r="D663" s="31"/>
      <c r="E663" s="31"/>
      <c r="F663" s="31"/>
      <c r="AQ663" s="31"/>
      <c r="AR663" s="31"/>
      <c r="AS663" s="31"/>
      <c r="AT663" s="31"/>
      <c r="AU663" s="31"/>
      <c r="AV663" s="31"/>
      <c r="AW663" s="32"/>
      <c r="AX663" s="32"/>
      <c r="AY663" s="32"/>
      <c r="AZ663" s="32"/>
      <c r="BA663" s="32"/>
      <c r="BB663" s="32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</row>
    <row r="664" spans="1:100" x14ac:dyDescent="0.3">
      <c r="A664" s="31"/>
      <c r="B664" s="31"/>
      <c r="C664" s="31"/>
      <c r="D664" s="31"/>
      <c r="E664" s="31"/>
      <c r="F664" s="31"/>
      <c r="AQ664" s="31"/>
      <c r="AR664" s="31"/>
      <c r="AS664" s="31"/>
      <c r="AT664" s="31"/>
      <c r="AU664" s="31"/>
      <c r="AV664" s="31"/>
      <c r="AW664" s="32"/>
      <c r="AX664" s="32"/>
      <c r="AY664" s="32"/>
      <c r="AZ664" s="32"/>
      <c r="BA664" s="32"/>
      <c r="BB664" s="32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</row>
    <row r="665" spans="1:100" x14ac:dyDescent="0.3">
      <c r="A665" s="31"/>
      <c r="B665" s="31"/>
      <c r="C665" s="31"/>
      <c r="D665" s="31"/>
      <c r="E665" s="31"/>
      <c r="F665" s="31"/>
      <c r="AQ665" s="31"/>
      <c r="AR665" s="31"/>
      <c r="AS665" s="31"/>
      <c r="AT665" s="31"/>
      <c r="AU665" s="31"/>
      <c r="AV665" s="31"/>
      <c r="AW665" s="32"/>
      <c r="AX665" s="32"/>
      <c r="AY665" s="32"/>
      <c r="AZ665" s="32"/>
      <c r="BA665" s="32"/>
      <c r="BB665" s="32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</row>
    <row r="666" spans="1:100" x14ac:dyDescent="0.3">
      <c r="A666" s="31"/>
      <c r="B666" s="31"/>
      <c r="C666" s="31"/>
      <c r="D666" s="31"/>
      <c r="E666" s="31"/>
      <c r="F666" s="31"/>
      <c r="AQ666" s="31"/>
      <c r="AR666" s="31"/>
      <c r="AS666" s="31"/>
      <c r="AT666" s="31"/>
      <c r="AU666" s="31"/>
      <c r="AV666" s="31"/>
      <c r="AW666" s="32"/>
      <c r="AX666" s="32"/>
      <c r="AY666" s="32"/>
      <c r="AZ666" s="32"/>
      <c r="BA666" s="32"/>
      <c r="BB666" s="32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</row>
    <row r="667" spans="1:100" x14ac:dyDescent="0.3">
      <c r="A667" s="31"/>
      <c r="B667" s="31"/>
      <c r="C667" s="31"/>
      <c r="D667" s="31"/>
      <c r="E667" s="31"/>
      <c r="F667" s="31"/>
      <c r="AQ667" s="31"/>
      <c r="AR667" s="31"/>
      <c r="AS667" s="31"/>
      <c r="AT667" s="31"/>
      <c r="AU667" s="31"/>
      <c r="AV667" s="31"/>
      <c r="AW667" s="32"/>
      <c r="AX667" s="32"/>
      <c r="AY667" s="32"/>
      <c r="AZ667" s="32"/>
      <c r="BA667" s="32"/>
      <c r="BB667" s="32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</row>
    <row r="668" spans="1:100" x14ac:dyDescent="0.3">
      <c r="A668" s="31"/>
      <c r="B668" s="31"/>
      <c r="C668" s="31"/>
      <c r="D668" s="31"/>
      <c r="E668" s="31"/>
      <c r="F668" s="31"/>
      <c r="AQ668" s="31"/>
      <c r="AR668" s="31"/>
      <c r="AS668" s="31"/>
      <c r="AT668" s="31"/>
      <c r="AU668" s="31"/>
      <c r="AV668" s="31"/>
      <c r="AW668" s="32"/>
      <c r="AX668" s="32"/>
      <c r="AY668" s="32"/>
      <c r="AZ668" s="32"/>
      <c r="BA668" s="32"/>
      <c r="BB668" s="32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</row>
    <row r="669" spans="1:100" x14ac:dyDescent="0.3">
      <c r="A669" s="31"/>
      <c r="B669" s="31"/>
      <c r="C669" s="31"/>
      <c r="D669" s="31"/>
      <c r="E669" s="31"/>
      <c r="F669" s="31"/>
      <c r="AQ669" s="31"/>
      <c r="AR669" s="31"/>
      <c r="AS669" s="31"/>
      <c r="AT669" s="31"/>
      <c r="AU669" s="31"/>
      <c r="AV669" s="31"/>
      <c r="AW669" s="32"/>
      <c r="AX669" s="32"/>
      <c r="AY669" s="32"/>
      <c r="AZ669" s="32"/>
      <c r="BA669" s="32"/>
      <c r="BB669" s="32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</row>
    <row r="670" spans="1:100" x14ac:dyDescent="0.3">
      <c r="A670" s="31"/>
      <c r="B670" s="31"/>
      <c r="C670" s="31"/>
      <c r="D670" s="31"/>
      <c r="E670" s="31"/>
      <c r="F670" s="31"/>
      <c r="AQ670" s="31"/>
      <c r="AR670" s="31"/>
      <c r="AS670" s="31"/>
      <c r="AT670" s="31"/>
      <c r="AU670" s="31"/>
      <c r="AV670" s="31"/>
      <c r="AW670" s="32"/>
      <c r="AX670" s="32"/>
      <c r="AY670" s="32"/>
      <c r="AZ670" s="32"/>
      <c r="BA670" s="32"/>
      <c r="BB670" s="32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</row>
    <row r="671" spans="1:100" x14ac:dyDescent="0.3">
      <c r="A671" s="31"/>
      <c r="B671" s="31"/>
      <c r="C671" s="31"/>
      <c r="D671" s="31"/>
      <c r="E671" s="31"/>
      <c r="F671" s="31"/>
      <c r="AQ671" s="31"/>
      <c r="AR671" s="31"/>
      <c r="AS671" s="31"/>
      <c r="AT671" s="31"/>
      <c r="AU671" s="31"/>
      <c r="AV671" s="31"/>
      <c r="AW671" s="32"/>
      <c r="AX671" s="32"/>
      <c r="AY671" s="32"/>
      <c r="AZ671" s="32"/>
      <c r="BA671" s="32"/>
      <c r="BB671" s="32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</row>
    <row r="672" spans="1:100" x14ac:dyDescent="0.3">
      <c r="A672" s="31"/>
      <c r="B672" s="31"/>
      <c r="C672" s="31"/>
      <c r="D672" s="31"/>
      <c r="E672" s="31"/>
      <c r="F672" s="31"/>
      <c r="AQ672" s="31"/>
      <c r="AR672" s="31"/>
      <c r="AS672" s="31"/>
      <c r="AT672" s="31"/>
      <c r="AU672" s="31"/>
      <c r="AV672" s="31"/>
      <c r="AW672" s="32"/>
      <c r="AX672" s="32"/>
      <c r="AY672" s="32"/>
      <c r="AZ672" s="32"/>
      <c r="BA672" s="32"/>
      <c r="BB672" s="32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</row>
    <row r="673" spans="1:100" x14ac:dyDescent="0.3">
      <c r="A673" s="31"/>
      <c r="B673" s="31"/>
      <c r="C673" s="31"/>
      <c r="D673" s="31"/>
      <c r="E673" s="31"/>
      <c r="F673" s="31"/>
      <c r="AQ673" s="31"/>
      <c r="AR673" s="31"/>
      <c r="AS673" s="31"/>
      <c r="AT673" s="31"/>
      <c r="AU673" s="31"/>
      <c r="AV673" s="31"/>
      <c r="AW673" s="32"/>
      <c r="AX673" s="32"/>
      <c r="AY673" s="32"/>
      <c r="AZ673" s="32"/>
      <c r="BA673" s="32"/>
      <c r="BB673" s="32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</row>
    <row r="674" spans="1:100" x14ac:dyDescent="0.3">
      <c r="A674" s="31"/>
      <c r="B674" s="31"/>
      <c r="C674" s="31"/>
      <c r="D674" s="31"/>
      <c r="E674" s="31"/>
      <c r="F674" s="31"/>
      <c r="AQ674" s="31"/>
      <c r="AR674" s="31"/>
      <c r="AS674" s="31"/>
      <c r="AT674" s="31"/>
      <c r="AU674" s="31"/>
      <c r="AV674" s="31"/>
      <c r="AW674" s="32"/>
      <c r="AX674" s="32"/>
      <c r="AY674" s="32"/>
      <c r="AZ674" s="32"/>
      <c r="BA674" s="32"/>
      <c r="BB674" s="32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</row>
    <row r="675" spans="1:100" x14ac:dyDescent="0.3">
      <c r="A675" s="31"/>
      <c r="B675" s="31"/>
      <c r="C675" s="31"/>
      <c r="D675" s="31"/>
      <c r="E675" s="31"/>
      <c r="F675" s="31"/>
      <c r="AQ675" s="31"/>
      <c r="AR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</row>
    <row r="676" spans="1:100" x14ac:dyDescent="0.3">
      <c r="A676" s="31"/>
      <c r="B676" s="31"/>
      <c r="C676" s="31"/>
      <c r="D676" s="31"/>
      <c r="E676" s="31"/>
      <c r="F676" s="31"/>
      <c r="AQ676" s="31"/>
      <c r="AR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</row>
    <row r="677" spans="1:100" x14ac:dyDescent="0.3">
      <c r="A677" s="31"/>
      <c r="B677" s="31"/>
      <c r="C677" s="31"/>
      <c r="D677" s="31"/>
      <c r="E677" s="31"/>
      <c r="F677" s="31"/>
      <c r="AQ677" s="31"/>
      <c r="AR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</row>
    <row r="678" spans="1:100" x14ac:dyDescent="0.3">
      <c r="A678" s="31"/>
      <c r="B678" s="31"/>
      <c r="C678" s="31"/>
      <c r="D678" s="31"/>
      <c r="E678" s="31"/>
      <c r="F678" s="31"/>
      <c r="AQ678" s="31"/>
      <c r="AR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</row>
    <row r="679" spans="1:100" x14ac:dyDescent="0.3">
      <c r="A679" s="31"/>
      <c r="B679" s="31"/>
      <c r="C679" s="31"/>
      <c r="D679" s="31"/>
      <c r="E679" s="31"/>
      <c r="F679" s="31"/>
      <c r="AQ679" s="31"/>
      <c r="AR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</row>
    <row r="680" spans="1:100" x14ac:dyDescent="0.3">
      <c r="A680" s="31"/>
      <c r="B680" s="31"/>
      <c r="C680" s="31"/>
      <c r="D680" s="31"/>
      <c r="E680" s="31"/>
      <c r="F680" s="31"/>
      <c r="AQ680" s="31"/>
      <c r="AR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</row>
    <row r="681" spans="1:100" x14ac:dyDescent="0.3">
      <c r="A681" s="31"/>
      <c r="B681" s="31"/>
      <c r="C681" s="31"/>
      <c r="D681" s="31"/>
      <c r="E681" s="31"/>
      <c r="F681" s="31"/>
      <c r="AQ681" s="31"/>
      <c r="AR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</row>
    <row r="682" spans="1:100" x14ac:dyDescent="0.3">
      <c r="A682" s="31"/>
      <c r="B682" s="31"/>
      <c r="C682" s="31"/>
      <c r="D682" s="31"/>
      <c r="E682" s="31"/>
      <c r="F682" s="31"/>
      <c r="AQ682" s="31"/>
      <c r="AR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</row>
    <row r="683" spans="1:100" x14ac:dyDescent="0.3">
      <c r="A683" s="31"/>
      <c r="B683" s="31"/>
      <c r="C683" s="31"/>
      <c r="D683" s="31"/>
      <c r="E683" s="31"/>
      <c r="F683" s="31"/>
      <c r="AQ683" s="31"/>
      <c r="AR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</row>
    <row r="684" spans="1:100" x14ac:dyDescent="0.3">
      <c r="A684" s="31"/>
      <c r="B684" s="31"/>
      <c r="C684" s="31"/>
      <c r="D684" s="31"/>
      <c r="E684" s="31"/>
      <c r="F684" s="31"/>
      <c r="AQ684" s="31"/>
      <c r="AR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</row>
    <row r="685" spans="1:100" x14ac:dyDescent="0.3">
      <c r="A685" s="31"/>
      <c r="B685" s="31"/>
      <c r="C685" s="31"/>
      <c r="D685" s="31"/>
      <c r="E685" s="31"/>
      <c r="F685" s="31"/>
      <c r="AQ685" s="31"/>
      <c r="AR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</row>
    <row r="686" spans="1:100" x14ac:dyDescent="0.3">
      <c r="A686" s="31"/>
      <c r="B686" s="31"/>
      <c r="C686" s="31"/>
      <c r="D686" s="31"/>
      <c r="E686" s="31"/>
      <c r="F686" s="31"/>
      <c r="AQ686" s="31"/>
      <c r="AR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</row>
    <row r="687" spans="1:100" x14ac:dyDescent="0.3">
      <c r="A687" s="31"/>
      <c r="B687" s="31"/>
      <c r="C687" s="31"/>
      <c r="D687" s="31"/>
      <c r="E687" s="31"/>
      <c r="F687" s="31"/>
      <c r="AQ687" s="31"/>
      <c r="AR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</row>
    <row r="688" spans="1:100" x14ac:dyDescent="0.3">
      <c r="A688" s="31"/>
      <c r="B688" s="31"/>
      <c r="C688" s="31"/>
      <c r="D688" s="31"/>
      <c r="E688" s="31"/>
      <c r="F688" s="31"/>
      <c r="AQ688" s="31"/>
      <c r="AR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</row>
    <row r="689" spans="1:100" x14ac:dyDescent="0.3">
      <c r="A689" s="31"/>
      <c r="B689" s="31"/>
      <c r="C689" s="31"/>
      <c r="D689" s="31"/>
      <c r="E689" s="31"/>
      <c r="F689" s="31"/>
      <c r="AQ689" s="31"/>
      <c r="AR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</row>
    <row r="690" spans="1:100" x14ac:dyDescent="0.3">
      <c r="A690" s="31"/>
      <c r="B690" s="31"/>
      <c r="C690" s="31"/>
      <c r="D690" s="31"/>
      <c r="E690" s="31"/>
      <c r="F690" s="31"/>
      <c r="AQ690" s="31"/>
      <c r="AR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</row>
    <row r="691" spans="1:100" x14ac:dyDescent="0.3">
      <c r="A691" s="31"/>
      <c r="B691" s="31"/>
      <c r="C691" s="31"/>
      <c r="D691" s="31"/>
      <c r="E691" s="31"/>
      <c r="F691" s="31"/>
      <c r="AQ691" s="31"/>
      <c r="AR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</row>
    <row r="692" spans="1:100" x14ac:dyDescent="0.3">
      <c r="A692" s="31"/>
      <c r="B692" s="31"/>
      <c r="C692" s="31"/>
      <c r="D692" s="31"/>
      <c r="E692" s="31"/>
      <c r="F692" s="31"/>
      <c r="AQ692" s="31"/>
      <c r="AR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</row>
    <row r="693" spans="1:100" x14ac:dyDescent="0.3">
      <c r="A693" s="31"/>
      <c r="B693" s="31"/>
      <c r="C693" s="31"/>
      <c r="D693" s="31"/>
      <c r="E693" s="31"/>
      <c r="F693" s="31"/>
      <c r="AQ693" s="31"/>
      <c r="AR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</row>
    <row r="694" spans="1:100" x14ac:dyDescent="0.3">
      <c r="A694" s="31"/>
      <c r="B694" s="31"/>
      <c r="C694" s="31"/>
      <c r="D694" s="31"/>
      <c r="E694" s="31"/>
      <c r="F694" s="31"/>
      <c r="AQ694" s="31"/>
      <c r="AR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</row>
    <row r="695" spans="1:100" x14ac:dyDescent="0.3">
      <c r="A695" s="31"/>
      <c r="B695" s="31"/>
      <c r="C695" s="31"/>
      <c r="D695" s="31"/>
      <c r="E695" s="31"/>
      <c r="F695" s="31"/>
      <c r="AQ695" s="31"/>
      <c r="AR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</row>
    <row r="696" spans="1:100" x14ac:dyDescent="0.3">
      <c r="A696" s="31"/>
      <c r="B696" s="31"/>
      <c r="C696" s="31"/>
      <c r="D696" s="31"/>
      <c r="E696" s="31"/>
      <c r="F696" s="31"/>
      <c r="AQ696" s="31"/>
      <c r="AR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</row>
    <row r="697" spans="1:100" x14ac:dyDescent="0.3">
      <c r="A697" s="31"/>
      <c r="B697" s="31"/>
      <c r="C697" s="31"/>
      <c r="D697" s="31"/>
      <c r="E697" s="31"/>
      <c r="F697" s="31"/>
      <c r="AQ697" s="31"/>
      <c r="AR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</row>
    <row r="698" spans="1:100" x14ac:dyDescent="0.3">
      <c r="A698" s="31"/>
      <c r="B698" s="31"/>
      <c r="C698" s="31"/>
      <c r="D698" s="31"/>
      <c r="E698" s="31"/>
      <c r="F698" s="31"/>
      <c r="AQ698" s="31"/>
      <c r="AR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</row>
    <row r="699" spans="1:100" x14ac:dyDescent="0.3">
      <c r="A699" s="31"/>
      <c r="B699" s="31"/>
      <c r="C699" s="31"/>
      <c r="D699" s="31"/>
      <c r="E699" s="31"/>
      <c r="F699" s="31"/>
      <c r="AQ699" s="31"/>
      <c r="AR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</row>
    <row r="700" spans="1:100" x14ac:dyDescent="0.3">
      <c r="A700" s="31"/>
      <c r="B700" s="31"/>
      <c r="C700" s="31"/>
      <c r="D700" s="31"/>
      <c r="E700" s="31"/>
      <c r="F700" s="31"/>
      <c r="AQ700" s="31"/>
      <c r="AR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</row>
    <row r="701" spans="1:100" x14ac:dyDescent="0.3">
      <c r="A701" s="31"/>
      <c r="B701" s="31"/>
      <c r="C701" s="31"/>
      <c r="D701" s="31"/>
      <c r="E701" s="31"/>
      <c r="F701" s="31"/>
      <c r="AQ701" s="31"/>
      <c r="AR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</row>
    <row r="702" spans="1:100" x14ac:dyDescent="0.3">
      <c r="A702" s="31"/>
      <c r="B702" s="31"/>
      <c r="C702" s="31"/>
      <c r="D702" s="31"/>
      <c r="E702" s="31"/>
      <c r="F702" s="31"/>
      <c r="AQ702" s="31"/>
      <c r="AR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</row>
    <row r="703" spans="1:100" x14ac:dyDescent="0.3">
      <c r="A703" s="31"/>
      <c r="B703" s="31"/>
      <c r="C703" s="31"/>
      <c r="D703" s="31"/>
      <c r="E703" s="31"/>
      <c r="F703" s="31"/>
      <c r="AQ703" s="31"/>
      <c r="AR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</row>
    <row r="704" spans="1:100" x14ac:dyDescent="0.3">
      <c r="A704" s="31"/>
      <c r="B704" s="31"/>
      <c r="C704" s="31"/>
      <c r="D704" s="31"/>
      <c r="E704" s="31"/>
      <c r="F704" s="31"/>
      <c r="AQ704" s="31"/>
      <c r="AR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</row>
    <row r="705" spans="1:100" x14ac:dyDescent="0.3">
      <c r="A705" s="31"/>
      <c r="B705" s="31"/>
      <c r="C705" s="31"/>
      <c r="D705" s="31"/>
      <c r="E705" s="31"/>
      <c r="F705" s="31"/>
      <c r="AQ705" s="31"/>
      <c r="AR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</row>
    <row r="706" spans="1:100" x14ac:dyDescent="0.3">
      <c r="A706" s="31"/>
      <c r="B706" s="31"/>
      <c r="C706" s="31"/>
      <c r="D706" s="31"/>
      <c r="E706" s="31"/>
      <c r="F706" s="31"/>
      <c r="AQ706" s="31"/>
      <c r="AR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</row>
    <row r="707" spans="1:100" x14ac:dyDescent="0.3">
      <c r="A707" s="31"/>
      <c r="B707" s="31"/>
      <c r="C707" s="31"/>
      <c r="D707" s="31"/>
      <c r="E707" s="31"/>
      <c r="F707" s="31"/>
      <c r="AQ707" s="31"/>
      <c r="AR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</row>
    <row r="708" spans="1:100" x14ac:dyDescent="0.3">
      <c r="A708" s="31"/>
      <c r="B708" s="31"/>
      <c r="C708" s="31"/>
      <c r="D708" s="31"/>
      <c r="E708" s="31"/>
      <c r="F708" s="31"/>
      <c r="AQ708" s="31"/>
      <c r="AR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</row>
    <row r="709" spans="1:100" x14ac:dyDescent="0.3">
      <c r="A709" s="31"/>
      <c r="B709" s="31"/>
      <c r="C709" s="31"/>
      <c r="D709" s="31"/>
      <c r="E709" s="31"/>
      <c r="F709" s="31"/>
      <c r="AQ709" s="31"/>
      <c r="AR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</row>
    <row r="710" spans="1:100" x14ac:dyDescent="0.3">
      <c r="A710" s="31"/>
      <c r="B710" s="31"/>
      <c r="C710" s="31"/>
      <c r="D710" s="31"/>
      <c r="E710" s="31"/>
      <c r="F710" s="31"/>
      <c r="AQ710" s="31"/>
      <c r="AR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</row>
    <row r="711" spans="1:100" x14ac:dyDescent="0.3">
      <c r="A711" s="31"/>
      <c r="B711" s="31"/>
      <c r="C711" s="31"/>
      <c r="D711" s="31"/>
      <c r="E711" s="31"/>
      <c r="F711" s="31"/>
      <c r="AQ711" s="31"/>
      <c r="AR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</row>
    <row r="712" spans="1:100" x14ac:dyDescent="0.3">
      <c r="A712" s="31"/>
      <c r="B712" s="31"/>
      <c r="C712" s="31"/>
      <c r="D712" s="31"/>
      <c r="E712" s="31"/>
      <c r="F712" s="31"/>
      <c r="AQ712" s="31"/>
      <c r="AR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</row>
    <row r="713" spans="1:100" x14ac:dyDescent="0.3">
      <c r="A713" s="31"/>
      <c r="B713" s="31"/>
      <c r="C713" s="31"/>
      <c r="D713" s="31"/>
      <c r="E713" s="31"/>
      <c r="F713" s="31"/>
      <c r="AQ713" s="31"/>
      <c r="AR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</row>
    <row r="714" spans="1:100" x14ac:dyDescent="0.3">
      <c r="A714" s="31"/>
      <c r="B714" s="31"/>
      <c r="C714" s="31"/>
      <c r="D714" s="31"/>
      <c r="E714" s="31"/>
      <c r="F714" s="31"/>
      <c r="AQ714" s="31"/>
      <c r="AR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</row>
    <row r="715" spans="1:100" x14ac:dyDescent="0.3">
      <c r="A715" s="31"/>
      <c r="B715" s="31"/>
      <c r="C715" s="31"/>
      <c r="D715" s="31"/>
      <c r="E715" s="31"/>
      <c r="F715" s="31"/>
      <c r="AQ715" s="31"/>
      <c r="AR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</row>
    <row r="716" spans="1:100" x14ac:dyDescent="0.3">
      <c r="A716" s="31"/>
      <c r="B716" s="31"/>
      <c r="C716" s="31"/>
      <c r="D716" s="31"/>
      <c r="E716" s="31"/>
      <c r="F716" s="31"/>
      <c r="AQ716" s="31"/>
      <c r="AR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</row>
    <row r="717" spans="1:100" x14ac:dyDescent="0.3">
      <c r="A717" s="31"/>
      <c r="B717" s="31"/>
      <c r="C717" s="31"/>
      <c r="D717" s="31"/>
      <c r="E717" s="31"/>
      <c r="F717" s="31"/>
      <c r="AQ717" s="31"/>
      <c r="AR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</row>
    <row r="718" spans="1:100" x14ac:dyDescent="0.3">
      <c r="A718" s="31"/>
      <c r="B718" s="31"/>
      <c r="C718" s="31"/>
      <c r="D718" s="31"/>
      <c r="E718" s="31"/>
      <c r="F718" s="31"/>
      <c r="AQ718" s="31"/>
      <c r="AR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</row>
    <row r="719" spans="1:100" x14ac:dyDescent="0.3">
      <c r="A719" s="31"/>
      <c r="B719" s="31"/>
      <c r="C719" s="31"/>
      <c r="D719" s="31"/>
      <c r="E719" s="31"/>
      <c r="F719" s="31"/>
      <c r="AQ719" s="31"/>
      <c r="AR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</row>
    <row r="720" spans="1:100" x14ac:dyDescent="0.3">
      <c r="A720" s="31"/>
      <c r="B720" s="31"/>
      <c r="C720" s="31"/>
      <c r="D720" s="31"/>
      <c r="E720" s="31"/>
      <c r="F720" s="31"/>
      <c r="AQ720" s="31"/>
      <c r="AR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</row>
    <row r="721" spans="1:100" x14ac:dyDescent="0.3">
      <c r="A721" s="31"/>
      <c r="B721" s="31"/>
      <c r="C721" s="31"/>
      <c r="D721" s="31"/>
      <c r="E721" s="31"/>
      <c r="F721" s="31"/>
      <c r="AQ721" s="31"/>
      <c r="AR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</row>
    <row r="722" spans="1:100" x14ac:dyDescent="0.3">
      <c r="A722" s="31"/>
      <c r="B722" s="31"/>
      <c r="C722" s="31"/>
      <c r="D722" s="31"/>
      <c r="E722" s="31"/>
      <c r="F722" s="31"/>
      <c r="AQ722" s="31"/>
      <c r="AR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</row>
    <row r="723" spans="1:100" x14ac:dyDescent="0.3">
      <c r="A723" s="31"/>
      <c r="B723" s="31"/>
      <c r="C723" s="31"/>
      <c r="D723" s="31"/>
      <c r="E723" s="31"/>
      <c r="F723" s="31"/>
      <c r="AQ723" s="31"/>
      <c r="AR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</row>
    <row r="724" spans="1:100" x14ac:dyDescent="0.3">
      <c r="A724" s="31"/>
      <c r="B724" s="31"/>
      <c r="C724" s="31"/>
      <c r="D724" s="31"/>
      <c r="E724" s="31"/>
      <c r="F724" s="31"/>
      <c r="AQ724" s="31"/>
      <c r="AR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</row>
    <row r="725" spans="1:100" x14ac:dyDescent="0.3">
      <c r="A725" s="31"/>
      <c r="B725" s="31"/>
      <c r="C725" s="31"/>
      <c r="D725" s="31"/>
      <c r="E725" s="31"/>
      <c r="F725" s="31"/>
      <c r="AQ725" s="31"/>
      <c r="AR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</row>
    <row r="726" spans="1:100" x14ac:dyDescent="0.3">
      <c r="A726" s="31"/>
      <c r="B726" s="31"/>
      <c r="C726" s="31"/>
      <c r="D726" s="31"/>
      <c r="E726" s="31"/>
      <c r="F726" s="31"/>
      <c r="AQ726" s="31"/>
      <c r="AR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</row>
    <row r="727" spans="1:100" x14ac:dyDescent="0.3">
      <c r="A727" s="31"/>
      <c r="B727" s="31"/>
      <c r="C727" s="31"/>
      <c r="D727" s="31"/>
      <c r="E727" s="31"/>
      <c r="F727" s="31"/>
      <c r="AQ727" s="31"/>
      <c r="AR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</row>
    <row r="728" spans="1:100" x14ac:dyDescent="0.3">
      <c r="A728" s="31"/>
      <c r="B728" s="31"/>
      <c r="C728" s="31"/>
      <c r="D728" s="31"/>
      <c r="E728" s="31"/>
      <c r="F728" s="31"/>
      <c r="AQ728" s="31"/>
      <c r="AR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</row>
    <row r="729" spans="1:100" x14ac:dyDescent="0.3">
      <c r="A729" s="31"/>
      <c r="B729" s="31"/>
      <c r="C729" s="31"/>
      <c r="D729" s="31"/>
      <c r="E729" s="31"/>
      <c r="F729" s="31"/>
      <c r="AQ729" s="31"/>
      <c r="AR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</row>
    <row r="730" spans="1:100" x14ac:dyDescent="0.3">
      <c r="A730" s="31"/>
      <c r="B730" s="31"/>
      <c r="C730" s="31"/>
      <c r="D730" s="31"/>
      <c r="E730" s="31"/>
      <c r="F730" s="31"/>
      <c r="AQ730" s="31"/>
      <c r="AR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</row>
    <row r="731" spans="1:100" x14ac:dyDescent="0.3">
      <c r="A731" s="31"/>
      <c r="B731" s="31"/>
      <c r="C731" s="31"/>
      <c r="D731" s="31"/>
      <c r="E731" s="31"/>
      <c r="F731" s="31"/>
      <c r="AQ731" s="31"/>
      <c r="AR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</row>
    <row r="732" spans="1:100" x14ac:dyDescent="0.3">
      <c r="A732" s="31"/>
      <c r="B732" s="31"/>
      <c r="C732" s="31"/>
      <c r="D732" s="31"/>
      <c r="E732" s="31"/>
      <c r="F732" s="31"/>
      <c r="AQ732" s="31"/>
      <c r="AR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</row>
    <row r="733" spans="1:100" x14ac:dyDescent="0.3">
      <c r="A733" s="31"/>
      <c r="B733" s="31"/>
      <c r="C733" s="31"/>
      <c r="D733" s="31"/>
      <c r="E733" s="31"/>
      <c r="F733" s="31"/>
      <c r="AQ733" s="31"/>
      <c r="AR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</row>
    <row r="734" spans="1:100" x14ac:dyDescent="0.3">
      <c r="A734" s="31"/>
      <c r="B734" s="31"/>
      <c r="C734" s="31"/>
      <c r="D734" s="31"/>
      <c r="E734" s="31"/>
      <c r="F734" s="31"/>
      <c r="AQ734" s="31"/>
      <c r="AR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</row>
    <row r="735" spans="1:100" x14ac:dyDescent="0.3">
      <c r="A735" s="31"/>
      <c r="B735" s="31"/>
      <c r="C735" s="31"/>
      <c r="D735" s="31"/>
      <c r="E735" s="31"/>
      <c r="F735" s="31"/>
      <c r="AQ735" s="31"/>
      <c r="AR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</row>
    <row r="736" spans="1:100" x14ac:dyDescent="0.3">
      <c r="A736" s="31"/>
      <c r="B736" s="31"/>
      <c r="C736" s="31"/>
      <c r="D736" s="31"/>
      <c r="E736" s="31"/>
      <c r="F736" s="31"/>
      <c r="AQ736" s="31"/>
      <c r="AR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</row>
    <row r="737" spans="1:100" x14ac:dyDescent="0.3">
      <c r="A737" s="31"/>
      <c r="B737" s="31"/>
      <c r="C737" s="31"/>
      <c r="D737" s="31"/>
      <c r="E737" s="31"/>
      <c r="F737" s="31"/>
      <c r="AQ737" s="31"/>
      <c r="AR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</row>
    <row r="738" spans="1:100" x14ac:dyDescent="0.3">
      <c r="A738" s="31"/>
      <c r="B738" s="31"/>
      <c r="C738" s="31"/>
      <c r="D738" s="31"/>
      <c r="E738" s="31"/>
      <c r="F738" s="31"/>
      <c r="AQ738" s="31"/>
      <c r="AR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</row>
    <row r="739" spans="1:100" x14ac:dyDescent="0.3">
      <c r="A739" s="31"/>
      <c r="B739" s="31"/>
      <c r="C739" s="31"/>
      <c r="D739" s="31"/>
      <c r="E739" s="31"/>
      <c r="F739" s="31"/>
      <c r="AQ739" s="31"/>
      <c r="AR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</row>
    <row r="740" spans="1:100" x14ac:dyDescent="0.3">
      <c r="A740" s="31"/>
      <c r="B740" s="31"/>
      <c r="C740" s="31"/>
      <c r="D740" s="31"/>
      <c r="E740" s="31"/>
      <c r="F740" s="31"/>
      <c r="AQ740" s="31"/>
      <c r="AR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</row>
    <row r="741" spans="1:100" x14ac:dyDescent="0.3">
      <c r="A741" s="31"/>
      <c r="B741" s="31"/>
      <c r="C741" s="31"/>
      <c r="D741" s="31"/>
      <c r="E741" s="31"/>
      <c r="F741" s="31"/>
      <c r="AQ741" s="31"/>
      <c r="AR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</row>
    <row r="742" spans="1:100" x14ac:dyDescent="0.3">
      <c r="A742" s="31"/>
      <c r="B742" s="31"/>
      <c r="C742" s="31"/>
      <c r="D742" s="31"/>
      <c r="E742" s="31"/>
      <c r="F742" s="31"/>
      <c r="AQ742" s="31"/>
      <c r="AR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</row>
    <row r="743" spans="1:100" x14ac:dyDescent="0.3">
      <c r="A743" s="31"/>
      <c r="B743" s="31"/>
      <c r="C743" s="31"/>
      <c r="D743" s="31"/>
      <c r="E743" s="31"/>
      <c r="F743" s="31"/>
      <c r="AQ743" s="31"/>
      <c r="AR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</row>
    <row r="744" spans="1:100" x14ac:dyDescent="0.3">
      <c r="A744" s="31"/>
      <c r="B744" s="31"/>
      <c r="C744" s="31"/>
      <c r="D744" s="31"/>
      <c r="E744" s="31"/>
      <c r="F744" s="31"/>
      <c r="AQ744" s="31"/>
      <c r="AR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</row>
    <row r="745" spans="1:100" x14ac:dyDescent="0.3">
      <c r="A745" s="31"/>
      <c r="B745" s="31"/>
      <c r="C745" s="31"/>
      <c r="D745" s="31"/>
      <c r="E745" s="31"/>
      <c r="F745" s="31"/>
      <c r="AQ745" s="31"/>
      <c r="AR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</row>
    <row r="746" spans="1:100" x14ac:dyDescent="0.3">
      <c r="A746" s="31"/>
      <c r="B746" s="31"/>
      <c r="C746" s="31"/>
      <c r="D746" s="31"/>
      <c r="E746" s="31"/>
      <c r="F746" s="31"/>
      <c r="AQ746" s="31"/>
      <c r="AR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</row>
    <row r="747" spans="1:100" x14ac:dyDescent="0.3">
      <c r="A747" s="31"/>
      <c r="B747" s="31"/>
      <c r="C747" s="31"/>
      <c r="D747" s="31"/>
      <c r="E747" s="31"/>
      <c r="F747" s="31"/>
      <c r="AQ747" s="31"/>
      <c r="AR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</row>
    <row r="748" spans="1:100" x14ac:dyDescent="0.3">
      <c r="A748" s="31"/>
      <c r="B748" s="31"/>
      <c r="C748" s="31"/>
      <c r="D748" s="31"/>
      <c r="E748" s="31"/>
      <c r="F748" s="31"/>
      <c r="AQ748" s="31"/>
      <c r="AR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</row>
    <row r="749" spans="1:100" x14ac:dyDescent="0.3">
      <c r="A749" s="31"/>
      <c r="B749" s="31"/>
      <c r="C749" s="31"/>
      <c r="D749" s="31"/>
      <c r="E749" s="31"/>
      <c r="F749" s="31"/>
      <c r="AQ749" s="31"/>
      <c r="AR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</row>
    <row r="750" spans="1:100" x14ac:dyDescent="0.3">
      <c r="A750" s="31"/>
      <c r="B750" s="31"/>
      <c r="C750" s="31"/>
      <c r="D750" s="31"/>
      <c r="E750" s="31"/>
      <c r="F750" s="31"/>
      <c r="AQ750" s="31"/>
      <c r="AR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</row>
    <row r="751" spans="1:100" x14ac:dyDescent="0.3">
      <c r="A751" s="31"/>
      <c r="B751" s="31"/>
      <c r="C751" s="31"/>
      <c r="D751" s="31"/>
      <c r="E751" s="31"/>
      <c r="F751" s="31"/>
      <c r="AQ751" s="31"/>
      <c r="AR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</row>
    <row r="752" spans="1:100" x14ac:dyDescent="0.3">
      <c r="A752" s="31"/>
      <c r="B752" s="31"/>
      <c r="C752" s="31"/>
      <c r="D752" s="31"/>
      <c r="E752" s="31"/>
      <c r="F752" s="31"/>
      <c r="AQ752" s="31"/>
      <c r="AR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</row>
    <row r="753" spans="1:100" x14ac:dyDescent="0.3">
      <c r="A753" s="31"/>
      <c r="B753" s="31"/>
      <c r="C753" s="31"/>
      <c r="D753" s="31"/>
      <c r="E753" s="31"/>
      <c r="F753" s="31"/>
      <c r="AQ753" s="31"/>
      <c r="AR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</row>
    <row r="754" spans="1:100" x14ac:dyDescent="0.3">
      <c r="A754" s="31"/>
      <c r="B754" s="31"/>
      <c r="C754" s="31"/>
      <c r="D754" s="31"/>
      <c r="E754" s="31"/>
      <c r="F754" s="31"/>
      <c r="AQ754" s="31"/>
      <c r="AR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</row>
    <row r="755" spans="1:100" x14ac:dyDescent="0.3">
      <c r="A755" s="31"/>
      <c r="B755" s="31"/>
      <c r="C755" s="31"/>
      <c r="D755" s="31"/>
      <c r="E755" s="31"/>
      <c r="F755" s="31"/>
      <c r="AQ755" s="31"/>
      <c r="AR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</row>
    <row r="756" spans="1:100" x14ac:dyDescent="0.3">
      <c r="A756" s="31"/>
      <c r="B756" s="31"/>
      <c r="C756" s="31"/>
      <c r="D756" s="31"/>
      <c r="E756" s="31"/>
      <c r="F756" s="31"/>
      <c r="AQ756" s="31"/>
      <c r="AR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</row>
    <row r="757" spans="1:100" x14ac:dyDescent="0.3">
      <c r="A757" s="31"/>
      <c r="B757" s="31"/>
      <c r="C757" s="31"/>
      <c r="D757" s="31"/>
      <c r="E757" s="31"/>
      <c r="F757" s="31"/>
      <c r="AQ757" s="31"/>
      <c r="AR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</row>
    <row r="758" spans="1:100" x14ac:dyDescent="0.3">
      <c r="A758" s="31"/>
      <c r="B758" s="31"/>
      <c r="C758" s="31"/>
      <c r="D758" s="31"/>
      <c r="E758" s="31"/>
      <c r="F758" s="31"/>
      <c r="AQ758" s="31"/>
      <c r="AR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</row>
    <row r="759" spans="1:100" x14ac:dyDescent="0.3">
      <c r="A759" s="31"/>
      <c r="B759" s="31"/>
      <c r="C759" s="31"/>
      <c r="D759" s="31"/>
      <c r="E759" s="31"/>
      <c r="F759" s="31"/>
      <c r="AQ759" s="31"/>
      <c r="AR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</row>
    <row r="760" spans="1:100" x14ac:dyDescent="0.3">
      <c r="A760" s="31"/>
      <c r="B760" s="31"/>
      <c r="C760" s="31"/>
      <c r="D760" s="31"/>
      <c r="E760" s="31"/>
      <c r="F760" s="31"/>
      <c r="AQ760" s="31"/>
      <c r="AR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</row>
    <row r="761" spans="1:100" x14ac:dyDescent="0.3">
      <c r="A761" s="31"/>
      <c r="B761" s="31"/>
      <c r="C761" s="31"/>
      <c r="D761" s="31"/>
      <c r="E761" s="31"/>
      <c r="F761" s="31"/>
      <c r="AQ761" s="31"/>
      <c r="AR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</row>
    <row r="762" spans="1:100" x14ac:dyDescent="0.3">
      <c r="A762" s="31"/>
      <c r="B762" s="31"/>
      <c r="C762" s="31"/>
      <c r="D762" s="31"/>
      <c r="E762" s="31"/>
      <c r="F762" s="31"/>
      <c r="AQ762" s="31"/>
      <c r="AR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</row>
    <row r="763" spans="1:100" x14ac:dyDescent="0.3">
      <c r="A763" s="31"/>
      <c r="B763" s="31"/>
      <c r="C763" s="31"/>
      <c r="D763" s="31"/>
      <c r="E763" s="31"/>
      <c r="F763" s="31"/>
      <c r="AQ763" s="31"/>
      <c r="AR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</row>
    <row r="764" spans="1:100" x14ac:dyDescent="0.3">
      <c r="A764" s="31"/>
      <c r="B764" s="31"/>
      <c r="C764" s="31"/>
      <c r="D764" s="31"/>
      <c r="E764" s="31"/>
      <c r="F764" s="31"/>
      <c r="AQ764" s="31"/>
      <c r="AR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</row>
    <row r="765" spans="1:100" x14ac:dyDescent="0.3">
      <c r="A765" s="31"/>
      <c r="B765" s="31"/>
      <c r="C765" s="31"/>
      <c r="D765" s="31"/>
      <c r="E765" s="31"/>
      <c r="F765" s="31"/>
      <c r="AQ765" s="31"/>
      <c r="AR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</row>
    <row r="766" spans="1:100" x14ac:dyDescent="0.3">
      <c r="A766" s="31"/>
      <c r="B766" s="31"/>
      <c r="C766" s="31"/>
      <c r="D766" s="31"/>
      <c r="E766" s="31"/>
      <c r="F766" s="31"/>
      <c r="AQ766" s="31"/>
      <c r="AR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</row>
    <row r="767" spans="1:100" x14ac:dyDescent="0.3">
      <c r="A767" s="31"/>
      <c r="B767" s="31"/>
      <c r="C767" s="31"/>
      <c r="D767" s="31"/>
      <c r="E767" s="31"/>
      <c r="F767" s="31"/>
      <c r="AQ767" s="31"/>
      <c r="AR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</row>
    <row r="768" spans="1:100" x14ac:dyDescent="0.3">
      <c r="A768" s="31"/>
      <c r="B768" s="31"/>
      <c r="C768" s="31"/>
      <c r="D768" s="31"/>
      <c r="E768" s="31"/>
      <c r="F768" s="31"/>
      <c r="AQ768" s="31"/>
      <c r="AR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</row>
    <row r="769" spans="1:100" x14ac:dyDescent="0.3">
      <c r="A769" s="31"/>
      <c r="B769" s="31"/>
      <c r="C769" s="31"/>
      <c r="D769" s="31"/>
      <c r="E769" s="31"/>
      <c r="F769" s="31"/>
      <c r="AQ769" s="31"/>
      <c r="AR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</row>
    <row r="770" spans="1:100" x14ac:dyDescent="0.3">
      <c r="A770" s="31"/>
      <c r="B770" s="31"/>
      <c r="C770" s="31"/>
      <c r="D770" s="31"/>
      <c r="E770" s="31"/>
      <c r="F770" s="31"/>
      <c r="AQ770" s="31"/>
      <c r="AR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</row>
    <row r="771" spans="1:100" x14ac:dyDescent="0.3">
      <c r="A771" s="31"/>
      <c r="B771" s="31"/>
      <c r="C771" s="31"/>
      <c r="D771" s="31"/>
      <c r="E771" s="31"/>
      <c r="F771" s="31"/>
      <c r="AQ771" s="31"/>
      <c r="AR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</row>
    <row r="772" spans="1:100" x14ac:dyDescent="0.3">
      <c r="A772" s="31"/>
      <c r="B772" s="31"/>
      <c r="C772" s="31"/>
      <c r="D772" s="31"/>
      <c r="E772" s="31"/>
      <c r="F772" s="31"/>
      <c r="AQ772" s="31"/>
      <c r="AR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</row>
    <row r="773" spans="1:100" x14ac:dyDescent="0.3">
      <c r="A773" s="31"/>
      <c r="B773" s="31"/>
      <c r="C773" s="31"/>
      <c r="D773" s="31"/>
      <c r="E773" s="31"/>
      <c r="F773" s="31"/>
      <c r="AQ773" s="31"/>
      <c r="AR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</row>
    <row r="774" spans="1:100" x14ac:dyDescent="0.3">
      <c r="A774" s="31"/>
      <c r="B774" s="31"/>
      <c r="C774" s="31"/>
      <c r="D774" s="31"/>
      <c r="E774" s="31"/>
      <c r="F774" s="31"/>
      <c r="AQ774" s="31"/>
      <c r="AR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</row>
    <row r="775" spans="1:100" x14ac:dyDescent="0.3">
      <c r="A775" s="31"/>
      <c r="B775" s="31"/>
      <c r="C775" s="31"/>
      <c r="D775" s="31"/>
      <c r="E775" s="31"/>
      <c r="F775" s="31"/>
      <c r="AQ775" s="31"/>
      <c r="AR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</row>
    <row r="776" spans="1:100" x14ac:dyDescent="0.3">
      <c r="A776" s="31"/>
      <c r="B776" s="31"/>
      <c r="C776" s="31"/>
      <c r="D776" s="31"/>
      <c r="E776" s="31"/>
      <c r="F776" s="31"/>
      <c r="AQ776" s="31"/>
      <c r="AR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</row>
    <row r="777" spans="1:100" x14ac:dyDescent="0.3">
      <c r="A777" s="31"/>
      <c r="B777" s="31"/>
      <c r="C777" s="31"/>
      <c r="D777" s="31"/>
      <c r="E777" s="31"/>
      <c r="F777" s="31"/>
      <c r="AQ777" s="31"/>
      <c r="AR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</row>
    <row r="778" spans="1:100" x14ac:dyDescent="0.3">
      <c r="A778" s="31"/>
      <c r="B778" s="31"/>
      <c r="C778" s="31"/>
      <c r="D778" s="31"/>
      <c r="E778" s="31"/>
      <c r="F778" s="31"/>
      <c r="AQ778" s="31"/>
      <c r="AR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</row>
    <row r="779" spans="1:100" x14ac:dyDescent="0.3">
      <c r="A779" s="31"/>
      <c r="B779" s="31"/>
      <c r="C779" s="31"/>
      <c r="D779" s="31"/>
      <c r="E779" s="31"/>
      <c r="F779" s="31"/>
      <c r="AQ779" s="31"/>
      <c r="AR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</row>
    <row r="780" spans="1:100" x14ac:dyDescent="0.3">
      <c r="A780" s="31"/>
      <c r="B780" s="31"/>
      <c r="C780" s="31"/>
      <c r="D780" s="31"/>
      <c r="E780" s="31"/>
      <c r="F780" s="31"/>
      <c r="AQ780" s="31"/>
      <c r="AR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</row>
    <row r="781" spans="1:100" x14ac:dyDescent="0.3">
      <c r="A781" s="31"/>
      <c r="B781" s="31"/>
      <c r="C781" s="31"/>
      <c r="D781" s="31"/>
      <c r="E781" s="31"/>
      <c r="F781" s="31"/>
      <c r="AQ781" s="31"/>
      <c r="AR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</row>
    <row r="782" spans="1:100" x14ac:dyDescent="0.3">
      <c r="A782" s="31"/>
      <c r="B782" s="31"/>
      <c r="C782" s="31"/>
      <c r="D782" s="31"/>
      <c r="E782" s="31"/>
      <c r="F782" s="31"/>
      <c r="AQ782" s="31"/>
      <c r="AR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</row>
    <row r="783" spans="1:100" x14ac:dyDescent="0.3">
      <c r="A783" s="31"/>
      <c r="B783" s="31"/>
      <c r="C783" s="31"/>
      <c r="D783" s="31"/>
      <c r="E783" s="31"/>
      <c r="F783" s="31"/>
      <c r="AQ783" s="31"/>
      <c r="AR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</row>
    <row r="784" spans="1:100" x14ac:dyDescent="0.3">
      <c r="A784" s="31"/>
      <c r="B784" s="31"/>
      <c r="C784" s="31"/>
      <c r="D784" s="31"/>
      <c r="E784" s="31"/>
      <c r="F784" s="31"/>
      <c r="AQ784" s="31"/>
      <c r="AR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</row>
    <row r="785" spans="1:100" x14ac:dyDescent="0.3">
      <c r="A785" s="31"/>
      <c r="B785" s="31"/>
      <c r="C785" s="31"/>
      <c r="D785" s="31"/>
      <c r="E785" s="31"/>
      <c r="F785" s="31"/>
      <c r="AQ785" s="31"/>
      <c r="AR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</row>
    <row r="786" spans="1:100" x14ac:dyDescent="0.3">
      <c r="A786" s="31"/>
      <c r="B786" s="31"/>
      <c r="C786" s="31"/>
      <c r="D786" s="31"/>
      <c r="E786" s="31"/>
      <c r="F786" s="31"/>
      <c r="AQ786" s="31"/>
      <c r="AR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</row>
    <row r="787" spans="1:100" x14ac:dyDescent="0.3">
      <c r="A787" s="31"/>
      <c r="B787" s="31"/>
      <c r="C787" s="31"/>
      <c r="D787" s="31"/>
      <c r="E787" s="31"/>
      <c r="F787" s="31"/>
      <c r="AQ787" s="31"/>
      <c r="AR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</row>
    <row r="788" spans="1:100" x14ac:dyDescent="0.3">
      <c r="A788" s="31"/>
      <c r="B788" s="31"/>
      <c r="C788" s="31"/>
      <c r="D788" s="31"/>
      <c r="E788" s="31"/>
      <c r="F788" s="31"/>
      <c r="AQ788" s="31"/>
      <c r="AR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</row>
    <row r="789" spans="1:100" x14ac:dyDescent="0.3">
      <c r="A789" s="31"/>
      <c r="B789" s="31"/>
      <c r="C789" s="31"/>
      <c r="D789" s="31"/>
      <c r="E789" s="31"/>
      <c r="F789" s="31"/>
      <c r="AQ789" s="31"/>
      <c r="AR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</row>
    <row r="790" spans="1:100" x14ac:dyDescent="0.3">
      <c r="A790" s="31"/>
      <c r="B790" s="31"/>
      <c r="C790" s="31"/>
      <c r="D790" s="31"/>
      <c r="E790" s="31"/>
      <c r="F790" s="31"/>
      <c r="AQ790" s="31"/>
      <c r="AR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</row>
    <row r="791" spans="1:100" x14ac:dyDescent="0.3">
      <c r="A791" s="31"/>
      <c r="B791" s="31"/>
      <c r="C791" s="31"/>
      <c r="D791" s="31"/>
      <c r="E791" s="31"/>
      <c r="F791" s="31"/>
      <c r="AQ791" s="31"/>
      <c r="AR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</row>
    <row r="792" spans="1:100" x14ac:dyDescent="0.3">
      <c r="A792" s="31"/>
      <c r="B792" s="31"/>
      <c r="C792" s="31"/>
      <c r="D792" s="31"/>
      <c r="E792" s="31"/>
      <c r="F792" s="31"/>
      <c r="AQ792" s="31"/>
      <c r="AR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</row>
    <row r="793" spans="1:100" x14ac:dyDescent="0.3">
      <c r="A793" s="31"/>
      <c r="B793" s="31"/>
      <c r="C793" s="31"/>
      <c r="D793" s="31"/>
      <c r="E793" s="31"/>
      <c r="F793" s="31"/>
      <c r="AQ793" s="31"/>
      <c r="AR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</row>
    <row r="794" spans="1:100" x14ac:dyDescent="0.3">
      <c r="A794" s="31"/>
      <c r="B794" s="31"/>
      <c r="C794" s="31"/>
      <c r="D794" s="31"/>
      <c r="E794" s="31"/>
      <c r="F794" s="31"/>
      <c r="AQ794" s="31"/>
      <c r="AR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</row>
    <row r="795" spans="1:100" x14ac:dyDescent="0.3">
      <c r="A795" s="31"/>
      <c r="B795" s="31"/>
      <c r="C795" s="31"/>
      <c r="D795" s="31"/>
      <c r="E795" s="31"/>
      <c r="F795" s="31"/>
      <c r="AQ795" s="31"/>
      <c r="AR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</row>
    <row r="796" spans="1:100" x14ac:dyDescent="0.3">
      <c r="A796" s="31"/>
      <c r="B796" s="31"/>
      <c r="C796" s="31"/>
      <c r="D796" s="31"/>
      <c r="E796" s="31"/>
      <c r="F796" s="31"/>
      <c r="AQ796" s="31"/>
      <c r="AR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</row>
    <row r="797" spans="1:100" x14ac:dyDescent="0.3">
      <c r="A797" s="31"/>
      <c r="B797" s="31"/>
      <c r="C797" s="31"/>
      <c r="D797" s="31"/>
      <c r="E797" s="31"/>
      <c r="F797" s="31"/>
      <c r="AQ797" s="31"/>
      <c r="AR797" s="31"/>
    </row>
    <row r="798" spans="1:100" x14ac:dyDescent="0.3">
      <c r="A798" s="31"/>
      <c r="B798" s="31"/>
      <c r="C798" s="31"/>
      <c r="D798" s="31"/>
      <c r="E798" s="31"/>
      <c r="F798" s="31"/>
      <c r="AQ798" s="31"/>
      <c r="AR798" s="31"/>
    </row>
    <row r="799" spans="1:100" x14ac:dyDescent="0.3">
      <c r="A799" s="31"/>
      <c r="B799" s="31"/>
      <c r="C799" s="31"/>
      <c r="D799" s="31"/>
      <c r="E799" s="31"/>
      <c r="F799" s="31"/>
      <c r="AQ799" s="31"/>
      <c r="AR799" s="31"/>
    </row>
    <row r="800" spans="1:100" x14ac:dyDescent="0.3">
      <c r="A800" s="31"/>
      <c r="B800" s="31"/>
      <c r="C800" s="31"/>
      <c r="D800" s="31"/>
      <c r="E800" s="31"/>
      <c r="F800" s="31"/>
      <c r="AQ800" s="31"/>
      <c r="AR800" s="31"/>
    </row>
    <row r="801" spans="1:44" x14ac:dyDescent="0.3">
      <c r="A801" s="31"/>
      <c r="B801" s="31"/>
      <c r="C801" s="31"/>
      <c r="D801" s="31"/>
      <c r="E801" s="31"/>
      <c r="F801" s="31"/>
      <c r="AQ801" s="31"/>
      <c r="AR801" s="31"/>
    </row>
    <row r="802" spans="1:44" x14ac:dyDescent="0.3">
      <c r="A802" s="31"/>
      <c r="B802" s="31"/>
      <c r="C802" s="31"/>
      <c r="D802" s="31"/>
      <c r="E802" s="31"/>
      <c r="F802" s="31"/>
      <c r="AQ802" s="31"/>
      <c r="AR802" s="31"/>
    </row>
    <row r="803" spans="1:44" x14ac:dyDescent="0.3">
      <c r="A803" s="31"/>
      <c r="B803" s="31"/>
      <c r="C803" s="31"/>
      <c r="D803" s="31"/>
      <c r="E803" s="31"/>
      <c r="F803" s="31"/>
      <c r="AQ803" s="31"/>
      <c r="AR803" s="31"/>
    </row>
    <row r="804" spans="1:44" x14ac:dyDescent="0.3">
      <c r="A804" s="31"/>
      <c r="B804" s="31"/>
      <c r="C804" s="31"/>
      <c r="D804" s="31"/>
      <c r="E804" s="31"/>
      <c r="F804" s="31"/>
      <c r="AQ804" s="31"/>
      <c r="AR804" s="31"/>
    </row>
    <row r="805" spans="1:44" x14ac:dyDescent="0.3">
      <c r="A805" s="31"/>
      <c r="B805" s="31"/>
      <c r="C805" s="31"/>
      <c r="D805" s="31"/>
      <c r="E805" s="31"/>
      <c r="F805" s="31"/>
      <c r="AQ805" s="31"/>
      <c r="AR805" s="31"/>
    </row>
    <row r="806" spans="1:44" x14ac:dyDescent="0.3">
      <c r="A806" s="31"/>
      <c r="B806" s="31"/>
      <c r="C806" s="31"/>
      <c r="D806" s="31"/>
      <c r="E806" s="31"/>
      <c r="F806" s="31"/>
      <c r="AQ806" s="31"/>
      <c r="AR806" s="31"/>
    </row>
    <row r="807" spans="1:44" x14ac:dyDescent="0.3">
      <c r="A807" s="31"/>
      <c r="B807" s="31"/>
      <c r="C807" s="31"/>
      <c r="D807" s="31"/>
      <c r="E807" s="31"/>
      <c r="F807" s="31"/>
      <c r="AQ807" s="31"/>
      <c r="AR807" s="31"/>
    </row>
    <row r="808" spans="1:44" x14ac:dyDescent="0.3">
      <c r="A808" s="31"/>
      <c r="B808" s="31"/>
      <c r="C808" s="31"/>
      <c r="D808" s="31"/>
      <c r="E808" s="31"/>
      <c r="F808" s="31"/>
      <c r="AQ808" s="31"/>
      <c r="AR808" s="31"/>
    </row>
    <row r="809" spans="1:44" x14ac:dyDescent="0.3">
      <c r="A809" s="31"/>
      <c r="B809" s="31"/>
      <c r="C809" s="31"/>
      <c r="D809" s="31"/>
      <c r="E809" s="31"/>
      <c r="F809" s="31"/>
      <c r="AQ809" s="31"/>
      <c r="AR809" s="31"/>
    </row>
    <row r="810" spans="1:44" x14ac:dyDescent="0.3">
      <c r="A810" s="31"/>
      <c r="B810" s="31"/>
      <c r="C810" s="31"/>
      <c r="D810" s="31"/>
      <c r="E810" s="31"/>
      <c r="F810" s="31"/>
      <c r="AQ810" s="31"/>
      <c r="AR810" s="31"/>
    </row>
    <row r="811" spans="1:44" x14ac:dyDescent="0.3">
      <c r="A811" s="31"/>
      <c r="B811" s="31"/>
      <c r="C811" s="31"/>
      <c r="D811" s="31"/>
      <c r="E811" s="31"/>
      <c r="F811" s="31"/>
      <c r="AQ811" s="31"/>
      <c r="AR811" s="31"/>
    </row>
    <row r="812" spans="1:44" x14ac:dyDescent="0.3">
      <c r="A812" s="31"/>
      <c r="B812" s="31"/>
      <c r="C812" s="31"/>
      <c r="D812" s="31"/>
      <c r="E812" s="31"/>
      <c r="F812" s="31"/>
      <c r="AQ812" s="31"/>
      <c r="AR812" s="31"/>
    </row>
    <row r="813" spans="1:44" x14ac:dyDescent="0.3">
      <c r="A813" s="31"/>
      <c r="B813" s="31"/>
      <c r="C813" s="31"/>
      <c r="D813" s="31"/>
      <c r="E813" s="31"/>
      <c r="F813" s="31"/>
      <c r="AQ813" s="31"/>
      <c r="AR813" s="31"/>
    </row>
    <row r="814" spans="1:44" x14ac:dyDescent="0.3">
      <c r="A814" s="31"/>
      <c r="B814" s="31"/>
      <c r="C814" s="31"/>
      <c r="D814" s="31"/>
      <c r="E814" s="31"/>
      <c r="F814" s="31"/>
      <c r="AQ814" s="31"/>
      <c r="AR814" s="31"/>
    </row>
    <row r="815" spans="1:44" x14ac:dyDescent="0.3">
      <c r="A815" s="31"/>
      <c r="B815" s="31"/>
      <c r="C815" s="31"/>
      <c r="D815" s="31"/>
      <c r="E815" s="31"/>
      <c r="F815" s="31"/>
      <c r="AQ815" s="31"/>
      <c r="AR815" s="31"/>
    </row>
    <row r="816" spans="1:44" x14ac:dyDescent="0.3">
      <c r="A816" s="31"/>
      <c r="B816" s="31"/>
      <c r="C816" s="31"/>
      <c r="D816" s="31"/>
      <c r="E816" s="31"/>
      <c r="F816" s="31"/>
      <c r="AQ816" s="31"/>
      <c r="AR816" s="31"/>
    </row>
    <row r="817" spans="1:44" x14ac:dyDescent="0.3">
      <c r="A817" s="31"/>
      <c r="B817" s="31"/>
      <c r="C817" s="31"/>
      <c r="D817" s="31"/>
      <c r="E817" s="31"/>
      <c r="F817" s="31"/>
      <c r="AQ817" s="31"/>
      <c r="AR817" s="31"/>
    </row>
    <row r="818" spans="1:44" x14ac:dyDescent="0.3">
      <c r="A818" s="31"/>
      <c r="B818" s="31"/>
      <c r="C818" s="31"/>
      <c r="D818" s="31"/>
      <c r="E818" s="31"/>
      <c r="F818" s="31"/>
      <c r="AQ818" s="31"/>
      <c r="AR818" s="31"/>
    </row>
    <row r="819" spans="1:44" x14ac:dyDescent="0.3">
      <c r="A819" s="31"/>
      <c r="B819" s="31"/>
      <c r="C819" s="31"/>
      <c r="D819" s="31"/>
      <c r="E819" s="31"/>
      <c r="F819" s="31"/>
      <c r="AQ819" s="31"/>
      <c r="AR819" s="31"/>
    </row>
    <row r="820" spans="1:44" x14ac:dyDescent="0.3">
      <c r="A820" s="31"/>
      <c r="B820" s="31"/>
      <c r="C820" s="31"/>
      <c r="D820" s="31"/>
      <c r="E820" s="31"/>
      <c r="F820" s="31"/>
      <c r="AQ820" s="31"/>
      <c r="AR820" s="31"/>
    </row>
    <row r="821" spans="1:44" x14ac:dyDescent="0.3">
      <c r="A821" s="31"/>
      <c r="B821" s="31"/>
      <c r="C821" s="31"/>
      <c r="D821" s="31"/>
      <c r="E821" s="31"/>
      <c r="F821" s="31"/>
      <c r="AQ821" s="31"/>
      <c r="AR821" s="31"/>
    </row>
    <row r="822" spans="1:44" x14ac:dyDescent="0.3">
      <c r="A822" s="31"/>
      <c r="B822" s="31"/>
      <c r="C822" s="31"/>
      <c r="D822" s="31"/>
      <c r="E822" s="31"/>
      <c r="F822" s="31"/>
      <c r="AQ822" s="31"/>
      <c r="AR822" s="31"/>
    </row>
    <row r="823" spans="1:44" x14ac:dyDescent="0.3">
      <c r="A823" s="31"/>
      <c r="B823" s="31"/>
      <c r="C823" s="31"/>
      <c r="D823" s="31"/>
      <c r="E823" s="31"/>
      <c r="F823" s="31"/>
      <c r="AQ823" s="31"/>
      <c r="AR823" s="31"/>
    </row>
    <row r="824" spans="1:44" x14ac:dyDescent="0.3">
      <c r="A824" s="31"/>
      <c r="B824" s="31"/>
      <c r="C824" s="31"/>
      <c r="D824" s="31"/>
      <c r="E824" s="31"/>
      <c r="F824" s="31"/>
      <c r="AQ824" s="31"/>
      <c r="AR824" s="31"/>
    </row>
    <row r="825" spans="1:44" x14ac:dyDescent="0.3">
      <c r="A825" s="31"/>
      <c r="B825" s="31"/>
      <c r="C825" s="31"/>
      <c r="D825" s="31"/>
      <c r="E825" s="31"/>
      <c r="F825" s="31"/>
      <c r="AQ825" s="31"/>
      <c r="AR825" s="31"/>
    </row>
    <row r="826" spans="1:44" x14ac:dyDescent="0.3">
      <c r="A826" s="31"/>
      <c r="B826" s="31"/>
      <c r="C826" s="31"/>
      <c r="D826" s="31"/>
      <c r="E826" s="31"/>
      <c r="F826" s="31"/>
      <c r="AQ826" s="31"/>
      <c r="AR826" s="31"/>
    </row>
    <row r="827" spans="1:44" x14ac:dyDescent="0.3">
      <c r="A827" s="31"/>
      <c r="B827" s="31"/>
      <c r="C827" s="31"/>
      <c r="D827" s="31"/>
      <c r="E827" s="31"/>
      <c r="F827" s="31"/>
      <c r="AQ827" s="31"/>
      <c r="AR827" s="31"/>
    </row>
    <row r="828" spans="1:44" x14ac:dyDescent="0.3">
      <c r="A828" s="31"/>
      <c r="B828" s="31"/>
      <c r="C828" s="31"/>
      <c r="D828" s="31"/>
      <c r="E828" s="31"/>
      <c r="F828" s="31"/>
      <c r="AQ828" s="31"/>
      <c r="AR828" s="31"/>
    </row>
    <row r="829" spans="1:44" x14ac:dyDescent="0.3">
      <c r="A829" s="31"/>
      <c r="B829" s="31"/>
      <c r="C829" s="31"/>
      <c r="D829" s="31"/>
      <c r="E829" s="31"/>
      <c r="F829" s="31"/>
      <c r="AQ829" s="31"/>
      <c r="AR829" s="31"/>
    </row>
    <row r="830" spans="1:44" x14ac:dyDescent="0.3">
      <c r="A830" s="31"/>
      <c r="B830" s="31"/>
      <c r="C830" s="31"/>
      <c r="D830" s="31"/>
      <c r="E830" s="31"/>
      <c r="F830" s="31"/>
      <c r="AQ830" s="31"/>
      <c r="AR830" s="31"/>
    </row>
    <row r="831" spans="1:44" x14ac:dyDescent="0.3">
      <c r="A831" s="31"/>
      <c r="B831" s="31"/>
      <c r="C831" s="31"/>
      <c r="D831" s="31"/>
      <c r="E831" s="31"/>
      <c r="F831" s="31"/>
      <c r="AQ831" s="31"/>
      <c r="AR831" s="31"/>
    </row>
    <row r="832" spans="1:44" x14ac:dyDescent="0.3">
      <c r="A832" s="31"/>
      <c r="B832" s="31"/>
      <c r="C832" s="31"/>
      <c r="D832" s="31"/>
      <c r="E832" s="31"/>
      <c r="F832" s="31"/>
      <c r="AQ832" s="31"/>
      <c r="AR832" s="31"/>
    </row>
    <row r="833" spans="1:44" x14ac:dyDescent="0.3">
      <c r="A833" s="31"/>
      <c r="B833" s="31"/>
      <c r="C833" s="31"/>
      <c r="D833" s="31"/>
      <c r="E833" s="31"/>
      <c r="F833" s="31"/>
      <c r="AQ833" s="31"/>
      <c r="AR833" s="31"/>
    </row>
    <row r="834" spans="1:44" x14ac:dyDescent="0.3">
      <c r="A834" s="31"/>
      <c r="B834" s="31"/>
      <c r="C834" s="31"/>
      <c r="D834" s="31"/>
      <c r="E834" s="31"/>
      <c r="F834" s="31"/>
      <c r="AQ834" s="31"/>
      <c r="AR834" s="31"/>
    </row>
    <row r="835" spans="1:44" x14ac:dyDescent="0.3">
      <c r="A835" s="31"/>
      <c r="B835" s="31"/>
      <c r="C835" s="31"/>
      <c r="D835" s="31"/>
      <c r="E835" s="31"/>
      <c r="F835" s="31"/>
      <c r="AQ835" s="31"/>
      <c r="AR835" s="31"/>
    </row>
    <row r="836" spans="1:44" x14ac:dyDescent="0.3">
      <c r="A836" s="31"/>
      <c r="B836" s="31"/>
      <c r="C836" s="31"/>
      <c r="D836" s="31"/>
      <c r="E836" s="31"/>
      <c r="F836" s="31"/>
      <c r="AQ836" s="31"/>
      <c r="AR836" s="31"/>
    </row>
    <row r="837" spans="1:44" x14ac:dyDescent="0.3">
      <c r="A837" s="31"/>
      <c r="B837" s="31"/>
      <c r="C837" s="31"/>
      <c r="D837" s="31"/>
      <c r="E837" s="31"/>
      <c r="F837" s="31"/>
      <c r="AQ837" s="31"/>
      <c r="AR837" s="31"/>
    </row>
    <row r="838" spans="1:44" x14ac:dyDescent="0.3">
      <c r="A838" s="31"/>
      <c r="B838" s="31"/>
      <c r="C838" s="31"/>
      <c r="D838" s="31"/>
      <c r="E838" s="31"/>
      <c r="F838" s="31"/>
      <c r="AQ838" s="31"/>
      <c r="AR838" s="31"/>
    </row>
    <row r="839" spans="1:44" x14ac:dyDescent="0.3">
      <c r="A839" s="31"/>
      <c r="B839" s="31"/>
      <c r="C839" s="31"/>
      <c r="D839" s="31"/>
      <c r="E839" s="31"/>
      <c r="F839" s="31"/>
      <c r="AQ839" s="31"/>
      <c r="AR839" s="31"/>
    </row>
    <row r="840" spans="1:44" x14ac:dyDescent="0.3">
      <c r="A840" s="31"/>
      <c r="B840" s="31"/>
      <c r="C840" s="31"/>
      <c r="D840" s="31"/>
      <c r="E840" s="31"/>
      <c r="F840" s="31"/>
      <c r="AQ840" s="31"/>
      <c r="AR840" s="31"/>
    </row>
    <row r="841" spans="1:44" x14ac:dyDescent="0.3">
      <c r="A841" s="31"/>
      <c r="B841" s="31"/>
      <c r="C841" s="31"/>
      <c r="D841" s="31"/>
      <c r="E841" s="31"/>
      <c r="F841" s="31"/>
      <c r="AQ841" s="31"/>
      <c r="AR841" s="31"/>
    </row>
    <row r="842" spans="1:44" x14ac:dyDescent="0.3">
      <c r="A842" s="31"/>
      <c r="B842" s="31"/>
      <c r="C842" s="31"/>
      <c r="D842" s="31"/>
      <c r="E842" s="31"/>
      <c r="F842" s="31"/>
      <c r="AQ842" s="31"/>
      <c r="AR842" s="31"/>
    </row>
    <row r="843" spans="1:44" x14ac:dyDescent="0.3">
      <c r="A843" s="31"/>
      <c r="B843" s="31"/>
      <c r="C843" s="31"/>
      <c r="D843" s="31"/>
      <c r="E843" s="31"/>
      <c r="F843" s="31"/>
      <c r="AQ843" s="31"/>
      <c r="AR843" s="31"/>
    </row>
    <row r="844" spans="1:44" x14ac:dyDescent="0.3">
      <c r="A844" s="31"/>
      <c r="B844" s="31"/>
      <c r="C844" s="31"/>
      <c r="D844" s="31"/>
      <c r="E844" s="31"/>
      <c r="F844" s="31"/>
      <c r="AQ844" s="31"/>
      <c r="AR844" s="31"/>
    </row>
    <row r="845" spans="1:44" x14ac:dyDescent="0.3">
      <c r="A845" s="31"/>
      <c r="B845" s="31"/>
      <c r="C845" s="31"/>
      <c r="D845" s="31"/>
      <c r="E845" s="31"/>
      <c r="F845" s="31"/>
      <c r="AQ845" s="31"/>
      <c r="AR845" s="31"/>
    </row>
    <row r="846" spans="1:44" x14ac:dyDescent="0.3">
      <c r="A846" s="31"/>
      <c r="B846" s="31"/>
      <c r="C846" s="31"/>
      <c r="D846" s="31"/>
      <c r="E846" s="31"/>
      <c r="F846" s="31"/>
      <c r="AQ846" s="31"/>
      <c r="AR846" s="31"/>
    </row>
    <row r="847" spans="1:44" x14ac:dyDescent="0.3">
      <c r="A847" s="31"/>
      <c r="B847" s="31"/>
      <c r="C847" s="31"/>
      <c r="D847" s="31"/>
      <c r="E847" s="31"/>
      <c r="F847" s="31"/>
      <c r="AQ847" s="31"/>
      <c r="AR847" s="31"/>
    </row>
    <row r="848" spans="1:44" x14ac:dyDescent="0.3">
      <c r="A848" s="31"/>
      <c r="B848" s="31"/>
      <c r="C848" s="31"/>
      <c r="D848" s="31"/>
      <c r="E848" s="31"/>
      <c r="F848" s="31"/>
      <c r="AQ848" s="31"/>
      <c r="AR848" s="31"/>
    </row>
    <row r="849" spans="1:44" x14ac:dyDescent="0.3">
      <c r="A849" s="31"/>
      <c r="B849" s="31"/>
      <c r="C849" s="31"/>
      <c r="D849" s="31"/>
      <c r="E849" s="31"/>
      <c r="F849" s="31"/>
      <c r="AQ849" s="31"/>
      <c r="AR849" s="31"/>
    </row>
    <row r="850" spans="1:44" x14ac:dyDescent="0.3">
      <c r="A850" s="31"/>
      <c r="B850" s="31"/>
      <c r="C850" s="31"/>
      <c r="D850" s="31"/>
      <c r="E850" s="31"/>
      <c r="F850" s="31"/>
      <c r="AQ850" s="31"/>
      <c r="AR850" s="31"/>
    </row>
    <row r="851" spans="1:44" x14ac:dyDescent="0.3">
      <c r="A851" s="31"/>
      <c r="B851" s="31"/>
      <c r="C851" s="31"/>
      <c r="D851" s="31"/>
      <c r="E851" s="31"/>
      <c r="F851" s="31"/>
      <c r="AQ851" s="31"/>
      <c r="AR851" s="31"/>
    </row>
    <row r="852" spans="1:44" x14ac:dyDescent="0.3">
      <c r="A852" s="31"/>
      <c r="B852" s="31"/>
      <c r="C852" s="31"/>
      <c r="D852" s="31"/>
      <c r="E852" s="31"/>
      <c r="F852" s="31"/>
      <c r="AQ852" s="31"/>
      <c r="AR852" s="31"/>
    </row>
    <row r="853" spans="1:44" x14ac:dyDescent="0.3">
      <c r="A853" s="31"/>
      <c r="B853" s="31"/>
      <c r="C853" s="31"/>
      <c r="D853" s="31"/>
      <c r="E853" s="31"/>
      <c r="F853" s="31"/>
      <c r="AQ853" s="31"/>
      <c r="AR853" s="31"/>
    </row>
    <row r="854" spans="1:44" x14ac:dyDescent="0.3">
      <c r="A854" s="31"/>
      <c r="B854" s="31"/>
      <c r="C854" s="31"/>
      <c r="D854" s="31"/>
      <c r="E854" s="31"/>
      <c r="F854" s="31"/>
      <c r="AQ854" s="31"/>
      <c r="AR854" s="31"/>
    </row>
    <row r="855" spans="1:44" x14ac:dyDescent="0.3">
      <c r="A855" s="31"/>
      <c r="B855" s="31"/>
      <c r="C855" s="31"/>
      <c r="D855" s="31"/>
      <c r="E855" s="31"/>
      <c r="F855" s="31"/>
      <c r="AQ855" s="31"/>
      <c r="AR855" s="31"/>
    </row>
    <row r="856" spans="1:44" x14ac:dyDescent="0.3">
      <c r="A856" s="31"/>
      <c r="B856" s="31"/>
      <c r="C856" s="31"/>
      <c r="D856" s="31"/>
      <c r="E856" s="31"/>
      <c r="F856" s="31"/>
      <c r="AQ856" s="31"/>
      <c r="AR856" s="31"/>
    </row>
    <row r="857" spans="1:44" x14ac:dyDescent="0.3">
      <c r="A857" s="31"/>
      <c r="B857" s="31"/>
      <c r="C857" s="31"/>
      <c r="D857" s="31"/>
      <c r="E857" s="31"/>
      <c r="F857" s="31"/>
      <c r="AQ857" s="31"/>
      <c r="AR857" s="31"/>
    </row>
    <row r="858" spans="1:44" x14ac:dyDescent="0.3">
      <c r="A858" s="31"/>
      <c r="B858" s="31"/>
      <c r="C858" s="31"/>
      <c r="D858" s="31"/>
      <c r="E858" s="31"/>
      <c r="F858" s="31"/>
      <c r="AQ858" s="31"/>
      <c r="AR858" s="31"/>
    </row>
    <row r="859" spans="1:44" x14ac:dyDescent="0.3">
      <c r="A859" s="31"/>
      <c r="B859" s="31"/>
      <c r="C859" s="31"/>
      <c r="D859" s="31"/>
      <c r="E859" s="31"/>
      <c r="F859" s="31"/>
      <c r="AQ859" s="31"/>
      <c r="AR859" s="31"/>
    </row>
    <row r="860" spans="1:44" x14ac:dyDescent="0.3">
      <c r="A860" s="31"/>
      <c r="B860" s="31"/>
      <c r="C860" s="31"/>
      <c r="D860" s="31"/>
      <c r="E860" s="31"/>
      <c r="F860" s="31"/>
      <c r="AQ860" s="31"/>
      <c r="AR860" s="31"/>
    </row>
    <row r="861" spans="1:44" x14ac:dyDescent="0.3">
      <c r="A861" s="31"/>
      <c r="B861" s="31"/>
      <c r="C861" s="31"/>
      <c r="D861" s="31"/>
      <c r="E861" s="31"/>
      <c r="F861" s="31"/>
      <c r="AQ861" s="31"/>
      <c r="AR861" s="31"/>
    </row>
    <row r="862" spans="1:44" x14ac:dyDescent="0.3">
      <c r="A862" s="31"/>
      <c r="B862" s="31"/>
      <c r="C862" s="31"/>
      <c r="D862" s="31"/>
      <c r="E862" s="31"/>
      <c r="F862" s="31"/>
      <c r="AQ862" s="31"/>
      <c r="AR862" s="31"/>
    </row>
    <row r="863" spans="1:44" x14ac:dyDescent="0.3">
      <c r="A863" s="31"/>
      <c r="B863" s="31"/>
      <c r="C863" s="31"/>
      <c r="D863" s="31"/>
      <c r="E863" s="31"/>
      <c r="F863" s="31"/>
      <c r="AQ863" s="31"/>
      <c r="AR863" s="31"/>
    </row>
    <row r="864" spans="1:44" x14ac:dyDescent="0.3">
      <c r="A864" s="31"/>
      <c r="B864" s="31"/>
      <c r="C864" s="31"/>
      <c r="D864" s="31"/>
      <c r="E864" s="31"/>
      <c r="F864" s="31"/>
      <c r="AQ864" s="31"/>
      <c r="AR864" s="31"/>
    </row>
    <row r="865" spans="1:44" x14ac:dyDescent="0.3">
      <c r="A865" s="31"/>
      <c r="B865" s="31"/>
      <c r="C865" s="31"/>
      <c r="D865" s="31"/>
      <c r="E865" s="31"/>
      <c r="F865" s="31"/>
      <c r="AQ865" s="31"/>
      <c r="AR865" s="31"/>
    </row>
    <row r="866" spans="1:44" x14ac:dyDescent="0.3">
      <c r="A866" s="31"/>
      <c r="B866" s="31"/>
      <c r="C866" s="31"/>
      <c r="D866" s="31"/>
      <c r="E866" s="31"/>
      <c r="F866" s="31"/>
      <c r="AQ866" s="31"/>
      <c r="AR866" s="31"/>
    </row>
    <row r="867" spans="1:44" x14ac:dyDescent="0.3">
      <c r="A867" s="31"/>
      <c r="B867" s="31"/>
      <c r="C867" s="31"/>
      <c r="D867" s="31"/>
      <c r="E867" s="31"/>
      <c r="F867" s="31"/>
      <c r="AQ867" s="31"/>
      <c r="AR867" s="31"/>
    </row>
    <row r="868" spans="1:44" x14ac:dyDescent="0.3">
      <c r="A868" s="31"/>
      <c r="B868" s="31"/>
      <c r="C868" s="31"/>
      <c r="D868" s="31"/>
      <c r="E868" s="31"/>
      <c r="F868" s="31"/>
      <c r="AQ868" s="31"/>
      <c r="AR868" s="31"/>
    </row>
    <row r="869" spans="1:44" x14ac:dyDescent="0.3">
      <c r="A869" s="31"/>
      <c r="B869" s="31"/>
      <c r="C869" s="31"/>
      <c r="D869" s="31"/>
      <c r="E869" s="31"/>
      <c r="F869" s="31"/>
      <c r="AQ869" s="31"/>
      <c r="AR869" s="31"/>
    </row>
    <row r="870" spans="1:44" x14ac:dyDescent="0.3">
      <c r="A870" s="31"/>
      <c r="B870" s="31"/>
      <c r="C870" s="31"/>
      <c r="D870" s="31"/>
      <c r="E870" s="31"/>
      <c r="F870" s="31"/>
      <c r="AQ870" s="31"/>
      <c r="AR870" s="31"/>
    </row>
    <row r="871" spans="1:44" x14ac:dyDescent="0.3">
      <c r="A871" s="31"/>
      <c r="B871" s="31"/>
      <c r="C871" s="31"/>
      <c r="D871" s="31"/>
      <c r="E871" s="31"/>
      <c r="F871" s="31"/>
      <c r="AQ871" s="31"/>
      <c r="AR871" s="31"/>
    </row>
    <row r="872" spans="1:44" x14ac:dyDescent="0.3">
      <c r="A872" s="31"/>
      <c r="B872" s="31"/>
      <c r="C872" s="31"/>
      <c r="D872" s="31"/>
      <c r="E872" s="31"/>
      <c r="F872" s="31"/>
      <c r="AQ872" s="31"/>
      <c r="AR872" s="31"/>
    </row>
    <row r="873" spans="1:44" x14ac:dyDescent="0.3">
      <c r="A873" s="31"/>
      <c r="B873" s="31"/>
      <c r="C873" s="31"/>
      <c r="D873" s="31"/>
      <c r="E873" s="31"/>
      <c r="F873" s="31"/>
      <c r="AQ873" s="31"/>
      <c r="AR873" s="31"/>
    </row>
    <row r="874" spans="1:44" x14ac:dyDescent="0.3">
      <c r="A874" s="31"/>
      <c r="B874" s="31"/>
      <c r="C874" s="31"/>
      <c r="D874" s="31"/>
      <c r="E874" s="31"/>
      <c r="F874" s="31"/>
      <c r="AQ874" s="31"/>
      <c r="AR874" s="31"/>
    </row>
    <row r="875" spans="1:44" x14ac:dyDescent="0.3">
      <c r="A875" s="31"/>
      <c r="B875" s="31"/>
      <c r="C875" s="31"/>
      <c r="D875" s="31"/>
      <c r="E875" s="31"/>
      <c r="F875" s="31"/>
      <c r="AQ875" s="31"/>
      <c r="AR875" s="31"/>
    </row>
    <row r="876" spans="1:44" x14ac:dyDescent="0.3">
      <c r="A876" s="31"/>
      <c r="B876" s="31"/>
      <c r="C876" s="31"/>
      <c r="D876" s="31"/>
      <c r="E876" s="31"/>
      <c r="F876" s="31"/>
      <c r="AQ876" s="31"/>
      <c r="AR876" s="31"/>
    </row>
    <row r="877" spans="1:44" x14ac:dyDescent="0.3">
      <c r="A877" s="31"/>
      <c r="B877" s="31"/>
      <c r="C877" s="31"/>
      <c r="D877" s="31"/>
      <c r="E877" s="31"/>
      <c r="F877" s="31"/>
      <c r="AQ877" s="31"/>
      <c r="AR877" s="31"/>
    </row>
    <row r="878" spans="1:44" x14ac:dyDescent="0.3">
      <c r="A878" s="31"/>
      <c r="B878" s="31"/>
      <c r="C878" s="31"/>
      <c r="D878" s="31"/>
      <c r="E878" s="31"/>
      <c r="F878" s="31"/>
      <c r="AQ878" s="31"/>
      <c r="AR878" s="31"/>
    </row>
    <row r="879" spans="1:44" x14ac:dyDescent="0.3">
      <c r="A879" s="31"/>
      <c r="B879" s="31"/>
      <c r="C879" s="31"/>
      <c r="D879" s="31"/>
      <c r="E879" s="31"/>
      <c r="F879" s="31"/>
      <c r="AQ879" s="31"/>
      <c r="AR879" s="31"/>
    </row>
    <row r="880" spans="1:44" x14ac:dyDescent="0.3">
      <c r="A880" s="31"/>
      <c r="B880" s="31"/>
      <c r="C880" s="31"/>
      <c r="D880" s="31"/>
      <c r="E880" s="31"/>
      <c r="F880" s="31"/>
      <c r="AQ880" s="31"/>
      <c r="AR880" s="31"/>
    </row>
    <row r="881" spans="1:44" x14ac:dyDescent="0.3">
      <c r="A881" s="31"/>
      <c r="B881" s="31"/>
      <c r="C881" s="31"/>
      <c r="D881" s="31"/>
      <c r="E881" s="31"/>
      <c r="F881" s="31"/>
      <c r="AQ881" s="31"/>
      <c r="AR881" s="31"/>
    </row>
    <row r="882" spans="1:44" x14ac:dyDescent="0.3">
      <c r="A882" s="31"/>
      <c r="B882" s="31"/>
      <c r="C882" s="31"/>
      <c r="D882" s="31"/>
      <c r="E882" s="31"/>
      <c r="F882" s="31"/>
      <c r="AQ882" s="31"/>
      <c r="AR882" s="31"/>
    </row>
    <row r="883" spans="1:44" x14ac:dyDescent="0.3">
      <c r="A883" s="31"/>
      <c r="B883" s="31"/>
      <c r="C883" s="31"/>
      <c r="D883" s="31"/>
      <c r="E883" s="31"/>
      <c r="F883" s="31"/>
      <c r="AQ883" s="31"/>
      <c r="AR883" s="31"/>
    </row>
    <row r="884" spans="1:44" x14ac:dyDescent="0.3">
      <c r="A884" s="31"/>
      <c r="B884" s="31"/>
      <c r="C884" s="31"/>
      <c r="D884" s="31"/>
      <c r="E884" s="31"/>
      <c r="F884" s="31"/>
      <c r="AQ884" s="31"/>
      <c r="AR884" s="31"/>
    </row>
    <row r="885" spans="1:44" x14ac:dyDescent="0.3">
      <c r="A885" s="31"/>
      <c r="B885" s="31"/>
      <c r="C885" s="31"/>
      <c r="D885" s="31"/>
      <c r="E885" s="31"/>
      <c r="F885" s="31"/>
      <c r="AQ885" s="31"/>
      <c r="AR885" s="31"/>
    </row>
    <row r="886" spans="1:44" x14ac:dyDescent="0.3">
      <c r="A886" s="31"/>
      <c r="B886" s="31"/>
      <c r="C886" s="31"/>
      <c r="D886" s="31"/>
      <c r="E886" s="31"/>
      <c r="F886" s="31"/>
      <c r="AQ886" s="31"/>
      <c r="AR886" s="31"/>
    </row>
    <row r="887" spans="1:44" x14ac:dyDescent="0.3">
      <c r="A887" s="31"/>
      <c r="B887" s="31"/>
      <c r="C887" s="31"/>
      <c r="D887" s="31"/>
      <c r="E887" s="31"/>
      <c r="F887" s="31"/>
      <c r="AQ887" s="31"/>
      <c r="AR887" s="31"/>
    </row>
    <row r="888" spans="1:44" x14ac:dyDescent="0.3">
      <c r="A888" s="31"/>
      <c r="B888" s="31"/>
      <c r="C888" s="31"/>
      <c r="D888" s="31"/>
      <c r="E888" s="31"/>
      <c r="F888" s="31"/>
      <c r="AQ888" s="31"/>
      <c r="AR888" s="31"/>
    </row>
    <row r="889" spans="1:44" x14ac:dyDescent="0.3">
      <c r="A889" s="31"/>
      <c r="B889" s="31"/>
      <c r="C889" s="31"/>
      <c r="D889" s="31"/>
      <c r="E889" s="31"/>
      <c r="F889" s="31"/>
      <c r="AQ889" s="31"/>
      <c r="AR889" s="31"/>
    </row>
    <row r="890" spans="1:44" x14ac:dyDescent="0.3">
      <c r="A890" s="31"/>
      <c r="B890" s="31"/>
      <c r="C890" s="31"/>
      <c r="D890" s="31"/>
      <c r="E890" s="31"/>
      <c r="F890" s="31"/>
      <c r="AQ890" s="31"/>
      <c r="AR890" s="31"/>
    </row>
    <row r="891" spans="1:44" x14ac:dyDescent="0.3">
      <c r="A891" s="31"/>
      <c r="B891" s="31"/>
      <c r="C891" s="31"/>
      <c r="D891" s="31"/>
      <c r="E891" s="31"/>
      <c r="F891" s="31"/>
      <c r="AQ891" s="31"/>
      <c r="AR891" s="31"/>
    </row>
    <row r="892" spans="1:44" x14ac:dyDescent="0.3">
      <c r="A892" s="31"/>
      <c r="B892" s="31"/>
      <c r="C892" s="31"/>
      <c r="D892" s="31"/>
      <c r="E892" s="31"/>
      <c r="F892" s="31"/>
      <c r="AQ892" s="31"/>
      <c r="AR892" s="31"/>
    </row>
    <row r="893" spans="1:44" x14ac:dyDescent="0.3">
      <c r="A893" s="31"/>
      <c r="B893" s="31"/>
      <c r="C893" s="31"/>
      <c r="D893" s="31"/>
      <c r="E893" s="31"/>
      <c r="F893" s="31"/>
      <c r="AQ893" s="31"/>
      <c r="AR893" s="31"/>
    </row>
    <row r="894" spans="1:44" x14ac:dyDescent="0.3">
      <c r="A894" s="31"/>
      <c r="B894" s="31"/>
      <c r="C894" s="31"/>
      <c r="D894" s="31"/>
      <c r="E894" s="31"/>
      <c r="F894" s="31"/>
      <c r="AQ894" s="31"/>
      <c r="AR894" s="31"/>
    </row>
    <row r="895" spans="1:44" x14ac:dyDescent="0.3">
      <c r="A895" s="31"/>
      <c r="B895" s="31"/>
      <c r="C895" s="31"/>
      <c r="D895" s="31"/>
      <c r="E895" s="31"/>
      <c r="F895" s="31"/>
      <c r="AQ895" s="31"/>
      <c r="AR895" s="31"/>
    </row>
    <row r="896" spans="1:44" x14ac:dyDescent="0.3">
      <c r="A896" s="31"/>
      <c r="B896" s="31"/>
      <c r="C896" s="31"/>
      <c r="D896" s="31"/>
      <c r="E896" s="31"/>
      <c r="F896" s="31"/>
      <c r="AQ896" s="31"/>
      <c r="AR896" s="31"/>
    </row>
    <row r="897" spans="1:44" x14ac:dyDescent="0.3">
      <c r="A897" s="31"/>
      <c r="B897" s="31"/>
      <c r="C897" s="31"/>
      <c r="D897" s="31"/>
      <c r="E897" s="31"/>
      <c r="F897" s="31"/>
      <c r="AQ897" s="31"/>
      <c r="AR897" s="31"/>
    </row>
    <row r="898" spans="1:44" x14ac:dyDescent="0.3">
      <c r="A898" s="31"/>
      <c r="B898" s="31"/>
      <c r="C898" s="31"/>
      <c r="D898" s="31"/>
      <c r="E898" s="31"/>
      <c r="F898" s="31"/>
      <c r="AQ898" s="31"/>
      <c r="AR898" s="31"/>
    </row>
    <row r="899" spans="1:44" x14ac:dyDescent="0.3">
      <c r="A899" s="31"/>
      <c r="B899" s="31"/>
      <c r="C899" s="31"/>
      <c r="D899" s="31"/>
      <c r="E899" s="31"/>
      <c r="F899" s="31"/>
      <c r="AQ899" s="31"/>
      <c r="AR899" s="31"/>
    </row>
    <row r="900" spans="1:44" x14ac:dyDescent="0.3">
      <c r="A900" s="31"/>
      <c r="B900" s="31"/>
      <c r="C900" s="31"/>
      <c r="D900" s="31"/>
      <c r="E900" s="31"/>
      <c r="F900" s="31"/>
      <c r="AQ900" s="31"/>
      <c r="AR900" s="31"/>
    </row>
    <row r="901" spans="1:44" x14ac:dyDescent="0.3">
      <c r="A901" s="31"/>
      <c r="B901" s="31"/>
      <c r="C901" s="31"/>
      <c r="D901" s="31"/>
      <c r="E901" s="31"/>
      <c r="F901" s="31"/>
      <c r="AQ901" s="31"/>
      <c r="AR901" s="31"/>
    </row>
    <row r="902" spans="1:44" x14ac:dyDescent="0.3">
      <c r="A902" s="31"/>
      <c r="B902" s="31"/>
      <c r="C902" s="31"/>
      <c r="D902" s="31"/>
      <c r="E902" s="31"/>
      <c r="F902" s="31"/>
      <c r="AQ902" s="31"/>
      <c r="AR902" s="31"/>
    </row>
    <row r="903" spans="1:44" x14ac:dyDescent="0.3">
      <c r="A903" s="31"/>
      <c r="B903" s="31"/>
      <c r="C903" s="31"/>
      <c r="D903" s="31"/>
      <c r="E903" s="31"/>
      <c r="F903" s="31"/>
      <c r="AQ903" s="31"/>
      <c r="AR903" s="31"/>
    </row>
    <row r="904" spans="1:44" x14ac:dyDescent="0.3">
      <c r="A904" s="31"/>
      <c r="B904" s="31"/>
      <c r="C904" s="31"/>
      <c r="D904" s="31"/>
      <c r="E904" s="31"/>
      <c r="F904" s="31"/>
      <c r="AQ904" s="31"/>
      <c r="AR904" s="31"/>
    </row>
    <row r="905" spans="1:44" x14ac:dyDescent="0.3">
      <c r="A905" s="31"/>
      <c r="B905" s="31"/>
      <c r="C905" s="31"/>
      <c r="D905" s="31"/>
      <c r="E905" s="31"/>
      <c r="F905" s="31"/>
      <c r="AQ905" s="31"/>
      <c r="AR905" s="31"/>
    </row>
    <row r="906" spans="1:44" x14ac:dyDescent="0.3">
      <c r="A906" s="31"/>
      <c r="B906" s="31"/>
      <c r="C906" s="31"/>
      <c r="D906" s="31"/>
      <c r="E906" s="31"/>
      <c r="F906" s="31"/>
      <c r="AQ906" s="31"/>
      <c r="AR906" s="31"/>
    </row>
    <row r="907" spans="1:44" x14ac:dyDescent="0.3">
      <c r="A907" s="31"/>
      <c r="B907" s="31"/>
      <c r="C907" s="31"/>
      <c r="D907" s="31"/>
      <c r="E907" s="31"/>
      <c r="F907" s="31"/>
      <c r="AQ907" s="31"/>
      <c r="AR907" s="31"/>
    </row>
    <row r="908" spans="1:44" x14ac:dyDescent="0.3">
      <c r="A908" s="31"/>
      <c r="B908" s="31"/>
      <c r="C908" s="31"/>
      <c r="D908" s="31"/>
      <c r="E908" s="31"/>
      <c r="F908" s="31"/>
      <c r="AQ908" s="31"/>
      <c r="AR908" s="31"/>
    </row>
    <row r="909" spans="1:44" x14ac:dyDescent="0.3">
      <c r="A909" s="31"/>
      <c r="B909" s="31"/>
      <c r="C909" s="31"/>
      <c r="D909" s="31"/>
      <c r="E909" s="31"/>
      <c r="F909" s="31"/>
      <c r="AQ909" s="31"/>
      <c r="AR909" s="31"/>
    </row>
    <row r="910" spans="1:44" x14ac:dyDescent="0.3">
      <c r="A910" s="31"/>
      <c r="B910" s="31"/>
      <c r="C910" s="31"/>
      <c r="D910" s="31"/>
      <c r="E910" s="31"/>
      <c r="F910" s="31"/>
      <c r="AQ910" s="31"/>
      <c r="AR910" s="31"/>
    </row>
    <row r="911" spans="1:44" x14ac:dyDescent="0.3">
      <c r="A911" s="31"/>
      <c r="B911" s="31"/>
      <c r="C911" s="31"/>
      <c r="D911" s="31"/>
      <c r="E911" s="31"/>
      <c r="F911" s="31"/>
      <c r="AQ911" s="31"/>
      <c r="AR911" s="31"/>
    </row>
    <row r="912" spans="1:44" x14ac:dyDescent="0.3">
      <c r="A912" s="31"/>
      <c r="B912" s="31"/>
      <c r="C912" s="31"/>
      <c r="D912" s="31"/>
      <c r="E912" s="31"/>
      <c r="F912" s="31"/>
      <c r="AQ912" s="31"/>
      <c r="AR912" s="31"/>
    </row>
    <row r="913" spans="1:44" x14ac:dyDescent="0.3">
      <c r="A913" s="31"/>
      <c r="B913" s="31"/>
      <c r="C913" s="31"/>
      <c r="D913" s="31"/>
      <c r="E913" s="31"/>
      <c r="F913" s="31"/>
      <c r="AQ913" s="31"/>
      <c r="AR913" s="31"/>
    </row>
    <row r="914" spans="1:44" x14ac:dyDescent="0.3">
      <c r="A914" s="31"/>
      <c r="B914" s="31"/>
      <c r="C914" s="31"/>
      <c r="D914" s="31"/>
      <c r="E914" s="31"/>
      <c r="F914" s="31"/>
      <c r="AQ914" s="31"/>
      <c r="AR914" s="31"/>
    </row>
    <row r="915" spans="1:44" x14ac:dyDescent="0.3">
      <c r="A915" s="31"/>
      <c r="B915" s="31"/>
      <c r="C915" s="31"/>
      <c r="D915" s="31"/>
      <c r="E915" s="31"/>
      <c r="F915" s="31"/>
      <c r="AQ915" s="31"/>
      <c r="AR915" s="31"/>
    </row>
    <row r="916" spans="1:44" x14ac:dyDescent="0.3">
      <c r="A916" s="31"/>
      <c r="B916" s="31"/>
      <c r="C916" s="31"/>
      <c r="D916" s="31"/>
      <c r="E916" s="31"/>
      <c r="F916" s="31"/>
      <c r="AQ916" s="31"/>
      <c r="AR916" s="31"/>
    </row>
    <row r="917" spans="1:44" x14ac:dyDescent="0.3">
      <c r="A917" s="31"/>
      <c r="B917" s="31"/>
      <c r="C917" s="31"/>
      <c r="D917" s="31"/>
      <c r="E917" s="31"/>
      <c r="F917" s="31"/>
      <c r="AQ917" s="31"/>
      <c r="AR917" s="31"/>
    </row>
    <row r="918" spans="1:44" x14ac:dyDescent="0.3">
      <c r="A918" s="31"/>
      <c r="B918" s="31"/>
      <c r="C918" s="31"/>
      <c r="D918" s="31"/>
      <c r="E918" s="31"/>
      <c r="F918" s="31"/>
      <c r="AQ918" s="31"/>
      <c r="AR918" s="31"/>
    </row>
    <row r="919" spans="1:44" x14ac:dyDescent="0.3">
      <c r="A919" s="31"/>
      <c r="B919" s="31"/>
      <c r="C919" s="31"/>
      <c r="D919" s="31"/>
      <c r="E919" s="31"/>
      <c r="F919" s="31"/>
      <c r="AQ919" s="31"/>
      <c r="AR919" s="31"/>
    </row>
    <row r="920" spans="1:44" x14ac:dyDescent="0.3">
      <c r="A920" s="31"/>
      <c r="B920" s="31"/>
      <c r="C920" s="31"/>
      <c r="D920" s="31"/>
      <c r="E920" s="31"/>
      <c r="F920" s="31"/>
      <c r="AQ920" s="31"/>
      <c r="AR920" s="31"/>
    </row>
    <row r="921" spans="1:44" x14ac:dyDescent="0.3">
      <c r="A921" s="31"/>
      <c r="B921" s="31"/>
      <c r="C921" s="31"/>
      <c r="D921" s="31"/>
      <c r="E921" s="31"/>
      <c r="F921" s="31"/>
      <c r="AQ921" s="31"/>
      <c r="AR921" s="31"/>
    </row>
    <row r="922" spans="1:44" x14ac:dyDescent="0.3">
      <c r="A922" s="31"/>
      <c r="B922" s="31"/>
      <c r="C922" s="31"/>
      <c r="D922" s="31"/>
      <c r="E922" s="31"/>
      <c r="F922" s="31"/>
      <c r="AQ922" s="31"/>
      <c r="AR922" s="31"/>
    </row>
    <row r="923" spans="1:44" x14ac:dyDescent="0.3">
      <c r="A923" s="31"/>
      <c r="B923" s="31"/>
      <c r="C923" s="31"/>
      <c r="D923" s="31"/>
      <c r="E923" s="31"/>
      <c r="F923" s="31"/>
      <c r="AQ923" s="31"/>
      <c r="AR923" s="31"/>
    </row>
    <row r="924" spans="1:44" x14ac:dyDescent="0.3">
      <c r="A924" s="31"/>
      <c r="B924" s="31"/>
      <c r="C924" s="31"/>
      <c r="D924" s="31"/>
      <c r="E924" s="31"/>
      <c r="F924" s="31"/>
      <c r="AQ924" s="31"/>
      <c r="AR924" s="31"/>
    </row>
    <row r="925" spans="1:44" x14ac:dyDescent="0.3">
      <c r="A925" s="31"/>
      <c r="B925" s="31"/>
      <c r="C925" s="31"/>
      <c r="D925" s="31"/>
      <c r="E925" s="31"/>
      <c r="F925" s="31"/>
      <c r="AQ925" s="31"/>
      <c r="AR925" s="31"/>
    </row>
    <row r="926" spans="1:44" x14ac:dyDescent="0.3">
      <c r="A926" s="31"/>
      <c r="B926" s="31"/>
      <c r="C926" s="31"/>
      <c r="D926" s="31"/>
      <c r="E926" s="31"/>
      <c r="F926" s="31"/>
      <c r="AQ926" s="31"/>
      <c r="AR926" s="31"/>
    </row>
    <row r="927" spans="1:44" x14ac:dyDescent="0.3">
      <c r="A927" s="31"/>
      <c r="B927" s="31"/>
      <c r="C927" s="31"/>
      <c r="D927" s="31"/>
      <c r="E927" s="31"/>
      <c r="F927" s="31"/>
      <c r="AQ927" s="31"/>
      <c r="AR927" s="31"/>
    </row>
    <row r="928" spans="1:44" x14ac:dyDescent="0.3">
      <c r="A928" s="31"/>
      <c r="B928" s="31"/>
      <c r="C928" s="31"/>
      <c r="D928" s="31"/>
      <c r="E928" s="31"/>
      <c r="F928" s="31"/>
      <c r="AQ928" s="31"/>
      <c r="AR928" s="31"/>
    </row>
    <row r="929" spans="1:44" x14ac:dyDescent="0.3">
      <c r="A929" s="31"/>
      <c r="B929" s="31"/>
      <c r="C929" s="31"/>
      <c r="D929" s="31"/>
      <c r="E929" s="31"/>
      <c r="F929" s="31"/>
      <c r="AQ929" s="31"/>
      <c r="AR929" s="31"/>
    </row>
    <row r="930" spans="1:44" x14ac:dyDescent="0.3">
      <c r="A930" s="31"/>
      <c r="B930" s="31"/>
      <c r="C930" s="31"/>
      <c r="D930" s="31"/>
      <c r="E930" s="31"/>
      <c r="F930" s="31"/>
      <c r="AQ930" s="31"/>
      <c r="AR930" s="31"/>
    </row>
    <row r="931" spans="1:44" x14ac:dyDescent="0.3">
      <c r="A931" s="31"/>
      <c r="B931" s="31"/>
      <c r="C931" s="31"/>
      <c r="D931" s="31"/>
      <c r="E931" s="31"/>
      <c r="F931" s="31"/>
      <c r="AQ931" s="31"/>
      <c r="AR931" s="31"/>
    </row>
    <row r="932" spans="1:44" x14ac:dyDescent="0.3">
      <c r="A932" s="31"/>
      <c r="B932" s="31"/>
      <c r="C932" s="31"/>
      <c r="D932" s="31"/>
      <c r="E932" s="31"/>
      <c r="F932" s="31"/>
      <c r="AQ932" s="31"/>
      <c r="AR932" s="31"/>
    </row>
    <row r="933" spans="1:44" x14ac:dyDescent="0.3">
      <c r="A933" s="31"/>
      <c r="B933" s="31"/>
      <c r="C933" s="31"/>
      <c r="D933" s="31"/>
      <c r="E933" s="31"/>
      <c r="F933" s="31"/>
      <c r="AQ933" s="31"/>
      <c r="AR933" s="31"/>
    </row>
    <row r="934" spans="1:44" x14ac:dyDescent="0.3">
      <c r="A934" s="31"/>
      <c r="B934" s="31"/>
      <c r="C934" s="31"/>
      <c r="D934" s="31"/>
      <c r="E934" s="31"/>
      <c r="F934" s="31"/>
      <c r="AQ934" s="31"/>
      <c r="AR934" s="31"/>
    </row>
    <row r="935" spans="1:44" x14ac:dyDescent="0.3">
      <c r="A935" s="31"/>
      <c r="B935" s="31"/>
      <c r="C935" s="31"/>
      <c r="D935" s="31"/>
      <c r="E935" s="31"/>
      <c r="F935" s="31"/>
      <c r="AQ935" s="31"/>
      <c r="AR935" s="31"/>
    </row>
    <row r="936" spans="1:44" x14ac:dyDescent="0.3">
      <c r="A936" s="31"/>
      <c r="B936" s="31"/>
      <c r="C936" s="31"/>
      <c r="D936" s="31"/>
      <c r="E936" s="31"/>
      <c r="F936" s="31"/>
      <c r="AQ936" s="31"/>
      <c r="AR936" s="31"/>
    </row>
    <row r="937" spans="1:44" x14ac:dyDescent="0.3">
      <c r="A937" s="31"/>
      <c r="B937" s="31"/>
      <c r="C937" s="31"/>
      <c r="D937" s="31"/>
      <c r="E937" s="31"/>
      <c r="F937" s="31"/>
      <c r="AQ937" s="31"/>
      <c r="AR937" s="31"/>
    </row>
    <row r="938" spans="1:44" x14ac:dyDescent="0.3">
      <c r="A938" s="31"/>
      <c r="B938" s="31"/>
      <c r="C938" s="31"/>
      <c r="D938" s="31"/>
      <c r="E938" s="31"/>
      <c r="F938" s="31"/>
      <c r="AQ938" s="31"/>
      <c r="AR938" s="31"/>
    </row>
    <row r="939" spans="1:44" x14ac:dyDescent="0.3">
      <c r="A939" s="31"/>
      <c r="B939" s="31"/>
      <c r="C939" s="31"/>
      <c r="D939" s="31"/>
      <c r="E939" s="31"/>
      <c r="F939" s="31"/>
      <c r="AQ939" s="31"/>
      <c r="AR939" s="31"/>
    </row>
    <row r="940" spans="1:44" x14ac:dyDescent="0.3">
      <c r="A940" s="31"/>
      <c r="B940" s="31"/>
      <c r="C940" s="31"/>
      <c r="D940" s="31"/>
      <c r="E940" s="31"/>
      <c r="F940" s="31"/>
      <c r="AQ940" s="31"/>
      <c r="AR940" s="31"/>
    </row>
    <row r="941" spans="1:44" x14ac:dyDescent="0.3">
      <c r="A941" s="31"/>
      <c r="B941" s="31"/>
      <c r="C941" s="31"/>
      <c r="D941" s="31"/>
      <c r="E941" s="31"/>
      <c r="F941" s="31"/>
      <c r="AQ941" s="31"/>
      <c r="AR941" s="31"/>
    </row>
    <row r="942" spans="1:44" x14ac:dyDescent="0.3">
      <c r="A942" s="31"/>
      <c r="B942" s="31"/>
      <c r="C942" s="31"/>
      <c r="D942" s="31"/>
      <c r="E942" s="31"/>
      <c r="F942" s="31"/>
      <c r="AQ942" s="31"/>
      <c r="AR942" s="31"/>
    </row>
    <row r="943" spans="1:44" x14ac:dyDescent="0.3">
      <c r="A943" s="31"/>
      <c r="B943" s="31"/>
      <c r="C943" s="31"/>
      <c r="D943" s="31"/>
      <c r="E943" s="31"/>
      <c r="F943" s="31"/>
      <c r="AQ943" s="31"/>
      <c r="AR943" s="31"/>
    </row>
    <row r="944" spans="1:44" x14ac:dyDescent="0.3">
      <c r="A944" s="31"/>
      <c r="B944" s="31"/>
      <c r="C944" s="31"/>
      <c r="D944" s="31"/>
      <c r="E944" s="31"/>
      <c r="F944" s="31"/>
      <c r="AQ944" s="31"/>
      <c r="AR944" s="31"/>
    </row>
    <row r="945" spans="1:44" x14ac:dyDescent="0.3">
      <c r="A945" s="31"/>
      <c r="B945" s="31"/>
      <c r="C945" s="31"/>
      <c r="D945" s="31"/>
      <c r="E945" s="31"/>
      <c r="F945" s="31"/>
      <c r="AQ945" s="31"/>
      <c r="AR945" s="31"/>
    </row>
    <row r="946" spans="1:44" x14ac:dyDescent="0.3">
      <c r="A946" s="31"/>
      <c r="B946" s="31"/>
      <c r="C946" s="31"/>
      <c r="D946" s="31"/>
      <c r="E946" s="31"/>
      <c r="F946" s="31"/>
      <c r="AQ946" s="31"/>
      <c r="AR946" s="31"/>
    </row>
    <row r="947" spans="1:44" x14ac:dyDescent="0.3">
      <c r="A947" s="31"/>
      <c r="B947" s="31"/>
      <c r="C947" s="31"/>
      <c r="D947" s="31"/>
      <c r="E947" s="31"/>
      <c r="F947" s="31"/>
      <c r="AQ947" s="31"/>
      <c r="AR947" s="31"/>
    </row>
    <row r="948" spans="1:44" x14ac:dyDescent="0.3">
      <c r="A948" s="31"/>
      <c r="B948" s="31"/>
      <c r="C948" s="31"/>
      <c r="D948" s="31"/>
      <c r="E948" s="31"/>
      <c r="F948" s="31"/>
      <c r="AQ948" s="31"/>
      <c r="AR948" s="31"/>
    </row>
    <row r="949" spans="1:44" x14ac:dyDescent="0.3">
      <c r="A949" s="31"/>
      <c r="B949" s="31"/>
      <c r="C949" s="31"/>
      <c r="D949" s="31"/>
      <c r="E949" s="31"/>
      <c r="F949" s="31"/>
      <c r="AQ949" s="31"/>
      <c r="AR949" s="31"/>
    </row>
    <row r="950" spans="1:44" x14ac:dyDescent="0.3">
      <c r="A950" s="31"/>
      <c r="B950" s="31"/>
      <c r="C950" s="31"/>
      <c r="D950" s="31"/>
      <c r="E950" s="31"/>
      <c r="F950" s="31"/>
      <c r="AQ950" s="31"/>
      <c r="AR950" s="31"/>
    </row>
    <row r="951" spans="1:44" x14ac:dyDescent="0.3">
      <c r="A951" s="31"/>
      <c r="B951" s="31"/>
      <c r="C951" s="31"/>
      <c r="D951" s="31"/>
      <c r="E951" s="31"/>
      <c r="F951" s="31"/>
      <c r="AQ951" s="31"/>
      <c r="AR951" s="31"/>
    </row>
    <row r="952" spans="1:44" x14ac:dyDescent="0.3">
      <c r="A952" s="31"/>
      <c r="B952" s="31"/>
      <c r="C952" s="31"/>
      <c r="D952" s="31"/>
      <c r="E952" s="31"/>
      <c r="F952" s="31"/>
      <c r="AQ952" s="31"/>
      <c r="AR952" s="31"/>
    </row>
    <row r="953" spans="1:44" x14ac:dyDescent="0.3">
      <c r="A953" s="31"/>
      <c r="B953" s="31"/>
      <c r="C953" s="31"/>
      <c r="D953" s="31"/>
      <c r="E953" s="31"/>
      <c r="F953" s="31"/>
      <c r="AQ953" s="31"/>
      <c r="AR953" s="31"/>
    </row>
    <row r="954" spans="1:44" x14ac:dyDescent="0.3">
      <c r="A954" s="31"/>
      <c r="B954" s="31"/>
      <c r="C954" s="31"/>
      <c r="D954" s="31"/>
      <c r="E954" s="31"/>
      <c r="F954" s="31"/>
      <c r="AQ954" s="31"/>
      <c r="AR954" s="31"/>
    </row>
    <row r="955" spans="1:44" x14ac:dyDescent="0.3">
      <c r="A955" s="31"/>
      <c r="B955" s="31"/>
      <c r="C955" s="31"/>
      <c r="D955" s="31"/>
      <c r="E955" s="31"/>
      <c r="F955" s="31"/>
      <c r="AQ955" s="31"/>
      <c r="AR955" s="31"/>
    </row>
    <row r="956" spans="1:44" x14ac:dyDescent="0.3">
      <c r="A956" s="31"/>
      <c r="B956" s="31"/>
      <c r="C956" s="31"/>
      <c r="D956" s="31"/>
      <c r="E956" s="31"/>
      <c r="F956" s="31"/>
      <c r="AQ956" s="31"/>
      <c r="AR956" s="31"/>
    </row>
    <row r="957" spans="1:44" x14ac:dyDescent="0.3">
      <c r="A957" s="31"/>
      <c r="B957" s="31"/>
      <c r="C957" s="31"/>
      <c r="D957" s="31"/>
      <c r="E957" s="31"/>
      <c r="F957" s="31"/>
      <c r="AQ957" s="31"/>
      <c r="AR957" s="31"/>
    </row>
    <row r="958" spans="1:44" x14ac:dyDescent="0.3">
      <c r="A958" s="31"/>
      <c r="B958" s="31"/>
      <c r="C958" s="31"/>
      <c r="D958" s="31"/>
      <c r="E958" s="31"/>
      <c r="F958" s="31"/>
      <c r="AQ958" s="31"/>
      <c r="AR958" s="31"/>
    </row>
    <row r="959" spans="1:44" x14ac:dyDescent="0.3">
      <c r="A959" s="31"/>
      <c r="B959" s="31"/>
      <c r="C959" s="31"/>
      <c r="D959" s="31"/>
      <c r="E959" s="31"/>
      <c r="F959" s="31"/>
      <c r="AQ959" s="31"/>
      <c r="AR959" s="31"/>
    </row>
    <row r="960" spans="1:44" x14ac:dyDescent="0.3">
      <c r="A960" s="31"/>
      <c r="B960" s="31"/>
      <c r="C960" s="31"/>
      <c r="D960" s="31"/>
      <c r="E960" s="31"/>
      <c r="F960" s="31"/>
      <c r="AQ960" s="31"/>
      <c r="AR960" s="31"/>
    </row>
    <row r="961" spans="1:44" x14ac:dyDescent="0.3">
      <c r="A961" s="31"/>
      <c r="B961" s="31"/>
      <c r="C961" s="31"/>
      <c r="D961" s="31"/>
      <c r="E961" s="31"/>
      <c r="F961" s="31"/>
      <c r="AQ961" s="31"/>
      <c r="AR961" s="31"/>
    </row>
    <row r="962" spans="1:44" x14ac:dyDescent="0.3">
      <c r="A962" s="31"/>
      <c r="B962" s="31"/>
      <c r="C962" s="31"/>
      <c r="D962" s="31"/>
      <c r="E962" s="31"/>
      <c r="F962" s="31"/>
      <c r="AQ962" s="31"/>
      <c r="AR962" s="31"/>
    </row>
    <row r="963" spans="1:44" x14ac:dyDescent="0.3">
      <c r="A963" s="31"/>
      <c r="B963" s="31"/>
      <c r="C963" s="31"/>
      <c r="D963" s="31"/>
      <c r="E963" s="31"/>
      <c r="F963" s="31"/>
      <c r="AQ963" s="31"/>
      <c r="AR963" s="31"/>
    </row>
    <row r="964" spans="1:44" x14ac:dyDescent="0.3">
      <c r="A964" s="31"/>
      <c r="B964" s="31"/>
      <c r="C964" s="31"/>
      <c r="D964" s="31"/>
      <c r="E964" s="31"/>
      <c r="F964" s="31"/>
      <c r="AQ964" s="31"/>
      <c r="AR964" s="31"/>
    </row>
    <row r="965" spans="1:44" x14ac:dyDescent="0.3">
      <c r="A965" s="31"/>
      <c r="B965" s="31"/>
      <c r="C965" s="31"/>
      <c r="D965" s="31"/>
      <c r="E965" s="31"/>
      <c r="F965" s="31"/>
      <c r="AQ965" s="31"/>
      <c r="AR965" s="31"/>
    </row>
    <row r="966" spans="1:44" x14ac:dyDescent="0.3">
      <c r="A966" s="31"/>
      <c r="B966" s="31"/>
      <c r="C966" s="31"/>
      <c r="D966" s="31"/>
      <c r="E966" s="31"/>
      <c r="F966" s="31"/>
      <c r="AQ966" s="31"/>
      <c r="AR966" s="31"/>
    </row>
    <row r="967" spans="1:44" x14ac:dyDescent="0.3">
      <c r="A967" s="31"/>
      <c r="B967" s="31"/>
      <c r="C967" s="31"/>
      <c r="D967" s="31"/>
      <c r="E967" s="31"/>
      <c r="F967" s="31"/>
      <c r="AQ967" s="31"/>
      <c r="AR967" s="31"/>
    </row>
    <row r="968" spans="1:44" x14ac:dyDescent="0.3">
      <c r="A968" s="31"/>
      <c r="B968" s="31"/>
      <c r="C968" s="31"/>
      <c r="D968" s="31"/>
      <c r="E968" s="31"/>
      <c r="F968" s="31"/>
      <c r="AQ968" s="31"/>
      <c r="AR968" s="31"/>
    </row>
    <row r="969" spans="1:44" x14ac:dyDescent="0.3">
      <c r="A969" s="31"/>
      <c r="B969" s="31"/>
      <c r="C969" s="31"/>
      <c r="D969" s="31"/>
      <c r="E969" s="31"/>
      <c r="F969" s="31"/>
      <c r="AQ969" s="31"/>
      <c r="AR969" s="31"/>
    </row>
    <row r="970" spans="1:44" x14ac:dyDescent="0.3">
      <c r="A970" s="31"/>
      <c r="B970" s="31"/>
      <c r="C970" s="31"/>
      <c r="D970" s="31"/>
      <c r="E970" s="31"/>
      <c r="F970" s="31"/>
      <c r="AQ970" s="31"/>
      <c r="AR970" s="31"/>
    </row>
    <row r="971" spans="1:44" x14ac:dyDescent="0.3">
      <c r="A971" s="31"/>
      <c r="B971" s="31"/>
      <c r="C971" s="31"/>
      <c r="D971" s="31"/>
      <c r="E971" s="31"/>
      <c r="F971" s="31"/>
      <c r="AQ971" s="31"/>
      <c r="AR971" s="31"/>
    </row>
    <row r="972" spans="1:44" x14ac:dyDescent="0.3">
      <c r="A972" s="31"/>
      <c r="B972" s="31"/>
      <c r="C972" s="31"/>
      <c r="D972" s="31"/>
      <c r="E972" s="31"/>
      <c r="F972" s="31"/>
      <c r="AQ972" s="31"/>
      <c r="AR972" s="31"/>
    </row>
    <row r="973" spans="1:44" x14ac:dyDescent="0.3">
      <c r="A973" s="31"/>
      <c r="B973" s="31"/>
      <c r="C973" s="31"/>
      <c r="D973" s="31"/>
      <c r="E973" s="31"/>
      <c r="F973" s="31"/>
      <c r="AQ973" s="31"/>
      <c r="AR973" s="31"/>
    </row>
    <row r="974" spans="1:44" x14ac:dyDescent="0.3">
      <c r="A974" s="31"/>
      <c r="B974" s="31"/>
      <c r="C974" s="31"/>
      <c r="D974" s="31"/>
      <c r="E974" s="31"/>
      <c r="F974" s="31"/>
      <c r="AQ974" s="31"/>
      <c r="AR974" s="31"/>
    </row>
    <row r="975" spans="1:44" x14ac:dyDescent="0.3">
      <c r="A975" s="31"/>
      <c r="B975" s="31"/>
      <c r="C975" s="31"/>
      <c r="D975" s="31"/>
      <c r="E975" s="31"/>
      <c r="F975" s="31"/>
      <c r="AQ975" s="31"/>
      <c r="AR975" s="31"/>
    </row>
    <row r="976" spans="1:44" x14ac:dyDescent="0.3">
      <c r="A976" s="31"/>
      <c r="B976" s="31"/>
      <c r="C976" s="31"/>
      <c r="D976" s="31"/>
      <c r="E976" s="31"/>
      <c r="F976" s="31"/>
      <c r="AQ976" s="31"/>
      <c r="AR976" s="31"/>
    </row>
    <row r="977" spans="1:44" x14ac:dyDescent="0.3">
      <c r="A977" s="31"/>
      <c r="B977" s="31"/>
      <c r="C977" s="31"/>
      <c r="D977" s="31"/>
      <c r="E977" s="31"/>
      <c r="F977" s="31"/>
      <c r="AQ977" s="31"/>
      <c r="AR977" s="31"/>
    </row>
    <row r="978" spans="1:44" x14ac:dyDescent="0.3">
      <c r="A978" s="31"/>
      <c r="B978" s="31"/>
      <c r="C978" s="31"/>
      <c r="D978" s="31"/>
      <c r="E978" s="31"/>
      <c r="F978" s="31"/>
      <c r="AQ978" s="31"/>
      <c r="AR978" s="31"/>
    </row>
    <row r="979" spans="1:44" x14ac:dyDescent="0.3">
      <c r="A979" s="31"/>
      <c r="B979" s="31"/>
      <c r="C979" s="31"/>
      <c r="D979" s="31"/>
      <c r="E979" s="31"/>
      <c r="F979" s="31"/>
      <c r="AQ979" s="31"/>
      <c r="AR979" s="31"/>
    </row>
    <row r="980" spans="1:44" x14ac:dyDescent="0.3">
      <c r="A980" s="31"/>
      <c r="B980" s="31"/>
      <c r="C980" s="31"/>
      <c r="D980" s="31"/>
      <c r="E980" s="31"/>
      <c r="F980" s="31"/>
      <c r="AQ980" s="31"/>
      <c r="AR980" s="31"/>
    </row>
    <row r="981" spans="1:44" x14ac:dyDescent="0.3">
      <c r="A981" s="31"/>
      <c r="B981" s="31"/>
      <c r="C981" s="31"/>
      <c r="D981" s="31"/>
      <c r="E981" s="31"/>
      <c r="F981" s="31"/>
      <c r="AQ981" s="31"/>
      <c r="AR981" s="31"/>
    </row>
    <row r="982" spans="1:44" x14ac:dyDescent="0.3">
      <c r="A982" s="31"/>
      <c r="B982" s="31"/>
      <c r="C982" s="31"/>
      <c r="D982" s="31"/>
      <c r="E982" s="31"/>
      <c r="F982" s="31"/>
      <c r="AQ982" s="31"/>
      <c r="AR982" s="31"/>
    </row>
    <row r="983" spans="1:44" x14ac:dyDescent="0.3">
      <c r="A983" s="31"/>
      <c r="B983" s="31"/>
      <c r="C983" s="31"/>
      <c r="D983" s="31"/>
      <c r="E983" s="31"/>
      <c r="F983" s="31"/>
      <c r="AQ983" s="31"/>
      <c r="AR983" s="31"/>
    </row>
    <row r="984" spans="1:44" x14ac:dyDescent="0.3">
      <c r="A984" s="31"/>
      <c r="B984" s="31"/>
      <c r="C984" s="31"/>
      <c r="D984" s="31"/>
      <c r="E984" s="31"/>
      <c r="F984" s="31"/>
      <c r="AQ984" s="31"/>
      <c r="AR984" s="31"/>
    </row>
    <row r="985" spans="1:44" x14ac:dyDescent="0.3">
      <c r="A985" s="31"/>
      <c r="B985" s="31"/>
      <c r="C985" s="31"/>
      <c r="D985" s="31"/>
      <c r="E985" s="31"/>
      <c r="F985" s="31"/>
      <c r="AQ985" s="31"/>
      <c r="AR985" s="31"/>
    </row>
    <row r="986" spans="1:44" x14ac:dyDescent="0.3">
      <c r="A986" s="31"/>
      <c r="B986" s="31"/>
      <c r="C986" s="31"/>
      <c r="D986" s="31"/>
      <c r="E986" s="31"/>
      <c r="F986" s="31"/>
      <c r="AQ986" s="31"/>
      <c r="AR986" s="31"/>
    </row>
    <row r="987" spans="1:44" x14ac:dyDescent="0.3">
      <c r="A987" s="31"/>
      <c r="B987" s="31"/>
      <c r="C987" s="31"/>
      <c r="D987" s="31"/>
      <c r="E987" s="31"/>
      <c r="F987" s="31"/>
      <c r="AQ987" s="31"/>
      <c r="AR987" s="31"/>
    </row>
    <row r="988" spans="1:44" x14ac:dyDescent="0.3">
      <c r="A988" s="31"/>
      <c r="B988" s="31"/>
      <c r="C988" s="31"/>
      <c r="D988" s="31"/>
      <c r="E988" s="31"/>
      <c r="F988" s="31"/>
      <c r="AQ988" s="31"/>
      <c r="AR988" s="31"/>
    </row>
    <row r="989" spans="1:44" x14ac:dyDescent="0.3">
      <c r="A989" s="31"/>
      <c r="B989" s="31"/>
      <c r="C989" s="31"/>
      <c r="D989" s="31"/>
      <c r="E989" s="31"/>
      <c r="F989" s="31"/>
      <c r="AQ989" s="31"/>
      <c r="AR989" s="31"/>
    </row>
    <row r="990" spans="1:44" x14ac:dyDescent="0.3">
      <c r="A990" s="31"/>
      <c r="B990" s="31"/>
      <c r="C990" s="31"/>
      <c r="D990" s="31"/>
      <c r="E990" s="31"/>
      <c r="F990" s="31"/>
      <c r="AQ990" s="31"/>
      <c r="AR990" s="31"/>
    </row>
    <row r="991" spans="1:44" x14ac:dyDescent="0.3">
      <c r="A991" s="31"/>
      <c r="B991" s="31"/>
      <c r="C991" s="31"/>
      <c r="D991" s="31"/>
      <c r="E991" s="31"/>
      <c r="F991" s="31"/>
      <c r="AQ991" s="31"/>
      <c r="AR991" s="31"/>
    </row>
    <row r="992" spans="1:44" x14ac:dyDescent="0.3">
      <c r="A992" s="31"/>
      <c r="B992" s="31"/>
      <c r="C992" s="31"/>
      <c r="D992" s="31"/>
      <c r="E992" s="31"/>
      <c r="F992" s="31"/>
      <c r="AQ992" s="31"/>
      <c r="AR992" s="31"/>
    </row>
    <row r="993" spans="1:44" x14ac:dyDescent="0.3">
      <c r="A993" s="31"/>
      <c r="B993" s="31"/>
      <c r="C993" s="31"/>
      <c r="D993" s="31"/>
      <c r="E993" s="31"/>
      <c r="F993" s="31"/>
      <c r="AQ993" s="31"/>
      <c r="AR993" s="31"/>
    </row>
    <row r="994" spans="1:44" x14ac:dyDescent="0.3">
      <c r="A994" s="31"/>
      <c r="B994" s="31"/>
      <c r="C994" s="31"/>
      <c r="D994" s="31"/>
      <c r="E994" s="31"/>
      <c r="F994" s="31"/>
      <c r="AQ994" s="31"/>
      <c r="AR994" s="31"/>
    </row>
    <row r="995" spans="1:44" x14ac:dyDescent="0.3">
      <c r="A995" s="31"/>
      <c r="B995" s="31"/>
      <c r="C995" s="31"/>
      <c r="D995" s="31"/>
      <c r="E995" s="31"/>
      <c r="F995" s="31"/>
      <c r="AQ995" s="31"/>
      <c r="AR995" s="31"/>
    </row>
    <row r="996" spans="1:44" x14ac:dyDescent="0.3">
      <c r="A996" s="31"/>
      <c r="B996" s="31"/>
      <c r="C996" s="31"/>
      <c r="D996" s="31"/>
      <c r="E996" s="31"/>
      <c r="F996" s="31"/>
      <c r="AQ996" s="31"/>
      <c r="AR996" s="31"/>
    </row>
    <row r="997" spans="1:44" x14ac:dyDescent="0.3">
      <c r="A997" s="31"/>
      <c r="B997" s="31"/>
      <c r="C997" s="31"/>
      <c r="D997" s="31"/>
      <c r="E997" s="31"/>
      <c r="F997" s="31"/>
      <c r="AQ997" s="31"/>
      <c r="AR997" s="31"/>
    </row>
    <row r="998" spans="1:44" x14ac:dyDescent="0.3">
      <c r="A998" s="31"/>
      <c r="B998" s="31"/>
      <c r="C998" s="31"/>
      <c r="D998" s="31"/>
      <c r="E998" s="31"/>
      <c r="F998" s="31"/>
      <c r="AQ998" s="31"/>
      <c r="AR998" s="31"/>
    </row>
    <row r="999" spans="1:44" x14ac:dyDescent="0.3">
      <c r="A999" s="31"/>
      <c r="B999" s="31"/>
      <c r="C999" s="31"/>
      <c r="D999" s="31"/>
      <c r="E999" s="31"/>
      <c r="F999" s="31"/>
      <c r="AQ999" s="31"/>
      <c r="AR999" s="31"/>
    </row>
    <row r="1000" spans="1:44" x14ac:dyDescent="0.3">
      <c r="A1000" s="31"/>
      <c r="B1000" s="31"/>
      <c r="C1000" s="31"/>
      <c r="D1000" s="31"/>
      <c r="E1000" s="31"/>
      <c r="F1000" s="31"/>
      <c r="AQ1000" s="31"/>
      <c r="AR1000" s="31"/>
    </row>
    <row r="1001" spans="1:44" x14ac:dyDescent="0.3">
      <c r="A1001" s="31"/>
      <c r="B1001" s="31"/>
      <c r="C1001" s="31"/>
      <c r="D1001" s="31"/>
      <c r="E1001" s="31"/>
      <c r="F1001" s="31"/>
      <c r="AQ1001" s="31"/>
      <c r="AR1001" s="31"/>
    </row>
    <row r="1002" spans="1:44" x14ac:dyDescent="0.3">
      <c r="A1002" s="31"/>
      <c r="B1002" s="31"/>
      <c r="C1002" s="31"/>
      <c r="D1002" s="31"/>
      <c r="E1002" s="31"/>
      <c r="F1002" s="31"/>
      <c r="AQ1002" s="31"/>
      <c r="AR1002" s="31"/>
    </row>
    <row r="1003" spans="1:44" x14ac:dyDescent="0.3">
      <c r="A1003" s="31"/>
      <c r="B1003" s="31"/>
      <c r="C1003" s="31"/>
      <c r="D1003" s="31"/>
      <c r="E1003" s="31"/>
      <c r="F1003" s="31"/>
      <c r="AQ1003" s="31"/>
      <c r="AR1003" s="31"/>
    </row>
    <row r="1004" spans="1:44" x14ac:dyDescent="0.3">
      <c r="A1004" s="31"/>
      <c r="B1004" s="31"/>
      <c r="C1004" s="31"/>
      <c r="D1004" s="31"/>
      <c r="E1004" s="31"/>
      <c r="F1004" s="31"/>
      <c r="AQ1004" s="31"/>
      <c r="AR1004" s="31"/>
    </row>
    <row r="1005" spans="1:44" x14ac:dyDescent="0.3">
      <c r="A1005" s="31"/>
      <c r="B1005" s="31"/>
      <c r="C1005" s="31"/>
      <c r="D1005" s="31"/>
      <c r="E1005" s="31"/>
      <c r="F1005" s="31"/>
      <c r="AQ1005" s="31"/>
      <c r="AR1005" s="31"/>
    </row>
    <row r="1006" spans="1:44" x14ac:dyDescent="0.3">
      <c r="A1006" s="31"/>
      <c r="B1006" s="31"/>
      <c r="C1006" s="31"/>
      <c r="D1006" s="31"/>
      <c r="E1006" s="31"/>
      <c r="F1006" s="31"/>
      <c r="AQ1006" s="31"/>
      <c r="AR1006" s="31"/>
    </row>
    <row r="1007" spans="1:44" x14ac:dyDescent="0.3">
      <c r="A1007" s="31"/>
      <c r="B1007" s="31"/>
      <c r="C1007" s="31"/>
      <c r="D1007" s="31"/>
      <c r="E1007" s="31"/>
      <c r="F1007" s="31"/>
      <c r="AQ1007" s="31"/>
      <c r="AR1007" s="31"/>
    </row>
    <row r="1008" spans="1:44" x14ac:dyDescent="0.3">
      <c r="A1008" s="31"/>
      <c r="B1008" s="31"/>
      <c r="C1008" s="31"/>
      <c r="D1008" s="31"/>
      <c r="E1008" s="31"/>
      <c r="F1008" s="31"/>
      <c r="AQ1008" s="31"/>
      <c r="AR1008" s="31"/>
    </row>
    <row r="1009" spans="1:44" x14ac:dyDescent="0.3">
      <c r="A1009" s="31"/>
      <c r="B1009" s="31"/>
      <c r="C1009" s="31"/>
      <c r="D1009" s="31"/>
      <c r="E1009" s="31"/>
      <c r="F1009" s="31"/>
      <c r="AQ1009" s="31"/>
      <c r="AR1009" s="31"/>
    </row>
    <row r="1010" spans="1:44" x14ac:dyDescent="0.3">
      <c r="A1010" s="31"/>
      <c r="B1010" s="31"/>
      <c r="C1010" s="31"/>
      <c r="D1010" s="31"/>
      <c r="E1010" s="31"/>
      <c r="F1010" s="31"/>
      <c r="AQ1010" s="31"/>
      <c r="AR1010" s="31"/>
    </row>
    <row r="1011" spans="1:44" x14ac:dyDescent="0.3">
      <c r="A1011" s="31"/>
      <c r="B1011" s="31"/>
      <c r="C1011" s="31"/>
      <c r="D1011" s="31"/>
      <c r="E1011" s="31"/>
      <c r="F1011" s="31"/>
    </row>
    <row r="1012" spans="1:44" x14ac:dyDescent="0.3">
      <c r="A1012" s="31"/>
      <c r="B1012" s="31"/>
      <c r="C1012" s="31"/>
      <c r="D1012" s="31"/>
      <c r="E1012" s="31"/>
      <c r="F1012" s="31"/>
    </row>
    <row r="1013" spans="1:44" x14ac:dyDescent="0.3">
      <c r="A1013" s="31"/>
      <c r="B1013" s="31"/>
      <c r="C1013" s="31"/>
      <c r="D1013" s="31"/>
      <c r="E1013" s="31"/>
      <c r="F1013" s="31"/>
    </row>
    <row r="1014" spans="1:44" x14ac:dyDescent="0.3">
      <c r="A1014" s="31"/>
      <c r="B1014" s="31"/>
      <c r="C1014" s="31"/>
      <c r="D1014" s="31"/>
      <c r="E1014" s="31"/>
      <c r="F1014" s="31"/>
    </row>
    <row r="1015" spans="1:44" x14ac:dyDescent="0.3">
      <c r="A1015" s="31"/>
      <c r="B1015" s="31"/>
      <c r="C1015" s="31"/>
      <c r="D1015" s="31"/>
      <c r="E1015" s="31"/>
      <c r="F1015" s="31"/>
    </row>
    <row r="1016" spans="1:44" x14ac:dyDescent="0.3">
      <c r="A1016" s="31"/>
      <c r="B1016" s="31"/>
      <c r="C1016" s="31"/>
      <c r="D1016" s="31"/>
      <c r="E1016" s="31"/>
      <c r="F1016" s="31"/>
    </row>
    <row r="1017" spans="1:44" x14ac:dyDescent="0.3">
      <c r="A1017" s="31"/>
      <c r="B1017" s="31"/>
      <c r="C1017" s="31"/>
      <c r="D1017" s="31"/>
      <c r="E1017" s="31"/>
      <c r="F1017" s="31"/>
    </row>
    <row r="1018" spans="1:44" x14ac:dyDescent="0.3">
      <c r="A1018" s="31"/>
      <c r="B1018" s="31"/>
      <c r="C1018" s="31"/>
      <c r="D1018" s="31"/>
      <c r="E1018" s="31"/>
      <c r="F1018" s="31"/>
    </row>
    <row r="1019" spans="1:44" x14ac:dyDescent="0.3">
      <c r="A1019" s="31"/>
      <c r="B1019" s="31"/>
      <c r="C1019" s="31"/>
      <c r="D1019" s="31"/>
      <c r="E1019" s="31"/>
      <c r="F1019" s="31"/>
    </row>
    <row r="1020" spans="1:44" x14ac:dyDescent="0.3">
      <c r="A1020" s="31"/>
      <c r="B1020" s="31"/>
      <c r="C1020" s="31"/>
      <c r="D1020" s="31"/>
      <c r="E1020" s="31"/>
      <c r="F1020" s="31"/>
    </row>
    <row r="1021" spans="1:44" x14ac:dyDescent="0.3">
      <c r="A1021" s="31"/>
      <c r="B1021" s="31"/>
      <c r="C1021" s="31"/>
      <c r="D1021" s="31"/>
      <c r="E1021" s="31"/>
      <c r="F1021" s="31"/>
    </row>
    <row r="1022" spans="1:44" x14ac:dyDescent="0.3">
      <c r="A1022" s="31"/>
      <c r="B1022" s="31"/>
      <c r="C1022" s="31"/>
      <c r="D1022" s="31"/>
      <c r="E1022" s="31"/>
      <c r="F1022" s="31"/>
    </row>
    <row r="1023" spans="1:44" x14ac:dyDescent="0.3">
      <c r="A1023" s="31"/>
      <c r="B1023" s="31"/>
      <c r="C1023" s="31"/>
      <c r="D1023" s="31"/>
      <c r="E1023" s="31"/>
      <c r="F1023" s="31"/>
    </row>
    <row r="1024" spans="1:44" x14ac:dyDescent="0.3">
      <c r="A1024" s="31"/>
      <c r="B1024" s="31"/>
      <c r="C1024" s="31"/>
      <c r="D1024" s="31"/>
      <c r="E1024" s="31"/>
      <c r="F1024" s="31"/>
    </row>
    <row r="1025" spans="1:6" x14ac:dyDescent="0.3">
      <c r="A1025" s="31"/>
      <c r="B1025" s="31"/>
      <c r="C1025" s="31"/>
      <c r="D1025" s="31"/>
      <c r="E1025" s="31"/>
      <c r="F1025" s="31"/>
    </row>
    <row r="1026" spans="1:6" x14ac:dyDescent="0.3">
      <c r="A1026" s="31"/>
      <c r="B1026" s="31"/>
      <c r="C1026" s="31"/>
      <c r="D1026" s="31"/>
      <c r="E1026" s="31"/>
      <c r="F1026" s="31"/>
    </row>
    <row r="1027" spans="1:6" x14ac:dyDescent="0.3">
      <c r="A1027" s="31"/>
      <c r="B1027" s="31"/>
      <c r="C1027" s="31"/>
      <c r="D1027" s="31"/>
      <c r="E1027" s="31"/>
      <c r="F1027" s="31"/>
    </row>
    <row r="1028" spans="1:6" x14ac:dyDescent="0.3">
      <c r="A1028" s="31"/>
      <c r="B1028" s="31"/>
      <c r="C1028" s="31"/>
      <c r="D1028" s="31"/>
      <c r="E1028" s="31"/>
      <c r="F1028" s="31"/>
    </row>
    <row r="1029" spans="1:6" x14ac:dyDescent="0.3">
      <c r="A1029" s="31"/>
      <c r="B1029" s="31"/>
      <c r="C1029" s="31"/>
      <c r="D1029" s="31"/>
      <c r="E1029" s="31"/>
      <c r="F1029" s="31"/>
    </row>
    <row r="1030" spans="1:6" x14ac:dyDescent="0.3">
      <c r="A1030" s="31"/>
      <c r="B1030" s="31"/>
      <c r="C1030" s="31"/>
      <c r="D1030" s="31"/>
      <c r="E1030" s="31"/>
      <c r="F1030" s="31"/>
    </row>
    <row r="1031" spans="1:6" x14ac:dyDescent="0.3">
      <c r="A1031" s="31"/>
      <c r="B1031" s="31"/>
      <c r="C1031" s="31"/>
      <c r="D1031" s="31"/>
      <c r="E1031" s="31"/>
      <c r="F1031" s="31"/>
    </row>
    <row r="1032" spans="1:6" x14ac:dyDescent="0.3">
      <c r="A1032" s="31"/>
      <c r="B1032" s="31"/>
      <c r="C1032" s="31"/>
      <c r="D1032" s="31"/>
      <c r="E1032" s="31"/>
      <c r="F1032" s="31"/>
    </row>
    <row r="1033" spans="1:6" x14ac:dyDescent="0.3">
      <c r="A1033" s="31"/>
      <c r="B1033" s="31"/>
      <c r="C1033" s="31"/>
      <c r="D1033" s="31"/>
      <c r="E1033" s="31"/>
      <c r="F1033" s="31"/>
    </row>
    <row r="1034" spans="1:6" x14ac:dyDescent="0.3">
      <c r="A1034" s="31"/>
      <c r="B1034" s="31"/>
      <c r="C1034" s="31"/>
      <c r="D1034" s="31"/>
      <c r="E1034" s="31"/>
      <c r="F1034" s="31"/>
    </row>
    <row r="1035" spans="1:6" x14ac:dyDescent="0.3">
      <c r="A1035" s="31"/>
      <c r="B1035" s="31"/>
      <c r="C1035" s="31"/>
      <c r="D1035" s="31"/>
      <c r="E1035" s="31"/>
      <c r="F1035" s="31"/>
    </row>
    <row r="1036" spans="1:6" x14ac:dyDescent="0.3">
      <c r="A1036" s="31"/>
      <c r="B1036" s="31"/>
      <c r="C1036" s="31"/>
      <c r="D1036" s="31"/>
      <c r="E1036" s="31"/>
      <c r="F1036" s="31"/>
    </row>
    <row r="1037" spans="1:6" x14ac:dyDescent="0.3">
      <c r="A1037" s="31"/>
      <c r="B1037" s="31"/>
      <c r="C1037" s="31"/>
      <c r="D1037" s="31"/>
      <c r="E1037" s="31"/>
      <c r="F1037" s="31"/>
    </row>
    <row r="1038" spans="1:6" x14ac:dyDescent="0.3">
      <c r="A1038" s="31"/>
      <c r="B1038" s="31"/>
      <c r="C1038" s="31"/>
      <c r="D1038" s="31"/>
      <c r="E1038" s="31"/>
      <c r="F1038" s="31"/>
    </row>
    <row r="1039" spans="1:6" x14ac:dyDescent="0.3">
      <c r="A1039" s="31"/>
      <c r="B1039" s="31"/>
      <c r="C1039" s="31"/>
      <c r="D1039" s="31"/>
      <c r="E1039" s="31"/>
      <c r="F1039" s="31"/>
    </row>
    <row r="1040" spans="1:6" x14ac:dyDescent="0.3">
      <c r="A1040" s="31"/>
      <c r="B1040" s="31"/>
      <c r="C1040" s="31"/>
      <c r="D1040" s="31"/>
      <c r="E1040" s="31"/>
      <c r="F1040" s="31"/>
    </row>
    <row r="1041" spans="1:6" x14ac:dyDescent="0.3">
      <c r="A1041" s="31"/>
      <c r="B1041" s="31"/>
      <c r="C1041" s="31"/>
      <c r="D1041" s="31"/>
      <c r="E1041" s="31"/>
      <c r="F1041" s="31"/>
    </row>
    <row r="1042" spans="1:6" x14ac:dyDescent="0.3">
      <c r="A1042" s="31"/>
      <c r="B1042" s="31"/>
      <c r="C1042" s="31"/>
      <c r="D1042" s="31"/>
      <c r="E1042" s="31"/>
      <c r="F1042" s="31"/>
    </row>
    <row r="1043" spans="1:6" x14ac:dyDescent="0.3">
      <c r="A1043" s="31"/>
      <c r="B1043" s="31"/>
      <c r="C1043" s="31"/>
      <c r="D1043" s="31"/>
      <c r="E1043" s="31"/>
      <c r="F1043" s="31"/>
    </row>
    <row r="1044" spans="1:6" x14ac:dyDescent="0.3">
      <c r="A1044" s="31"/>
      <c r="B1044" s="31"/>
      <c r="C1044" s="31"/>
      <c r="D1044" s="31"/>
      <c r="E1044" s="31"/>
      <c r="F1044" s="31"/>
    </row>
    <row r="1045" spans="1:6" x14ac:dyDescent="0.3">
      <c r="A1045" s="31"/>
      <c r="B1045" s="31"/>
      <c r="C1045" s="31"/>
      <c r="D1045" s="31"/>
      <c r="E1045" s="31"/>
      <c r="F1045" s="31"/>
    </row>
    <row r="1046" spans="1:6" x14ac:dyDescent="0.3">
      <c r="A1046" s="31"/>
      <c r="B1046" s="31"/>
      <c r="C1046" s="31"/>
      <c r="D1046" s="31"/>
      <c r="E1046" s="31"/>
      <c r="F1046" s="31"/>
    </row>
    <row r="1047" spans="1:6" x14ac:dyDescent="0.3">
      <c r="A1047" s="31"/>
      <c r="B1047" s="31"/>
      <c r="C1047" s="31"/>
      <c r="D1047" s="31"/>
      <c r="E1047" s="31"/>
      <c r="F1047" s="31"/>
    </row>
    <row r="1048" spans="1:6" x14ac:dyDescent="0.3">
      <c r="A1048" s="31"/>
      <c r="B1048" s="31"/>
      <c r="C1048" s="31"/>
      <c r="D1048" s="31"/>
      <c r="E1048" s="31"/>
      <c r="F1048" s="31"/>
    </row>
    <row r="1049" spans="1:6" x14ac:dyDescent="0.3">
      <c r="A1049" s="31"/>
      <c r="B1049" s="31"/>
      <c r="C1049" s="31"/>
      <c r="D1049" s="31"/>
      <c r="E1049" s="31"/>
      <c r="F1049" s="31"/>
    </row>
    <row r="1050" spans="1:6" x14ac:dyDescent="0.3">
      <c r="A1050" s="31"/>
      <c r="B1050" s="31"/>
      <c r="C1050" s="31"/>
      <c r="D1050" s="31"/>
      <c r="E1050" s="31"/>
      <c r="F1050" s="31"/>
    </row>
    <row r="1051" spans="1:6" x14ac:dyDescent="0.3">
      <c r="A1051" s="31"/>
      <c r="B1051" s="31"/>
      <c r="C1051" s="31"/>
      <c r="D1051" s="31"/>
      <c r="E1051" s="31"/>
      <c r="F1051" s="31"/>
    </row>
    <row r="1052" spans="1:6" x14ac:dyDescent="0.3">
      <c r="A1052" s="31"/>
      <c r="B1052" s="31"/>
      <c r="C1052" s="31"/>
      <c r="D1052" s="31"/>
      <c r="E1052" s="31"/>
      <c r="F1052" s="31"/>
    </row>
    <row r="1053" spans="1:6" x14ac:dyDescent="0.3">
      <c r="A1053" s="31"/>
      <c r="B1053" s="31"/>
      <c r="C1053" s="31"/>
      <c r="D1053" s="31"/>
      <c r="E1053" s="31"/>
      <c r="F1053" s="31"/>
    </row>
    <row r="1054" spans="1:6" x14ac:dyDescent="0.3">
      <c r="A1054" s="31"/>
      <c r="B1054" s="31"/>
      <c r="C1054" s="31"/>
      <c r="D1054" s="31"/>
      <c r="E1054" s="31"/>
      <c r="F1054" s="31"/>
    </row>
    <row r="1055" spans="1:6" x14ac:dyDescent="0.3">
      <c r="A1055" s="31"/>
      <c r="B1055" s="31"/>
      <c r="C1055" s="31"/>
      <c r="D1055" s="31"/>
      <c r="E1055" s="31"/>
      <c r="F1055" s="31"/>
    </row>
    <row r="1056" spans="1:6" x14ac:dyDescent="0.3">
      <c r="A1056" s="31"/>
      <c r="B1056" s="31"/>
      <c r="C1056" s="31"/>
      <c r="D1056" s="31"/>
      <c r="E1056" s="31"/>
      <c r="F1056" s="31"/>
    </row>
    <row r="1057" spans="1:6" x14ac:dyDescent="0.3">
      <c r="A1057" s="31"/>
      <c r="B1057" s="31"/>
      <c r="C1057" s="31"/>
      <c r="D1057" s="31"/>
      <c r="E1057" s="31"/>
      <c r="F1057" s="31"/>
    </row>
    <row r="1058" spans="1:6" x14ac:dyDescent="0.3">
      <c r="A1058" s="31"/>
      <c r="B1058" s="31"/>
      <c r="C1058" s="31"/>
      <c r="D1058" s="31"/>
      <c r="E1058" s="31"/>
      <c r="F1058" s="31"/>
    </row>
    <row r="1059" spans="1:6" x14ac:dyDescent="0.3">
      <c r="A1059" s="31"/>
      <c r="B1059" s="31"/>
      <c r="C1059" s="31"/>
      <c r="D1059" s="31"/>
      <c r="E1059" s="31"/>
      <c r="F1059" s="31"/>
    </row>
    <row r="1060" spans="1:6" x14ac:dyDescent="0.3">
      <c r="A1060" s="31"/>
      <c r="B1060" s="31"/>
      <c r="C1060" s="31"/>
      <c r="D1060" s="31"/>
      <c r="E1060" s="31"/>
      <c r="F1060" s="31"/>
    </row>
    <row r="1061" spans="1:6" x14ac:dyDescent="0.3">
      <c r="A1061" s="31"/>
      <c r="B1061" s="31"/>
      <c r="C1061" s="31"/>
      <c r="D1061" s="31"/>
      <c r="E1061" s="31"/>
      <c r="F1061" s="31"/>
    </row>
    <row r="1062" spans="1:6" x14ac:dyDescent="0.3">
      <c r="A1062" s="31"/>
      <c r="B1062" s="31"/>
      <c r="C1062" s="31"/>
      <c r="D1062" s="31"/>
      <c r="E1062" s="31"/>
      <c r="F1062" s="31"/>
    </row>
    <row r="1063" spans="1:6" x14ac:dyDescent="0.3">
      <c r="A1063" s="31"/>
      <c r="B1063" s="31"/>
      <c r="C1063" s="31"/>
      <c r="D1063" s="31"/>
      <c r="E1063" s="31"/>
      <c r="F1063" s="31"/>
    </row>
    <row r="1064" spans="1:6" x14ac:dyDescent="0.3">
      <c r="A1064" s="31"/>
      <c r="B1064" s="31"/>
      <c r="C1064" s="31"/>
      <c r="D1064" s="31"/>
      <c r="E1064" s="31"/>
      <c r="F1064" s="31"/>
    </row>
    <row r="1065" spans="1:6" x14ac:dyDescent="0.3">
      <c r="A1065" s="31"/>
      <c r="B1065" s="31"/>
      <c r="C1065" s="31"/>
      <c r="D1065" s="31"/>
      <c r="E1065" s="31"/>
      <c r="F1065" s="31"/>
    </row>
    <row r="1066" spans="1:6" x14ac:dyDescent="0.3">
      <c r="A1066" s="31"/>
      <c r="B1066" s="31"/>
      <c r="C1066" s="31"/>
      <c r="D1066" s="31"/>
      <c r="E1066" s="31"/>
      <c r="F1066" s="31"/>
    </row>
    <row r="1067" spans="1:6" x14ac:dyDescent="0.3">
      <c r="A1067" s="31"/>
      <c r="B1067" s="31"/>
      <c r="C1067" s="31"/>
      <c r="D1067" s="31"/>
      <c r="E1067" s="31"/>
      <c r="F1067" s="31"/>
    </row>
    <row r="1068" spans="1:6" x14ac:dyDescent="0.3">
      <c r="A1068" s="31"/>
      <c r="B1068" s="31"/>
      <c r="C1068" s="31"/>
      <c r="D1068" s="31"/>
      <c r="E1068" s="31"/>
      <c r="F1068" s="31"/>
    </row>
    <row r="1069" spans="1:6" x14ac:dyDescent="0.3">
      <c r="A1069" s="31"/>
      <c r="B1069" s="31"/>
      <c r="C1069" s="31"/>
      <c r="D1069" s="31"/>
      <c r="E1069" s="31"/>
      <c r="F1069" s="31"/>
    </row>
    <row r="1070" spans="1:6" x14ac:dyDescent="0.3">
      <c r="A1070" s="31"/>
      <c r="B1070" s="31"/>
      <c r="C1070" s="31"/>
      <c r="D1070" s="31"/>
      <c r="E1070" s="31"/>
      <c r="F1070" s="31"/>
    </row>
    <row r="1071" spans="1:6" x14ac:dyDescent="0.3">
      <c r="A1071" s="31"/>
      <c r="B1071" s="31"/>
      <c r="C1071" s="31"/>
      <c r="D1071" s="31"/>
      <c r="E1071" s="31"/>
      <c r="F1071" s="31"/>
    </row>
    <row r="1072" spans="1:6" x14ac:dyDescent="0.3">
      <c r="A1072" s="31"/>
      <c r="B1072" s="31"/>
      <c r="C1072" s="31"/>
      <c r="D1072" s="31"/>
      <c r="E1072" s="31"/>
      <c r="F1072" s="31"/>
    </row>
    <row r="1073" spans="1:6" x14ac:dyDescent="0.3">
      <c r="A1073" s="31"/>
      <c r="B1073" s="31"/>
      <c r="C1073" s="31"/>
      <c r="D1073" s="31"/>
      <c r="E1073" s="31"/>
      <c r="F1073" s="31"/>
    </row>
    <row r="1074" spans="1:6" x14ac:dyDescent="0.3">
      <c r="A1074" s="31"/>
      <c r="B1074" s="31"/>
      <c r="C1074" s="31"/>
      <c r="D1074" s="31"/>
      <c r="E1074" s="31"/>
      <c r="F1074" s="31"/>
    </row>
    <row r="1075" spans="1:6" x14ac:dyDescent="0.3">
      <c r="A1075" s="31"/>
      <c r="B1075" s="31"/>
      <c r="C1075" s="31"/>
      <c r="D1075" s="31"/>
      <c r="E1075" s="31"/>
      <c r="F1075" s="31"/>
    </row>
    <row r="1076" spans="1:6" x14ac:dyDescent="0.3">
      <c r="A1076" s="31"/>
      <c r="B1076" s="31"/>
      <c r="C1076" s="31"/>
      <c r="D1076" s="31"/>
      <c r="E1076" s="31"/>
      <c r="F1076" s="31"/>
    </row>
    <row r="1077" spans="1:6" x14ac:dyDescent="0.3">
      <c r="A1077" s="31"/>
      <c r="B1077" s="31"/>
      <c r="C1077" s="31"/>
      <c r="D1077" s="31"/>
      <c r="E1077" s="31"/>
      <c r="F1077" s="31"/>
    </row>
    <row r="1078" spans="1:6" x14ac:dyDescent="0.3">
      <c r="A1078" s="31"/>
      <c r="B1078" s="31"/>
      <c r="C1078" s="31"/>
      <c r="D1078" s="31"/>
      <c r="E1078" s="31"/>
      <c r="F1078" s="31"/>
    </row>
    <row r="1079" spans="1:6" x14ac:dyDescent="0.3">
      <c r="A1079" s="31"/>
      <c r="B1079" s="31"/>
      <c r="C1079" s="31"/>
      <c r="D1079" s="31"/>
      <c r="E1079" s="31"/>
      <c r="F1079" s="31"/>
    </row>
    <row r="1080" spans="1:6" x14ac:dyDescent="0.3">
      <c r="A1080" s="31"/>
      <c r="B1080" s="31"/>
      <c r="C1080" s="31"/>
      <c r="D1080" s="31"/>
      <c r="E1080" s="31"/>
      <c r="F1080" s="31"/>
    </row>
    <row r="1081" spans="1:6" x14ac:dyDescent="0.3">
      <c r="A1081" s="31"/>
      <c r="B1081" s="31"/>
      <c r="C1081" s="31"/>
      <c r="D1081" s="31"/>
      <c r="E1081" s="31"/>
      <c r="F1081" s="31"/>
    </row>
    <row r="1082" spans="1:6" x14ac:dyDescent="0.3">
      <c r="A1082" s="31"/>
      <c r="B1082" s="31"/>
      <c r="C1082" s="31"/>
      <c r="D1082" s="31"/>
      <c r="E1082" s="31"/>
      <c r="F1082" s="31"/>
    </row>
    <row r="1083" spans="1:6" x14ac:dyDescent="0.3">
      <c r="A1083" s="31"/>
      <c r="B1083" s="31"/>
      <c r="C1083" s="31"/>
      <c r="D1083" s="31"/>
      <c r="E1083" s="31"/>
      <c r="F1083" s="31"/>
    </row>
    <row r="1084" spans="1:6" x14ac:dyDescent="0.3">
      <c r="A1084" s="31"/>
      <c r="B1084" s="31"/>
      <c r="C1084" s="31"/>
      <c r="D1084" s="31"/>
      <c r="E1084" s="31"/>
      <c r="F1084" s="31"/>
    </row>
    <row r="1085" spans="1:6" x14ac:dyDescent="0.3">
      <c r="A1085" s="31"/>
      <c r="B1085" s="31"/>
      <c r="C1085" s="31"/>
      <c r="D1085" s="31"/>
      <c r="E1085" s="31"/>
      <c r="F1085" s="31"/>
    </row>
    <row r="1086" spans="1:6" x14ac:dyDescent="0.3">
      <c r="A1086" s="31"/>
      <c r="B1086" s="31"/>
      <c r="C1086" s="31"/>
      <c r="D1086" s="31"/>
      <c r="E1086" s="31"/>
      <c r="F1086" s="31"/>
    </row>
    <row r="1087" spans="1:6" x14ac:dyDescent="0.3">
      <c r="A1087" s="31"/>
      <c r="B1087" s="31"/>
      <c r="C1087" s="31"/>
      <c r="D1087" s="31"/>
      <c r="E1087" s="31"/>
      <c r="F1087" s="31"/>
    </row>
    <row r="1088" spans="1:6" x14ac:dyDescent="0.3">
      <c r="A1088" s="31"/>
      <c r="B1088" s="31"/>
      <c r="C1088" s="31"/>
      <c r="D1088" s="31"/>
      <c r="E1088" s="31"/>
      <c r="F1088" s="31"/>
    </row>
    <row r="1089" spans="1:6" x14ac:dyDescent="0.3">
      <c r="A1089" s="31"/>
      <c r="B1089" s="31"/>
      <c r="C1089" s="31"/>
      <c r="D1089" s="31"/>
      <c r="E1089" s="31"/>
      <c r="F1089" s="31"/>
    </row>
    <row r="1090" spans="1:6" x14ac:dyDescent="0.3">
      <c r="A1090" s="31"/>
      <c r="B1090" s="31"/>
      <c r="C1090" s="31"/>
      <c r="D1090" s="31"/>
      <c r="E1090" s="31"/>
      <c r="F1090" s="31"/>
    </row>
    <row r="1091" spans="1:6" x14ac:dyDescent="0.3">
      <c r="A1091" s="31"/>
      <c r="B1091" s="31"/>
      <c r="C1091" s="31"/>
      <c r="D1091" s="31"/>
      <c r="E1091" s="31"/>
      <c r="F1091" s="31"/>
    </row>
    <row r="1092" spans="1:6" x14ac:dyDescent="0.3">
      <c r="A1092" s="31"/>
      <c r="B1092" s="31"/>
      <c r="C1092" s="31"/>
      <c r="D1092" s="31"/>
      <c r="E1092" s="31"/>
      <c r="F1092" s="31"/>
    </row>
    <row r="1093" spans="1:6" x14ac:dyDescent="0.3">
      <c r="A1093" s="31"/>
      <c r="B1093" s="31"/>
      <c r="C1093" s="31"/>
      <c r="D1093" s="31"/>
      <c r="E1093" s="31"/>
      <c r="F1093" s="31"/>
    </row>
    <row r="1094" spans="1:6" x14ac:dyDescent="0.3">
      <c r="A1094" s="31"/>
      <c r="B1094" s="31"/>
      <c r="C1094" s="31"/>
      <c r="D1094" s="31"/>
      <c r="E1094" s="31"/>
      <c r="F1094" s="31"/>
    </row>
    <row r="1095" spans="1:6" x14ac:dyDescent="0.3">
      <c r="A1095" s="31"/>
      <c r="B1095" s="31"/>
      <c r="C1095" s="31"/>
      <c r="D1095" s="31"/>
      <c r="E1095" s="31"/>
      <c r="F1095" s="31"/>
    </row>
    <row r="1096" spans="1:6" x14ac:dyDescent="0.3">
      <c r="A1096" s="31"/>
      <c r="B1096" s="31"/>
      <c r="C1096" s="31"/>
      <c r="D1096" s="31"/>
      <c r="E1096" s="31"/>
      <c r="F1096" s="31"/>
    </row>
    <row r="1097" spans="1:6" x14ac:dyDescent="0.3">
      <c r="A1097" s="31"/>
      <c r="B1097" s="31"/>
      <c r="C1097" s="31"/>
      <c r="D1097" s="31"/>
      <c r="E1097" s="31"/>
      <c r="F1097" s="31"/>
    </row>
    <row r="1098" spans="1:6" x14ac:dyDescent="0.3">
      <c r="A1098" s="31"/>
      <c r="B1098" s="31"/>
      <c r="C1098" s="31"/>
      <c r="D1098" s="31"/>
      <c r="E1098" s="31"/>
      <c r="F1098" s="31"/>
    </row>
    <row r="1099" spans="1:6" x14ac:dyDescent="0.3">
      <c r="A1099" s="31"/>
      <c r="B1099" s="31"/>
      <c r="C1099" s="31"/>
      <c r="D1099" s="31"/>
      <c r="E1099" s="31"/>
      <c r="F1099" s="31"/>
    </row>
    <row r="1100" spans="1:6" x14ac:dyDescent="0.3">
      <c r="A1100" s="31"/>
      <c r="B1100" s="31"/>
      <c r="C1100" s="31"/>
      <c r="D1100" s="31"/>
      <c r="E1100" s="31"/>
      <c r="F1100" s="31"/>
    </row>
    <row r="1101" spans="1:6" x14ac:dyDescent="0.3">
      <c r="A1101" s="31"/>
      <c r="B1101" s="31"/>
      <c r="C1101" s="31"/>
      <c r="D1101" s="31"/>
      <c r="E1101" s="31"/>
      <c r="F1101" s="31"/>
    </row>
    <row r="1102" spans="1:6" x14ac:dyDescent="0.3">
      <c r="A1102" s="31"/>
      <c r="B1102" s="31"/>
      <c r="C1102" s="31"/>
      <c r="D1102" s="31"/>
      <c r="E1102" s="31"/>
      <c r="F1102" s="31"/>
    </row>
    <row r="1103" spans="1:6" x14ac:dyDescent="0.3">
      <c r="A1103" s="31"/>
      <c r="B1103" s="31"/>
      <c r="C1103" s="31"/>
      <c r="D1103" s="31"/>
      <c r="E1103" s="31"/>
      <c r="F1103" s="31"/>
    </row>
    <row r="1104" spans="1:6" x14ac:dyDescent="0.3">
      <c r="A1104" s="31"/>
      <c r="B1104" s="31"/>
      <c r="C1104" s="31"/>
      <c r="D1104" s="31"/>
      <c r="E1104" s="31"/>
      <c r="F1104" s="31"/>
    </row>
    <row r="1105" spans="1:6" x14ac:dyDescent="0.3">
      <c r="A1105" s="31"/>
      <c r="B1105" s="31"/>
      <c r="C1105" s="31"/>
      <c r="D1105" s="31"/>
      <c r="E1105" s="31"/>
      <c r="F1105" s="31"/>
    </row>
    <row r="1106" spans="1:6" x14ac:dyDescent="0.3">
      <c r="A1106" s="31"/>
      <c r="B1106" s="31"/>
      <c r="C1106" s="31"/>
      <c r="D1106" s="31"/>
      <c r="E1106" s="31"/>
      <c r="F1106" s="31"/>
    </row>
    <row r="1107" spans="1:6" x14ac:dyDescent="0.3">
      <c r="A1107" s="31"/>
      <c r="B1107" s="31"/>
      <c r="C1107" s="31"/>
      <c r="D1107" s="31"/>
      <c r="E1107" s="31"/>
      <c r="F1107" s="31"/>
    </row>
    <row r="1108" spans="1:6" x14ac:dyDescent="0.3">
      <c r="A1108" s="31"/>
      <c r="B1108" s="31"/>
      <c r="C1108" s="31"/>
      <c r="D1108" s="31"/>
      <c r="E1108" s="31"/>
      <c r="F1108" s="31"/>
    </row>
    <row r="1109" spans="1:6" x14ac:dyDescent="0.3">
      <c r="A1109" s="31"/>
      <c r="B1109" s="31"/>
      <c r="C1109" s="31"/>
      <c r="D1109" s="31"/>
      <c r="E1109" s="31"/>
      <c r="F1109" s="31"/>
    </row>
    <row r="1110" spans="1:6" x14ac:dyDescent="0.3">
      <c r="A1110" s="31"/>
      <c r="B1110" s="31"/>
      <c r="C1110" s="31"/>
      <c r="D1110" s="31"/>
      <c r="E1110" s="31"/>
      <c r="F1110" s="31"/>
    </row>
    <row r="1111" spans="1:6" x14ac:dyDescent="0.3">
      <c r="A1111" s="31"/>
      <c r="B1111" s="31"/>
      <c r="C1111" s="31"/>
      <c r="D1111" s="31"/>
      <c r="E1111" s="31"/>
      <c r="F1111" s="31"/>
    </row>
    <row r="1112" spans="1:6" x14ac:dyDescent="0.3">
      <c r="A1112" s="31"/>
      <c r="B1112" s="31"/>
      <c r="C1112" s="31"/>
      <c r="D1112" s="31"/>
      <c r="E1112" s="31"/>
      <c r="F1112" s="31"/>
    </row>
    <row r="1113" spans="1:6" x14ac:dyDescent="0.3">
      <c r="A1113" s="31"/>
      <c r="B1113" s="31"/>
      <c r="C1113" s="31"/>
      <c r="D1113" s="31"/>
      <c r="E1113" s="31"/>
      <c r="F1113" s="31"/>
    </row>
    <row r="1114" spans="1:6" x14ac:dyDescent="0.3">
      <c r="A1114" s="31"/>
      <c r="B1114" s="31"/>
      <c r="C1114" s="31"/>
      <c r="D1114" s="31"/>
      <c r="E1114" s="31"/>
      <c r="F1114" s="31"/>
    </row>
    <row r="1115" spans="1:6" x14ac:dyDescent="0.3">
      <c r="A1115" s="31"/>
      <c r="B1115" s="31"/>
      <c r="C1115" s="31"/>
      <c r="D1115" s="31"/>
      <c r="E1115" s="31"/>
      <c r="F1115" s="31"/>
    </row>
    <row r="1116" spans="1:6" x14ac:dyDescent="0.3">
      <c r="A1116" s="31"/>
      <c r="B1116" s="31"/>
      <c r="C1116" s="31"/>
      <c r="D1116" s="31"/>
      <c r="E1116" s="31"/>
      <c r="F1116" s="31"/>
    </row>
    <row r="1117" spans="1:6" x14ac:dyDescent="0.3">
      <c r="A1117" s="31"/>
      <c r="B1117" s="31"/>
      <c r="C1117" s="31"/>
      <c r="D1117" s="31"/>
      <c r="E1117" s="31"/>
      <c r="F1117" s="31"/>
    </row>
    <row r="1118" spans="1:6" x14ac:dyDescent="0.3">
      <c r="A1118" s="31"/>
      <c r="B1118" s="31"/>
      <c r="C1118" s="31"/>
      <c r="D1118" s="31"/>
      <c r="E1118" s="31"/>
      <c r="F1118" s="31"/>
    </row>
    <row r="1119" spans="1:6" x14ac:dyDescent="0.3">
      <c r="A1119" s="31"/>
      <c r="B1119" s="31"/>
      <c r="C1119" s="31"/>
      <c r="D1119" s="31"/>
      <c r="E1119" s="31"/>
      <c r="F1119" s="31"/>
    </row>
    <row r="1120" spans="1:6" x14ac:dyDescent="0.3">
      <c r="A1120" s="31"/>
      <c r="B1120" s="31"/>
      <c r="C1120" s="31"/>
      <c r="D1120" s="31"/>
      <c r="E1120" s="31"/>
      <c r="F1120" s="31"/>
    </row>
    <row r="1121" spans="1:6" x14ac:dyDescent="0.3">
      <c r="A1121" s="31"/>
      <c r="B1121" s="31"/>
      <c r="C1121" s="31"/>
      <c r="D1121" s="31"/>
      <c r="E1121" s="31"/>
      <c r="F1121" s="31"/>
    </row>
    <row r="1122" spans="1:6" x14ac:dyDescent="0.3">
      <c r="A1122" s="31"/>
      <c r="B1122" s="31"/>
      <c r="C1122" s="31"/>
      <c r="D1122" s="31"/>
      <c r="E1122" s="31"/>
      <c r="F1122" s="31"/>
    </row>
    <row r="1123" spans="1:6" x14ac:dyDescent="0.3">
      <c r="A1123" s="31"/>
      <c r="B1123" s="31"/>
      <c r="C1123" s="31"/>
      <c r="D1123" s="31"/>
      <c r="E1123" s="31"/>
      <c r="F1123" s="31"/>
    </row>
    <row r="1124" spans="1:6" x14ac:dyDescent="0.3">
      <c r="A1124" s="31"/>
      <c r="B1124" s="31"/>
      <c r="C1124" s="31"/>
      <c r="D1124" s="31"/>
      <c r="E1124" s="31"/>
      <c r="F1124" s="31"/>
    </row>
    <row r="1125" spans="1:6" x14ac:dyDescent="0.3">
      <c r="A1125" s="31"/>
      <c r="B1125" s="31"/>
      <c r="C1125" s="31"/>
      <c r="D1125" s="31"/>
      <c r="E1125" s="31"/>
      <c r="F1125" s="31"/>
    </row>
    <row r="1126" spans="1:6" x14ac:dyDescent="0.3">
      <c r="A1126" s="31"/>
      <c r="B1126" s="31"/>
      <c r="C1126" s="31"/>
      <c r="D1126" s="31"/>
      <c r="E1126" s="31"/>
      <c r="F1126" s="31"/>
    </row>
    <row r="1127" spans="1:6" x14ac:dyDescent="0.3">
      <c r="A1127" s="31"/>
      <c r="B1127" s="31"/>
      <c r="C1127" s="31"/>
      <c r="D1127" s="31"/>
      <c r="E1127" s="31"/>
      <c r="F1127" s="31"/>
    </row>
    <row r="1128" spans="1:6" x14ac:dyDescent="0.3">
      <c r="A1128" s="31"/>
      <c r="B1128" s="31"/>
      <c r="C1128" s="31"/>
      <c r="D1128" s="31"/>
      <c r="E1128" s="31"/>
      <c r="F1128" s="31"/>
    </row>
    <row r="1129" spans="1:6" x14ac:dyDescent="0.3">
      <c r="A1129" s="31"/>
      <c r="B1129" s="31"/>
      <c r="C1129" s="31"/>
      <c r="D1129" s="31"/>
      <c r="E1129" s="31"/>
      <c r="F1129" s="31"/>
    </row>
    <row r="1130" spans="1:6" x14ac:dyDescent="0.3">
      <c r="A1130" s="31"/>
      <c r="B1130" s="31"/>
      <c r="C1130" s="31"/>
      <c r="D1130" s="31"/>
      <c r="E1130" s="31"/>
      <c r="F1130" s="31"/>
    </row>
    <row r="1131" spans="1:6" x14ac:dyDescent="0.3">
      <c r="A1131" s="31"/>
      <c r="B1131" s="31"/>
      <c r="C1131" s="31"/>
      <c r="D1131" s="31"/>
      <c r="E1131" s="31"/>
      <c r="F1131" s="31"/>
    </row>
    <row r="1132" spans="1:6" x14ac:dyDescent="0.3">
      <c r="A1132" s="31"/>
      <c r="B1132" s="31"/>
      <c r="C1132" s="31"/>
      <c r="D1132" s="31"/>
      <c r="E1132" s="31"/>
      <c r="F1132" s="31"/>
    </row>
    <row r="1133" spans="1:6" x14ac:dyDescent="0.3">
      <c r="A1133" s="31"/>
      <c r="B1133" s="31"/>
      <c r="C1133" s="31"/>
      <c r="D1133" s="31"/>
      <c r="E1133" s="31"/>
      <c r="F1133" s="31"/>
    </row>
    <row r="1134" spans="1:6" x14ac:dyDescent="0.3">
      <c r="A1134" s="31"/>
      <c r="B1134" s="31"/>
      <c r="C1134" s="31"/>
      <c r="D1134" s="31"/>
      <c r="E1134" s="31"/>
      <c r="F1134" s="31"/>
    </row>
    <row r="1135" spans="1:6" x14ac:dyDescent="0.3">
      <c r="A1135" s="31"/>
      <c r="B1135" s="31"/>
      <c r="C1135" s="31"/>
      <c r="D1135" s="31"/>
      <c r="E1135" s="31"/>
      <c r="F1135" s="31"/>
    </row>
    <row r="1136" spans="1:6" x14ac:dyDescent="0.3">
      <c r="A1136" s="31"/>
      <c r="B1136" s="31"/>
      <c r="C1136" s="31"/>
      <c r="D1136" s="31"/>
      <c r="E1136" s="31"/>
      <c r="F1136" s="31"/>
    </row>
    <row r="1137" spans="1:6" x14ac:dyDescent="0.3">
      <c r="A1137" s="31"/>
      <c r="B1137" s="31"/>
      <c r="C1137" s="31"/>
      <c r="D1137" s="31"/>
      <c r="E1137" s="31"/>
      <c r="F1137" s="31"/>
    </row>
    <row r="1138" spans="1:6" x14ac:dyDescent="0.3">
      <c r="A1138" s="31"/>
      <c r="B1138" s="31"/>
      <c r="C1138" s="31"/>
      <c r="D1138" s="31"/>
      <c r="E1138" s="31"/>
      <c r="F1138" s="31"/>
    </row>
    <row r="1139" spans="1:6" x14ac:dyDescent="0.3">
      <c r="A1139" s="31"/>
      <c r="B1139" s="31"/>
      <c r="C1139" s="31"/>
      <c r="D1139" s="31"/>
      <c r="E1139" s="31"/>
      <c r="F1139" s="31"/>
    </row>
    <row r="1140" spans="1:6" x14ac:dyDescent="0.3">
      <c r="A1140" s="31"/>
      <c r="B1140" s="31"/>
      <c r="C1140" s="31"/>
      <c r="D1140" s="31"/>
      <c r="E1140" s="31"/>
      <c r="F1140" s="31"/>
    </row>
    <row r="1141" spans="1:6" x14ac:dyDescent="0.3">
      <c r="A1141" s="31"/>
      <c r="B1141" s="31"/>
      <c r="C1141" s="31"/>
      <c r="D1141" s="31"/>
      <c r="E1141" s="31"/>
      <c r="F1141" s="31"/>
    </row>
    <row r="1142" spans="1:6" x14ac:dyDescent="0.3">
      <c r="A1142" s="31"/>
      <c r="B1142" s="31"/>
      <c r="C1142" s="31"/>
      <c r="D1142" s="31"/>
      <c r="E1142" s="31"/>
      <c r="F1142" s="31"/>
    </row>
    <row r="1143" spans="1:6" x14ac:dyDescent="0.3">
      <c r="A1143" s="31"/>
      <c r="B1143" s="31"/>
      <c r="C1143" s="31"/>
      <c r="D1143" s="31"/>
      <c r="E1143" s="31"/>
      <c r="F1143" s="31"/>
    </row>
    <row r="1144" spans="1:6" x14ac:dyDescent="0.3">
      <c r="A1144" s="31"/>
      <c r="B1144" s="31"/>
      <c r="C1144" s="31"/>
      <c r="D1144" s="31"/>
      <c r="E1144" s="31"/>
      <c r="F1144" s="31"/>
    </row>
    <row r="1145" spans="1:6" x14ac:dyDescent="0.3">
      <c r="A1145" s="31"/>
      <c r="B1145" s="31"/>
      <c r="C1145" s="31"/>
      <c r="D1145" s="31"/>
      <c r="E1145" s="31"/>
      <c r="F1145" s="31"/>
    </row>
    <row r="1146" spans="1:6" x14ac:dyDescent="0.3">
      <c r="A1146" s="31"/>
      <c r="B1146" s="31"/>
      <c r="C1146" s="31"/>
      <c r="D1146" s="31"/>
      <c r="E1146" s="31"/>
      <c r="F1146" s="31"/>
    </row>
    <row r="1147" spans="1:6" x14ac:dyDescent="0.3">
      <c r="A1147" s="31"/>
      <c r="B1147" s="31"/>
      <c r="C1147" s="31"/>
      <c r="D1147" s="31"/>
      <c r="E1147" s="31"/>
      <c r="F1147" s="31"/>
    </row>
    <row r="1148" spans="1:6" x14ac:dyDescent="0.3">
      <c r="A1148" s="31"/>
      <c r="B1148" s="31"/>
      <c r="C1148" s="31"/>
      <c r="D1148" s="31"/>
      <c r="E1148" s="31"/>
      <c r="F1148" s="31"/>
    </row>
    <row r="1149" spans="1:6" x14ac:dyDescent="0.3">
      <c r="A1149" s="31"/>
      <c r="B1149" s="31"/>
      <c r="C1149" s="31"/>
      <c r="D1149" s="31"/>
      <c r="E1149" s="31"/>
      <c r="F1149" s="31"/>
    </row>
    <row r="1150" spans="1:6" x14ac:dyDescent="0.3">
      <c r="A1150" s="31"/>
      <c r="B1150" s="31"/>
      <c r="C1150" s="31"/>
      <c r="D1150" s="31"/>
      <c r="E1150" s="31"/>
      <c r="F1150" s="31"/>
    </row>
    <row r="1151" spans="1:6" x14ac:dyDescent="0.3">
      <c r="A1151" s="31"/>
      <c r="B1151" s="31"/>
      <c r="C1151" s="31"/>
      <c r="D1151" s="31"/>
      <c r="E1151" s="31"/>
      <c r="F1151" s="31"/>
    </row>
    <row r="1152" spans="1:6" x14ac:dyDescent="0.3">
      <c r="A1152" s="31"/>
      <c r="B1152" s="31"/>
      <c r="C1152" s="31"/>
      <c r="D1152" s="31"/>
      <c r="E1152" s="31"/>
      <c r="F1152" s="31"/>
    </row>
    <row r="1153" spans="1:6" x14ac:dyDescent="0.3">
      <c r="A1153" s="31"/>
      <c r="B1153" s="31"/>
      <c r="C1153" s="31"/>
      <c r="D1153" s="31"/>
      <c r="E1153" s="31"/>
      <c r="F1153" s="31"/>
    </row>
    <row r="1154" spans="1:6" x14ac:dyDescent="0.3">
      <c r="A1154" s="31"/>
      <c r="B1154" s="31"/>
      <c r="C1154" s="31"/>
      <c r="D1154" s="31"/>
      <c r="E1154" s="31"/>
      <c r="F1154" s="31"/>
    </row>
    <row r="1155" spans="1:6" x14ac:dyDescent="0.3">
      <c r="A1155" s="31"/>
      <c r="B1155" s="31"/>
      <c r="C1155" s="31"/>
      <c r="D1155" s="31"/>
      <c r="E1155" s="31"/>
      <c r="F1155" s="31"/>
    </row>
    <row r="1156" spans="1:6" x14ac:dyDescent="0.3">
      <c r="A1156" s="31"/>
      <c r="B1156" s="31"/>
      <c r="C1156" s="31"/>
      <c r="D1156" s="31"/>
      <c r="E1156" s="31"/>
      <c r="F1156" s="31"/>
    </row>
    <row r="1157" spans="1:6" x14ac:dyDescent="0.3">
      <c r="A1157" s="31"/>
      <c r="B1157" s="31"/>
      <c r="C1157" s="31"/>
      <c r="D1157" s="31"/>
      <c r="E1157" s="31"/>
      <c r="F1157" s="31"/>
    </row>
    <row r="1158" spans="1:6" x14ac:dyDescent="0.3">
      <c r="A1158" s="31"/>
      <c r="B1158" s="31"/>
      <c r="C1158" s="31"/>
      <c r="D1158" s="31"/>
      <c r="E1158" s="31"/>
      <c r="F1158" s="31"/>
    </row>
    <row r="1159" spans="1:6" x14ac:dyDescent="0.3">
      <c r="A1159" s="31"/>
      <c r="B1159" s="31"/>
      <c r="C1159" s="31"/>
      <c r="D1159" s="31"/>
      <c r="E1159" s="31"/>
      <c r="F1159" s="31"/>
    </row>
    <row r="1160" spans="1:6" x14ac:dyDescent="0.3">
      <c r="A1160" s="31"/>
      <c r="B1160" s="31"/>
      <c r="C1160" s="31"/>
      <c r="D1160" s="31"/>
      <c r="E1160" s="31"/>
      <c r="F1160" s="31"/>
    </row>
    <row r="1161" spans="1:6" x14ac:dyDescent="0.3">
      <c r="A1161" s="31"/>
      <c r="B1161" s="31"/>
      <c r="C1161" s="31"/>
      <c r="D1161" s="31"/>
      <c r="E1161" s="31"/>
      <c r="F1161" s="31"/>
    </row>
    <row r="1162" spans="1:6" x14ac:dyDescent="0.3">
      <c r="A1162" s="31"/>
      <c r="B1162" s="31"/>
      <c r="C1162" s="31"/>
      <c r="D1162" s="31"/>
      <c r="E1162" s="31"/>
      <c r="F1162" s="31"/>
    </row>
    <row r="1163" spans="1:6" x14ac:dyDescent="0.3">
      <c r="A1163" s="31"/>
      <c r="B1163" s="31"/>
      <c r="C1163" s="31"/>
      <c r="D1163" s="31"/>
      <c r="E1163" s="31"/>
      <c r="F1163" s="31"/>
    </row>
    <row r="1164" spans="1:6" x14ac:dyDescent="0.3">
      <c r="A1164" s="31"/>
      <c r="B1164" s="31"/>
      <c r="C1164" s="31"/>
      <c r="D1164" s="31"/>
      <c r="E1164" s="31"/>
      <c r="F1164" s="31"/>
    </row>
    <row r="1165" spans="1:6" x14ac:dyDescent="0.3">
      <c r="A1165" s="31"/>
      <c r="B1165" s="31"/>
      <c r="C1165" s="31"/>
      <c r="D1165" s="31"/>
      <c r="E1165" s="31"/>
      <c r="F1165" s="31"/>
    </row>
    <row r="1166" spans="1:6" x14ac:dyDescent="0.3">
      <c r="A1166" s="31"/>
      <c r="B1166" s="31"/>
      <c r="C1166" s="31"/>
      <c r="D1166" s="31"/>
      <c r="E1166" s="31"/>
      <c r="F1166" s="31"/>
    </row>
    <row r="1167" spans="1:6" x14ac:dyDescent="0.3">
      <c r="A1167" s="31"/>
      <c r="B1167" s="31"/>
      <c r="C1167" s="31"/>
      <c r="D1167" s="31"/>
      <c r="E1167" s="31"/>
      <c r="F1167" s="31"/>
    </row>
    <row r="1168" spans="1:6" x14ac:dyDescent="0.3">
      <c r="A1168" s="31"/>
      <c r="B1168" s="31"/>
      <c r="C1168" s="31"/>
      <c r="D1168" s="31"/>
      <c r="E1168" s="31"/>
      <c r="F1168" s="31"/>
    </row>
    <row r="1169" spans="1:6" x14ac:dyDescent="0.3">
      <c r="A1169" s="31"/>
      <c r="B1169" s="31"/>
      <c r="C1169" s="31"/>
      <c r="D1169" s="31"/>
      <c r="E1169" s="31"/>
      <c r="F1169" s="31"/>
    </row>
    <row r="1170" spans="1:6" x14ac:dyDescent="0.3">
      <c r="A1170" s="31"/>
      <c r="B1170" s="31"/>
      <c r="C1170" s="31"/>
      <c r="D1170" s="31"/>
      <c r="E1170" s="31"/>
      <c r="F1170" s="31"/>
    </row>
    <row r="1171" spans="1:6" x14ac:dyDescent="0.3">
      <c r="A1171" s="31"/>
      <c r="B1171" s="31"/>
      <c r="C1171" s="31"/>
      <c r="D1171" s="31"/>
      <c r="E1171" s="31"/>
      <c r="F1171" s="31"/>
    </row>
    <row r="1172" spans="1:6" x14ac:dyDescent="0.3">
      <c r="A1172" s="31"/>
      <c r="B1172" s="31"/>
      <c r="C1172" s="31"/>
      <c r="D1172" s="31"/>
      <c r="E1172" s="31"/>
      <c r="F1172" s="31"/>
    </row>
    <row r="1173" spans="1:6" x14ac:dyDescent="0.3">
      <c r="A1173" s="31"/>
      <c r="B1173" s="31"/>
      <c r="C1173" s="31"/>
      <c r="D1173" s="31"/>
      <c r="E1173" s="31"/>
      <c r="F1173" s="31"/>
    </row>
    <row r="1174" spans="1:6" x14ac:dyDescent="0.3">
      <c r="A1174" s="31"/>
      <c r="B1174" s="31"/>
      <c r="C1174" s="31"/>
      <c r="D1174" s="31"/>
      <c r="E1174" s="31"/>
      <c r="F1174" s="31"/>
    </row>
    <row r="1175" spans="1:6" x14ac:dyDescent="0.3">
      <c r="A1175" s="31"/>
      <c r="B1175" s="31"/>
      <c r="C1175" s="31"/>
      <c r="D1175" s="31"/>
      <c r="E1175" s="31"/>
      <c r="F1175" s="31"/>
    </row>
    <row r="1176" spans="1:6" x14ac:dyDescent="0.3">
      <c r="A1176" s="31"/>
      <c r="B1176" s="31"/>
      <c r="C1176" s="31"/>
      <c r="D1176" s="31"/>
      <c r="E1176" s="31"/>
      <c r="F1176" s="31"/>
    </row>
    <row r="1177" spans="1:6" x14ac:dyDescent="0.3">
      <c r="A1177" s="31"/>
      <c r="B1177" s="31"/>
      <c r="C1177" s="31"/>
      <c r="D1177" s="31"/>
      <c r="E1177" s="31"/>
      <c r="F1177" s="31"/>
    </row>
    <row r="1178" spans="1:6" x14ac:dyDescent="0.3">
      <c r="A1178" s="31"/>
      <c r="B1178" s="31"/>
      <c r="C1178" s="31"/>
      <c r="D1178" s="31"/>
      <c r="E1178" s="31"/>
      <c r="F1178" s="31"/>
    </row>
    <row r="1179" spans="1:6" x14ac:dyDescent="0.3">
      <c r="A1179" s="31"/>
      <c r="B1179" s="31"/>
      <c r="C1179" s="31"/>
      <c r="D1179" s="31"/>
      <c r="E1179" s="31"/>
      <c r="F1179" s="31"/>
    </row>
    <row r="1180" spans="1:6" x14ac:dyDescent="0.3">
      <c r="A1180" s="31"/>
      <c r="B1180" s="31"/>
      <c r="C1180" s="31"/>
      <c r="D1180" s="31"/>
      <c r="E1180" s="31"/>
      <c r="F1180" s="31"/>
    </row>
    <row r="1181" spans="1:6" x14ac:dyDescent="0.3">
      <c r="A1181" s="31"/>
      <c r="B1181" s="31"/>
      <c r="C1181" s="31"/>
      <c r="D1181" s="31"/>
      <c r="E1181" s="31"/>
      <c r="F1181" s="31"/>
    </row>
    <row r="1182" spans="1:6" x14ac:dyDescent="0.3">
      <c r="A1182" s="31"/>
      <c r="B1182" s="31"/>
      <c r="C1182" s="31"/>
      <c r="D1182" s="31"/>
      <c r="E1182" s="31"/>
      <c r="F1182" s="31"/>
    </row>
    <row r="1183" spans="1:6" x14ac:dyDescent="0.3">
      <c r="A1183" s="31"/>
      <c r="B1183" s="31"/>
      <c r="C1183" s="31"/>
      <c r="D1183" s="31"/>
      <c r="E1183" s="31"/>
      <c r="F1183" s="31"/>
    </row>
    <row r="1184" spans="1:6" x14ac:dyDescent="0.3">
      <c r="A1184" s="31"/>
      <c r="B1184" s="31"/>
      <c r="C1184" s="31"/>
      <c r="D1184" s="31"/>
      <c r="E1184" s="31"/>
      <c r="F1184" s="31"/>
    </row>
    <row r="1185" spans="1:6" x14ac:dyDescent="0.3">
      <c r="A1185" s="31"/>
      <c r="B1185" s="31"/>
      <c r="C1185" s="31"/>
      <c r="D1185" s="31"/>
      <c r="E1185" s="31"/>
      <c r="F1185" s="31"/>
    </row>
    <row r="1186" spans="1:6" x14ac:dyDescent="0.3">
      <c r="A1186" s="31"/>
      <c r="B1186" s="31"/>
      <c r="C1186" s="31"/>
      <c r="D1186" s="31"/>
      <c r="E1186" s="31"/>
      <c r="F1186" s="31"/>
    </row>
    <row r="1187" spans="1:6" x14ac:dyDescent="0.3">
      <c r="A1187" s="31"/>
      <c r="B1187" s="31"/>
      <c r="C1187" s="31"/>
      <c r="D1187" s="31"/>
      <c r="E1187" s="31"/>
      <c r="F1187" s="31"/>
    </row>
    <row r="1188" spans="1:6" x14ac:dyDescent="0.3">
      <c r="A1188" s="31"/>
      <c r="B1188" s="31"/>
      <c r="C1188" s="31"/>
      <c r="D1188" s="31"/>
      <c r="E1188" s="31"/>
      <c r="F1188" s="31"/>
    </row>
    <row r="1189" spans="1:6" x14ac:dyDescent="0.3">
      <c r="A1189" s="31"/>
      <c r="B1189" s="31"/>
      <c r="C1189" s="31"/>
      <c r="D1189" s="31"/>
      <c r="E1189" s="31"/>
      <c r="F1189" s="31"/>
    </row>
    <row r="1190" spans="1:6" x14ac:dyDescent="0.3">
      <c r="A1190" s="31"/>
      <c r="B1190" s="31"/>
      <c r="C1190" s="31"/>
      <c r="D1190" s="31"/>
      <c r="E1190" s="31"/>
      <c r="F1190" s="31"/>
    </row>
    <row r="1191" spans="1:6" x14ac:dyDescent="0.3">
      <c r="A1191" s="31"/>
      <c r="B1191" s="31"/>
      <c r="C1191" s="31"/>
      <c r="D1191" s="31"/>
      <c r="E1191" s="31"/>
      <c r="F1191" s="31"/>
    </row>
    <row r="1192" spans="1:6" x14ac:dyDescent="0.3">
      <c r="A1192" s="31"/>
      <c r="B1192" s="31"/>
      <c r="C1192" s="31"/>
      <c r="D1192" s="31"/>
      <c r="E1192" s="31"/>
      <c r="F1192" s="31"/>
    </row>
    <row r="1193" spans="1:6" x14ac:dyDescent="0.3">
      <c r="A1193" s="31"/>
      <c r="B1193" s="31"/>
      <c r="C1193" s="31"/>
      <c r="D1193" s="31"/>
      <c r="E1193" s="31"/>
      <c r="F1193" s="31"/>
    </row>
    <row r="1194" spans="1:6" x14ac:dyDescent="0.3">
      <c r="A1194" s="31"/>
      <c r="B1194" s="31"/>
      <c r="C1194" s="31"/>
      <c r="D1194" s="31"/>
      <c r="E1194" s="31"/>
      <c r="F1194" s="31"/>
    </row>
    <row r="1195" spans="1:6" x14ac:dyDescent="0.3">
      <c r="A1195" s="31"/>
      <c r="B1195" s="31"/>
      <c r="C1195" s="31"/>
      <c r="D1195" s="31"/>
      <c r="E1195" s="31"/>
      <c r="F1195" s="31"/>
    </row>
    <row r="1196" spans="1:6" x14ac:dyDescent="0.3">
      <c r="A1196" s="31"/>
      <c r="B1196" s="31"/>
      <c r="C1196" s="31"/>
      <c r="D1196" s="31"/>
      <c r="E1196" s="31"/>
      <c r="F1196" s="31"/>
    </row>
    <row r="1197" spans="1:6" x14ac:dyDescent="0.3">
      <c r="A1197" s="31"/>
      <c r="B1197" s="31"/>
      <c r="C1197" s="31"/>
      <c r="D1197" s="31"/>
      <c r="E1197" s="31"/>
      <c r="F1197" s="31"/>
    </row>
    <row r="1198" spans="1:6" x14ac:dyDescent="0.3">
      <c r="A1198" s="31"/>
      <c r="B1198" s="31"/>
      <c r="C1198" s="31"/>
      <c r="D1198" s="31"/>
      <c r="E1198" s="31"/>
      <c r="F1198" s="31"/>
    </row>
    <row r="1199" spans="1:6" x14ac:dyDescent="0.3">
      <c r="A1199" s="31"/>
      <c r="B1199" s="31"/>
      <c r="C1199" s="31"/>
      <c r="D1199" s="31"/>
      <c r="E1199" s="31"/>
      <c r="F1199" s="31"/>
    </row>
    <row r="1200" spans="1:6" x14ac:dyDescent="0.3">
      <c r="A1200" s="31"/>
      <c r="B1200" s="31"/>
      <c r="C1200" s="31"/>
      <c r="D1200" s="31"/>
      <c r="E1200" s="31"/>
      <c r="F1200" s="31"/>
    </row>
    <row r="1201" spans="1:6" x14ac:dyDescent="0.3">
      <c r="A1201" s="31"/>
      <c r="B1201" s="31"/>
      <c r="C1201" s="31"/>
      <c r="D1201" s="31"/>
      <c r="E1201" s="31"/>
      <c r="F1201" s="31"/>
    </row>
    <row r="1202" spans="1:6" x14ac:dyDescent="0.3">
      <c r="A1202" s="31"/>
      <c r="B1202" s="31"/>
      <c r="C1202" s="31"/>
      <c r="D1202" s="31"/>
      <c r="E1202" s="31"/>
      <c r="F1202" s="31"/>
    </row>
    <row r="1203" spans="1:6" x14ac:dyDescent="0.3">
      <c r="A1203" s="31"/>
      <c r="B1203" s="31"/>
      <c r="C1203" s="31"/>
      <c r="D1203" s="31"/>
      <c r="E1203" s="31"/>
      <c r="F1203" s="31"/>
    </row>
    <row r="1204" spans="1:6" x14ac:dyDescent="0.3">
      <c r="A1204" s="31"/>
      <c r="B1204" s="31"/>
      <c r="C1204" s="31"/>
      <c r="D1204" s="31"/>
      <c r="E1204" s="31"/>
      <c r="F1204" s="31"/>
    </row>
    <row r="1205" spans="1:6" x14ac:dyDescent="0.3">
      <c r="A1205" s="31"/>
      <c r="B1205" s="31"/>
      <c r="C1205" s="31"/>
      <c r="D1205" s="31"/>
      <c r="E1205" s="31"/>
      <c r="F1205" s="31"/>
    </row>
    <row r="1206" spans="1:6" x14ac:dyDescent="0.3">
      <c r="A1206" s="31"/>
      <c r="B1206" s="31"/>
      <c r="C1206" s="31"/>
      <c r="D1206" s="31"/>
      <c r="E1206" s="31"/>
      <c r="F1206" s="31"/>
    </row>
    <row r="1207" spans="1:6" x14ac:dyDescent="0.3">
      <c r="A1207" s="31"/>
      <c r="B1207" s="31"/>
      <c r="C1207" s="31"/>
      <c r="D1207" s="31"/>
      <c r="E1207" s="31"/>
      <c r="F1207" s="31"/>
    </row>
    <row r="1208" spans="1:6" x14ac:dyDescent="0.3">
      <c r="A1208" s="31"/>
      <c r="B1208" s="31"/>
      <c r="C1208" s="31"/>
      <c r="D1208" s="31"/>
      <c r="E1208" s="31"/>
      <c r="F1208" s="31"/>
    </row>
    <row r="1209" spans="1:6" x14ac:dyDescent="0.3">
      <c r="A1209" s="31"/>
      <c r="B1209" s="31"/>
      <c r="C1209" s="31"/>
      <c r="D1209" s="31"/>
      <c r="E1209" s="31"/>
      <c r="F1209" s="31"/>
    </row>
    <row r="1210" spans="1:6" x14ac:dyDescent="0.3">
      <c r="A1210" s="31"/>
      <c r="B1210" s="31"/>
      <c r="C1210" s="31"/>
      <c r="D1210" s="31"/>
      <c r="E1210" s="31"/>
      <c r="F1210" s="31"/>
    </row>
    <row r="1211" spans="1:6" x14ac:dyDescent="0.3">
      <c r="A1211" s="31"/>
      <c r="B1211" s="31"/>
      <c r="C1211" s="31"/>
      <c r="D1211" s="31"/>
      <c r="E1211" s="31"/>
      <c r="F1211" s="31"/>
    </row>
    <row r="1212" spans="1:6" x14ac:dyDescent="0.3">
      <c r="A1212" s="31"/>
      <c r="B1212" s="31"/>
      <c r="C1212" s="31"/>
      <c r="D1212" s="31"/>
      <c r="E1212" s="31"/>
      <c r="F1212" s="31"/>
    </row>
    <row r="1213" spans="1:6" x14ac:dyDescent="0.3">
      <c r="A1213" s="31"/>
      <c r="B1213" s="31"/>
      <c r="C1213" s="31"/>
      <c r="D1213" s="31"/>
      <c r="E1213" s="31"/>
      <c r="F1213" s="31"/>
    </row>
    <row r="1214" spans="1:6" x14ac:dyDescent="0.3">
      <c r="A1214" s="31"/>
      <c r="B1214" s="31"/>
      <c r="C1214" s="31"/>
      <c r="D1214" s="31"/>
      <c r="E1214" s="31"/>
      <c r="F1214" s="31"/>
    </row>
    <row r="1215" spans="1:6" x14ac:dyDescent="0.3">
      <c r="A1215" s="31"/>
      <c r="B1215" s="31"/>
      <c r="C1215" s="31"/>
      <c r="D1215" s="31"/>
      <c r="E1215" s="31"/>
      <c r="F1215" s="31"/>
    </row>
    <row r="1216" spans="1:6" x14ac:dyDescent="0.3">
      <c r="A1216" s="31"/>
      <c r="B1216" s="31"/>
      <c r="C1216" s="31"/>
      <c r="D1216" s="31"/>
      <c r="E1216" s="31"/>
      <c r="F1216" s="31"/>
    </row>
    <row r="1217" spans="1:6" x14ac:dyDescent="0.3">
      <c r="A1217" s="31"/>
      <c r="B1217" s="31"/>
      <c r="C1217" s="31"/>
      <c r="D1217" s="31"/>
      <c r="E1217" s="31"/>
      <c r="F1217" s="31"/>
    </row>
    <row r="1218" spans="1:6" x14ac:dyDescent="0.3">
      <c r="A1218" s="31"/>
      <c r="B1218" s="31"/>
      <c r="C1218" s="31"/>
      <c r="D1218" s="31"/>
      <c r="E1218" s="31"/>
      <c r="F1218" s="31"/>
    </row>
    <row r="1219" spans="1:6" x14ac:dyDescent="0.3">
      <c r="A1219" s="31"/>
      <c r="B1219" s="31"/>
      <c r="C1219" s="31"/>
      <c r="D1219" s="31"/>
      <c r="E1219" s="31"/>
      <c r="F1219" s="31"/>
    </row>
    <row r="1220" spans="1:6" x14ac:dyDescent="0.3">
      <c r="A1220" s="31"/>
      <c r="B1220" s="31"/>
      <c r="C1220" s="31"/>
      <c r="D1220" s="31"/>
      <c r="E1220" s="31"/>
      <c r="F1220" s="31"/>
    </row>
    <row r="1221" spans="1:6" x14ac:dyDescent="0.3">
      <c r="A1221" s="31"/>
      <c r="B1221" s="31"/>
      <c r="C1221" s="31"/>
      <c r="D1221" s="31"/>
      <c r="E1221" s="31"/>
      <c r="F1221" s="31"/>
    </row>
    <row r="1222" spans="1:6" x14ac:dyDescent="0.3">
      <c r="A1222" s="31"/>
      <c r="B1222" s="31"/>
      <c r="C1222" s="31"/>
      <c r="D1222" s="31"/>
      <c r="E1222" s="31"/>
      <c r="F1222" s="31"/>
    </row>
    <row r="1223" spans="1:6" x14ac:dyDescent="0.3">
      <c r="A1223" s="31"/>
      <c r="B1223" s="31"/>
      <c r="C1223" s="31"/>
      <c r="D1223" s="31"/>
      <c r="E1223" s="31"/>
      <c r="F1223" s="31"/>
    </row>
    <row r="1224" spans="1:6" x14ac:dyDescent="0.3">
      <c r="A1224" s="31"/>
      <c r="B1224" s="31"/>
      <c r="C1224" s="31"/>
      <c r="D1224" s="31"/>
      <c r="E1224" s="31"/>
      <c r="F1224" s="31"/>
    </row>
    <row r="1225" spans="1:6" x14ac:dyDescent="0.3">
      <c r="A1225" s="31"/>
      <c r="B1225" s="31"/>
      <c r="C1225" s="31"/>
      <c r="D1225" s="31"/>
      <c r="E1225" s="31"/>
      <c r="F1225" s="31"/>
    </row>
    <row r="1226" spans="1:6" x14ac:dyDescent="0.3">
      <c r="A1226" s="31"/>
      <c r="B1226" s="31"/>
      <c r="C1226" s="31"/>
      <c r="D1226" s="31"/>
      <c r="E1226" s="31"/>
      <c r="F1226" s="31"/>
    </row>
    <row r="1227" spans="1:6" x14ac:dyDescent="0.3">
      <c r="A1227" s="31"/>
      <c r="B1227" s="31"/>
      <c r="C1227" s="31"/>
      <c r="D1227" s="31"/>
      <c r="E1227" s="31"/>
      <c r="F1227" s="31"/>
    </row>
    <row r="1228" spans="1:6" x14ac:dyDescent="0.3">
      <c r="A1228" s="31"/>
      <c r="B1228" s="31"/>
      <c r="C1228" s="31"/>
      <c r="D1228" s="31"/>
      <c r="E1228" s="31"/>
      <c r="F1228" s="31"/>
    </row>
    <row r="1229" spans="1:6" x14ac:dyDescent="0.3">
      <c r="A1229" s="31"/>
      <c r="B1229" s="31"/>
      <c r="C1229" s="31"/>
      <c r="D1229" s="31"/>
      <c r="E1229" s="31"/>
      <c r="F1229" s="31"/>
    </row>
    <row r="1230" spans="1:6" x14ac:dyDescent="0.3">
      <c r="A1230" s="31"/>
      <c r="B1230" s="31"/>
      <c r="C1230" s="31"/>
      <c r="D1230" s="31"/>
      <c r="E1230" s="31"/>
      <c r="F1230" s="31"/>
    </row>
    <row r="1231" spans="1:6" x14ac:dyDescent="0.3">
      <c r="A1231" s="31"/>
      <c r="B1231" s="31"/>
      <c r="C1231" s="31"/>
      <c r="D1231" s="31"/>
      <c r="E1231" s="31"/>
      <c r="F1231" s="31"/>
    </row>
    <row r="1232" spans="1:6" x14ac:dyDescent="0.3">
      <c r="A1232" s="31"/>
      <c r="B1232" s="31"/>
      <c r="C1232" s="31"/>
      <c r="D1232" s="31"/>
      <c r="E1232" s="31"/>
      <c r="F1232" s="31"/>
    </row>
    <row r="1233" spans="1:6" x14ac:dyDescent="0.3">
      <c r="A1233" s="31"/>
      <c r="B1233" s="31"/>
      <c r="C1233" s="31"/>
      <c r="D1233" s="31"/>
      <c r="E1233" s="31"/>
      <c r="F1233" s="31"/>
    </row>
    <row r="1234" spans="1:6" x14ac:dyDescent="0.3">
      <c r="A1234" s="31"/>
      <c r="B1234" s="31"/>
      <c r="C1234" s="31"/>
      <c r="D1234" s="31"/>
      <c r="E1234" s="31"/>
      <c r="F1234" s="31"/>
    </row>
    <row r="1235" spans="1:6" x14ac:dyDescent="0.3">
      <c r="A1235" s="31"/>
      <c r="B1235" s="31"/>
      <c r="C1235" s="31"/>
      <c r="D1235" s="31"/>
      <c r="E1235" s="31"/>
      <c r="F1235" s="31"/>
    </row>
    <row r="1236" spans="1:6" x14ac:dyDescent="0.3">
      <c r="A1236" s="31"/>
      <c r="B1236" s="31"/>
      <c r="C1236" s="31"/>
      <c r="D1236" s="31"/>
      <c r="E1236" s="31"/>
      <c r="F1236" s="31"/>
    </row>
    <row r="1237" spans="1:6" x14ac:dyDescent="0.3">
      <c r="A1237" s="31"/>
      <c r="B1237" s="31"/>
      <c r="C1237" s="31"/>
      <c r="D1237" s="31"/>
      <c r="E1237" s="31"/>
      <c r="F1237" s="31"/>
    </row>
    <row r="1238" spans="1:6" x14ac:dyDescent="0.3">
      <c r="A1238" s="31"/>
      <c r="B1238" s="31"/>
      <c r="C1238" s="31"/>
      <c r="D1238" s="31"/>
      <c r="E1238" s="31"/>
      <c r="F1238" s="31"/>
    </row>
    <row r="1239" spans="1:6" x14ac:dyDescent="0.3">
      <c r="A1239" s="31"/>
      <c r="B1239" s="31"/>
      <c r="C1239" s="31"/>
      <c r="D1239" s="31"/>
      <c r="E1239" s="31"/>
      <c r="F1239" s="31"/>
    </row>
    <row r="1240" spans="1:6" x14ac:dyDescent="0.3">
      <c r="A1240" s="31"/>
      <c r="B1240" s="31"/>
      <c r="C1240" s="31"/>
      <c r="D1240" s="31"/>
      <c r="E1240" s="31"/>
      <c r="F1240" s="31"/>
    </row>
    <row r="1241" spans="1:6" x14ac:dyDescent="0.3">
      <c r="A1241" s="31"/>
      <c r="B1241" s="31"/>
      <c r="C1241" s="31"/>
      <c r="D1241" s="31"/>
      <c r="E1241" s="31"/>
      <c r="F1241" s="31"/>
    </row>
    <row r="1242" spans="1:6" x14ac:dyDescent="0.3">
      <c r="A1242" s="31"/>
      <c r="B1242" s="31"/>
      <c r="C1242" s="31"/>
      <c r="D1242" s="31"/>
      <c r="E1242" s="31"/>
      <c r="F1242" s="31"/>
    </row>
    <row r="1243" spans="1:6" x14ac:dyDescent="0.3">
      <c r="A1243" s="31"/>
      <c r="B1243" s="31"/>
      <c r="C1243" s="31"/>
      <c r="D1243" s="31"/>
      <c r="E1243" s="31"/>
      <c r="F1243" s="31"/>
    </row>
    <row r="1244" spans="1:6" x14ac:dyDescent="0.3">
      <c r="A1244" s="31"/>
      <c r="B1244" s="31"/>
      <c r="C1244" s="31"/>
      <c r="D1244" s="31"/>
      <c r="E1244" s="31"/>
      <c r="F1244" s="31"/>
    </row>
    <row r="1245" spans="1:6" x14ac:dyDescent="0.3">
      <c r="A1245" s="31"/>
      <c r="B1245" s="31"/>
      <c r="C1245" s="31"/>
      <c r="D1245" s="31"/>
      <c r="E1245" s="31"/>
      <c r="F1245" s="31"/>
    </row>
    <row r="1246" spans="1:6" x14ac:dyDescent="0.3">
      <c r="A1246" s="31"/>
      <c r="B1246" s="31"/>
      <c r="C1246" s="31"/>
      <c r="D1246" s="31"/>
      <c r="E1246" s="31"/>
      <c r="F1246" s="31"/>
    </row>
    <row r="1247" spans="1:6" x14ac:dyDescent="0.3">
      <c r="A1247" s="31"/>
      <c r="B1247" s="31"/>
      <c r="C1247" s="31"/>
      <c r="D1247" s="31"/>
      <c r="E1247" s="31"/>
      <c r="F1247" s="31"/>
    </row>
    <row r="1248" spans="1:6" x14ac:dyDescent="0.3">
      <c r="A1248" s="31"/>
      <c r="B1248" s="31"/>
      <c r="C1248" s="31"/>
      <c r="D1248" s="31"/>
      <c r="E1248" s="31"/>
      <c r="F1248" s="31"/>
    </row>
    <row r="1249" spans="1:6" x14ac:dyDescent="0.3">
      <c r="A1249" s="31"/>
      <c r="B1249" s="31"/>
      <c r="C1249" s="31"/>
      <c r="D1249" s="31"/>
      <c r="E1249" s="31"/>
      <c r="F1249" s="31"/>
    </row>
    <row r="1250" spans="1:6" x14ac:dyDescent="0.3">
      <c r="A1250" s="31"/>
      <c r="B1250" s="31"/>
      <c r="C1250" s="31"/>
      <c r="D1250" s="31"/>
      <c r="E1250" s="31"/>
      <c r="F1250" s="31"/>
    </row>
    <row r="1251" spans="1:6" x14ac:dyDescent="0.3">
      <c r="A1251" s="31"/>
      <c r="B1251" s="31"/>
      <c r="C1251" s="31"/>
      <c r="D1251" s="31"/>
      <c r="E1251" s="31"/>
      <c r="F1251" s="31"/>
    </row>
    <row r="1252" spans="1:6" x14ac:dyDescent="0.3">
      <c r="A1252" s="31"/>
      <c r="B1252" s="31"/>
      <c r="C1252" s="31"/>
      <c r="D1252" s="31"/>
      <c r="E1252" s="31"/>
      <c r="F1252" s="31"/>
    </row>
    <row r="1253" spans="1:6" x14ac:dyDescent="0.3">
      <c r="A1253" s="31"/>
      <c r="B1253" s="31"/>
      <c r="C1253" s="31"/>
      <c r="D1253" s="31"/>
      <c r="E1253" s="31"/>
      <c r="F1253" s="31"/>
    </row>
    <row r="1254" spans="1:6" x14ac:dyDescent="0.3">
      <c r="A1254" s="31"/>
      <c r="B1254" s="31"/>
      <c r="C1254" s="31"/>
      <c r="D1254" s="31"/>
      <c r="E1254" s="31"/>
      <c r="F1254" s="31"/>
    </row>
    <row r="1255" spans="1:6" x14ac:dyDescent="0.3">
      <c r="A1255" s="31"/>
      <c r="B1255" s="31"/>
      <c r="C1255" s="31"/>
      <c r="D1255" s="31"/>
      <c r="E1255" s="31"/>
      <c r="F1255" s="31"/>
    </row>
    <row r="1256" spans="1:6" x14ac:dyDescent="0.3">
      <c r="A1256" s="31"/>
      <c r="B1256" s="31"/>
      <c r="C1256" s="31"/>
      <c r="D1256" s="31"/>
      <c r="E1256" s="31"/>
      <c r="F1256" s="31"/>
    </row>
    <row r="1257" spans="1:6" x14ac:dyDescent="0.3">
      <c r="A1257" s="31"/>
      <c r="B1257" s="31"/>
      <c r="C1257" s="31"/>
      <c r="D1257" s="31"/>
      <c r="E1257" s="31"/>
      <c r="F1257" s="31"/>
    </row>
    <row r="1258" spans="1:6" x14ac:dyDescent="0.3">
      <c r="A1258" s="31"/>
      <c r="B1258" s="31"/>
      <c r="C1258" s="31"/>
      <c r="D1258" s="31"/>
      <c r="E1258" s="31"/>
      <c r="F1258" s="31"/>
    </row>
    <row r="1259" spans="1:6" x14ac:dyDescent="0.3">
      <c r="A1259" s="31"/>
      <c r="B1259" s="31"/>
      <c r="C1259" s="31"/>
      <c r="D1259" s="31"/>
      <c r="E1259" s="31"/>
      <c r="F1259" s="31"/>
    </row>
    <row r="1260" spans="1:6" x14ac:dyDescent="0.3">
      <c r="A1260" s="31"/>
      <c r="B1260" s="31"/>
      <c r="C1260" s="31"/>
      <c r="D1260" s="31"/>
      <c r="E1260" s="31"/>
      <c r="F1260" s="31"/>
    </row>
    <row r="1261" spans="1:6" x14ac:dyDescent="0.3">
      <c r="A1261" s="31"/>
      <c r="B1261" s="31"/>
      <c r="C1261" s="31"/>
      <c r="D1261" s="31"/>
      <c r="E1261" s="31"/>
      <c r="F1261" s="31"/>
    </row>
    <row r="1262" spans="1:6" x14ac:dyDescent="0.3">
      <c r="A1262" s="31"/>
      <c r="B1262" s="31"/>
      <c r="C1262" s="31"/>
      <c r="D1262" s="31"/>
      <c r="E1262" s="31"/>
      <c r="F1262" s="31"/>
    </row>
    <row r="1263" spans="1:6" x14ac:dyDescent="0.3">
      <c r="A1263" s="31"/>
      <c r="B1263" s="31"/>
      <c r="C1263" s="31"/>
      <c r="D1263" s="31"/>
      <c r="E1263" s="31"/>
      <c r="F1263" s="31"/>
    </row>
    <row r="1264" spans="1:6" x14ac:dyDescent="0.3">
      <c r="A1264" s="31"/>
      <c r="B1264" s="31"/>
      <c r="C1264" s="31"/>
      <c r="D1264" s="31"/>
      <c r="E1264" s="31"/>
      <c r="F1264" s="31"/>
    </row>
    <row r="1265" spans="1:6" x14ac:dyDescent="0.3">
      <c r="A1265" s="31"/>
      <c r="B1265" s="31"/>
      <c r="C1265" s="31"/>
      <c r="D1265" s="31"/>
      <c r="E1265" s="31"/>
      <c r="F1265" s="31"/>
    </row>
    <row r="1266" spans="1:6" x14ac:dyDescent="0.3">
      <c r="A1266" s="31"/>
      <c r="B1266" s="31"/>
      <c r="C1266" s="31"/>
      <c r="D1266" s="31"/>
      <c r="E1266" s="31"/>
      <c r="F1266" s="31"/>
    </row>
    <row r="1267" spans="1:6" x14ac:dyDescent="0.3">
      <c r="A1267" s="31"/>
      <c r="B1267" s="31"/>
      <c r="C1267" s="31"/>
      <c r="D1267" s="31"/>
      <c r="E1267" s="31"/>
      <c r="F1267" s="31"/>
    </row>
    <row r="1268" spans="1:6" x14ac:dyDescent="0.3">
      <c r="A1268" s="31"/>
      <c r="B1268" s="31"/>
      <c r="C1268" s="31"/>
      <c r="D1268" s="31"/>
      <c r="E1268" s="31"/>
      <c r="F1268" s="31"/>
    </row>
    <row r="1269" spans="1:6" x14ac:dyDescent="0.3">
      <c r="A1269" s="31"/>
      <c r="B1269" s="31"/>
      <c r="C1269" s="31"/>
      <c r="D1269" s="31"/>
      <c r="E1269" s="31"/>
      <c r="F1269" s="31"/>
    </row>
    <row r="1270" spans="1:6" x14ac:dyDescent="0.3">
      <c r="A1270" s="31"/>
      <c r="B1270" s="31"/>
      <c r="C1270" s="31"/>
      <c r="D1270" s="31"/>
      <c r="E1270" s="31"/>
      <c r="F1270" s="31"/>
    </row>
    <row r="1271" spans="1:6" x14ac:dyDescent="0.3">
      <c r="A1271" s="31"/>
      <c r="B1271" s="31"/>
      <c r="C1271" s="31"/>
      <c r="D1271" s="31"/>
      <c r="E1271" s="31"/>
      <c r="F1271" s="31"/>
    </row>
    <row r="1272" spans="1:6" x14ac:dyDescent="0.3">
      <c r="A1272" s="31"/>
      <c r="B1272" s="31"/>
      <c r="C1272" s="31"/>
      <c r="D1272" s="31"/>
      <c r="E1272" s="31"/>
      <c r="F1272" s="31"/>
    </row>
    <row r="1273" spans="1:6" x14ac:dyDescent="0.3">
      <c r="A1273" s="31"/>
      <c r="B1273" s="31"/>
      <c r="C1273" s="31"/>
      <c r="D1273" s="31"/>
      <c r="E1273" s="31"/>
      <c r="F1273" s="31"/>
    </row>
    <row r="1274" spans="1:6" x14ac:dyDescent="0.3">
      <c r="A1274" s="31"/>
      <c r="B1274" s="31"/>
      <c r="C1274" s="31"/>
      <c r="D1274" s="31"/>
      <c r="E1274" s="31"/>
      <c r="F1274" s="31"/>
    </row>
    <row r="1275" spans="1:6" x14ac:dyDescent="0.3">
      <c r="A1275" s="31"/>
      <c r="B1275" s="31"/>
      <c r="C1275" s="31"/>
      <c r="D1275" s="31"/>
      <c r="E1275" s="31"/>
      <c r="F1275" s="31"/>
    </row>
    <row r="1276" spans="1:6" x14ac:dyDescent="0.3">
      <c r="A1276" s="31"/>
      <c r="B1276" s="31"/>
      <c r="C1276" s="31"/>
      <c r="D1276" s="31"/>
      <c r="E1276" s="31"/>
      <c r="F1276" s="31"/>
    </row>
    <row r="1277" spans="1:6" x14ac:dyDescent="0.3">
      <c r="A1277" s="31"/>
      <c r="B1277" s="31"/>
      <c r="C1277" s="31"/>
      <c r="D1277" s="31"/>
      <c r="E1277" s="31"/>
      <c r="F1277" s="31"/>
    </row>
    <row r="1278" spans="1:6" x14ac:dyDescent="0.3">
      <c r="A1278" s="31"/>
      <c r="B1278" s="31"/>
      <c r="C1278" s="31"/>
      <c r="D1278" s="31"/>
      <c r="E1278" s="31"/>
      <c r="F1278" s="31"/>
    </row>
    <row r="1279" spans="1:6" x14ac:dyDescent="0.3">
      <c r="A1279" s="31"/>
      <c r="B1279" s="31"/>
      <c r="C1279" s="31"/>
      <c r="D1279" s="31"/>
      <c r="E1279" s="31"/>
      <c r="F1279" s="31"/>
    </row>
    <row r="1280" spans="1:6" x14ac:dyDescent="0.3">
      <c r="A1280" s="31"/>
      <c r="B1280" s="31"/>
      <c r="C1280" s="31"/>
      <c r="D1280" s="31"/>
      <c r="E1280" s="31"/>
      <c r="F1280" s="31"/>
    </row>
    <row r="1281" spans="1:6" x14ac:dyDescent="0.3">
      <c r="A1281" s="31"/>
      <c r="B1281" s="31"/>
      <c r="C1281" s="31"/>
      <c r="D1281" s="31"/>
      <c r="E1281" s="31"/>
      <c r="F1281" s="31"/>
    </row>
    <row r="1282" spans="1:6" x14ac:dyDescent="0.3">
      <c r="A1282" s="31"/>
      <c r="B1282" s="31"/>
      <c r="C1282" s="31"/>
      <c r="D1282" s="31"/>
      <c r="E1282" s="31"/>
      <c r="F1282" s="31"/>
    </row>
    <row r="1283" spans="1:6" x14ac:dyDescent="0.3">
      <c r="A1283" s="31"/>
      <c r="B1283" s="31"/>
      <c r="C1283" s="31"/>
      <c r="D1283" s="31"/>
      <c r="E1283" s="31"/>
      <c r="F1283" s="31"/>
    </row>
    <row r="1284" spans="1:6" x14ac:dyDescent="0.3">
      <c r="A1284" s="31"/>
      <c r="B1284" s="31"/>
      <c r="C1284" s="31"/>
      <c r="D1284" s="31"/>
      <c r="E1284" s="31"/>
      <c r="F1284" s="31"/>
    </row>
    <row r="1285" spans="1:6" x14ac:dyDescent="0.3">
      <c r="A1285" s="31"/>
      <c r="B1285" s="31"/>
      <c r="C1285" s="31"/>
      <c r="D1285" s="31"/>
      <c r="E1285" s="31"/>
      <c r="F1285" s="31"/>
    </row>
    <row r="1286" spans="1:6" x14ac:dyDescent="0.3">
      <c r="A1286" s="31"/>
      <c r="B1286" s="31"/>
      <c r="C1286" s="31"/>
      <c r="D1286" s="31"/>
      <c r="E1286" s="31"/>
      <c r="F1286" s="31"/>
    </row>
    <row r="1287" spans="1:6" x14ac:dyDescent="0.3">
      <c r="A1287" s="31"/>
      <c r="B1287" s="31"/>
      <c r="C1287" s="31"/>
      <c r="D1287" s="31"/>
      <c r="E1287" s="31"/>
      <c r="F1287" s="31"/>
    </row>
    <row r="1288" spans="1:6" x14ac:dyDescent="0.3">
      <c r="A1288" s="31"/>
      <c r="B1288" s="31"/>
      <c r="C1288" s="31"/>
      <c r="D1288" s="31"/>
      <c r="E1288" s="31"/>
      <c r="F1288" s="31"/>
    </row>
    <row r="1289" spans="1:6" x14ac:dyDescent="0.3">
      <c r="A1289" s="31"/>
      <c r="B1289" s="31"/>
      <c r="C1289" s="31"/>
      <c r="D1289" s="31"/>
      <c r="E1289" s="31"/>
      <c r="F1289" s="31"/>
    </row>
    <row r="1290" spans="1:6" x14ac:dyDescent="0.3">
      <c r="A1290" s="31"/>
      <c r="B1290" s="31"/>
      <c r="C1290" s="31"/>
      <c r="D1290" s="31"/>
      <c r="E1290" s="31"/>
      <c r="F1290" s="31"/>
    </row>
    <row r="1291" spans="1:6" x14ac:dyDescent="0.3">
      <c r="A1291" s="31"/>
      <c r="B1291" s="31"/>
      <c r="C1291" s="31"/>
      <c r="D1291" s="31"/>
      <c r="E1291" s="31"/>
      <c r="F1291" s="31"/>
    </row>
    <row r="1292" spans="1:6" x14ac:dyDescent="0.3">
      <c r="A1292" s="31"/>
      <c r="B1292" s="31"/>
      <c r="C1292" s="31"/>
      <c r="D1292" s="31"/>
      <c r="E1292" s="31"/>
      <c r="F1292" s="31"/>
    </row>
    <row r="1293" spans="1:6" x14ac:dyDescent="0.3">
      <c r="A1293" s="31"/>
      <c r="B1293" s="31"/>
      <c r="C1293" s="31"/>
      <c r="D1293" s="31"/>
      <c r="E1293" s="31"/>
      <c r="F1293" s="31"/>
    </row>
    <row r="1294" spans="1:6" x14ac:dyDescent="0.3">
      <c r="A1294" s="31"/>
      <c r="B1294" s="31"/>
      <c r="C1294" s="31"/>
      <c r="D1294" s="31"/>
      <c r="E1294" s="31"/>
      <c r="F1294" s="31"/>
    </row>
    <row r="1295" spans="1:6" x14ac:dyDescent="0.3">
      <c r="A1295" s="31"/>
      <c r="B1295" s="31"/>
      <c r="C1295" s="31"/>
      <c r="D1295" s="31"/>
      <c r="E1295" s="31"/>
      <c r="F1295" s="31"/>
    </row>
    <row r="1296" spans="1:6" x14ac:dyDescent="0.3">
      <c r="A1296" s="31"/>
      <c r="B1296" s="31"/>
      <c r="C1296" s="31"/>
      <c r="D1296" s="31"/>
      <c r="E1296" s="31"/>
      <c r="F1296" s="31"/>
    </row>
    <row r="1297" spans="1:6" x14ac:dyDescent="0.3">
      <c r="A1297" s="31"/>
      <c r="B1297" s="31"/>
      <c r="C1297" s="31"/>
      <c r="D1297" s="31"/>
      <c r="E1297" s="31"/>
      <c r="F1297" s="31"/>
    </row>
    <row r="1298" spans="1:6" x14ac:dyDescent="0.3">
      <c r="A1298" s="31"/>
      <c r="B1298" s="31"/>
      <c r="C1298" s="31"/>
      <c r="D1298" s="31"/>
      <c r="E1298" s="31"/>
      <c r="F1298" s="31"/>
    </row>
    <row r="1299" spans="1:6" x14ac:dyDescent="0.3">
      <c r="A1299" s="31"/>
      <c r="B1299" s="31"/>
      <c r="C1299" s="31"/>
      <c r="D1299" s="31"/>
      <c r="E1299" s="31"/>
      <c r="F1299" s="31"/>
    </row>
    <row r="1300" spans="1:6" x14ac:dyDescent="0.3">
      <c r="A1300" s="31"/>
      <c r="B1300" s="31"/>
      <c r="C1300" s="31"/>
      <c r="D1300" s="31"/>
      <c r="E1300" s="31"/>
      <c r="F1300" s="31"/>
    </row>
    <row r="1301" spans="1:6" x14ac:dyDescent="0.3">
      <c r="A1301" s="31"/>
      <c r="B1301" s="31"/>
      <c r="C1301" s="31"/>
      <c r="D1301" s="31"/>
      <c r="E1301" s="31"/>
      <c r="F1301" s="31"/>
    </row>
    <row r="1302" spans="1:6" x14ac:dyDescent="0.3">
      <c r="A1302" s="31"/>
      <c r="B1302" s="31"/>
      <c r="C1302" s="31"/>
      <c r="D1302" s="31"/>
      <c r="E1302" s="31"/>
      <c r="F1302" s="31"/>
    </row>
    <row r="1303" spans="1:6" x14ac:dyDescent="0.3">
      <c r="A1303" s="31"/>
      <c r="B1303" s="31"/>
      <c r="C1303" s="31"/>
      <c r="D1303" s="31"/>
      <c r="E1303" s="31"/>
      <c r="F1303" s="31"/>
    </row>
    <row r="1304" spans="1:6" x14ac:dyDescent="0.3">
      <c r="A1304" s="31"/>
      <c r="B1304" s="31"/>
      <c r="C1304" s="31"/>
      <c r="D1304" s="31"/>
      <c r="E1304" s="31"/>
      <c r="F1304" s="31"/>
    </row>
    <row r="1305" spans="1:6" x14ac:dyDescent="0.3">
      <c r="A1305" s="31"/>
      <c r="B1305" s="31"/>
      <c r="C1305" s="31"/>
      <c r="D1305" s="31"/>
      <c r="E1305" s="31"/>
      <c r="F1305" s="31"/>
    </row>
    <row r="1306" spans="1:6" x14ac:dyDescent="0.3">
      <c r="A1306" s="31"/>
      <c r="B1306" s="31"/>
      <c r="C1306" s="31"/>
      <c r="D1306" s="31"/>
      <c r="E1306" s="31"/>
      <c r="F1306" s="31"/>
    </row>
    <row r="1307" spans="1:6" x14ac:dyDescent="0.3">
      <c r="A1307" s="31"/>
      <c r="B1307" s="31"/>
      <c r="C1307" s="31"/>
      <c r="D1307" s="31"/>
      <c r="E1307" s="31"/>
      <c r="F1307" s="31"/>
    </row>
    <row r="1308" spans="1:6" x14ac:dyDescent="0.3">
      <c r="A1308" s="31"/>
      <c r="B1308" s="31"/>
      <c r="C1308" s="31"/>
      <c r="D1308" s="31"/>
      <c r="E1308" s="31"/>
      <c r="F1308" s="31"/>
    </row>
    <row r="1309" spans="1:6" x14ac:dyDescent="0.3">
      <c r="A1309" s="31"/>
      <c r="B1309" s="31"/>
      <c r="C1309" s="31"/>
      <c r="D1309" s="31"/>
      <c r="E1309" s="31"/>
      <c r="F1309" s="31"/>
    </row>
    <row r="1310" spans="1:6" x14ac:dyDescent="0.3">
      <c r="A1310" s="31"/>
      <c r="B1310" s="31"/>
      <c r="C1310" s="31"/>
      <c r="D1310" s="31"/>
      <c r="E1310" s="31"/>
      <c r="F1310" s="31"/>
    </row>
    <row r="1311" spans="1:6" x14ac:dyDescent="0.3">
      <c r="A1311" s="31"/>
      <c r="B1311" s="31"/>
      <c r="C1311" s="31"/>
      <c r="D1311" s="31"/>
      <c r="E1311" s="31"/>
      <c r="F1311" s="31"/>
    </row>
    <row r="1312" spans="1:6" x14ac:dyDescent="0.3">
      <c r="A1312" s="31"/>
      <c r="B1312" s="31"/>
      <c r="C1312" s="31"/>
      <c r="D1312" s="31"/>
      <c r="E1312" s="31"/>
      <c r="F1312" s="31"/>
    </row>
    <row r="1313" spans="1:6" x14ac:dyDescent="0.3">
      <c r="A1313" s="31"/>
      <c r="B1313" s="31"/>
      <c r="C1313" s="31"/>
      <c r="D1313" s="31"/>
      <c r="E1313" s="31"/>
      <c r="F1313" s="31"/>
    </row>
    <row r="1314" spans="1:6" x14ac:dyDescent="0.3">
      <c r="A1314" s="31"/>
      <c r="B1314" s="31"/>
      <c r="C1314" s="31"/>
      <c r="D1314" s="31"/>
      <c r="E1314" s="31"/>
      <c r="F1314" s="31"/>
    </row>
    <row r="1315" spans="1:6" x14ac:dyDescent="0.3">
      <c r="A1315" s="31"/>
      <c r="B1315" s="31"/>
      <c r="C1315" s="31"/>
      <c r="D1315" s="31"/>
      <c r="E1315" s="31"/>
      <c r="F1315" s="31"/>
    </row>
    <row r="1316" spans="1:6" x14ac:dyDescent="0.3">
      <c r="A1316" s="31"/>
      <c r="B1316" s="31"/>
      <c r="C1316" s="31"/>
      <c r="D1316" s="31"/>
      <c r="E1316" s="31"/>
      <c r="F1316" s="31"/>
    </row>
    <row r="1317" spans="1:6" x14ac:dyDescent="0.3">
      <c r="A1317" s="31"/>
      <c r="B1317" s="31"/>
      <c r="C1317" s="31"/>
      <c r="D1317" s="31"/>
      <c r="E1317" s="31"/>
      <c r="F1317" s="31"/>
    </row>
    <row r="1318" spans="1:6" x14ac:dyDescent="0.3">
      <c r="A1318" s="31"/>
      <c r="B1318" s="31"/>
      <c r="C1318" s="31"/>
      <c r="D1318" s="31"/>
      <c r="E1318" s="31"/>
      <c r="F1318" s="31"/>
    </row>
    <row r="1319" spans="1:6" x14ac:dyDescent="0.3">
      <c r="A1319" s="31"/>
      <c r="B1319" s="31"/>
      <c r="C1319" s="31"/>
      <c r="D1319" s="31"/>
      <c r="E1319" s="31"/>
      <c r="F1319" s="31"/>
    </row>
    <row r="1320" spans="1:6" x14ac:dyDescent="0.3">
      <c r="A1320" s="31"/>
      <c r="B1320" s="31"/>
      <c r="C1320" s="31"/>
      <c r="D1320" s="31"/>
      <c r="E1320" s="31"/>
      <c r="F1320" s="31"/>
    </row>
    <row r="1321" spans="1:6" x14ac:dyDescent="0.3">
      <c r="A1321" s="31"/>
      <c r="B1321" s="31"/>
      <c r="C1321" s="31"/>
      <c r="D1321" s="31"/>
      <c r="E1321" s="31"/>
      <c r="F1321" s="31"/>
    </row>
    <row r="1322" spans="1:6" x14ac:dyDescent="0.3">
      <c r="A1322" s="31"/>
      <c r="B1322" s="31"/>
      <c r="C1322" s="31"/>
      <c r="D1322" s="31"/>
      <c r="E1322" s="31"/>
      <c r="F1322" s="31"/>
    </row>
    <row r="1323" spans="1:6" x14ac:dyDescent="0.3">
      <c r="A1323" s="31"/>
      <c r="B1323" s="31"/>
      <c r="C1323" s="31"/>
      <c r="D1323" s="31"/>
      <c r="E1323" s="31"/>
      <c r="F1323" s="31"/>
    </row>
    <row r="1324" spans="1:6" x14ac:dyDescent="0.3">
      <c r="A1324" s="31"/>
      <c r="B1324" s="31"/>
      <c r="C1324" s="31"/>
      <c r="D1324" s="31"/>
      <c r="E1324" s="31"/>
      <c r="F1324" s="31"/>
    </row>
    <row r="1325" spans="1:6" x14ac:dyDescent="0.3">
      <c r="A1325" s="31"/>
      <c r="B1325" s="31"/>
      <c r="C1325" s="31"/>
      <c r="D1325" s="31"/>
      <c r="E1325" s="31"/>
      <c r="F1325" s="31"/>
    </row>
    <row r="1326" spans="1:6" x14ac:dyDescent="0.3">
      <c r="A1326" s="31"/>
      <c r="B1326" s="31"/>
      <c r="C1326" s="31"/>
      <c r="D1326" s="31"/>
      <c r="E1326" s="31"/>
      <c r="F1326" s="31"/>
    </row>
    <row r="1327" spans="1:6" x14ac:dyDescent="0.3">
      <c r="A1327" s="31"/>
      <c r="B1327" s="31"/>
      <c r="C1327" s="31"/>
      <c r="D1327" s="31"/>
      <c r="E1327" s="31"/>
      <c r="F1327" s="31"/>
    </row>
    <row r="1328" spans="1:6" x14ac:dyDescent="0.3">
      <c r="A1328" s="31"/>
      <c r="B1328" s="31"/>
      <c r="C1328" s="31"/>
      <c r="D1328" s="31"/>
      <c r="E1328" s="31"/>
      <c r="F1328" s="31"/>
    </row>
    <row r="1329" spans="1:6" x14ac:dyDescent="0.3">
      <c r="A1329" s="31"/>
      <c r="B1329" s="31"/>
      <c r="C1329" s="31"/>
      <c r="D1329" s="31"/>
      <c r="E1329" s="31"/>
      <c r="F1329" s="31"/>
    </row>
    <row r="1330" spans="1:6" x14ac:dyDescent="0.3">
      <c r="A1330" s="31"/>
      <c r="B1330" s="31"/>
      <c r="C1330" s="31"/>
      <c r="D1330" s="31"/>
      <c r="E1330" s="31"/>
      <c r="F1330" s="31"/>
    </row>
    <row r="1331" spans="1:6" x14ac:dyDescent="0.3">
      <c r="A1331" s="31"/>
      <c r="B1331" s="31"/>
      <c r="C1331" s="31"/>
      <c r="D1331" s="31"/>
      <c r="E1331" s="31"/>
      <c r="F1331" s="31"/>
    </row>
    <row r="1332" spans="1:6" x14ac:dyDescent="0.3">
      <c r="A1332" s="31"/>
      <c r="B1332" s="31"/>
      <c r="C1332" s="31"/>
      <c r="D1332" s="31"/>
      <c r="E1332" s="31"/>
      <c r="F1332" s="31"/>
    </row>
    <row r="1333" spans="1:6" x14ac:dyDescent="0.3">
      <c r="A1333" s="31"/>
      <c r="B1333" s="31"/>
      <c r="C1333" s="31"/>
      <c r="D1333" s="31"/>
      <c r="E1333" s="31"/>
      <c r="F1333" s="31"/>
    </row>
    <row r="1334" spans="1:6" x14ac:dyDescent="0.3">
      <c r="A1334" s="31"/>
      <c r="B1334" s="31"/>
      <c r="C1334" s="31"/>
      <c r="D1334" s="31"/>
      <c r="E1334" s="31"/>
      <c r="F1334" s="31"/>
    </row>
    <row r="1335" spans="1:6" x14ac:dyDescent="0.3">
      <c r="A1335" s="31"/>
      <c r="B1335" s="31"/>
      <c r="C1335" s="31"/>
      <c r="D1335" s="31"/>
      <c r="E1335" s="31"/>
      <c r="F1335" s="31"/>
    </row>
    <row r="1336" spans="1:6" x14ac:dyDescent="0.3">
      <c r="A1336" s="31"/>
      <c r="B1336" s="31"/>
      <c r="C1336" s="31"/>
      <c r="D1336" s="31"/>
      <c r="E1336" s="31"/>
      <c r="F1336" s="31"/>
    </row>
    <row r="1337" spans="1:6" x14ac:dyDescent="0.3">
      <c r="A1337" s="31"/>
      <c r="B1337" s="31"/>
      <c r="C1337" s="31"/>
      <c r="D1337" s="31"/>
      <c r="E1337" s="31"/>
      <c r="F1337" s="31"/>
    </row>
    <row r="1338" spans="1:6" x14ac:dyDescent="0.3">
      <c r="A1338" s="31"/>
      <c r="B1338" s="31"/>
      <c r="C1338" s="31"/>
      <c r="D1338" s="31"/>
      <c r="E1338" s="31"/>
      <c r="F1338" s="31"/>
    </row>
    <row r="1339" spans="1:6" x14ac:dyDescent="0.3">
      <c r="A1339" s="31"/>
      <c r="B1339" s="31"/>
      <c r="C1339" s="31"/>
      <c r="D1339" s="31"/>
      <c r="E1339" s="31"/>
      <c r="F1339" s="31"/>
    </row>
    <row r="1340" spans="1:6" x14ac:dyDescent="0.3">
      <c r="A1340" s="31"/>
      <c r="B1340" s="31"/>
      <c r="C1340" s="31"/>
      <c r="D1340" s="31"/>
      <c r="E1340" s="31"/>
      <c r="F1340" s="31"/>
    </row>
    <row r="1341" spans="1:6" x14ac:dyDescent="0.3">
      <c r="A1341" s="31"/>
      <c r="B1341" s="31"/>
      <c r="C1341" s="31"/>
      <c r="D1341" s="31"/>
      <c r="E1341" s="31"/>
      <c r="F1341" s="31"/>
    </row>
    <row r="1342" spans="1:6" x14ac:dyDescent="0.3">
      <c r="A1342" s="31"/>
      <c r="B1342" s="31"/>
      <c r="C1342" s="31"/>
      <c r="D1342" s="31"/>
      <c r="E1342" s="31"/>
      <c r="F1342" s="31"/>
    </row>
    <row r="1343" spans="1:6" x14ac:dyDescent="0.3">
      <c r="A1343" s="31"/>
      <c r="B1343" s="31"/>
      <c r="C1343" s="31"/>
      <c r="D1343" s="31"/>
      <c r="E1343" s="31"/>
      <c r="F1343" s="31"/>
    </row>
    <row r="1344" spans="1:6" x14ac:dyDescent="0.3">
      <c r="A1344" s="31"/>
      <c r="B1344" s="31"/>
      <c r="C1344" s="31"/>
      <c r="D1344" s="31"/>
      <c r="E1344" s="31"/>
      <c r="F1344" s="31"/>
    </row>
    <row r="1345" spans="1:6" x14ac:dyDescent="0.3">
      <c r="A1345" s="31"/>
      <c r="B1345" s="31"/>
      <c r="C1345" s="31"/>
      <c r="D1345" s="31"/>
      <c r="E1345" s="31"/>
      <c r="F1345" s="31"/>
    </row>
    <row r="1346" spans="1:6" x14ac:dyDescent="0.3">
      <c r="A1346" s="31"/>
      <c r="B1346" s="31"/>
      <c r="C1346" s="31"/>
      <c r="D1346" s="31"/>
      <c r="E1346" s="31"/>
      <c r="F1346" s="31"/>
    </row>
    <row r="1347" spans="1:6" x14ac:dyDescent="0.3">
      <c r="A1347" s="31"/>
      <c r="B1347" s="31"/>
      <c r="C1347" s="31"/>
      <c r="D1347" s="31"/>
      <c r="E1347" s="31"/>
      <c r="F1347" s="31"/>
    </row>
    <row r="1348" spans="1:6" x14ac:dyDescent="0.3">
      <c r="A1348" s="31"/>
      <c r="B1348" s="31"/>
      <c r="C1348" s="31"/>
      <c r="D1348" s="31"/>
      <c r="E1348" s="31"/>
      <c r="F1348" s="31"/>
    </row>
    <row r="1349" spans="1:6" x14ac:dyDescent="0.3">
      <c r="A1349" s="31"/>
      <c r="B1349" s="31"/>
      <c r="C1349" s="31"/>
      <c r="D1349" s="31"/>
      <c r="E1349" s="31"/>
      <c r="F1349" s="31"/>
    </row>
    <row r="1350" spans="1:6" x14ac:dyDescent="0.3">
      <c r="A1350" s="31"/>
      <c r="B1350" s="31"/>
      <c r="C1350" s="31"/>
      <c r="D1350" s="31"/>
      <c r="E1350" s="31"/>
      <c r="F1350" s="31"/>
    </row>
    <row r="1351" spans="1:6" x14ac:dyDescent="0.3">
      <c r="A1351" s="31"/>
      <c r="B1351" s="31"/>
      <c r="C1351" s="31"/>
      <c r="D1351" s="31"/>
      <c r="E1351" s="31"/>
      <c r="F1351" s="31"/>
    </row>
    <row r="1352" spans="1:6" x14ac:dyDescent="0.3">
      <c r="A1352" s="31"/>
      <c r="B1352" s="31"/>
      <c r="C1352" s="31"/>
      <c r="D1352" s="31"/>
      <c r="E1352" s="31"/>
      <c r="F1352" s="31"/>
    </row>
    <row r="1353" spans="1:6" x14ac:dyDescent="0.3">
      <c r="A1353" s="31"/>
      <c r="B1353" s="31"/>
      <c r="C1353" s="31"/>
      <c r="D1353" s="31"/>
      <c r="E1353" s="31"/>
      <c r="F1353" s="31"/>
    </row>
    <row r="1354" spans="1:6" x14ac:dyDescent="0.3">
      <c r="A1354" s="31"/>
      <c r="B1354" s="31"/>
      <c r="C1354" s="31"/>
      <c r="D1354" s="31"/>
      <c r="E1354" s="31"/>
      <c r="F1354" s="31"/>
    </row>
    <row r="1355" spans="1:6" x14ac:dyDescent="0.3">
      <c r="A1355" s="31"/>
      <c r="B1355" s="31"/>
      <c r="C1355" s="31"/>
      <c r="D1355" s="31"/>
      <c r="E1355" s="31"/>
      <c r="F1355" s="31"/>
    </row>
    <row r="1356" spans="1:6" x14ac:dyDescent="0.3">
      <c r="A1356" s="31"/>
      <c r="B1356" s="31"/>
      <c r="C1356" s="31"/>
      <c r="D1356" s="31"/>
      <c r="E1356" s="31"/>
      <c r="F1356" s="31"/>
    </row>
    <row r="1357" spans="1:6" x14ac:dyDescent="0.3">
      <c r="A1357" s="31"/>
      <c r="B1357" s="31"/>
      <c r="C1357" s="31"/>
      <c r="D1357" s="31"/>
      <c r="E1357" s="31"/>
      <c r="F1357" s="31"/>
    </row>
    <row r="1358" spans="1:6" x14ac:dyDescent="0.3">
      <c r="A1358" s="31"/>
      <c r="B1358" s="31"/>
      <c r="C1358" s="31"/>
      <c r="D1358" s="31"/>
      <c r="E1358" s="31"/>
      <c r="F1358" s="31"/>
    </row>
    <row r="1359" spans="1:6" x14ac:dyDescent="0.3">
      <c r="A1359" s="31"/>
      <c r="B1359" s="31"/>
      <c r="C1359" s="31"/>
      <c r="D1359" s="31"/>
      <c r="E1359" s="31"/>
      <c r="F1359" s="31"/>
    </row>
    <row r="1360" spans="1:6" x14ac:dyDescent="0.3">
      <c r="A1360" s="31"/>
      <c r="B1360" s="31"/>
      <c r="C1360" s="31"/>
      <c r="D1360" s="31"/>
      <c r="E1360" s="31"/>
      <c r="F1360" s="31"/>
    </row>
    <row r="1361" spans="1:6" x14ac:dyDescent="0.3">
      <c r="A1361" s="31"/>
      <c r="B1361" s="31"/>
      <c r="C1361" s="31"/>
      <c r="D1361" s="31"/>
      <c r="E1361" s="31"/>
      <c r="F1361" s="31"/>
    </row>
    <row r="1362" spans="1:6" x14ac:dyDescent="0.3">
      <c r="A1362" s="31"/>
      <c r="B1362" s="31"/>
      <c r="C1362" s="31"/>
      <c r="D1362" s="31"/>
      <c r="E1362" s="31"/>
      <c r="F1362" s="31"/>
    </row>
    <row r="1363" spans="1:6" x14ac:dyDescent="0.3">
      <c r="A1363" s="31"/>
      <c r="B1363" s="31"/>
      <c r="C1363" s="31"/>
      <c r="D1363" s="31"/>
      <c r="E1363" s="31"/>
      <c r="F1363" s="31"/>
    </row>
    <row r="1364" spans="1:6" x14ac:dyDescent="0.3">
      <c r="A1364" s="31"/>
      <c r="B1364" s="31"/>
      <c r="C1364" s="31"/>
      <c r="D1364" s="31"/>
      <c r="E1364" s="31"/>
      <c r="F1364" s="31"/>
    </row>
    <row r="1365" spans="1:6" x14ac:dyDescent="0.3">
      <c r="A1365" s="31"/>
      <c r="B1365" s="31"/>
      <c r="C1365" s="31"/>
      <c r="D1365" s="31"/>
      <c r="E1365" s="31"/>
      <c r="F1365" s="31"/>
    </row>
    <row r="1366" spans="1:6" x14ac:dyDescent="0.3">
      <c r="A1366" s="31"/>
      <c r="B1366" s="31"/>
      <c r="C1366" s="31"/>
      <c r="D1366" s="31"/>
      <c r="E1366" s="31"/>
      <c r="F1366" s="31"/>
    </row>
    <row r="1367" spans="1:6" x14ac:dyDescent="0.3">
      <c r="A1367" s="31"/>
      <c r="B1367" s="31"/>
      <c r="C1367" s="31"/>
      <c r="D1367" s="31"/>
      <c r="E1367" s="31"/>
      <c r="F1367" s="31"/>
    </row>
    <row r="1368" spans="1:6" x14ac:dyDescent="0.3">
      <c r="A1368" s="31"/>
      <c r="B1368" s="31"/>
      <c r="C1368" s="31"/>
      <c r="D1368" s="31"/>
      <c r="E1368" s="31"/>
      <c r="F1368" s="31"/>
    </row>
    <row r="1369" spans="1:6" x14ac:dyDescent="0.3">
      <c r="A1369" s="31"/>
      <c r="B1369" s="31"/>
      <c r="C1369" s="31"/>
      <c r="D1369" s="31"/>
      <c r="E1369" s="31"/>
      <c r="F1369" s="31"/>
    </row>
    <row r="1370" spans="1:6" x14ac:dyDescent="0.3">
      <c r="A1370" s="31"/>
      <c r="B1370" s="31"/>
      <c r="C1370" s="31"/>
      <c r="D1370" s="31"/>
      <c r="E1370" s="31"/>
      <c r="F1370" s="31"/>
    </row>
    <row r="1371" spans="1:6" x14ac:dyDescent="0.3">
      <c r="A1371" s="31"/>
      <c r="B1371" s="31"/>
      <c r="C1371" s="31"/>
      <c r="D1371" s="31"/>
      <c r="E1371" s="31"/>
      <c r="F1371" s="31"/>
    </row>
    <row r="1372" spans="1:6" x14ac:dyDescent="0.3">
      <c r="A1372" s="31"/>
      <c r="B1372" s="31"/>
      <c r="C1372" s="31"/>
      <c r="D1372" s="31"/>
      <c r="E1372" s="31"/>
      <c r="F1372" s="31"/>
    </row>
    <row r="1373" spans="1:6" x14ac:dyDescent="0.3">
      <c r="A1373" s="31"/>
      <c r="B1373" s="31"/>
      <c r="C1373" s="31"/>
      <c r="D1373" s="31"/>
      <c r="E1373" s="31"/>
      <c r="F1373" s="31"/>
    </row>
    <row r="1374" spans="1:6" x14ac:dyDescent="0.3">
      <c r="A1374" s="31"/>
      <c r="B1374" s="31"/>
      <c r="C1374" s="31"/>
      <c r="D1374" s="31"/>
      <c r="E1374" s="31"/>
      <c r="F1374" s="31"/>
    </row>
    <row r="1375" spans="1:6" x14ac:dyDescent="0.3">
      <c r="A1375" s="31"/>
      <c r="B1375" s="31"/>
      <c r="C1375" s="31"/>
      <c r="D1375" s="31"/>
      <c r="E1375" s="31"/>
      <c r="F1375" s="31"/>
    </row>
    <row r="1376" spans="1:6" x14ac:dyDescent="0.3">
      <c r="A1376" s="31"/>
      <c r="B1376" s="31"/>
      <c r="C1376" s="31"/>
      <c r="D1376" s="31"/>
      <c r="E1376" s="31"/>
      <c r="F1376" s="31"/>
    </row>
    <row r="1377" spans="1:6" x14ac:dyDescent="0.3">
      <c r="A1377" s="31"/>
      <c r="B1377" s="31"/>
      <c r="C1377" s="31"/>
      <c r="D1377" s="31"/>
      <c r="E1377" s="31"/>
      <c r="F1377" s="31"/>
    </row>
    <row r="1378" spans="1:6" x14ac:dyDescent="0.3">
      <c r="A1378" s="31"/>
      <c r="B1378" s="31"/>
      <c r="C1378" s="31"/>
      <c r="D1378" s="31"/>
      <c r="E1378" s="31"/>
      <c r="F1378" s="31"/>
    </row>
    <row r="1379" spans="1:6" x14ac:dyDescent="0.3">
      <c r="A1379" s="31"/>
      <c r="B1379" s="31"/>
      <c r="C1379" s="31"/>
      <c r="D1379" s="31"/>
      <c r="E1379" s="31"/>
      <c r="F1379" s="31"/>
    </row>
    <row r="1380" spans="1:6" x14ac:dyDescent="0.3">
      <c r="A1380" s="31"/>
      <c r="B1380" s="31"/>
      <c r="C1380" s="31"/>
      <c r="D1380" s="31"/>
      <c r="E1380" s="31"/>
      <c r="F1380" s="31"/>
    </row>
    <row r="1381" spans="1:6" x14ac:dyDescent="0.3">
      <c r="A1381" s="31"/>
      <c r="B1381" s="31"/>
      <c r="C1381" s="31"/>
      <c r="D1381" s="31"/>
      <c r="E1381" s="31"/>
      <c r="F1381" s="31"/>
    </row>
    <row r="1382" spans="1:6" x14ac:dyDescent="0.3">
      <c r="A1382" s="31"/>
      <c r="B1382" s="31"/>
      <c r="C1382" s="31"/>
      <c r="D1382" s="31"/>
      <c r="E1382" s="31"/>
      <c r="F1382" s="31"/>
    </row>
    <row r="1383" spans="1:6" x14ac:dyDescent="0.3">
      <c r="A1383" s="31"/>
      <c r="B1383" s="31"/>
      <c r="C1383" s="31"/>
      <c r="D1383" s="31"/>
      <c r="E1383" s="31"/>
      <c r="F1383" s="31"/>
    </row>
    <row r="1384" spans="1:6" x14ac:dyDescent="0.3">
      <c r="A1384" s="31"/>
      <c r="B1384" s="31"/>
      <c r="C1384" s="31"/>
      <c r="D1384" s="31"/>
      <c r="E1384" s="31"/>
      <c r="F1384" s="31"/>
    </row>
    <row r="1385" spans="1:6" x14ac:dyDescent="0.3">
      <c r="A1385" s="31"/>
      <c r="B1385" s="31"/>
      <c r="C1385" s="31"/>
      <c r="D1385" s="31"/>
      <c r="E1385" s="31"/>
      <c r="F1385" s="31"/>
    </row>
    <row r="1386" spans="1:6" x14ac:dyDescent="0.3">
      <c r="A1386" s="31"/>
      <c r="B1386" s="31"/>
      <c r="C1386" s="31"/>
      <c r="D1386" s="31"/>
      <c r="E1386" s="31"/>
      <c r="F1386" s="31"/>
    </row>
    <row r="1387" spans="1:6" x14ac:dyDescent="0.3">
      <c r="A1387" s="31"/>
      <c r="B1387" s="31"/>
      <c r="C1387" s="31"/>
      <c r="D1387" s="31"/>
      <c r="E1387" s="31"/>
      <c r="F1387" s="31"/>
    </row>
    <row r="1388" spans="1:6" x14ac:dyDescent="0.3">
      <c r="A1388" s="31"/>
      <c r="B1388" s="31"/>
      <c r="C1388" s="31"/>
      <c r="D1388" s="31"/>
      <c r="E1388" s="31"/>
      <c r="F1388" s="31"/>
    </row>
    <row r="1389" spans="1:6" x14ac:dyDescent="0.3">
      <c r="A1389" s="31"/>
      <c r="B1389" s="31"/>
      <c r="C1389" s="31"/>
      <c r="D1389" s="31"/>
      <c r="E1389" s="31"/>
      <c r="F1389" s="31"/>
    </row>
    <row r="1390" spans="1:6" x14ac:dyDescent="0.3">
      <c r="A1390" s="31"/>
      <c r="B1390" s="31"/>
      <c r="C1390" s="31"/>
      <c r="D1390" s="31"/>
      <c r="E1390" s="31"/>
      <c r="F1390" s="31"/>
    </row>
    <row r="1391" spans="1:6" x14ac:dyDescent="0.3">
      <c r="A1391" s="31"/>
      <c r="B1391" s="31"/>
      <c r="C1391" s="31"/>
      <c r="D1391" s="31"/>
      <c r="E1391" s="31"/>
      <c r="F1391" s="31"/>
    </row>
    <row r="1392" spans="1:6" x14ac:dyDescent="0.3">
      <c r="A1392" s="31"/>
      <c r="B1392" s="31"/>
      <c r="C1392" s="31"/>
      <c r="D1392" s="31"/>
      <c r="E1392" s="31"/>
      <c r="F1392" s="31"/>
    </row>
    <row r="1393" spans="1:6" x14ac:dyDescent="0.3">
      <c r="A1393" s="31"/>
      <c r="B1393" s="31"/>
      <c r="C1393" s="31"/>
      <c r="D1393" s="31"/>
      <c r="E1393" s="31"/>
      <c r="F1393" s="31"/>
    </row>
    <row r="1394" spans="1:6" x14ac:dyDescent="0.3">
      <c r="A1394" s="31"/>
      <c r="B1394" s="31"/>
      <c r="C1394" s="31"/>
      <c r="D1394" s="31"/>
      <c r="E1394" s="31"/>
      <c r="F1394" s="31"/>
    </row>
    <row r="1395" spans="1:6" x14ac:dyDescent="0.3">
      <c r="A1395" s="31"/>
      <c r="B1395" s="31"/>
      <c r="C1395" s="31"/>
      <c r="D1395" s="31"/>
      <c r="E1395" s="31"/>
      <c r="F1395" s="31"/>
    </row>
    <row r="1396" spans="1:6" x14ac:dyDescent="0.3">
      <c r="A1396" s="31"/>
      <c r="B1396" s="31"/>
      <c r="C1396" s="31"/>
      <c r="D1396" s="31"/>
      <c r="E1396" s="31"/>
      <c r="F1396" s="31"/>
    </row>
    <row r="1397" spans="1:6" x14ac:dyDescent="0.3">
      <c r="A1397" s="31"/>
      <c r="B1397" s="31"/>
      <c r="C1397" s="31"/>
      <c r="D1397" s="31"/>
      <c r="E1397" s="31"/>
      <c r="F1397" s="31"/>
    </row>
    <row r="1398" spans="1:6" x14ac:dyDescent="0.3">
      <c r="A1398" s="31"/>
      <c r="B1398" s="31"/>
      <c r="C1398" s="31"/>
      <c r="D1398" s="31"/>
      <c r="E1398" s="31"/>
      <c r="F1398" s="31"/>
    </row>
    <row r="1399" spans="1:6" x14ac:dyDescent="0.3">
      <c r="A1399" s="31"/>
      <c r="B1399" s="31"/>
      <c r="C1399" s="31"/>
      <c r="D1399" s="31"/>
      <c r="E1399" s="31"/>
      <c r="F1399" s="31"/>
    </row>
    <row r="1400" spans="1:6" x14ac:dyDescent="0.3">
      <c r="A1400" s="31"/>
      <c r="B1400" s="31"/>
      <c r="C1400" s="31"/>
      <c r="D1400" s="31"/>
      <c r="E1400" s="31"/>
      <c r="F1400" s="31"/>
    </row>
    <row r="1401" spans="1:6" x14ac:dyDescent="0.3">
      <c r="A1401" s="31"/>
      <c r="B1401" s="31"/>
      <c r="C1401" s="31"/>
      <c r="D1401" s="31"/>
      <c r="E1401" s="31"/>
      <c r="F1401" s="31"/>
    </row>
    <row r="1402" spans="1:6" x14ac:dyDescent="0.3">
      <c r="A1402" s="31"/>
      <c r="B1402" s="31"/>
      <c r="C1402" s="31"/>
      <c r="D1402" s="31"/>
      <c r="E1402" s="31"/>
      <c r="F1402" s="31"/>
    </row>
    <row r="1403" spans="1:6" x14ac:dyDescent="0.3">
      <c r="A1403" s="31"/>
      <c r="B1403" s="31"/>
      <c r="C1403" s="31"/>
      <c r="D1403" s="31"/>
      <c r="E1403" s="31"/>
      <c r="F1403" s="31"/>
    </row>
    <row r="1404" spans="1:6" x14ac:dyDescent="0.3">
      <c r="A1404" s="31"/>
      <c r="B1404" s="31"/>
      <c r="C1404" s="31"/>
      <c r="D1404" s="31"/>
      <c r="E1404" s="31"/>
      <c r="F1404" s="31"/>
    </row>
    <row r="1405" spans="1:6" x14ac:dyDescent="0.3">
      <c r="A1405" s="31"/>
      <c r="B1405" s="31"/>
      <c r="C1405" s="31"/>
      <c r="D1405" s="31"/>
      <c r="E1405" s="31"/>
      <c r="F1405" s="31"/>
    </row>
    <row r="1406" spans="1:6" x14ac:dyDescent="0.3">
      <c r="A1406" s="31"/>
      <c r="B1406" s="31"/>
      <c r="C1406" s="31"/>
      <c r="D1406" s="31"/>
      <c r="E1406" s="31"/>
      <c r="F1406" s="31"/>
    </row>
    <row r="1407" spans="1:6" x14ac:dyDescent="0.3">
      <c r="A1407" s="31"/>
      <c r="B1407" s="31"/>
      <c r="C1407" s="31"/>
      <c r="D1407" s="31"/>
      <c r="E1407" s="31"/>
      <c r="F1407" s="31"/>
    </row>
    <row r="1408" spans="1:6" x14ac:dyDescent="0.3">
      <c r="A1408" s="31"/>
      <c r="B1408" s="31"/>
      <c r="C1408" s="31"/>
      <c r="D1408" s="31"/>
      <c r="E1408" s="31"/>
      <c r="F1408" s="31"/>
    </row>
    <row r="1409" spans="1:6" x14ac:dyDescent="0.3">
      <c r="A1409" s="31"/>
      <c r="B1409" s="31"/>
      <c r="C1409" s="31"/>
      <c r="D1409" s="31"/>
      <c r="E1409" s="31"/>
      <c r="F1409" s="31"/>
    </row>
    <row r="1410" spans="1:6" x14ac:dyDescent="0.3">
      <c r="A1410" s="31"/>
      <c r="B1410" s="31"/>
      <c r="C1410" s="31"/>
      <c r="D1410" s="31"/>
      <c r="E1410" s="31"/>
      <c r="F1410" s="31"/>
    </row>
    <row r="1411" spans="1:6" x14ac:dyDescent="0.3">
      <c r="A1411" s="31"/>
      <c r="B1411" s="31"/>
      <c r="C1411" s="31"/>
      <c r="D1411" s="31"/>
      <c r="E1411" s="31"/>
      <c r="F1411" s="31"/>
    </row>
    <row r="1412" spans="1:6" x14ac:dyDescent="0.3">
      <c r="A1412" s="31"/>
      <c r="B1412" s="31"/>
      <c r="C1412" s="31"/>
      <c r="D1412" s="31"/>
      <c r="E1412" s="31"/>
      <c r="F1412" s="31"/>
    </row>
    <row r="1413" spans="1:6" x14ac:dyDescent="0.3">
      <c r="A1413" s="31"/>
      <c r="B1413" s="31"/>
      <c r="C1413" s="31"/>
      <c r="D1413" s="31"/>
      <c r="E1413" s="31"/>
      <c r="F1413" s="31"/>
    </row>
    <row r="1414" spans="1:6" x14ac:dyDescent="0.3">
      <c r="A1414" s="31"/>
      <c r="B1414" s="31"/>
      <c r="C1414" s="31"/>
      <c r="D1414" s="31"/>
      <c r="E1414" s="31"/>
      <c r="F1414" s="31"/>
    </row>
    <row r="1415" spans="1:6" x14ac:dyDescent="0.3">
      <c r="A1415" s="31"/>
      <c r="B1415" s="31"/>
      <c r="C1415" s="31"/>
      <c r="D1415" s="31"/>
      <c r="E1415" s="31"/>
      <c r="F1415" s="31"/>
    </row>
    <row r="1416" spans="1:6" x14ac:dyDescent="0.3">
      <c r="A1416" s="31"/>
      <c r="B1416" s="31"/>
      <c r="C1416" s="31"/>
      <c r="D1416" s="31"/>
      <c r="E1416" s="31"/>
      <c r="F1416" s="31"/>
    </row>
    <row r="1417" spans="1:6" x14ac:dyDescent="0.3">
      <c r="A1417" s="31"/>
      <c r="B1417" s="31"/>
      <c r="C1417" s="31"/>
      <c r="D1417" s="31"/>
      <c r="E1417" s="31"/>
      <c r="F1417" s="31"/>
    </row>
    <row r="1418" spans="1:6" x14ac:dyDescent="0.3">
      <c r="A1418" s="31"/>
      <c r="B1418" s="31"/>
      <c r="C1418" s="31"/>
      <c r="D1418" s="31"/>
      <c r="E1418" s="31"/>
      <c r="F1418" s="31"/>
    </row>
    <row r="1419" spans="1:6" x14ac:dyDescent="0.3">
      <c r="A1419" s="31"/>
      <c r="B1419" s="31"/>
      <c r="C1419" s="31"/>
      <c r="D1419" s="31"/>
      <c r="E1419" s="31"/>
      <c r="F1419" s="31"/>
    </row>
    <row r="1420" spans="1:6" x14ac:dyDescent="0.3">
      <c r="A1420" s="31"/>
      <c r="B1420" s="31"/>
      <c r="C1420" s="31"/>
      <c r="D1420" s="31"/>
      <c r="E1420" s="31"/>
      <c r="F1420" s="31"/>
    </row>
    <row r="1421" spans="1:6" x14ac:dyDescent="0.3">
      <c r="A1421" s="31"/>
      <c r="B1421" s="31"/>
      <c r="C1421" s="31"/>
      <c r="D1421" s="31"/>
      <c r="E1421" s="31"/>
      <c r="F1421" s="31"/>
    </row>
    <row r="1422" spans="1:6" x14ac:dyDescent="0.3">
      <c r="A1422" s="31"/>
      <c r="B1422" s="31"/>
      <c r="C1422" s="31"/>
      <c r="D1422" s="31"/>
      <c r="E1422" s="31"/>
      <c r="F1422" s="31"/>
    </row>
    <row r="1423" spans="1:6" x14ac:dyDescent="0.3">
      <c r="A1423" s="31"/>
      <c r="B1423" s="31"/>
      <c r="C1423" s="31"/>
      <c r="D1423" s="31"/>
      <c r="E1423" s="31"/>
      <c r="F1423" s="31"/>
    </row>
    <row r="1424" spans="1:6" x14ac:dyDescent="0.3">
      <c r="A1424" s="31"/>
      <c r="B1424" s="31"/>
      <c r="C1424" s="31"/>
      <c r="D1424" s="31"/>
      <c r="E1424" s="31"/>
      <c r="F1424" s="31"/>
    </row>
    <row r="1425" spans="1:6" x14ac:dyDescent="0.3">
      <c r="A1425" s="31"/>
      <c r="B1425" s="31"/>
      <c r="C1425" s="31"/>
      <c r="D1425" s="31"/>
      <c r="E1425" s="31"/>
      <c r="F1425" s="31"/>
    </row>
    <row r="1426" spans="1:6" x14ac:dyDescent="0.3">
      <c r="A1426" s="31"/>
      <c r="B1426" s="31"/>
      <c r="C1426" s="31"/>
      <c r="D1426" s="31"/>
      <c r="E1426" s="31"/>
      <c r="F1426" s="31"/>
    </row>
    <row r="1427" spans="1:6" x14ac:dyDescent="0.3">
      <c r="A1427" s="31"/>
      <c r="B1427" s="31"/>
      <c r="C1427" s="31"/>
      <c r="D1427" s="31"/>
      <c r="E1427" s="31"/>
      <c r="F1427" s="31"/>
    </row>
    <row r="1428" spans="1:6" x14ac:dyDescent="0.3">
      <c r="A1428" s="31"/>
      <c r="B1428" s="31"/>
      <c r="C1428" s="31"/>
      <c r="D1428" s="31"/>
      <c r="E1428" s="31"/>
      <c r="F1428" s="31"/>
    </row>
    <row r="1429" spans="1:6" x14ac:dyDescent="0.3">
      <c r="A1429" s="31"/>
      <c r="B1429" s="31"/>
      <c r="C1429" s="31"/>
      <c r="D1429" s="31"/>
      <c r="E1429" s="31"/>
      <c r="F1429" s="31"/>
    </row>
    <row r="1430" spans="1:6" x14ac:dyDescent="0.3">
      <c r="A1430" s="31"/>
      <c r="B1430" s="31"/>
      <c r="C1430" s="31"/>
      <c r="D1430" s="31"/>
      <c r="E1430" s="31"/>
      <c r="F1430" s="31"/>
    </row>
    <row r="1431" spans="1:6" x14ac:dyDescent="0.3">
      <c r="A1431" s="31"/>
      <c r="B1431" s="31"/>
      <c r="C1431" s="31"/>
      <c r="D1431" s="31"/>
      <c r="E1431" s="31"/>
      <c r="F1431" s="31"/>
    </row>
    <row r="1432" spans="1:6" x14ac:dyDescent="0.3">
      <c r="A1432" s="31"/>
      <c r="B1432" s="31"/>
      <c r="C1432" s="31"/>
      <c r="D1432" s="31"/>
      <c r="E1432" s="31"/>
      <c r="F1432" s="31"/>
    </row>
    <row r="1433" spans="1:6" x14ac:dyDescent="0.3">
      <c r="A1433" s="31"/>
      <c r="B1433" s="31"/>
      <c r="C1433" s="31"/>
      <c r="D1433" s="31"/>
      <c r="E1433" s="31"/>
      <c r="F1433" s="31"/>
    </row>
    <row r="1434" spans="1:6" x14ac:dyDescent="0.3">
      <c r="A1434" s="31"/>
      <c r="B1434" s="31"/>
      <c r="C1434" s="31"/>
      <c r="D1434" s="31"/>
      <c r="E1434" s="31"/>
      <c r="F1434" s="31"/>
    </row>
    <row r="1435" spans="1:6" x14ac:dyDescent="0.3">
      <c r="A1435" s="31"/>
      <c r="B1435" s="31"/>
      <c r="C1435" s="31"/>
      <c r="D1435" s="31"/>
      <c r="E1435" s="31"/>
      <c r="F1435" s="31"/>
    </row>
    <row r="1436" spans="1:6" x14ac:dyDescent="0.3">
      <c r="A1436" s="31"/>
      <c r="B1436" s="31"/>
      <c r="C1436" s="31"/>
      <c r="D1436" s="31"/>
      <c r="E1436" s="31"/>
      <c r="F1436" s="31"/>
    </row>
    <row r="1437" spans="1:6" x14ac:dyDescent="0.3">
      <c r="A1437" s="31"/>
      <c r="B1437" s="31"/>
      <c r="C1437" s="31"/>
      <c r="D1437" s="31"/>
      <c r="E1437" s="31"/>
      <c r="F1437" s="31"/>
    </row>
    <row r="1438" spans="1:6" x14ac:dyDescent="0.3">
      <c r="A1438" s="31"/>
      <c r="B1438" s="31"/>
      <c r="C1438" s="31"/>
      <c r="D1438" s="31"/>
      <c r="E1438" s="31"/>
      <c r="F1438" s="31"/>
    </row>
    <row r="1439" spans="1:6" x14ac:dyDescent="0.3">
      <c r="A1439" s="31"/>
      <c r="B1439" s="31"/>
      <c r="C1439" s="31"/>
      <c r="D1439" s="31"/>
      <c r="E1439" s="31"/>
      <c r="F1439" s="31"/>
    </row>
    <row r="1440" spans="1:6" x14ac:dyDescent="0.3">
      <c r="A1440" s="31"/>
      <c r="B1440" s="31"/>
      <c r="C1440" s="31"/>
      <c r="D1440" s="31"/>
      <c r="E1440" s="31"/>
      <c r="F1440" s="31"/>
    </row>
    <row r="1441" spans="1:6" x14ac:dyDescent="0.3">
      <c r="A1441" s="31"/>
      <c r="B1441" s="31"/>
      <c r="C1441" s="31"/>
      <c r="D1441" s="31"/>
      <c r="E1441" s="31"/>
      <c r="F1441" s="31"/>
    </row>
    <row r="1442" spans="1:6" x14ac:dyDescent="0.3">
      <c r="A1442" s="31"/>
      <c r="B1442" s="31"/>
      <c r="C1442" s="31"/>
      <c r="D1442" s="31"/>
      <c r="E1442" s="31"/>
      <c r="F1442" s="31"/>
    </row>
    <row r="1443" spans="1:6" x14ac:dyDescent="0.3">
      <c r="A1443" s="31"/>
      <c r="B1443" s="31"/>
      <c r="C1443" s="31"/>
      <c r="D1443" s="31"/>
      <c r="E1443" s="31"/>
      <c r="F1443" s="31"/>
    </row>
    <row r="1444" spans="1:6" x14ac:dyDescent="0.3">
      <c r="A1444" s="31"/>
      <c r="B1444" s="31"/>
      <c r="C1444" s="31"/>
      <c r="D1444" s="31"/>
      <c r="E1444" s="31"/>
      <c r="F1444" s="31"/>
    </row>
    <row r="1445" spans="1:6" x14ac:dyDescent="0.3">
      <c r="A1445" s="31"/>
      <c r="B1445" s="31"/>
      <c r="C1445" s="31"/>
      <c r="D1445" s="31"/>
      <c r="E1445" s="31"/>
      <c r="F1445" s="31"/>
    </row>
    <row r="1446" spans="1:6" x14ac:dyDescent="0.3">
      <c r="A1446" s="31"/>
      <c r="B1446" s="31"/>
      <c r="C1446" s="31"/>
      <c r="D1446" s="31"/>
      <c r="E1446" s="31"/>
      <c r="F1446" s="31"/>
    </row>
    <row r="1447" spans="1:6" x14ac:dyDescent="0.3">
      <c r="A1447" s="31"/>
      <c r="B1447" s="31"/>
      <c r="C1447" s="31"/>
      <c r="D1447" s="31"/>
      <c r="E1447" s="31"/>
      <c r="F1447" s="31"/>
    </row>
    <row r="1448" spans="1:6" x14ac:dyDescent="0.3">
      <c r="A1448" s="31"/>
      <c r="B1448" s="31"/>
      <c r="C1448" s="31"/>
      <c r="D1448" s="31"/>
      <c r="E1448" s="31"/>
      <c r="F1448" s="31"/>
    </row>
    <row r="1449" spans="1:6" x14ac:dyDescent="0.3">
      <c r="A1449" s="31"/>
      <c r="B1449" s="31"/>
      <c r="C1449" s="31"/>
      <c r="D1449" s="31"/>
      <c r="E1449" s="31"/>
      <c r="F1449" s="31"/>
    </row>
    <row r="1450" spans="1:6" x14ac:dyDescent="0.3">
      <c r="A1450" s="31"/>
      <c r="B1450" s="31"/>
      <c r="C1450" s="31"/>
      <c r="D1450" s="31"/>
      <c r="E1450" s="31"/>
      <c r="F1450" s="31"/>
    </row>
    <row r="1451" spans="1:6" x14ac:dyDescent="0.3">
      <c r="A1451" s="31"/>
      <c r="B1451" s="31"/>
      <c r="C1451" s="31"/>
      <c r="D1451" s="31"/>
      <c r="E1451" s="31"/>
      <c r="F1451" s="31"/>
    </row>
    <row r="1452" spans="1:6" x14ac:dyDescent="0.3">
      <c r="A1452" s="31"/>
      <c r="B1452" s="31"/>
      <c r="C1452" s="31"/>
      <c r="D1452" s="31"/>
      <c r="E1452" s="31"/>
      <c r="F1452" s="31"/>
    </row>
    <row r="1453" spans="1:6" x14ac:dyDescent="0.3">
      <c r="A1453" s="31"/>
      <c r="B1453" s="31"/>
      <c r="C1453" s="31"/>
      <c r="D1453" s="31"/>
      <c r="E1453" s="31"/>
      <c r="F1453" s="31"/>
    </row>
    <row r="1454" spans="1:6" x14ac:dyDescent="0.3">
      <c r="A1454" s="31"/>
      <c r="B1454" s="31"/>
      <c r="C1454" s="31"/>
      <c r="D1454" s="31"/>
      <c r="E1454" s="31"/>
      <c r="F1454" s="31"/>
    </row>
    <row r="1455" spans="1:6" x14ac:dyDescent="0.3">
      <c r="A1455" s="31"/>
      <c r="B1455" s="31"/>
      <c r="C1455" s="31"/>
      <c r="D1455" s="31"/>
      <c r="E1455" s="31"/>
      <c r="F1455" s="31"/>
    </row>
    <row r="1456" spans="1:6" x14ac:dyDescent="0.3">
      <c r="A1456" s="31"/>
      <c r="B1456" s="31"/>
      <c r="C1456" s="31"/>
      <c r="D1456" s="31"/>
      <c r="E1456" s="31"/>
      <c r="F1456" s="31"/>
    </row>
    <row r="1457" spans="1:6" x14ac:dyDescent="0.3">
      <c r="A1457" s="31"/>
      <c r="B1457" s="31"/>
      <c r="C1457" s="31"/>
      <c r="D1457" s="31"/>
      <c r="E1457" s="31"/>
      <c r="F1457" s="31"/>
    </row>
    <row r="1458" spans="1:6" x14ac:dyDescent="0.3">
      <c r="A1458" s="31"/>
      <c r="B1458" s="31"/>
      <c r="C1458" s="31"/>
      <c r="D1458" s="31"/>
      <c r="E1458" s="31"/>
      <c r="F1458" s="31"/>
    </row>
    <row r="1459" spans="1:6" x14ac:dyDescent="0.3">
      <c r="A1459" s="31"/>
      <c r="B1459" s="31"/>
      <c r="C1459" s="31"/>
      <c r="D1459" s="31"/>
      <c r="E1459" s="31"/>
      <c r="F1459" s="31"/>
    </row>
    <row r="1460" spans="1:6" x14ac:dyDescent="0.3">
      <c r="A1460" s="31"/>
      <c r="B1460" s="31"/>
      <c r="C1460" s="31"/>
      <c r="D1460" s="31"/>
      <c r="E1460" s="31"/>
      <c r="F1460" s="31"/>
    </row>
    <row r="1461" spans="1:6" x14ac:dyDescent="0.3">
      <c r="A1461" s="31"/>
      <c r="B1461" s="31"/>
      <c r="C1461" s="31"/>
      <c r="D1461" s="31"/>
      <c r="E1461" s="31"/>
      <c r="F1461" s="31"/>
    </row>
    <row r="1462" spans="1:6" x14ac:dyDescent="0.3">
      <c r="A1462" s="31"/>
      <c r="B1462" s="31"/>
      <c r="C1462" s="31"/>
      <c r="D1462" s="31"/>
      <c r="E1462" s="31"/>
      <c r="F1462" s="31"/>
    </row>
    <row r="1463" spans="1:6" x14ac:dyDescent="0.3">
      <c r="A1463" s="31"/>
      <c r="B1463" s="31"/>
      <c r="C1463" s="31"/>
      <c r="D1463" s="31"/>
      <c r="E1463" s="31"/>
      <c r="F1463" s="31"/>
    </row>
    <row r="1464" spans="1:6" x14ac:dyDescent="0.3">
      <c r="A1464" s="31"/>
      <c r="B1464" s="31"/>
      <c r="C1464" s="31"/>
      <c r="D1464" s="31"/>
      <c r="E1464" s="31"/>
      <c r="F1464" s="31"/>
    </row>
    <row r="1465" spans="1:6" x14ac:dyDescent="0.3">
      <c r="A1465" s="31"/>
      <c r="B1465" s="31"/>
      <c r="C1465" s="31"/>
      <c r="D1465" s="31"/>
      <c r="E1465" s="31"/>
      <c r="F1465" s="31"/>
    </row>
    <row r="1466" spans="1:6" x14ac:dyDescent="0.3">
      <c r="A1466" s="31"/>
      <c r="B1466" s="31"/>
      <c r="C1466" s="31"/>
      <c r="D1466" s="31"/>
      <c r="E1466" s="31"/>
      <c r="F1466" s="31"/>
    </row>
    <row r="1467" spans="1:6" x14ac:dyDescent="0.3">
      <c r="A1467" s="31"/>
      <c r="B1467" s="31"/>
      <c r="C1467" s="31"/>
      <c r="D1467" s="31"/>
      <c r="E1467" s="31"/>
      <c r="F1467" s="31"/>
    </row>
    <row r="1468" spans="1:6" x14ac:dyDescent="0.3">
      <c r="A1468" s="31"/>
      <c r="B1468" s="31"/>
      <c r="C1468" s="31"/>
      <c r="D1468" s="31"/>
      <c r="E1468" s="31"/>
      <c r="F1468" s="31"/>
    </row>
    <row r="1469" spans="1:6" x14ac:dyDescent="0.3">
      <c r="A1469" s="31"/>
      <c r="B1469" s="31"/>
      <c r="C1469" s="31"/>
      <c r="D1469" s="31"/>
      <c r="E1469" s="31"/>
      <c r="F1469" s="31"/>
    </row>
    <row r="1470" spans="1:6" x14ac:dyDescent="0.3">
      <c r="A1470" s="31"/>
      <c r="B1470" s="31"/>
      <c r="C1470" s="31"/>
      <c r="D1470" s="31"/>
      <c r="E1470" s="31"/>
      <c r="F1470" s="31"/>
    </row>
    <row r="1471" spans="1:6" x14ac:dyDescent="0.3">
      <c r="A1471" s="31"/>
      <c r="B1471" s="31"/>
      <c r="C1471" s="31"/>
      <c r="D1471" s="31"/>
      <c r="E1471" s="31"/>
      <c r="F1471" s="31"/>
    </row>
    <row r="1472" spans="1:6" x14ac:dyDescent="0.3">
      <c r="A1472" s="31"/>
      <c r="B1472" s="31"/>
      <c r="C1472" s="31"/>
      <c r="D1472" s="31"/>
      <c r="E1472" s="31"/>
      <c r="F1472" s="31"/>
    </row>
    <row r="1473" spans="1:6" x14ac:dyDescent="0.3">
      <c r="A1473" s="31"/>
      <c r="B1473" s="31"/>
      <c r="C1473" s="31"/>
      <c r="D1473" s="31"/>
      <c r="E1473" s="31"/>
      <c r="F1473" s="31"/>
    </row>
    <row r="1474" spans="1:6" x14ac:dyDescent="0.3">
      <c r="A1474" s="31"/>
      <c r="B1474" s="31"/>
      <c r="C1474" s="31"/>
      <c r="D1474" s="31"/>
      <c r="E1474" s="31"/>
      <c r="F1474" s="31"/>
    </row>
    <row r="1475" spans="1:6" x14ac:dyDescent="0.3">
      <c r="A1475" s="31"/>
      <c r="B1475" s="31"/>
      <c r="C1475" s="31"/>
      <c r="D1475" s="31"/>
      <c r="E1475" s="31"/>
      <c r="F1475" s="31"/>
    </row>
    <row r="1476" spans="1:6" x14ac:dyDescent="0.3">
      <c r="A1476" s="31"/>
      <c r="B1476" s="31"/>
      <c r="C1476" s="31"/>
      <c r="D1476" s="31"/>
      <c r="E1476" s="31"/>
      <c r="F1476" s="31"/>
    </row>
    <row r="1477" spans="1:6" x14ac:dyDescent="0.3">
      <c r="A1477" s="31"/>
      <c r="B1477" s="31"/>
      <c r="C1477" s="31"/>
      <c r="D1477" s="31"/>
      <c r="E1477" s="31"/>
      <c r="F1477" s="31"/>
    </row>
    <row r="1478" spans="1:6" x14ac:dyDescent="0.3">
      <c r="A1478" s="31"/>
      <c r="B1478" s="31"/>
      <c r="C1478" s="31"/>
      <c r="D1478" s="31"/>
      <c r="E1478" s="31"/>
      <c r="F1478" s="31"/>
    </row>
    <row r="1479" spans="1:6" x14ac:dyDescent="0.3">
      <c r="A1479" s="31"/>
      <c r="B1479" s="31"/>
      <c r="C1479" s="31"/>
      <c r="D1479" s="31"/>
      <c r="E1479" s="31"/>
      <c r="F1479" s="31"/>
    </row>
    <row r="1480" spans="1:6" x14ac:dyDescent="0.3">
      <c r="A1480" s="31"/>
      <c r="B1480" s="31"/>
      <c r="C1480" s="31"/>
      <c r="D1480" s="31"/>
      <c r="E1480" s="31"/>
      <c r="F1480" s="31"/>
    </row>
    <row r="1481" spans="1:6" x14ac:dyDescent="0.3">
      <c r="A1481" s="31"/>
      <c r="B1481" s="31"/>
      <c r="C1481" s="31"/>
      <c r="D1481" s="31"/>
      <c r="E1481" s="31"/>
      <c r="F1481" s="31"/>
    </row>
    <row r="1482" spans="1:6" x14ac:dyDescent="0.3">
      <c r="A1482" s="31"/>
      <c r="B1482" s="31"/>
      <c r="C1482" s="31"/>
      <c r="D1482" s="31"/>
      <c r="E1482" s="31"/>
      <c r="F1482" s="31"/>
    </row>
    <row r="1483" spans="1:6" x14ac:dyDescent="0.3">
      <c r="A1483" s="31"/>
      <c r="B1483" s="31"/>
      <c r="C1483" s="31"/>
      <c r="D1483" s="31"/>
      <c r="E1483" s="31"/>
      <c r="F1483" s="31"/>
    </row>
    <row r="1484" spans="1:6" x14ac:dyDescent="0.3">
      <c r="A1484" s="31"/>
      <c r="B1484" s="31"/>
      <c r="C1484" s="31"/>
      <c r="D1484" s="31"/>
      <c r="E1484" s="31"/>
      <c r="F1484" s="31"/>
    </row>
    <row r="1485" spans="1:6" x14ac:dyDescent="0.3">
      <c r="A1485" s="31"/>
      <c r="B1485" s="31"/>
      <c r="C1485" s="31"/>
      <c r="D1485" s="31"/>
      <c r="E1485" s="31"/>
      <c r="F1485" s="31"/>
    </row>
    <row r="1486" spans="1:6" x14ac:dyDescent="0.3">
      <c r="A1486" s="31"/>
      <c r="B1486" s="31"/>
      <c r="C1486" s="31"/>
      <c r="D1486" s="31"/>
      <c r="E1486" s="31"/>
      <c r="F1486" s="31"/>
    </row>
    <row r="1487" spans="1:6" x14ac:dyDescent="0.3">
      <c r="A1487" s="31"/>
      <c r="B1487" s="31"/>
      <c r="C1487" s="31"/>
      <c r="D1487" s="31"/>
      <c r="E1487" s="31"/>
      <c r="F1487" s="31"/>
    </row>
    <row r="1488" spans="1:6" x14ac:dyDescent="0.3">
      <c r="A1488" s="31"/>
      <c r="B1488" s="31"/>
      <c r="C1488" s="31"/>
      <c r="D1488" s="31"/>
      <c r="E1488" s="31"/>
      <c r="F1488" s="31"/>
    </row>
    <row r="1489" spans="1:6" x14ac:dyDescent="0.3">
      <c r="A1489" s="31"/>
      <c r="B1489" s="31"/>
      <c r="C1489" s="31"/>
      <c r="D1489" s="31"/>
      <c r="E1489" s="31"/>
      <c r="F1489" s="31"/>
    </row>
    <row r="1490" spans="1:6" x14ac:dyDescent="0.3">
      <c r="A1490" s="31"/>
      <c r="B1490" s="31"/>
      <c r="C1490" s="31"/>
      <c r="D1490" s="31"/>
      <c r="E1490" s="31"/>
      <c r="F1490" s="31"/>
    </row>
    <row r="1491" spans="1:6" x14ac:dyDescent="0.3">
      <c r="A1491" s="31"/>
      <c r="B1491" s="31"/>
      <c r="C1491" s="31"/>
      <c r="D1491" s="31"/>
      <c r="E1491" s="31"/>
      <c r="F1491" s="31"/>
    </row>
    <row r="1492" spans="1:6" x14ac:dyDescent="0.3">
      <c r="A1492" s="31"/>
      <c r="B1492" s="31"/>
      <c r="C1492" s="31"/>
      <c r="D1492" s="31"/>
      <c r="E1492" s="31"/>
      <c r="F1492" s="31"/>
    </row>
    <row r="1493" spans="1:6" x14ac:dyDescent="0.3">
      <c r="A1493" s="31"/>
      <c r="B1493" s="31"/>
      <c r="C1493" s="31"/>
      <c r="D1493" s="31"/>
      <c r="E1493" s="31"/>
      <c r="F1493" s="31"/>
    </row>
    <row r="1494" spans="1:6" x14ac:dyDescent="0.3">
      <c r="A1494" s="31"/>
      <c r="B1494" s="31"/>
      <c r="C1494" s="31"/>
      <c r="D1494" s="31"/>
      <c r="E1494" s="31"/>
      <c r="F1494" s="31"/>
    </row>
    <row r="1495" spans="1:6" x14ac:dyDescent="0.3">
      <c r="A1495" s="31"/>
      <c r="B1495" s="31"/>
      <c r="C1495" s="31"/>
      <c r="D1495" s="31"/>
      <c r="E1495" s="31"/>
      <c r="F1495" s="31"/>
    </row>
    <row r="1496" spans="1:6" x14ac:dyDescent="0.3">
      <c r="A1496" s="31"/>
      <c r="B1496" s="31"/>
      <c r="C1496" s="31"/>
      <c r="D1496" s="31"/>
      <c r="E1496" s="31"/>
      <c r="F1496" s="31"/>
    </row>
    <row r="1497" spans="1:6" x14ac:dyDescent="0.3">
      <c r="A1497" s="31"/>
      <c r="B1497" s="31"/>
      <c r="C1497" s="31"/>
      <c r="D1497" s="31"/>
      <c r="E1497" s="31"/>
      <c r="F1497" s="31"/>
    </row>
    <row r="1498" spans="1:6" x14ac:dyDescent="0.3">
      <c r="A1498" s="31"/>
      <c r="B1498" s="31"/>
      <c r="C1498" s="31"/>
      <c r="D1498" s="31"/>
      <c r="E1498" s="31"/>
      <c r="F1498" s="31"/>
    </row>
    <row r="1499" spans="1:6" x14ac:dyDescent="0.3">
      <c r="A1499" s="31"/>
      <c r="B1499" s="31"/>
      <c r="C1499" s="31"/>
      <c r="D1499" s="31"/>
      <c r="E1499" s="31"/>
      <c r="F1499" s="31"/>
    </row>
    <row r="1500" spans="1:6" x14ac:dyDescent="0.3">
      <c r="A1500" s="31"/>
      <c r="B1500" s="31"/>
      <c r="C1500" s="31"/>
      <c r="D1500" s="31"/>
      <c r="E1500" s="31"/>
      <c r="F1500" s="31"/>
    </row>
    <row r="1501" spans="1:6" x14ac:dyDescent="0.3">
      <c r="A1501" s="31"/>
      <c r="B1501" s="31"/>
      <c r="C1501" s="31"/>
      <c r="D1501" s="31"/>
      <c r="E1501" s="31"/>
      <c r="F1501" s="31"/>
    </row>
    <row r="1502" spans="1:6" x14ac:dyDescent="0.3">
      <c r="A1502" s="31"/>
      <c r="B1502" s="31"/>
      <c r="C1502" s="31"/>
      <c r="D1502" s="31"/>
      <c r="E1502" s="31"/>
      <c r="F1502" s="31"/>
    </row>
    <row r="1503" spans="1:6" x14ac:dyDescent="0.3">
      <c r="A1503" s="31"/>
      <c r="B1503" s="31"/>
      <c r="C1503" s="31"/>
      <c r="D1503" s="31"/>
      <c r="E1503" s="31"/>
      <c r="F1503" s="31"/>
    </row>
    <row r="1504" spans="1:6" x14ac:dyDescent="0.3">
      <c r="A1504" s="31"/>
      <c r="B1504" s="31"/>
      <c r="C1504" s="31"/>
      <c r="D1504" s="31"/>
      <c r="E1504" s="31"/>
      <c r="F1504" s="31"/>
    </row>
    <row r="1505" spans="1:6" x14ac:dyDescent="0.3">
      <c r="A1505" s="31"/>
      <c r="B1505" s="31"/>
      <c r="C1505" s="31"/>
      <c r="D1505" s="31"/>
      <c r="E1505" s="31"/>
      <c r="F1505" s="31"/>
    </row>
    <row r="1506" spans="1:6" x14ac:dyDescent="0.3">
      <c r="A1506" s="31"/>
      <c r="B1506" s="31"/>
      <c r="C1506" s="31"/>
      <c r="D1506" s="31"/>
      <c r="E1506" s="31"/>
      <c r="F1506" s="31"/>
    </row>
    <row r="1507" spans="1:6" x14ac:dyDescent="0.3">
      <c r="A1507" s="31"/>
      <c r="B1507" s="31"/>
      <c r="C1507" s="31"/>
      <c r="D1507" s="31"/>
      <c r="E1507" s="31"/>
      <c r="F1507" s="31"/>
    </row>
    <row r="1508" spans="1:6" x14ac:dyDescent="0.3">
      <c r="A1508" s="31"/>
      <c r="B1508" s="31"/>
      <c r="C1508" s="31"/>
      <c r="D1508" s="31"/>
      <c r="E1508" s="31"/>
      <c r="F1508" s="31"/>
    </row>
    <row r="1509" spans="1:6" x14ac:dyDescent="0.3">
      <c r="A1509" s="31"/>
      <c r="B1509" s="31"/>
      <c r="C1509" s="31"/>
      <c r="D1509" s="31"/>
      <c r="E1509" s="31"/>
      <c r="F1509" s="31"/>
    </row>
    <row r="1510" spans="1:6" x14ac:dyDescent="0.3">
      <c r="A1510" s="31"/>
      <c r="B1510" s="31"/>
      <c r="C1510" s="31"/>
      <c r="D1510" s="31"/>
      <c r="E1510" s="31"/>
      <c r="F1510" s="31"/>
    </row>
    <row r="1511" spans="1:6" x14ac:dyDescent="0.3">
      <c r="A1511" s="31"/>
      <c r="B1511" s="31"/>
      <c r="C1511" s="31"/>
      <c r="D1511" s="31"/>
      <c r="E1511" s="31"/>
      <c r="F1511" s="31"/>
    </row>
    <row r="1512" spans="1:6" x14ac:dyDescent="0.3">
      <c r="A1512" s="31"/>
      <c r="B1512" s="31"/>
      <c r="C1512" s="31"/>
      <c r="D1512" s="31"/>
      <c r="E1512" s="31"/>
      <c r="F1512" s="31"/>
    </row>
    <row r="1513" spans="1:6" x14ac:dyDescent="0.3">
      <c r="A1513" s="31"/>
      <c r="B1513" s="31"/>
      <c r="C1513" s="31"/>
      <c r="D1513" s="31"/>
      <c r="E1513" s="31"/>
      <c r="F1513" s="31"/>
    </row>
    <row r="1514" spans="1:6" x14ac:dyDescent="0.3">
      <c r="A1514" s="31"/>
      <c r="B1514" s="31"/>
      <c r="C1514" s="31"/>
      <c r="D1514" s="31"/>
      <c r="E1514" s="31"/>
      <c r="F1514" s="31"/>
    </row>
    <row r="1515" spans="1:6" x14ac:dyDescent="0.3">
      <c r="A1515" s="31"/>
      <c r="B1515" s="31"/>
      <c r="C1515" s="31"/>
      <c r="D1515" s="31"/>
      <c r="E1515" s="31"/>
      <c r="F1515" s="31"/>
    </row>
    <row r="1516" spans="1:6" x14ac:dyDescent="0.3">
      <c r="A1516" s="31"/>
      <c r="B1516" s="31"/>
      <c r="C1516" s="31"/>
      <c r="D1516" s="31"/>
      <c r="E1516" s="31"/>
      <c r="F1516" s="31"/>
    </row>
    <row r="1517" spans="1:6" x14ac:dyDescent="0.3">
      <c r="A1517" s="31"/>
      <c r="B1517" s="31"/>
      <c r="C1517" s="31"/>
      <c r="D1517" s="31"/>
      <c r="E1517" s="31"/>
      <c r="F1517" s="31"/>
    </row>
    <row r="1518" spans="1:6" x14ac:dyDescent="0.3">
      <c r="A1518" s="31"/>
      <c r="B1518" s="31"/>
      <c r="C1518" s="31"/>
      <c r="D1518" s="31"/>
      <c r="E1518" s="31"/>
      <c r="F1518" s="31"/>
    </row>
    <row r="1519" spans="1:6" x14ac:dyDescent="0.3">
      <c r="A1519" s="31"/>
      <c r="B1519" s="31"/>
      <c r="C1519" s="31"/>
      <c r="D1519" s="31"/>
      <c r="E1519" s="31"/>
      <c r="F1519" s="31"/>
    </row>
    <row r="1520" spans="1:6" x14ac:dyDescent="0.3">
      <c r="A1520" s="31"/>
      <c r="B1520" s="31"/>
      <c r="C1520" s="31"/>
      <c r="D1520" s="31"/>
      <c r="E1520" s="31"/>
      <c r="F1520" s="31"/>
    </row>
    <row r="1521" spans="1:6" x14ac:dyDescent="0.3">
      <c r="A1521" s="31"/>
      <c r="B1521" s="31"/>
      <c r="C1521" s="31"/>
      <c r="D1521" s="31"/>
      <c r="E1521" s="31"/>
      <c r="F1521" s="31"/>
    </row>
    <row r="1522" spans="1:6" x14ac:dyDescent="0.3">
      <c r="A1522" s="31"/>
      <c r="B1522" s="31"/>
      <c r="C1522" s="31"/>
      <c r="D1522" s="31"/>
      <c r="E1522" s="31"/>
      <c r="F1522" s="31"/>
    </row>
    <row r="1523" spans="1:6" x14ac:dyDescent="0.3">
      <c r="A1523" s="31"/>
      <c r="B1523" s="31"/>
      <c r="C1523" s="31"/>
      <c r="D1523" s="31"/>
      <c r="E1523" s="31"/>
      <c r="F1523" s="31"/>
    </row>
    <row r="1524" spans="1:6" x14ac:dyDescent="0.3">
      <c r="A1524" s="31"/>
      <c r="B1524" s="31"/>
      <c r="C1524" s="31"/>
      <c r="D1524" s="31"/>
      <c r="E1524" s="31"/>
      <c r="F1524" s="31"/>
    </row>
    <row r="1525" spans="1:6" x14ac:dyDescent="0.3">
      <c r="A1525" s="31"/>
      <c r="B1525" s="31"/>
      <c r="C1525" s="31"/>
      <c r="D1525" s="31"/>
      <c r="E1525" s="31"/>
      <c r="F1525" s="31"/>
    </row>
    <row r="1526" spans="1:6" x14ac:dyDescent="0.3">
      <c r="A1526" s="31"/>
      <c r="B1526" s="31"/>
      <c r="C1526" s="31"/>
      <c r="D1526" s="31"/>
      <c r="E1526" s="31"/>
      <c r="F1526" s="31"/>
    </row>
    <row r="1527" spans="1:6" x14ac:dyDescent="0.3">
      <c r="A1527" s="31"/>
      <c r="B1527" s="31"/>
      <c r="C1527" s="31"/>
      <c r="D1527" s="31"/>
      <c r="E1527" s="31"/>
      <c r="F1527" s="31"/>
    </row>
    <row r="1528" spans="1:6" x14ac:dyDescent="0.3">
      <c r="A1528" s="31"/>
      <c r="B1528" s="31"/>
      <c r="C1528" s="31"/>
      <c r="D1528" s="31"/>
      <c r="E1528" s="31"/>
      <c r="F1528" s="31"/>
    </row>
    <row r="1529" spans="1:6" x14ac:dyDescent="0.3">
      <c r="A1529" s="31"/>
      <c r="B1529" s="31"/>
      <c r="C1529" s="31"/>
      <c r="D1529" s="31"/>
      <c r="E1529" s="31"/>
      <c r="F1529" s="31"/>
    </row>
    <row r="1530" spans="1:6" x14ac:dyDescent="0.3">
      <c r="A1530" s="31"/>
      <c r="B1530" s="31"/>
      <c r="C1530" s="31"/>
      <c r="D1530" s="31"/>
      <c r="E1530" s="31"/>
      <c r="F1530" s="31"/>
    </row>
    <row r="1531" spans="1:6" x14ac:dyDescent="0.3">
      <c r="A1531" s="31"/>
      <c r="B1531" s="31"/>
      <c r="C1531" s="31"/>
      <c r="D1531" s="31"/>
      <c r="E1531" s="31"/>
      <c r="F1531" s="31"/>
    </row>
    <row r="1532" spans="1:6" x14ac:dyDescent="0.3">
      <c r="A1532" s="31"/>
      <c r="B1532" s="31"/>
      <c r="C1532" s="31"/>
      <c r="D1532" s="31"/>
      <c r="E1532" s="31"/>
      <c r="F1532" s="31"/>
    </row>
    <row r="1533" spans="1:6" x14ac:dyDescent="0.3">
      <c r="A1533" s="31"/>
      <c r="B1533" s="31"/>
      <c r="C1533" s="31"/>
      <c r="D1533" s="31"/>
      <c r="E1533" s="31"/>
      <c r="F1533" s="31"/>
    </row>
    <row r="1534" spans="1:6" x14ac:dyDescent="0.3">
      <c r="A1534" s="31"/>
      <c r="B1534" s="31"/>
      <c r="C1534" s="31"/>
      <c r="D1534" s="31"/>
      <c r="E1534" s="31"/>
      <c r="F1534" s="31"/>
    </row>
    <row r="1535" spans="1:6" x14ac:dyDescent="0.3">
      <c r="A1535" s="31"/>
      <c r="B1535" s="31"/>
      <c r="C1535" s="31"/>
      <c r="D1535" s="31"/>
      <c r="E1535" s="31"/>
      <c r="F1535" s="31"/>
    </row>
    <row r="1536" spans="1:6" x14ac:dyDescent="0.3">
      <c r="A1536" s="31"/>
      <c r="B1536" s="31"/>
      <c r="C1536" s="31"/>
      <c r="D1536" s="31"/>
      <c r="E1536" s="31"/>
      <c r="F1536" s="31"/>
    </row>
    <row r="1537" spans="1:6" x14ac:dyDescent="0.3">
      <c r="A1537" s="31"/>
      <c r="B1537" s="31"/>
      <c r="C1537" s="31"/>
      <c r="D1537" s="31"/>
      <c r="E1537" s="31"/>
      <c r="F1537" s="31"/>
    </row>
    <row r="1538" spans="1:6" x14ac:dyDescent="0.3">
      <c r="A1538" s="31"/>
      <c r="B1538" s="31"/>
      <c r="C1538" s="31"/>
      <c r="D1538" s="31"/>
      <c r="E1538" s="31"/>
      <c r="F1538" s="31"/>
    </row>
    <row r="1539" spans="1:6" x14ac:dyDescent="0.3">
      <c r="A1539" s="31"/>
      <c r="B1539" s="31"/>
      <c r="C1539" s="31"/>
      <c r="D1539" s="31"/>
      <c r="E1539" s="31"/>
      <c r="F1539" s="31"/>
    </row>
    <row r="1540" spans="1:6" x14ac:dyDescent="0.3">
      <c r="A1540" s="31"/>
      <c r="B1540" s="31"/>
      <c r="C1540" s="31"/>
      <c r="D1540" s="31"/>
      <c r="E1540" s="31"/>
      <c r="F1540" s="31"/>
    </row>
    <row r="1541" spans="1:6" x14ac:dyDescent="0.3">
      <c r="A1541" s="31"/>
      <c r="B1541" s="31"/>
      <c r="C1541" s="31"/>
      <c r="D1541" s="31"/>
      <c r="E1541" s="31"/>
      <c r="F1541" s="31"/>
    </row>
    <row r="1542" spans="1:6" x14ac:dyDescent="0.3">
      <c r="A1542" s="31"/>
      <c r="B1542" s="31"/>
      <c r="C1542" s="31"/>
      <c r="D1542" s="31"/>
      <c r="E1542" s="31"/>
      <c r="F1542" s="31"/>
    </row>
    <row r="1543" spans="1:6" x14ac:dyDescent="0.3">
      <c r="A1543" s="31"/>
      <c r="B1543" s="31"/>
      <c r="C1543" s="31"/>
      <c r="D1543" s="31"/>
      <c r="E1543" s="31"/>
      <c r="F1543" s="31"/>
    </row>
    <row r="1544" spans="1:6" x14ac:dyDescent="0.3">
      <c r="A1544" s="31"/>
      <c r="B1544" s="31"/>
      <c r="C1544" s="31"/>
      <c r="D1544" s="31"/>
      <c r="E1544" s="31"/>
      <c r="F1544" s="31"/>
    </row>
    <row r="1545" spans="1:6" x14ac:dyDescent="0.3">
      <c r="A1545" s="31"/>
      <c r="B1545" s="31"/>
      <c r="C1545" s="31"/>
      <c r="D1545" s="31"/>
      <c r="E1545" s="31"/>
      <c r="F1545" s="31"/>
    </row>
    <row r="1546" spans="1:6" x14ac:dyDescent="0.3">
      <c r="A1546" s="31"/>
      <c r="B1546" s="31"/>
      <c r="C1546" s="31"/>
      <c r="D1546" s="31"/>
      <c r="E1546" s="31"/>
      <c r="F1546" s="31"/>
    </row>
    <row r="1547" spans="1:6" x14ac:dyDescent="0.3">
      <c r="A1547" s="31"/>
      <c r="B1547" s="31"/>
      <c r="C1547" s="31"/>
      <c r="D1547" s="31"/>
      <c r="E1547" s="31"/>
      <c r="F1547" s="31"/>
    </row>
    <row r="1548" spans="1:6" x14ac:dyDescent="0.3">
      <c r="A1548" s="31"/>
      <c r="B1548" s="31"/>
      <c r="C1548" s="31"/>
      <c r="D1548" s="31"/>
      <c r="E1548" s="31"/>
      <c r="F1548" s="31"/>
    </row>
    <row r="1549" spans="1:6" x14ac:dyDescent="0.3">
      <c r="A1549" s="31"/>
      <c r="B1549" s="31"/>
      <c r="C1549" s="31"/>
      <c r="D1549" s="31"/>
      <c r="E1549" s="31"/>
      <c r="F1549" s="31"/>
    </row>
    <row r="1550" spans="1:6" x14ac:dyDescent="0.3">
      <c r="A1550" s="31"/>
      <c r="B1550" s="31"/>
      <c r="C1550" s="31"/>
      <c r="D1550" s="31"/>
      <c r="E1550" s="31"/>
      <c r="F1550" s="31"/>
    </row>
    <row r="1551" spans="1:6" x14ac:dyDescent="0.3">
      <c r="A1551" s="31"/>
      <c r="B1551" s="31"/>
      <c r="C1551" s="31"/>
      <c r="D1551" s="31"/>
      <c r="E1551" s="31"/>
      <c r="F1551" s="31"/>
    </row>
    <row r="1552" spans="1:6" x14ac:dyDescent="0.3">
      <c r="A1552" s="31"/>
      <c r="B1552" s="31"/>
      <c r="C1552" s="31"/>
      <c r="D1552" s="31"/>
      <c r="E1552" s="31"/>
      <c r="F1552" s="31"/>
    </row>
    <row r="1553" spans="1:6" x14ac:dyDescent="0.3">
      <c r="A1553" s="31"/>
      <c r="B1553" s="31"/>
      <c r="C1553" s="31"/>
      <c r="D1553" s="31"/>
      <c r="E1553" s="31"/>
      <c r="F1553" s="31"/>
    </row>
    <row r="1554" spans="1:6" x14ac:dyDescent="0.3">
      <c r="A1554" s="31"/>
      <c r="B1554" s="31"/>
      <c r="C1554" s="31"/>
      <c r="D1554" s="31"/>
      <c r="E1554" s="31"/>
      <c r="F1554" s="31"/>
    </row>
    <row r="1555" spans="1:6" x14ac:dyDescent="0.3">
      <c r="A1555" s="31"/>
      <c r="B1555" s="31"/>
      <c r="C1555" s="31"/>
      <c r="D1555" s="31"/>
      <c r="E1555" s="31"/>
      <c r="F1555" s="31"/>
    </row>
    <row r="1556" spans="1:6" x14ac:dyDescent="0.3">
      <c r="A1556" s="31"/>
      <c r="B1556" s="31"/>
      <c r="C1556" s="31"/>
      <c r="D1556" s="31"/>
      <c r="E1556" s="31"/>
      <c r="F1556" s="31"/>
    </row>
    <row r="1557" spans="1:6" x14ac:dyDescent="0.3">
      <c r="A1557" s="31"/>
      <c r="B1557" s="31"/>
      <c r="C1557" s="31"/>
      <c r="D1557" s="31"/>
      <c r="E1557" s="31"/>
      <c r="F1557" s="31"/>
    </row>
    <row r="1558" spans="1:6" x14ac:dyDescent="0.3">
      <c r="A1558" s="31"/>
      <c r="B1558" s="31"/>
      <c r="C1558" s="31"/>
      <c r="D1558" s="31"/>
      <c r="E1558" s="31"/>
      <c r="F1558" s="31"/>
    </row>
    <row r="1559" spans="1:6" x14ac:dyDescent="0.3">
      <c r="A1559" s="31"/>
      <c r="B1559" s="31"/>
      <c r="C1559" s="31"/>
      <c r="D1559" s="31"/>
      <c r="E1559" s="31"/>
      <c r="F1559" s="31"/>
    </row>
    <row r="1560" spans="1:6" x14ac:dyDescent="0.3">
      <c r="A1560" s="31"/>
      <c r="B1560" s="31"/>
      <c r="C1560" s="31"/>
      <c r="D1560" s="31"/>
      <c r="E1560" s="31"/>
      <c r="F1560" s="31"/>
    </row>
    <row r="1561" spans="1:6" x14ac:dyDescent="0.3">
      <c r="A1561" s="31"/>
      <c r="B1561" s="31"/>
      <c r="C1561" s="31"/>
      <c r="D1561" s="31"/>
      <c r="E1561" s="31"/>
      <c r="F1561" s="31"/>
    </row>
    <row r="1562" spans="1:6" x14ac:dyDescent="0.3">
      <c r="A1562" s="31"/>
      <c r="B1562" s="31"/>
      <c r="C1562" s="31"/>
      <c r="D1562" s="31"/>
      <c r="E1562" s="31"/>
      <c r="F1562" s="31"/>
    </row>
    <row r="1563" spans="1:6" x14ac:dyDescent="0.3">
      <c r="A1563" s="31"/>
      <c r="B1563" s="31"/>
      <c r="C1563" s="31"/>
      <c r="D1563" s="31"/>
      <c r="E1563" s="31"/>
      <c r="F1563" s="31"/>
    </row>
    <row r="1564" spans="1:6" x14ac:dyDescent="0.3">
      <c r="A1564" s="31"/>
      <c r="B1564" s="31"/>
      <c r="C1564" s="31"/>
      <c r="D1564" s="31"/>
      <c r="E1564" s="31"/>
      <c r="F1564" s="31"/>
    </row>
    <row r="1565" spans="1:6" x14ac:dyDescent="0.3">
      <c r="A1565" s="31"/>
      <c r="B1565" s="31"/>
      <c r="C1565" s="31"/>
      <c r="D1565" s="31"/>
      <c r="E1565" s="31"/>
      <c r="F1565" s="31"/>
    </row>
    <row r="1566" spans="1:6" x14ac:dyDescent="0.3">
      <c r="A1566" s="31"/>
      <c r="B1566" s="31"/>
      <c r="C1566" s="31"/>
      <c r="D1566" s="31"/>
      <c r="E1566" s="31"/>
      <c r="F1566" s="31"/>
    </row>
    <row r="1567" spans="1:6" x14ac:dyDescent="0.3">
      <c r="A1567" s="31"/>
      <c r="B1567" s="31"/>
      <c r="C1567" s="31"/>
      <c r="D1567" s="31"/>
      <c r="E1567" s="31"/>
      <c r="F1567" s="31"/>
    </row>
    <row r="1568" spans="1:6" x14ac:dyDescent="0.3">
      <c r="A1568" s="31"/>
      <c r="B1568" s="31"/>
      <c r="C1568" s="31"/>
      <c r="D1568" s="31"/>
      <c r="E1568" s="31"/>
      <c r="F1568" s="31"/>
    </row>
    <row r="1569" spans="1:6" x14ac:dyDescent="0.3">
      <c r="A1569" s="31"/>
      <c r="B1569" s="31"/>
      <c r="C1569" s="31"/>
      <c r="D1569" s="31"/>
      <c r="E1569" s="31"/>
      <c r="F1569" s="31"/>
    </row>
    <row r="1570" spans="1:6" x14ac:dyDescent="0.3">
      <c r="A1570" s="31"/>
      <c r="B1570" s="31"/>
      <c r="C1570" s="31"/>
      <c r="D1570" s="31"/>
      <c r="E1570" s="31"/>
      <c r="F1570" s="31"/>
    </row>
    <row r="1571" spans="1:6" x14ac:dyDescent="0.3">
      <c r="A1571" s="31"/>
      <c r="B1571" s="31"/>
      <c r="C1571" s="31"/>
      <c r="D1571" s="31"/>
      <c r="E1571" s="31"/>
      <c r="F1571" s="31"/>
    </row>
    <row r="1572" spans="1:6" x14ac:dyDescent="0.3">
      <c r="A1572" s="31"/>
      <c r="B1572" s="31"/>
      <c r="C1572" s="31"/>
      <c r="D1572" s="31"/>
      <c r="E1572" s="31"/>
      <c r="F1572" s="31"/>
    </row>
    <row r="1573" spans="1:6" x14ac:dyDescent="0.3">
      <c r="A1573" s="31"/>
      <c r="B1573" s="31"/>
      <c r="C1573" s="31"/>
      <c r="D1573" s="31"/>
      <c r="E1573" s="31"/>
      <c r="F1573" s="31"/>
    </row>
    <row r="1574" spans="1:6" x14ac:dyDescent="0.3">
      <c r="A1574" s="31"/>
      <c r="B1574" s="31"/>
      <c r="C1574" s="31"/>
      <c r="D1574" s="31"/>
      <c r="E1574" s="31"/>
      <c r="F1574" s="31"/>
    </row>
    <row r="1575" spans="1:6" x14ac:dyDescent="0.3">
      <c r="A1575" s="31"/>
      <c r="B1575" s="31"/>
      <c r="C1575" s="31"/>
      <c r="D1575" s="31"/>
      <c r="E1575" s="31"/>
      <c r="F1575" s="31"/>
    </row>
    <row r="1576" spans="1:6" x14ac:dyDescent="0.3">
      <c r="A1576" s="31"/>
      <c r="B1576" s="31"/>
      <c r="C1576" s="31"/>
      <c r="D1576" s="31"/>
      <c r="E1576" s="31"/>
      <c r="F1576" s="31"/>
    </row>
    <row r="1577" spans="1:6" x14ac:dyDescent="0.3">
      <c r="A1577" s="31"/>
      <c r="B1577" s="31"/>
      <c r="C1577" s="31"/>
      <c r="D1577" s="31"/>
      <c r="E1577" s="31"/>
      <c r="F1577" s="31"/>
    </row>
    <row r="1578" spans="1:6" x14ac:dyDescent="0.3">
      <c r="A1578" s="31"/>
      <c r="B1578" s="31"/>
      <c r="C1578" s="31"/>
      <c r="D1578" s="31"/>
      <c r="E1578" s="31"/>
      <c r="F1578" s="31"/>
    </row>
    <row r="1579" spans="1:6" x14ac:dyDescent="0.3">
      <c r="A1579" s="31"/>
      <c r="B1579" s="31"/>
      <c r="C1579" s="31"/>
      <c r="D1579" s="31"/>
      <c r="E1579" s="31"/>
      <c r="F1579" s="31"/>
    </row>
    <row r="1580" spans="1:6" x14ac:dyDescent="0.3">
      <c r="A1580" s="31"/>
      <c r="B1580" s="31"/>
      <c r="C1580" s="31"/>
      <c r="D1580" s="31"/>
      <c r="E1580" s="31"/>
      <c r="F1580" s="31"/>
    </row>
    <row r="1581" spans="1:6" x14ac:dyDescent="0.3">
      <c r="A1581" s="31"/>
      <c r="B1581" s="31"/>
      <c r="C1581" s="31"/>
      <c r="D1581" s="31"/>
      <c r="E1581" s="31"/>
      <c r="F1581" s="31"/>
    </row>
    <row r="1582" spans="1:6" x14ac:dyDescent="0.3">
      <c r="A1582" s="31"/>
      <c r="B1582" s="31"/>
      <c r="C1582" s="31"/>
      <c r="D1582" s="31"/>
      <c r="E1582" s="31"/>
      <c r="F1582" s="31"/>
    </row>
    <row r="1583" spans="1:6" x14ac:dyDescent="0.3">
      <c r="A1583" s="31"/>
      <c r="B1583" s="31"/>
      <c r="C1583" s="31"/>
      <c r="D1583" s="31"/>
      <c r="E1583" s="31"/>
      <c r="F1583" s="31"/>
    </row>
    <row r="1584" spans="1:6" x14ac:dyDescent="0.3">
      <c r="A1584" s="31"/>
      <c r="B1584" s="31"/>
      <c r="C1584" s="31"/>
      <c r="D1584" s="31"/>
      <c r="E1584" s="31"/>
      <c r="F1584" s="31"/>
    </row>
    <row r="1585" spans="1:6" x14ac:dyDescent="0.3">
      <c r="A1585" s="31"/>
      <c r="B1585" s="31"/>
      <c r="C1585" s="31"/>
      <c r="D1585" s="31"/>
      <c r="E1585" s="31"/>
      <c r="F1585" s="31"/>
    </row>
    <row r="1586" spans="1:6" x14ac:dyDescent="0.3">
      <c r="A1586" s="31"/>
      <c r="B1586" s="31"/>
      <c r="C1586" s="31"/>
      <c r="D1586" s="31"/>
      <c r="E1586" s="31"/>
      <c r="F1586" s="31"/>
    </row>
    <row r="1587" spans="1:6" x14ac:dyDescent="0.3">
      <c r="A1587" s="31"/>
      <c r="B1587" s="31"/>
      <c r="C1587" s="31"/>
      <c r="D1587" s="31"/>
      <c r="E1587" s="31"/>
      <c r="F1587" s="31"/>
    </row>
    <row r="1588" spans="1:6" x14ac:dyDescent="0.3">
      <c r="A1588" s="31"/>
      <c r="B1588" s="31"/>
      <c r="C1588" s="31"/>
      <c r="D1588" s="31"/>
      <c r="E1588" s="31"/>
      <c r="F1588" s="31"/>
    </row>
    <row r="1589" spans="1:6" x14ac:dyDescent="0.3">
      <c r="A1589" s="31"/>
      <c r="B1589" s="31"/>
      <c r="C1589" s="31"/>
      <c r="D1589" s="31"/>
      <c r="E1589" s="31"/>
      <c r="F1589" s="31"/>
    </row>
    <row r="1590" spans="1:6" x14ac:dyDescent="0.3">
      <c r="A1590" s="31"/>
      <c r="B1590" s="31"/>
      <c r="C1590" s="31"/>
      <c r="D1590" s="31"/>
      <c r="E1590" s="31"/>
      <c r="F1590" s="31"/>
    </row>
    <row r="1591" spans="1:6" x14ac:dyDescent="0.3">
      <c r="A1591" s="31"/>
      <c r="B1591" s="31"/>
      <c r="C1591" s="31"/>
      <c r="D1591" s="31"/>
      <c r="E1591" s="31"/>
      <c r="F1591" s="31"/>
    </row>
    <row r="1592" spans="1:6" x14ac:dyDescent="0.3">
      <c r="A1592" s="31"/>
      <c r="B1592" s="31"/>
      <c r="C1592" s="31"/>
      <c r="D1592" s="31"/>
      <c r="E1592" s="31"/>
      <c r="F1592" s="31"/>
    </row>
    <row r="1593" spans="1:6" x14ac:dyDescent="0.3">
      <c r="A1593" s="31"/>
      <c r="B1593" s="31"/>
      <c r="C1593" s="31"/>
      <c r="D1593" s="31"/>
      <c r="E1593" s="31"/>
      <c r="F1593" s="31"/>
    </row>
    <row r="1594" spans="1:6" x14ac:dyDescent="0.3">
      <c r="A1594" s="31"/>
      <c r="B1594" s="31"/>
      <c r="C1594" s="31"/>
      <c r="D1594" s="31"/>
      <c r="E1594" s="31"/>
      <c r="F1594" s="31"/>
    </row>
    <row r="1595" spans="1:6" x14ac:dyDescent="0.3">
      <c r="A1595" s="31"/>
      <c r="B1595" s="31"/>
      <c r="C1595" s="31"/>
      <c r="D1595" s="31"/>
      <c r="E1595" s="31"/>
      <c r="F1595" s="31"/>
    </row>
    <row r="1596" spans="1:6" x14ac:dyDescent="0.3">
      <c r="A1596" s="31"/>
      <c r="B1596" s="31"/>
      <c r="C1596" s="31"/>
      <c r="D1596" s="31"/>
      <c r="E1596" s="31"/>
      <c r="F1596" s="31"/>
    </row>
    <row r="1597" spans="1:6" x14ac:dyDescent="0.3">
      <c r="A1597" s="31"/>
      <c r="B1597" s="31"/>
      <c r="C1597" s="31"/>
      <c r="D1597" s="31"/>
      <c r="E1597" s="31"/>
      <c r="F1597" s="31"/>
    </row>
    <row r="1598" spans="1:6" x14ac:dyDescent="0.3">
      <c r="A1598" s="31"/>
      <c r="B1598" s="31"/>
      <c r="C1598" s="31"/>
      <c r="D1598" s="31"/>
      <c r="E1598" s="31"/>
      <c r="F1598" s="31"/>
    </row>
    <row r="1599" spans="1:6" x14ac:dyDescent="0.3">
      <c r="A1599" s="31"/>
      <c r="B1599" s="31"/>
      <c r="C1599" s="31"/>
      <c r="D1599" s="31"/>
      <c r="E1599" s="31"/>
      <c r="F1599" s="31"/>
    </row>
    <row r="1600" spans="1:6" x14ac:dyDescent="0.3">
      <c r="A1600" s="31"/>
      <c r="B1600" s="31"/>
      <c r="C1600" s="31"/>
      <c r="D1600" s="31"/>
      <c r="E1600" s="31"/>
      <c r="F1600" s="31"/>
    </row>
    <row r="1601" spans="1:6" x14ac:dyDescent="0.3">
      <c r="A1601" s="31"/>
      <c r="B1601" s="31"/>
      <c r="C1601" s="31"/>
      <c r="D1601" s="31"/>
      <c r="E1601" s="31"/>
      <c r="F1601" s="31"/>
    </row>
    <row r="1602" spans="1:6" x14ac:dyDescent="0.3">
      <c r="A1602" s="31"/>
      <c r="B1602" s="31"/>
      <c r="C1602" s="31"/>
      <c r="D1602" s="31"/>
      <c r="E1602" s="31"/>
      <c r="F1602" s="31"/>
    </row>
    <row r="1603" spans="1:6" x14ac:dyDescent="0.3">
      <c r="A1603" s="31"/>
      <c r="B1603" s="31"/>
      <c r="C1603" s="31"/>
      <c r="D1603" s="31"/>
      <c r="E1603" s="31"/>
      <c r="F1603" s="31"/>
    </row>
    <row r="1604" spans="1:6" x14ac:dyDescent="0.3">
      <c r="A1604" s="31"/>
      <c r="B1604" s="31"/>
      <c r="C1604" s="31"/>
      <c r="D1604" s="31"/>
      <c r="E1604" s="31"/>
      <c r="F1604" s="31"/>
    </row>
    <row r="1605" spans="1:6" x14ac:dyDescent="0.3">
      <c r="A1605" s="31"/>
      <c r="B1605" s="31"/>
      <c r="C1605" s="31"/>
      <c r="D1605" s="31"/>
      <c r="E1605" s="31"/>
      <c r="F1605" s="31"/>
    </row>
    <row r="1606" spans="1:6" x14ac:dyDescent="0.3">
      <c r="A1606" s="31"/>
      <c r="B1606" s="31"/>
      <c r="C1606" s="31"/>
      <c r="D1606" s="31"/>
      <c r="E1606" s="31"/>
      <c r="F1606" s="31"/>
    </row>
    <row r="1607" spans="1:6" x14ac:dyDescent="0.3">
      <c r="A1607" s="31"/>
      <c r="B1607" s="31"/>
      <c r="C1607" s="31"/>
      <c r="D1607" s="31"/>
      <c r="E1607" s="31"/>
      <c r="F1607" s="31"/>
    </row>
    <row r="1608" spans="1:6" x14ac:dyDescent="0.3">
      <c r="A1608" s="31"/>
      <c r="B1608" s="31"/>
      <c r="C1608" s="31"/>
      <c r="D1608" s="31"/>
      <c r="E1608" s="31"/>
      <c r="F1608" s="31"/>
    </row>
    <row r="1609" spans="1:6" x14ac:dyDescent="0.3">
      <c r="A1609" s="31"/>
      <c r="B1609" s="31"/>
      <c r="C1609" s="31"/>
      <c r="D1609" s="31"/>
      <c r="E1609" s="31"/>
      <c r="F1609" s="31"/>
    </row>
    <row r="1610" spans="1:6" x14ac:dyDescent="0.3">
      <c r="A1610" s="31"/>
      <c r="B1610" s="31"/>
      <c r="C1610" s="31"/>
      <c r="D1610" s="31"/>
      <c r="E1610" s="31"/>
      <c r="F1610" s="31"/>
    </row>
    <row r="1611" spans="1:6" x14ac:dyDescent="0.3">
      <c r="A1611" s="31"/>
      <c r="B1611" s="31"/>
      <c r="C1611" s="31"/>
      <c r="D1611" s="31"/>
      <c r="E1611" s="31"/>
      <c r="F1611" s="31"/>
    </row>
    <row r="1612" spans="1:6" x14ac:dyDescent="0.3">
      <c r="A1612" s="31"/>
      <c r="B1612" s="31"/>
      <c r="C1612" s="31"/>
      <c r="D1612" s="31"/>
      <c r="E1612" s="31"/>
      <c r="F1612" s="31"/>
    </row>
    <row r="1613" spans="1:6" x14ac:dyDescent="0.3">
      <c r="A1613" s="31"/>
      <c r="B1613" s="31"/>
      <c r="C1613" s="31"/>
      <c r="D1613" s="31"/>
      <c r="E1613" s="31"/>
      <c r="F1613" s="31"/>
    </row>
    <row r="1614" spans="1:6" x14ac:dyDescent="0.3">
      <c r="A1614" s="31"/>
      <c r="B1614" s="31"/>
      <c r="C1614" s="31"/>
      <c r="D1614" s="31"/>
      <c r="E1614" s="31"/>
      <c r="F1614" s="31"/>
    </row>
    <row r="1615" spans="1:6" x14ac:dyDescent="0.3">
      <c r="A1615" s="31"/>
      <c r="B1615" s="31"/>
      <c r="C1615" s="31"/>
      <c r="D1615" s="31"/>
      <c r="E1615" s="31"/>
      <c r="F1615" s="31"/>
    </row>
    <row r="1616" spans="1:6" x14ac:dyDescent="0.3">
      <c r="A1616" s="31"/>
      <c r="B1616" s="31"/>
      <c r="C1616" s="31"/>
      <c r="D1616" s="31"/>
      <c r="E1616" s="31"/>
      <c r="F1616" s="31"/>
    </row>
    <row r="1617" spans="1:6" x14ac:dyDescent="0.3">
      <c r="A1617" s="31"/>
      <c r="B1617" s="31"/>
      <c r="C1617" s="31"/>
      <c r="D1617" s="31"/>
      <c r="E1617" s="31"/>
      <c r="F1617" s="31"/>
    </row>
    <row r="1618" spans="1:6" x14ac:dyDescent="0.3">
      <c r="A1618" s="31"/>
      <c r="B1618" s="31"/>
      <c r="C1618" s="31"/>
      <c r="D1618" s="31"/>
      <c r="E1618" s="31"/>
      <c r="F1618" s="31"/>
    </row>
    <row r="1619" spans="1:6" x14ac:dyDescent="0.3">
      <c r="A1619" s="31"/>
      <c r="B1619" s="31"/>
      <c r="C1619" s="31"/>
      <c r="D1619" s="31"/>
      <c r="E1619" s="31"/>
      <c r="F1619" s="31"/>
    </row>
    <row r="1620" spans="1:6" x14ac:dyDescent="0.3">
      <c r="A1620" s="31"/>
      <c r="B1620" s="31"/>
      <c r="C1620" s="31"/>
      <c r="D1620" s="31"/>
      <c r="E1620" s="31"/>
      <c r="F1620" s="31"/>
    </row>
    <row r="1621" spans="1:6" x14ac:dyDescent="0.3">
      <c r="A1621" s="31"/>
      <c r="B1621" s="31"/>
      <c r="C1621" s="31"/>
      <c r="D1621" s="31"/>
      <c r="E1621" s="31"/>
      <c r="F1621" s="31"/>
    </row>
    <row r="1622" spans="1:6" x14ac:dyDescent="0.3">
      <c r="A1622" s="31"/>
      <c r="B1622" s="31"/>
      <c r="C1622" s="31"/>
      <c r="D1622" s="31"/>
      <c r="E1622" s="31"/>
      <c r="F1622" s="31"/>
    </row>
    <row r="1623" spans="1:6" x14ac:dyDescent="0.3">
      <c r="A1623" s="31"/>
      <c r="B1623" s="31"/>
      <c r="C1623" s="31"/>
      <c r="D1623" s="31"/>
      <c r="E1623" s="31"/>
      <c r="F1623" s="31"/>
    </row>
    <row r="1624" spans="1:6" x14ac:dyDescent="0.3">
      <c r="A1624" s="31"/>
      <c r="B1624" s="31"/>
      <c r="C1624" s="31"/>
      <c r="D1624" s="31"/>
      <c r="E1624" s="31"/>
      <c r="F1624" s="31"/>
    </row>
    <row r="1625" spans="1:6" x14ac:dyDescent="0.3">
      <c r="A1625" s="31"/>
      <c r="B1625" s="31"/>
      <c r="C1625" s="31"/>
      <c r="D1625" s="31"/>
      <c r="E1625" s="31"/>
      <c r="F1625" s="31"/>
    </row>
    <row r="1626" spans="1:6" x14ac:dyDescent="0.3">
      <c r="A1626" s="31"/>
      <c r="B1626" s="31"/>
      <c r="C1626" s="31"/>
      <c r="D1626" s="31"/>
      <c r="E1626" s="31"/>
      <c r="F1626" s="31"/>
    </row>
    <row r="1627" spans="1:6" x14ac:dyDescent="0.3">
      <c r="A1627" s="31"/>
      <c r="B1627" s="31"/>
      <c r="C1627" s="31"/>
      <c r="D1627" s="31"/>
      <c r="E1627" s="31"/>
      <c r="F1627" s="31"/>
    </row>
    <row r="1628" spans="1:6" x14ac:dyDescent="0.3">
      <c r="A1628" s="31"/>
      <c r="B1628" s="31"/>
      <c r="C1628" s="31"/>
      <c r="D1628" s="31"/>
      <c r="E1628" s="31"/>
      <c r="F1628" s="31"/>
    </row>
    <row r="1629" spans="1:6" x14ac:dyDescent="0.3">
      <c r="A1629" s="31"/>
      <c r="B1629" s="31"/>
      <c r="C1629" s="31"/>
      <c r="D1629" s="31"/>
      <c r="E1629" s="31"/>
      <c r="F1629" s="31"/>
    </row>
    <row r="1630" spans="1:6" x14ac:dyDescent="0.3">
      <c r="A1630" s="31"/>
      <c r="B1630" s="31"/>
      <c r="C1630" s="31"/>
      <c r="D1630" s="31"/>
      <c r="E1630" s="31"/>
      <c r="F1630" s="31"/>
    </row>
    <row r="1631" spans="1:6" x14ac:dyDescent="0.3">
      <c r="A1631" s="31"/>
      <c r="B1631" s="31"/>
      <c r="C1631" s="31"/>
      <c r="D1631" s="31"/>
      <c r="E1631" s="31"/>
      <c r="F1631" s="31"/>
    </row>
    <row r="1632" spans="1:6" x14ac:dyDescent="0.3">
      <c r="A1632" s="31"/>
      <c r="B1632" s="31"/>
      <c r="C1632" s="31"/>
      <c r="D1632" s="31"/>
      <c r="E1632" s="31"/>
      <c r="F1632" s="31"/>
    </row>
    <row r="1633" spans="1:6" x14ac:dyDescent="0.3">
      <c r="A1633" s="31"/>
      <c r="B1633" s="31"/>
      <c r="C1633" s="31"/>
      <c r="D1633" s="31"/>
      <c r="E1633" s="31"/>
      <c r="F1633" s="31"/>
    </row>
    <row r="1634" spans="1:6" x14ac:dyDescent="0.3">
      <c r="A1634" s="31"/>
      <c r="B1634" s="31"/>
      <c r="C1634" s="31"/>
      <c r="D1634" s="31"/>
      <c r="E1634" s="31"/>
      <c r="F1634" s="31"/>
    </row>
    <row r="1635" spans="1:6" x14ac:dyDescent="0.3">
      <c r="A1635" s="31"/>
      <c r="B1635" s="31"/>
      <c r="C1635" s="31"/>
      <c r="D1635" s="31"/>
      <c r="E1635" s="31"/>
      <c r="F1635" s="31"/>
    </row>
    <row r="1636" spans="1:6" x14ac:dyDescent="0.3">
      <c r="A1636" s="31"/>
      <c r="B1636" s="31"/>
      <c r="C1636" s="31"/>
      <c r="D1636" s="31"/>
      <c r="E1636" s="31"/>
      <c r="F1636" s="31"/>
    </row>
    <row r="1637" spans="1:6" x14ac:dyDescent="0.3">
      <c r="A1637" s="31"/>
      <c r="B1637" s="31"/>
      <c r="C1637" s="31"/>
      <c r="D1637" s="31"/>
      <c r="E1637" s="31"/>
      <c r="F1637" s="31"/>
    </row>
    <row r="1638" spans="1:6" x14ac:dyDescent="0.3">
      <c r="A1638" s="31"/>
      <c r="B1638" s="31"/>
      <c r="C1638" s="31"/>
      <c r="D1638" s="31"/>
      <c r="E1638" s="31"/>
      <c r="F1638" s="31"/>
    </row>
    <row r="1639" spans="1:6" x14ac:dyDescent="0.3">
      <c r="A1639" s="31"/>
      <c r="B1639" s="31"/>
      <c r="C1639" s="31"/>
      <c r="D1639" s="31"/>
      <c r="E1639" s="31"/>
      <c r="F1639" s="31"/>
    </row>
    <row r="1640" spans="1:6" x14ac:dyDescent="0.3">
      <c r="A1640" s="31"/>
      <c r="B1640" s="31"/>
      <c r="C1640" s="31"/>
      <c r="D1640" s="31"/>
      <c r="E1640" s="31"/>
      <c r="F1640" s="31"/>
    </row>
    <row r="1641" spans="1:6" x14ac:dyDescent="0.3">
      <c r="A1641" s="31"/>
      <c r="B1641" s="31"/>
      <c r="C1641" s="31"/>
      <c r="D1641" s="31"/>
      <c r="E1641" s="31"/>
      <c r="F1641" s="31"/>
    </row>
    <row r="1642" spans="1:6" x14ac:dyDescent="0.3">
      <c r="A1642" s="31"/>
      <c r="B1642" s="31"/>
      <c r="C1642" s="31"/>
      <c r="D1642" s="31"/>
      <c r="E1642" s="31"/>
      <c r="F1642" s="31"/>
    </row>
    <row r="1643" spans="1:6" x14ac:dyDescent="0.3">
      <c r="A1643" s="31"/>
      <c r="B1643" s="31"/>
      <c r="C1643" s="31"/>
      <c r="D1643" s="31"/>
      <c r="E1643" s="31"/>
      <c r="F1643" s="31"/>
    </row>
    <row r="1644" spans="1:6" x14ac:dyDescent="0.3">
      <c r="A1644" s="31"/>
      <c r="B1644" s="31"/>
      <c r="C1644" s="31"/>
      <c r="D1644" s="31"/>
      <c r="E1644" s="31"/>
      <c r="F1644" s="31"/>
    </row>
    <row r="1645" spans="1:6" x14ac:dyDescent="0.3">
      <c r="A1645" s="31"/>
      <c r="B1645" s="31"/>
      <c r="C1645" s="31"/>
      <c r="D1645" s="31"/>
      <c r="E1645" s="31"/>
      <c r="F1645" s="31"/>
    </row>
    <row r="1646" spans="1:6" x14ac:dyDescent="0.3">
      <c r="A1646" s="31"/>
      <c r="B1646" s="31"/>
      <c r="C1646" s="31"/>
      <c r="D1646" s="31"/>
      <c r="E1646" s="31"/>
      <c r="F1646" s="31"/>
    </row>
    <row r="1647" spans="1:6" x14ac:dyDescent="0.3">
      <c r="A1647" s="31"/>
      <c r="B1647" s="31"/>
      <c r="C1647" s="31"/>
      <c r="D1647" s="31"/>
      <c r="E1647" s="31"/>
      <c r="F1647" s="31"/>
    </row>
    <row r="1648" spans="1:6" x14ac:dyDescent="0.3">
      <c r="A1648" s="31"/>
      <c r="B1648" s="31"/>
      <c r="C1648" s="31"/>
      <c r="D1648" s="31"/>
      <c r="E1648" s="31"/>
      <c r="F1648" s="31"/>
    </row>
    <row r="1649" spans="1:6" x14ac:dyDescent="0.3">
      <c r="A1649" s="31"/>
      <c r="B1649" s="31"/>
      <c r="C1649" s="31"/>
      <c r="D1649" s="31"/>
      <c r="E1649" s="31"/>
      <c r="F1649" s="31"/>
    </row>
    <row r="1650" spans="1:6" x14ac:dyDescent="0.3">
      <c r="A1650" s="31"/>
      <c r="B1650" s="31"/>
      <c r="C1650" s="31"/>
      <c r="D1650" s="31"/>
      <c r="E1650" s="31"/>
      <c r="F1650" s="31"/>
    </row>
    <row r="1651" spans="1:6" x14ac:dyDescent="0.3">
      <c r="A1651" s="31"/>
      <c r="B1651" s="31"/>
      <c r="C1651" s="31"/>
      <c r="D1651" s="31"/>
      <c r="E1651" s="31"/>
      <c r="F1651" s="31"/>
    </row>
    <row r="1652" spans="1:6" x14ac:dyDescent="0.3">
      <c r="A1652" s="31"/>
      <c r="B1652" s="31"/>
      <c r="C1652" s="31"/>
      <c r="D1652" s="31"/>
      <c r="E1652" s="31"/>
      <c r="F1652" s="31"/>
    </row>
    <row r="1653" spans="1:6" x14ac:dyDescent="0.3">
      <c r="A1653" s="31"/>
      <c r="B1653" s="31"/>
      <c r="C1653" s="31"/>
      <c r="D1653" s="31"/>
      <c r="E1653" s="31"/>
      <c r="F1653" s="31"/>
    </row>
    <row r="1654" spans="1:6" x14ac:dyDescent="0.3">
      <c r="A1654" s="31"/>
      <c r="B1654" s="31"/>
      <c r="C1654" s="31"/>
      <c r="D1654" s="31"/>
      <c r="E1654" s="31"/>
      <c r="F1654" s="31"/>
    </row>
    <row r="1655" spans="1:6" x14ac:dyDescent="0.3">
      <c r="A1655" s="31"/>
      <c r="B1655" s="31"/>
      <c r="C1655" s="31"/>
      <c r="D1655" s="31"/>
      <c r="E1655" s="31"/>
      <c r="F1655" s="31"/>
    </row>
    <row r="1656" spans="1:6" x14ac:dyDescent="0.3">
      <c r="A1656" s="31"/>
      <c r="B1656" s="31"/>
      <c r="C1656" s="31"/>
      <c r="D1656" s="31"/>
      <c r="E1656" s="31"/>
      <c r="F1656" s="31"/>
    </row>
    <row r="1657" spans="1:6" x14ac:dyDescent="0.3">
      <c r="A1657" s="31"/>
      <c r="B1657" s="31"/>
      <c r="C1657" s="31"/>
      <c r="D1657" s="31"/>
      <c r="E1657" s="31"/>
      <c r="F1657" s="31"/>
    </row>
    <row r="1658" spans="1:6" x14ac:dyDescent="0.3">
      <c r="A1658" s="31"/>
      <c r="B1658" s="31"/>
      <c r="C1658" s="31"/>
      <c r="D1658" s="31"/>
      <c r="E1658" s="31"/>
      <c r="F1658" s="31"/>
    </row>
    <row r="1659" spans="1:6" x14ac:dyDescent="0.3">
      <c r="A1659" s="31"/>
      <c r="B1659" s="31"/>
      <c r="C1659" s="31"/>
      <c r="D1659" s="31"/>
      <c r="E1659" s="31"/>
      <c r="F1659" s="31"/>
    </row>
    <row r="1660" spans="1:6" x14ac:dyDescent="0.3">
      <c r="A1660" s="31"/>
      <c r="B1660" s="31"/>
      <c r="C1660" s="31"/>
      <c r="D1660" s="31"/>
      <c r="E1660" s="31"/>
      <c r="F1660" s="31"/>
    </row>
    <row r="1661" spans="1:6" x14ac:dyDescent="0.3">
      <c r="A1661" s="31"/>
      <c r="B1661" s="31"/>
      <c r="C1661" s="31"/>
      <c r="D1661" s="31"/>
      <c r="E1661" s="31"/>
      <c r="F1661" s="31"/>
    </row>
    <row r="1662" spans="1:6" x14ac:dyDescent="0.3">
      <c r="A1662" s="31"/>
      <c r="B1662" s="31"/>
      <c r="C1662" s="31"/>
      <c r="D1662" s="31"/>
      <c r="E1662" s="31"/>
      <c r="F1662" s="31"/>
    </row>
    <row r="1663" spans="1:6" x14ac:dyDescent="0.3">
      <c r="A1663" s="31"/>
      <c r="B1663" s="31"/>
      <c r="C1663" s="31"/>
      <c r="D1663" s="31"/>
      <c r="E1663" s="31"/>
      <c r="F1663" s="31"/>
    </row>
    <row r="1664" spans="1:6" x14ac:dyDescent="0.3">
      <c r="A1664" s="31"/>
      <c r="B1664" s="31"/>
      <c r="C1664" s="31"/>
      <c r="D1664" s="31"/>
      <c r="E1664" s="31"/>
      <c r="F1664" s="31"/>
    </row>
    <row r="1665" spans="1:6" x14ac:dyDescent="0.3">
      <c r="A1665" s="31"/>
      <c r="B1665" s="31"/>
      <c r="C1665" s="31"/>
      <c r="D1665" s="31"/>
      <c r="E1665" s="31"/>
      <c r="F1665" s="31"/>
    </row>
    <row r="1666" spans="1:6" x14ac:dyDescent="0.3">
      <c r="A1666" s="31"/>
      <c r="B1666" s="31"/>
      <c r="C1666" s="31"/>
      <c r="D1666" s="31"/>
      <c r="E1666" s="31"/>
      <c r="F1666" s="31"/>
    </row>
    <row r="1667" spans="1:6" x14ac:dyDescent="0.3">
      <c r="A1667" s="31"/>
      <c r="B1667" s="31"/>
      <c r="C1667" s="31"/>
      <c r="D1667" s="31"/>
      <c r="E1667" s="31"/>
      <c r="F1667" s="31"/>
    </row>
    <row r="1668" spans="1:6" x14ac:dyDescent="0.3">
      <c r="A1668" s="31"/>
      <c r="B1668" s="31"/>
      <c r="C1668" s="31"/>
      <c r="D1668" s="31"/>
      <c r="E1668" s="31"/>
      <c r="F1668" s="31"/>
    </row>
    <row r="1669" spans="1:6" x14ac:dyDescent="0.3">
      <c r="A1669" s="31"/>
      <c r="B1669" s="31"/>
      <c r="C1669" s="31"/>
      <c r="D1669" s="31"/>
      <c r="E1669" s="31"/>
      <c r="F1669" s="31"/>
    </row>
    <row r="1670" spans="1:6" x14ac:dyDescent="0.3">
      <c r="A1670" s="31"/>
      <c r="B1670" s="31"/>
      <c r="C1670" s="31"/>
      <c r="D1670" s="31"/>
      <c r="E1670" s="31"/>
      <c r="F1670" s="31"/>
    </row>
    <row r="1671" spans="1:6" x14ac:dyDescent="0.3">
      <c r="A1671" s="31"/>
      <c r="B1671" s="31"/>
      <c r="C1671" s="31"/>
      <c r="D1671" s="31"/>
      <c r="E1671" s="31"/>
      <c r="F1671" s="31"/>
    </row>
    <row r="1672" spans="1:6" x14ac:dyDescent="0.3">
      <c r="A1672" s="31"/>
      <c r="B1672" s="31"/>
      <c r="C1672" s="31"/>
      <c r="D1672" s="31"/>
      <c r="E1672" s="31"/>
      <c r="F1672" s="31"/>
    </row>
    <row r="1673" spans="1:6" x14ac:dyDescent="0.3">
      <c r="A1673" s="31"/>
      <c r="B1673" s="31"/>
      <c r="C1673" s="31"/>
      <c r="D1673" s="31"/>
      <c r="E1673" s="31"/>
      <c r="F1673" s="31"/>
    </row>
    <row r="1674" spans="1:6" x14ac:dyDescent="0.3">
      <c r="A1674" s="31"/>
      <c r="B1674" s="31"/>
      <c r="C1674" s="31"/>
      <c r="D1674" s="31"/>
      <c r="E1674" s="31"/>
      <c r="F1674" s="31"/>
    </row>
    <row r="1675" spans="1:6" x14ac:dyDescent="0.3">
      <c r="A1675" s="31"/>
      <c r="B1675" s="31"/>
      <c r="C1675" s="31"/>
      <c r="D1675" s="31"/>
      <c r="E1675" s="31"/>
      <c r="F1675" s="31"/>
    </row>
    <row r="1676" spans="1:6" x14ac:dyDescent="0.3">
      <c r="A1676" s="31"/>
      <c r="B1676" s="31"/>
      <c r="C1676" s="31"/>
      <c r="D1676" s="31"/>
      <c r="E1676" s="31"/>
      <c r="F1676" s="31"/>
    </row>
    <row r="1677" spans="1:6" x14ac:dyDescent="0.3">
      <c r="A1677" s="31"/>
      <c r="B1677" s="31"/>
      <c r="C1677" s="31"/>
      <c r="D1677" s="31"/>
      <c r="E1677" s="31"/>
      <c r="F1677" s="31"/>
    </row>
    <row r="1678" spans="1:6" x14ac:dyDescent="0.3">
      <c r="A1678" s="31"/>
      <c r="B1678" s="31"/>
      <c r="C1678" s="31"/>
      <c r="D1678" s="31"/>
      <c r="E1678" s="31"/>
      <c r="F1678" s="31"/>
    </row>
    <row r="1679" spans="1:6" x14ac:dyDescent="0.3">
      <c r="A1679" s="31"/>
      <c r="B1679" s="31"/>
      <c r="C1679" s="31"/>
      <c r="D1679" s="31"/>
      <c r="E1679" s="31"/>
      <c r="F1679" s="31"/>
    </row>
    <row r="1680" spans="1:6" x14ac:dyDescent="0.3">
      <c r="A1680" s="31"/>
      <c r="B1680" s="31"/>
      <c r="C1680" s="31"/>
      <c r="D1680" s="31"/>
      <c r="E1680" s="31"/>
      <c r="F1680" s="31"/>
    </row>
    <row r="1681" spans="1:6" x14ac:dyDescent="0.3">
      <c r="A1681" s="31"/>
      <c r="B1681" s="31"/>
      <c r="C1681" s="31"/>
      <c r="D1681" s="31"/>
      <c r="E1681" s="31"/>
      <c r="F1681" s="31"/>
    </row>
    <row r="1682" spans="1:6" x14ac:dyDescent="0.3">
      <c r="A1682" s="31"/>
      <c r="B1682" s="31"/>
      <c r="C1682" s="31"/>
      <c r="D1682" s="31"/>
      <c r="E1682" s="31"/>
      <c r="F1682" s="31"/>
    </row>
    <row r="1683" spans="1:6" x14ac:dyDescent="0.3">
      <c r="A1683" s="31"/>
      <c r="B1683" s="31"/>
      <c r="C1683" s="31"/>
      <c r="D1683" s="31"/>
      <c r="E1683" s="31"/>
      <c r="F1683" s="31"/>
    </row>
    <row r="1684" spans="1:6" x14ac:dyDescent="0.3">
      <c r="A1684" s="31"/>
      <c r="B1684" s="31"/>
      <c r="C1684" s="31"/>
      <c r="D1684" s="31"/>
      <c r="E1684" s="31"/>
      <c r="F1684" s="31"/>
    </row>
    <row r="1685" spans="1:6" x14ac:dyDescent="0.3">
      <c r="A1685" s="31"/>
      <c r="B1685" s="31"/>
      <c r="C1685" s="31"/>
      <c r="D1685" s="31"/>
      <c r="E1685" s="31"/>
      <c r="F1685" s="31"/>
    </row>
    <row r="1686" spans="1:6" x14ac:dyDescent="0.3">
      <c r="A1686" s="31"/>
      <c r="B1686" s="31"/>
      <c r="C1686" s="31"/>
      <c r="D1686" s="31"/>
      <c r="E1686" s="31"/>
      <c r="F1686" s="31"/>
    </row>
    <row r="1687" spans="1:6" x14ac:dyDescent="0.3">
      <c r="A1687" s="31"/>
      <c r="B1687" s="31"/>
      <c r="C1687" s="31"/>
      <c r="D1687" s="31"/>
      <c r="E1687" s="31"/>
      <c r="F1687" s="31"/>
    </row>
    <row r="1688" spans="1:6" x14ac:dyDescent="0.3">
      <c r="A1688" s="31"/>
      <c r="B1688" s="31"/>
      <c r="C1688" s="31"/>
      <c r="D1688" s="31"/>
      <c r="E1688" s="31"/>
      <c r="F1688" s="31"/>
    </row>
    <row r="1689" spans="1:6" x14ac:dyDescent="0.3">
      <c r="A1689" s="31"/>
      <c r="B1689" s="31"/>
      <c r="C1689" s="31"/>
      <c r="D1689" s="31"/>
      <c r="E1689" s="31"/>
      <c r="F1689" s="31"/>
    </row>
    <row r="1690" spans="1:6" x14ac:dyDescent="0.3">
      <c r="A1690" s="31"/>
      <c r="B1690" s="31"/>
      <c r="C1690" s="31"/>
      <c r="D1690" s="31"/>
      <c r="E1690" s="31"/>
      <c r="F1690" s="31"/>
    </row>
    <row r="1691" spans="1:6" x14ac:dyDescent="0.3">
      <c r="A1691" s="31"/>
      <c r="B1691" s="31"/>
      <c r="C1691" s="31"/>
      <c r="D1691" s="31"/>
      <c r="E1691" s="31"/>
      <c r="F1691" s="31"/>
    </row>
    <row r="1692" spans="1:6" x14ac:dyDescent="0.3">
      <c r="A1692" s="31"/>
      <c r="B1692" s="31"/>
      <c r="C1692" s="31"/>
      <c r="D1692" s="31"/>
      <c r="E1692" s="31"/>
      <c r="F1692" s="31"/>
    </row>
    <row r="1693" spans="1:6" x14ac:dyDescent="0.3">
      <c r="A1693" s="31"/>
      <c r="B1693" s="31"/>
      <c r="C1693" s="31"/>
      <c r="D1693" s="31"/>
      <c r="E1693" s="31"/>
      <c r="F1693" s="31"/>
    </row>
    <row r="1694" spans="1:6" x14ac:dyDescent="0.3">
      <c r="A1694" s="31"/>
      <c r="B1694" s="31"/>
      <c r="C1694" s="31"/>
      <c r="D1694" s="31"/>
      <c r="E1694" s="31"/>
      <c r="F1694" s="31"/>
    </row>
    <row r="1695" spans="1:6" x14ac:dyDescent="0.3">
      <c r="A1695" s="31"/>
      <c r="B1695" s="31"/>
      <c r="C1695" s="31"/>
      <c r="D1695" s="31"/>
      <c r="E1695" s="31"/>
      <c r="F1695" s="31"/>
    </row>
    <row r="1696" spans="1:6" x14ac:dyDescent="0.3">
      <c r="A1696" s="31"/>
      <c r="B1696" s="31"/>
      <c r="C1696" s="31"/>
      <c r="D1696" s="31"/>
      <c r="E1696" s="31"/>
      <c r="F1696" s="31"/>
    </row>
    <row r="1697" spans="1:6" x14ac:dyDescent="0.3">
      <c r="A1697" s="31"/>
      <c r="B1697" s="31"/>
      <c r="C1697" s="31"/>
      <c r="D1697" s="31"/>
      <c r="E1697" s="31"/>
      <c r="F1697" s="31"/>
    </row>
    <row r="1698" spans="1:6" x14ac:dyDescent="0.3">
      <c r="A1698" s="31"/>
      <c r="B1698" s="31"/>
      <c r="C1698" s="31"/>
      <c r="D1698" s="31"/>
      <c r="E1698" s="31"/>
      <c r="F1698" s="31"/>
    </row>
    <row r="1699" spans="1:6" x14ac:dyDescent="0.3">
      <c r="A1699" s="31"/>
      <c r="B1699" s="31"/>
      <c r="C1699" s="31"/>
      <c r="D1699" s="31"/>
      <c r="E1699" s="31"/>
      <c r="F1699" s="31"/>
    </row>
    <row r="1700" spans="1:6" x14ac:dyDescent="0.3">
      <c r="A1700" s="31"/>
      <c r="B1700" s="31"/>
      <c r="C1700" s="31"/>
      <c r="D1700" s="31"/>
      <c r="E1700" s="31"/>
      <c r="F1700" s="31"/>
    </row>
    <row r="1701" spans="1:6" x14ac:dyDescent="0.3">
      <c r="A1701" s="31"/>
      <c r="B1701" s="31"/>
      <c r="C1701" s="31"/>
      <c r="D1701" s="31"/>
      <c r="E1701" s="31"/>
      <c r="F1701" s="31"/>
    </row>
    <row r="1702" spans="1:6" x14ac:dyDescent="0.3">
      <c r="A1702" s="31"/>
      <c r="B1702" s="31"/>
      <c r="C1702" s="31"/>
      <c r="D1702" s="31"/>
      <c r="E1702" s="31"/>
      <c r="F1702" s="31"/>
    </row>
    <row r="1703" spans="1:6" x14ac:dyDescent="0.3">
      <c r="A1703" s="31"/>
      <c r="B1703" s="31"/>
      <c r="C1703" s="31"/>
      <c r="D1703" s="31"/>
      <c r="E1703" s="31"/>
      <c r="F1703" s="31"/>
    </row>
    <row r="1704" spans="1:6" x14ac:dyDescent="0.3">
      <c r="A1704" s="31"/>
      <c r="B1704" s="31"/>
      <c r="C1704" s="31"/>
      <c r="D1704" s="31"/>
      <c r="E1704" s="31"/>
      <c r="F1704" s="31"/>
    </row>
    <row r="1705" spans="1:6" x14ac:dyDescent="0.3">
      <c r="A1705" s="31"/>
      <c r="B1705" s="31"/>
      <c r="C1705" s="31"/>
      <c r="D1705" s="31"/>
      <c r="E1705" s="31"/>
      <c r="F1705" s="31"/>
    </row>
    <row r="1706" spans="1:6" x14ac:dyDescent="0.3">
      <c r="A1706" s="31"/>
      <c r="B1706" s="31"/>
      <c r="C1706" s="31"/>
      <c r="D1706" s="31"/>
      <c r="E1706" s="31"/>
      <c r="F1706" s="31"/>
    </row>
    <row r="1707" spans="1:6" x14ac:dyDescent="0.3">
      <c r="A1707" s="31"/>
      <c r="B1707" s="31"/>
      <c r="C1707" s="31"/>
      <c r="D1707" s="31"/>
      <c r="E1707" s="31"/>
      <c r="F1707" s="31"/>
    </row>
    <row r="1708" spans="1:6" x14ac:dyDescent="0.3">
      <c r="A1708" s="31"/>
      <c r="B1708" s="31"/>
      <c r="C1708" s="31"/>
      <c r="D1708" s="31"/>
      <c r="E1708" s="31"/>
      <c r="F1708" s="31"/>
    </row>
    <row r="1709" spans="1:6" x14ac:dyDescent="0.3">
      <c r="A1709" s="31"/>
      <c r="B1709" s="31"/>
      <c r="C1709" s="31"/>
      <c r="D1709" s="31"/>
      <c r="E1709" s="31"/>
      <c r="F1709" s="31"/>
    </row>
    <row r="1710" spans="1:6" x14ac:dyDescent="0.3">
      <c r="A1710" s="31"/>
      <c r="B1710" s="31"/>
      <c r="C1710" s="31"/>
      <c r="D1710" s="31"/>
      <c r="E1710" s="31"/>
      <c r="F1710" s="31"/>
    </row>
    <row r="1711" spans="1:6" x14ac:dyDescent="0.3">
      <c r="A1711" s="31"/>
      <c r="B1711" s="31"/>
      <c r="C1711" s="31"/>
      <c r="D1711" s="31"/>
      <c r="E1711" s="31"/>
      <c r="F1711" s="31"/>
    </row>
    <row r="1712" spans="1:6" x14ac:dyDescent="0.3">
      <c r="A1712" s="31"/>
      <c r="B1712" s="31"/>
      <c r="C1712" s="31"/>
      <c r="D1712" s="31"/>
      <c r="E1712" s="31"/>
      <c r="F1712" s="31"/>
    </row>
    <row r="1713" spans="1:6" x14ac:dyDescent="0.3">
      <c r="A1713" s="31"/>
      <c r="B1713" s="31"/>
      <c r="C1713" s="31"/>
      <c r="D1713" s="31"/>
      <c r="E1713" s="31"/>
      <c r="F1713" s="31"/>
    </row>
    <row r="1714" spans="1:6" x14ac:dyDescent="0.3">
      <c r="A1714" s="31"/>
      <c r="B1714" s="31"/>
      <c r="C1714" s="31"/>
      <c r="D1714" s="31"/>
      <c r="E1714" s="31"/>
      <c r="F1714" s="31"/>
    </row>
    <row r="1715" spans="1:6" x14ac:dyDescent="0.3">
      <c r="A1715" s="31"/>
      <c r="B1715" s="31"/>
      <c r="C1715" s="31"/>
      <c r="D1715" s="31"/>
      <c r="E1715" s="31"/>
      <c r="F1715" s="31"/>
    </row>
    <row r="1716" spans="1:6" x14ac:dyDescent="0.3">
      <c r="A1716" s="31"/>
      <c r="B1716" s="31"/>
      <c r="C1716" s="31"/>
      <c r="D1716" s="31"/>
      <c r="E1716" s="31"/>
      <c r="F1716" s="31"/>
    </row>
    <row r="1717" spans="1:6" x14ac:dyDescent="0.3">
      <c r="A1717" s="31"/>
      <c r="B1717" s="31"/>
      <c r="C1717" s="31"/>
      <c r="D1717" s="31"/>
      <c r="E1717" s="31"/>
      <c r="F1717" s="31"/>
    </row>
    <row r="1718" spans="1:6" x14ac:dyDescent="0.3">
      <c r="A1718" s="31"/>
      <c r="B1718" s="31"/>
      <c r="C1718" s="31"/>
      <c r="D1718" s="31"/>
      <c r="E1718" s="31"/>
      <c r="F1718" s="31"/>
    </row>
    <row r="1719" spans="1:6" x14ac:dyDescent="0.3">
      <c r="A1719" s="31"/>
      <c r="B1719" s="31"/>
      <c r="C1719" s="31"/>
      <c r="D1719" s="31"/>
      <c r="E1719" s="31"/>
      <c r="F1719" s="31"/>
    </row>
    <row r="1720" spans="1:6" x14ac:dyDescent="0.3">
      <c r="A1720" s="31"/>
      <c r="B1720" s="31"/>
      <c r="C1720" s="31"/>
      <c r="D1720" s="31"/>
      <c r="E1720" s="31"/>
      <c r="F1720" s="31"/>
    </row>
    <row r="1721" spans="1:6" x14ac:dyDescent="0.3">
      <c r="A1721" s="31"/>
      <c r="B1721" s="31"/>
      <c r="C1721" s="31"/>
      <c r="D1721" s="31"/>
      <c r="E1721" s="31"/>
      <c r="F1721" s="31"/>
    </row>
    <row r="1722" spans="1:6" x14ac:dyDescent="0.3">
      <c r="A1722" s="31"/>
      <c r="B1722" s="31"/>
      <c r="C1722" s="31"/>
      <c r="D1722" s="31"/>
      <c r="E1722" s="31"/>
      <c r="F1722" s="31"/>
    </row>
    <row r="1723" spans="1:6" x14ac:dyDescent="0.3">
      <c r="A1723" s="31"/>
      <c r="B1723" s="31"/>
      <c r="C1723" s="31"/>
      <c r="D1723" s="31"/>
      <c r="E1723" s="31"/>
      <c r="F1723" s="31"/>
    </row>
    <row r="1724" spans="1:6" x14ac:dyDescent="0.3">
      <c r="A1724" s="31"/>
      <c r="B1724" s="31"/>
      <c r="C1724" s="31"/>
      <c r="D1724" s="31"/>
      <c r="E1724" s="31"/>
      <c r="F1724" s="31"/>
    </row>
    <row r="1725" spans="1:6" x14ac:dyDescent="0.3">
      <c r="A1725" s="31"/>
      <c r="B1725" s="31"/>
      <c r="C1725" s="31"/>
      <c r="D1725" s="31"/>
      <c r="E1725" s="31"/>
      <c r="F1725" s="31"/>
    </row>
    <row r="1726" spans="1:6" x14ac:dyDescent="0.3">
      <c r="A1726" s="31"/>
      <c r="B1726" s="31"/>
      <c r="C1726" s="31"/>
      <c r="D1726" s="31"/>
      <c r="E1726" s="31"/>
      <c r="F1726" s="31"/>
    </row>
    <row r="1727" spans="1:6" x14ac:dyDescent="0.3">
      <c r="A1727" s="31"/>
      <c r="B1727" s="31"/>
      <c r="C1727" s="31"/>
      <c r="D1727" s="31"/>
      <c r="E1727" s="31"/>
      <c r="F1727" s="31"/>
    </row>
    <row r="1728" spans="1:6" x14ac:dyDescent="0.3">
      <c r="A1728" s="31"/>
      <c r="B1728" s="31"/>
      <c r="C1728" s="31"/>
      <c r="D1728" s="31"/>
      <c r="E1728" s="31"/>
      <c r="F1728" s="31"/>
    </row>
    <row r="1729" spans="1:6" x14ac:dyDescent="0.3">
      <c r="A1729" s="31"/>
      <c r="B1729" s="31"/>
      <c r="C1729" s="31"/>
      <c r="D1729" s="31"/>
      <c r="E1729" s="31"/>
      <c r="F1729" s="31"/>
    </row>
    <row r="1730" spans="1:6" x14ac:dyDescent="0.3">
      <c r="A1730" s="31"/>
      <c r="B1730" s="31"/>
      <c r="C1730" s="31"/>
      <c r="D1730" s="31"/>
      <c r="E1730" s="31"/>
      <c r="F1730" s="31"/>
    </row>
    <row r="1731" spans="1:6" x14ac:dyDescent="0.3">
      <c r="A1731" s="31"/>
      <c r="B1731" s="31"/>
      <c r="C1731" s="31"/>
      <c r="D1731" s="31"/>
      <c r="E1731" s="31"/>
      <c r="F1731" s="31"/>
    </row>
    <row r="1732" spans="1:6" x14ac:dyDescent="0.3">
      <c r="A1732" s="31"/>
      <c r="B1732" s="31"/>
      <c r="C1732" s="31"/>
      <c r="D1732" s="31"/>
      <c r="E1732" s="31"/>
      <c r="F1732" s="31"/>
    </row>
    <row r="1733" spans="1:6" x14ac:dyDescent="0.3">
      <c r="A1733" s="31"/>
      <c r="B1733" s="31"/>
      <c r="C1733" s="31"/>
      <c r="D1733" s="31"/>
      <c r="E1733" s="31"/>
      <c r="F1733" s="31"/>
    </row>
    <row r="1734" spans="1:6" x14ac:dyDescent="0.3">
      <c r="A1734" s="31"/>
      <c r="B1734" s="31"/>
      <c r="C1734" s="31"/>
      <c r="D1734" s="31"/>
      <c r="E1734" s="31"/>
      <c r="F1734" s="31"/>
    </row>
    <row r="1735" spans="1:6" x14ac:dyDescent="0.3">
      <c r="A1735" s="31"/>
      <c r="B1735" s="31"/>
      <c r="C1735" s="31"/>
      <c r="D1735" s="31"/>
      <c r="E1735" s="31"/>
      <c r="F1735" s="31"/>
    </row>
    <row r="1736" spans="1:6" x14ac:dyDescent="0.3">
      <c r="A1736" s="31"/>
      <c r="B1736" s="31"/>
      <c r="C1736" s="31"/>
      <c r="D1736" s="31"/>
      <c r="E1736" s="31"/>
      <c r="F1736" s="31"/>
    </row>
    <row r="1737" spans="1:6" x14ac:dyDescent="0.3">
      <c r="A1737" s="31"/>
      <c r="B1737" s="31"/>
      <c r="C1737" s="31"/>
      <c r="D1737" s="31"/>
      <c r="E1737" s="31"/>
      <c r="F1737" s="31"/>
    </row>
    <row r="1738" spans="1:6" x14ac:dyDescent="0.3">
      <c r="A1738" s="31"/>
      <c r="B1738" s="31"/>
      <c r="C1738" s="31"/>
      <c r="D1738" s="31"/>
      <c r="E1738" s="31"/>
      <c r="F1738" s="31"/>
    </row>
    <row r="1739" spans="1:6" x14ac:dyDescent="0.3">
      <c r="A1739" s="31"/>
      <c r="B1739" s="31"/>
      <c r="C1739" s="31"/>
      <c r="D1739" s="31"/>
      <c r="E1739" s="31"/>
      <c r="F1739" s="31"/>
    </row>
    <row r="1740" spans="1:6" x14ac:dyDescent="0.3">
      <c r="A1740" s="31"/>
      <c r="B1740" s="31"/>
      <c r="C1740" s="31"/>
      <c r="D1740" s="31"/>
      <c r="E1740" s="31"/>
      <c r="F1740" s="31"/>
    </row>
    <row r="1741" spans="1:6" x14ac:dyDescent="0.3">
      <c r="A1741" s="31"/>
      <c r="B1741" s="31"/>
      <c r="C1741" s="31"/>
      <c r="D1741" s="31"/>
      <c r="E1741" s="31"/>
      <c r="F1741" s="31"/>
    </row>
    <row r="1742" spans="1:6" x14ac:dyDescent="0.3">
      <c r="A1742" s="31"/>
      <c r="B1742" s="31"/>
      <c r="C1742" s="31"/>
      <c r="D1742" s="31"/>
      <c r="E1742" s="31"/>
      <c r="F1742" s="31"/>
    </row>
    <row r="1743" spans="1:6" x14ac:dyDescent="0.3">
      <c r="A1743" s="31"/>
      <c r="B1743" s="31"/>
      <c r="C1743" s="31"/>
      <c r="D1743" s="31"/>
      <c r="E1743" s="31"/>
      <c r="F1743" s="31"/>
    </row>
    <row r="1744" spans="1:6" x14ac:dyDescent="0.3">
      <c r="A1744" s="31"/>
      <c r="B1744" s="31"/>
      <c r="C1744" s="31"/>
      <c r="D1744" s="31"/>
      <c r="E1744" s="31"/>
      <c r="F1744" s="31"/>
    </row>
    <row r="1745" spans="1:6" x14ac:dyDescent="0.3">
      <c r="A1745" s="31"/>
      <c r="B1745" s="31"/>
      <c r="C1745" s="31"/>
      <c r="D1745" s="31"/>
      <c r="E1745" s="31"/>
      <c r="F1745" s="31"/>
    </row>
    <row r="1746" spans="1:6" x14ac:dyDescent="0.3">
      <c r="A1746" s="31"/>
      <c r="B1746" s="31"/>
      <c r="C1746" s="31"/>
      <c r="D1746" s="31"/>
      <c r="E1746" s="31"/>
      <c r="F1746" s="31"/>
    </row>
    <row r="1747" spans="1:6" x14ac:dyDescent="0.3">
      <c r="A1747" s="31"/>
      <c r="B1747" s="31"/>
      <c r="C1747" s="31"/>
      <c r="D1747" s="31"/>
      <c r="E1747" s="31"/>
      <c r="F1747" s="31"/>
    </row>
    <row r="1748" spans="1:6" x14ac:dyDescent="0.3">
      <c r="A1748" s="31"/>
      <c r="B1748" s="31"/>
      <c r="C1748" s="31"/>
      <c r="D1748" s="31"/>
      <c r="E1748" s="31"/>
      <c r="F1748" s="31"/>
    </row>
    <row r="1749" spans="1:6" x14ac:dyDescent="0.3">
      <c r="A1749" s="31"/>
      <c r="B1749" s="31"/>
      <c r="C1749" s="31"/>
      <c r="D1749" s="31"/>
      <c r="E1749" s="31"/>
      <c r="F1749" s="31"/>
    </row>
    <row r="1750" spans="1:6" x14ac:dyDescent="0.3">
      <c r="A1750" s="31"/>
      <c r="B1750" s="31"/>
      <c r="C1750" s="31"/>
      <c r="D1750" s="31"/>
      <c r="E1750" s="31"/>
      <c r="F1750" s="31"/>
    </row>
    <row r="1751" spans="1:6" x14ac:dyDescent="0.3">
      <c r="A1751" s="31"/>
      <c r="B1751" s="31"/>
      <c r="C1751" s="31"/>
      <c r="D1751" s="31"/>
      <c r="E1751" s="31"/>
      <c r="F1751" s="31"/>
    </row>
    <row r="1752" spans="1:6" x14ac:dyDescent="0.3">
      <c r="A1752" s="31"/>
      <c r="B1752" s="31"/>
      <c r="C1752" s="31"/>
      <c r="D1752" s="31"/>
      <c r="E1752" s="31"/>
      <c r="F1752" s="31"/>
    </row>
    <row r="1753" spans="1:6" x14ac:dyDescent="0.3">
      <c r="A1753" s="31"/>
      <c r="B1753" s="31"/>
      <c r="C1753" s="31"/>
      <c r="D1753" s="31"/>
      <c r="E1753" s="31"/>
      <c r="F1753" s="31"/>
    </row>
    <row r="1754" spans="1:6" x14ac:dyDescent="0.3">
      <c r="A1754" s="31"/>
      <c r="B1754" s="31"/>
      <c r="C1754" s="31"/>
      <c r="D1754" s="31"/>
      <c r="E1754" s="31"/>
      <c r="F1754" s="31"/>
    </row>
    <row r="1755" spans="1:6" x14ac:dyDescent="0.3">
      <c r="A1755" s="31"/>
      <c r="B1755" s="31"/>
      <c r="C1755" s="31"/>
      <c r="D1755" s="31"/>
      <c r="E1755" s="31"/>
      <c r="F1755" s="31"/>
    </row>
    <row r="1756" spans="1:6" x14ac:dyDescent="0.3">
      <c r="A1756" s="31"/>
      <c r="B1756" s="31"/>
      <c r="C1756" s="31"/>
      <c r="D1756" s="31"/>
      <c r="E1756" s="31"/>
      <c r="F1756" s="31"/>
    </row>
    <row r="1757" spans="1:6" x14ac:dyDescent="0.3">
      <c r="A1757" s="31"/>
      <c r="B1757" s="31"/>
      <c r="C1757" s="31"/>
      <c r="D1757" s="31"/>
      <c r="E1757" s="31"/>
      <c r="F1757" s="31"/>
    </row>
    <row r="1758" spans="1:6" x14ac:dyDescent="0.3">
      <c r="A1758" s="31"/>
      <c r="B1758" s="31"/>
      <c r="C1758" s="31"/>
      <c r="D1758" s="31"/>
      <c r="E1758" s="31"/>
      <c r="F1758" s="31"/>
    </row>
    <row r="1759" spans="1:6" x14ac:dyDescent="0.3">
      <c r="A1759" s="31"/>
      <c r="B1759" s="31"/>
      <c r="C1759" s="31"/>
      <c r="D1759" s="31"/>
      <c r="E1759" s="31"/>
      <c r="F1759" s="31"/>
    </row>
    <row r="1760" spans="1:6" x14ac:dyDescent="0.3">
      <c r="A1760" s="31"/>
      <c r="B1760" s="31"/>
      <c r="C1760" s="31"/>
      <c r="D1760" s="31"/>
      <c r="E1760" s="31"/>
      <c r="F1760" s="31"/>
    </row>
    <row r="1761" spans="1:6" x14ac:dyDescent="0.3">
      <c r="A1761" s="31"/>
      <c r="B1761" s="31"/>
      <c r="C1761" s="31"/>
      <c r="D1761" s="31"/>
      <c r="E1761" s="31"/>
      <c r="F1761" s="31"/>
    </row>
    <row r="1762" spans="1:6" x14ac:dyDescent="0.3">
      <c r="A1762" s="31"/>
      <c r="B1762" s="31"/>
      <c r="C1762" s="31"/>
      <c r="D1762" s="31"/>
      <c r="E1762" s="31"/>
      <c r="F1762" s="31"/>
    </row>
    <row r="1763" spans="1:6" x14ac:dyDescent="0.3">
      <c r="A1763" s="31"/>
      <c r="B1763" s="31"/>
      <c r="C1763" s="31"/>
      <c r="D1763" s="31"/>
      <c r="E1763" s="31"/>
      <c r="F1763" s="31"/>
    </row>
    <row r="1764" spans="1:6" x14ac:dyDescent="0.3">
      <c r="A1764" s="31"/>
      <c r="B1764" s="31"/>
      <c r="C1764" s="31"/>
      <c r="D1764" s="31"/>
      <c r="E1764" s="31"/>
      <c r="F1764" s="31"/>
    </row>
    <row r="1765" spans="1:6" x14ac:dyDescent="0.3">
      <c r="A1765" s="31"/>
      <c r="B1765" s="31"/>
      <c r="C1765" s="31"/>
      <c r="D1765" s="31"/>
      <c r="E1765" s="31"/>
      <c r="F1765" s="31"/>
    </row>
    <row r="1766" spans="1:6" x14ac:dyDescent="0.3">
      <c r="A1766" s="31"/>
      <c r="B1766" s="31"/>
      <c r="C1766" s="31"/>
      <c r="D1766" s="31"/>
      <c r="E1766" s="31"/>
      <c r="F1766" s="31"/>
    </row>
    <row r="1767" spans="1:6" x14ac:dyDescent="0.3">
      <c r="A1767" s="31"/>
      <c r="B1767" s="31"/>
      <c r="C1767" s="31"/>
      <c r="D1767" s="31"/>
      <c r="E1767" s="31"/>
      <c r="F1767" s="31"/>
    </row>
    <row r="1768" spans="1:6" x14ac:dyDescent="0.3">
      <c r="A1768" s="31"/>
      <c r="B1768" s="31"/>
      <c r="C1768" s="31"/>
      <c r="D1768" s="31"/>
      <c r="E1768" s="31"/>
      <c r="F1768" s="31"/>
    </row>
    <row r="1769" spans="1:6" x14ac:dyDescent="0.3">
      <c r="A1769" s="31"/>
      <c r="B1769" s="31"/>
      <c r="C1769" s="31"/>
      <c r="D1769" s="31"/>
      <c r="E1769" s="31"/>
      <c r="F1769" s="31"/>
    </row>
    <row r="1770" spans="1:6" x14ac:dyDescent="0.3">
      <c r="A1770" s="31"/>
      <c r="B1770" s="31"/>
      <c r="C1770" s="31"/>
      <c r="D1770" s="31"/>
      <c r="E1770" s="31"/>
      <c r="F1770" s="31"/>
    </row>
    <row r="1771" spans="1:6" x14ac:dyDescent="0.3">
      <c r="A1771" s="31"/>
      <c r="B1771" s="31"/>
      <c r="C1771" s="31"/>
      <c r="D1771" s="31"/>
      <c r="E1771" s="31"/>
      <c r="F1771" s="31"/>
    </row>
    <row r="1772" spans="1:6" x14ac:dyDescent="0.3">
      <c r="A1772" s="31"/>
      <c r="B1772" s="31"/>
      <c r="C1772" s="31"/>
      <c r="D1772" s="31"/>
      <c r="E1772" s="31"/>
      <c r="F1772" s="31"/>
    </row>
    <row r="1773" spans="1:6" x14ac:dyDescent="0.3">
      <c r="A1773" s="31"/>
      <c r="B1773" s="31"/>
      <c r="C1773" s="31"/>
      <c r="D1773" s="31"/>
      <c r="E1773" s="31"/>
      <c r="F1773" s="31"/>
    </row>
    <row r="1774" spans="1:6" x14ac:dyDescent="0.3">
      <c r="A1774" s="31"/>
      <c r="B1774" s="31"/>
      <c r="C1774" s="31"/>
      <c r="D1774" s="31"/>
      <c r="E1774" s="31"/>
      <c r="F1774" s="31"/>
    </row>
    <row r="1775" spans="1:6" x14ac:dyDescent="0.3">
      <c r="A1775" s="31"/>
      <c r="B1775" s="31"/>
      <c r="C1775" s="31"/>
      <c r="D1775" s="31"/>
      <c r="E1775" s="31"/>
      <c r="F1775" s="31"/>
    </row>
    <row r="1776" spans="1:6" x14ac:dyDescent="0.3">
      <c r="A1776" s="31"/>
      <c r="B1776" s="31"/>
      <c r="C1776" s="31"/>
      <c r="D1776" s="31"/>
      <c r="E1776" s="31"/>
      <c r="F1776" s="31"/>
    </row>
    <row r="1777" spans="1:6" x14ac:dyDescent="0.3">
      <c r="A1777" s="31"/>
      <c r="B1777" s="31"/>
      <c r="C1777" s="31"/>
      <c r="D1777" s="31"/>
      <c r="E1777" s="31"/>
      <c r="F1777" s="31"/>
    </row>
    <row r="1778" spans="1:6" x14ac:dyDescent="0.3">
      <c r="A1778" s="31"/>
      <c r="B1778" s="31"/>
      <c r="C1778" s="31"/>
      <c r="D1778" s="31"/>
      <c r="E1778" s="31"/>
      <c r="F1778" s="31"/>
    </row>
    <row r="1779" spans="1:6" x14ac:dyDescent="0.3">
      <c r="A1779" s="31"/>
      <c r="B1779" s="31"/>
      <c r="C1779" s="31"/>
      <c r="D1779" s="31"/>
      <c r="E1779" s="31"/>
      <c r="F1779" s="31"/>
    </row>
    <row r="1780" spans="1:6" x14ac:dyDescent="0.3">
      <c r="A1780" s="31"/>
      <c r="B1780" s="31"/>
      <c r="C1780" s="31"/>
      <c r="D1780" s="31"/>
      <c r="E1780" s="31"/>
      <c r="F1780" s="31"/>
    </row>
    <row r="1781" spans="1:6" x14ac:dyDescent="0.3">
      <c r="A1781" s="31"/>
      <c r="B1781" s="31"/>
      <c r="C1781" s="31"/>
      <c r="D1781" s="31"/>
      <c r="E1781" s="31"/>
      <c r="F1781" s="31"/>
    </row>
    <row r="1782" spans="1:6" x14ac:dyDescent="0.3">
      <c r="A1782" s="31"/>
      <c r="B1782" s="31"/>
      <c r="C1782" s="31"/>
      <c r="D1782" s="31"/>
      <c r="E1782" s="31"/>
      <c r="F1782" s="31"/>
    </row>
    <row r="1783" spans="1:6" x14ac:dyDescent="0.3">
      <c r="A1783" s="31"/>
      <c r="B1783" s="31"/>
      <c r="C1783" s="31"/>
      <c r="D1783" s="31"/>
      <c r="E1783" s="31"/>
      <c r="F1783" s="31"/>
    </row>
    <row r="1784" spans="1:6" x14ac:dyDescent="0.3">
      <c r="A1784" s="31"/>
      <c r="B1784" s="31"/>
      <c r="C1784" s="31"/>
      <c r="D1784" s="31"/>
      <c r="E1784" s="31"/>
      <c r="F1784" s="31"/>
    </row>
    <row r="1785" spans="1:6" x14ac:dyDescent="0.3">
      <c r="A1785" s="31"/>
      <c r="B1785" s="31"/>
      <c r="C1785" s="31"/>
      <c r="D1785" s="31"/>
      <c r="E1785" s="31"/>
      <c r="F1785" s="31"/>
    </row>
    <row r="1786" spans="1:6" x14ac:dyDescent="0.3">
      <c r="A1786" s="31"/>
      <c r="B1786" s="31"/>
      <c r="C1786" s="31"/>
      <c r="D1786" s="31"/>
      <c r="E1786" s="31"/>
      <c r="F1786" s="31"/>
    </row>
    <row r="1787" spans="1:6" x14ac:dyDescent="0.3">
      <c r="A1787" s="31"/>
      <c r="B1787" s="31"/>
      <c r="C1787" s="31"/>
      <c r="D1787" s="31"/>
      <c r="E1787" s="31"/>
      <c r="F1787" s="31"/>
    </row>
    <row r="1788" spans="1:6" x14ac:dyDescent="0.3">
      <c r="A1788" s="31"/>
      <c r="B1788" s="31"/>
      <c r="C1788" s="31"/>
      <c r="D1788" s="31"/>
      <c r="E1788" s="31"/>
      <c r="F1788" s="31"/>
    </row>
    <row r="1789" spans="1:6" x14ac:dyDescent="0.3">
      <c r="A1789" s="31"/>
      <c r="B1789" s="31"/>
      <c r="C1789" s="31"/>
      <c r="D1789" s="31"/>
      <c r="E1789" s="31"/>
      <c r="F1789" s="31"/>
    </row>
    <row r="1790" spans="1:6" x14ac:dyDescent="0.3">
      <c r="A1790" s="31"/>
      <c r="B1790" s="31"/>
      <c r="C1790" s="31"/>
      <c r="D1790" s="31"/>
      <c r="E1790" s="31"/>
      <c r="F1790" s="31"/>
    </row>
    <row r="1791" spans="1:6" x14ac:dyDescent="0.3">
      <c r="A1791" s="31"/>
      <c r="B1791" s="31"/>
      <c r="C1791" s="31"/>
      <c r="D1791" s="31"/>
      <c r="E1791" s="31"/>
      <c r="F1791" s="31"/>
    </row>
    <row r="1792" spans="1:6" x14ac:dyDescent="0.3">
      <c r="A1792" s="31"/>
      <c r="B1792" s="31"/>
      <c r="C1792" s="31"/>
      <c r="D1792" s="31"/>
      <c r="E1792" s="31"/>
      <c r="F1792" s="31"/>
    </row>
    <row r="1793" spans="1:6" x14ac:dyDescent="0.3">
      <c r="A1793" s="31"/>
      <c r="B1793" s="31"/>
      <c r="C1793" s="31"/>
      <c r="D1793" s="31"/>
      <c r="E1793" s="31"/>
      <c r="F1793" s="31"/>
    </row>
    <row r="1794" spans="1:6" x14ac:dyDescent="0.3">
      <c r="A1794" s="31"/>
      <c r="B1794" s="31"/>
      <c r="C1794" s="31"/>
      <c r="D1794" s="31"/>
      <c r="E1794" s="31"/>
      <c r="F1794" s="31"/>
    </row>
    <row r="1795" spans="1:6" x14ac:dyDescent="0.3">
      <c r="A1795" s="31"/>
      <c r="B1795" s="31"/>
      <c r="C1795" s="31"/>
      <c r="D1795" s="31"/>
      <c r="E1795" s="31"/>
      <c r="F1795" s="31"/>
    </row>
    <row r="1796" spans="1:6" x14ac:dyDescent="0.3">
      <c r="A1796" s="31"/>
      <c r="B1796" s="31"/>
      <c r="C1796" s="31"/>
      <c r="D1796" s="31"/>
      <c r="E1796" s="31"/>
      <c r="F1796" s="31"/>
    </row>
    <row r="1797" spans="1:6" x14ac:dyDescent="0.3">
      <c r="A1797" s="31"/>
      <c r="B1797" s="31"/>
      <c r="C1797" s="31"/>
      <c r="D1797" s="31"/>
      <c r="E1797" s="31"/>
      <c r="F1797" s="31"/>
    </row>
    <row r="1798" spans="1:6" x14ac:dyDescent="0.3">
      <c r="A1798" s="31"/>
      <c r="B1798" s="31"/>
      <c r="C1798" s="31"/>
      <c r="D1798" s="31"/>
      <c r="E1798" s="31"/>
      <c r="F1798" s="31"/>
    </row>
    <row r="1799" spans="1:6" x14ac:dyDescent="0.3">
      <c r="A1799" s="31"/>
      <c r="B1799" s="31"/>
      <c r="C1799" s="31"/>
      <c r="D1799" s="31"/>
      <c r="E1799" s="31"/>
      <c r="F1799" s="31"/>
    </row>
    <row r="1800" spans="1:6" x14ac:dyDescent="0.3">
      <c r="A1800" s="31"/>
      <c r="B1800" s="31"/>
      <c r="C1800" s="31"/>
      <c r="D1800" s="31"/>
      <c r="E1800" s="31"/>
      <c r="F1800" s="31"/>
    </row>
    <row r="1801" spans="1:6" x14ac:dyDescent="0.3">
      <c r="A1801" s="31"/>
      <c r="B1801" s="31"/>
      <c r="C1801" s="31"/>
      <c r="D1801" s="31"/>
      <c r="E1801" s="31"/>
      <c r="F1801" s="31"/>
    </row>
    <row r="1802" spans="1:6" x14ac:dyDescent="0.3">
      <c r="A1802" s="31"/>
      <c r="B1802" s="31"/>
      <c r="C1802" s="31"/>
      <c r="D1802" s="31"/>
      <c r="E1802" s="31"/>
      <c r="F1802" s="31"/>
    </row>
    <row r="1803" spans="1:6" x14ac:dyDescent="0.3">
      <c r="A1803" s="31"/>
      <c r="B1803" s="31"/>
      <c r="C1803" s="31"/>
      <c r="D1803" s="31"/>
      <c r="E1803" s="31"/>
      <c r="F1803" s="31"/>
    </row>
    <row r="1804" spans="1:6" x14ac:dyDescent="0.3">
      <c r="A1804" s="31"/>
      <c r="B1804" s="31"/>
      <c r="C1804" s="31"/>
      <c r="D1804" s="31"/>
      <c r="E1804" s="31"/>
      <c r="F1804" s="31"/>
    </row>
    <row r="1805" spans="1:6" x14ac:dyDescent="0.3">
      <c r="A1805" s="31"/>
      <c r="B1805" s="31"/>
      <c r="C1805" s="31"/>
      <c r="D1805" s="31"/>
      <c r="E1805" s="31"/>
      <c r="F1805" s="31"/>
    </row>
    <row r="1806" spans="1:6" x14ac:dyDescent="0.3">
      <c r="A1806" s="31"/>
      <c r="B1806" s="31"/>
      <c r="C1806" s="31"/>
      <c r="D1806" s="31"/>
      <c r="E1806" s="31"/>
      <c r="F1806" s="31"/>
    </row>
    <row r="1807" spans="1:6" x14ac:dyDescent="0.3">
      <c r="A1807" s="31"/>
      <c r="B1807" s="31"/>
      <c r="C1807" s="31"/>
      <c r="D1807" s="31"/>
      <c r="E1807" s="31"/>
      <c r="F1807" s="31"/>
    </row>
    <row r="1808" spans="1:6" x14ac:dyDescent="0.3">
      <c r="A1808" s="31"/>
      <c r="B1808" s="31"/>
      <c r="C1808" s="31"/>
      <c r="D1808" s="31"/>
      <c r="E1808" s="31"/>
      <c r="F1808" s="31"/>
    </row>
    <row r="1809" spans="1:6" x14ac:dyDescent="0.3">
      <c r="A1809" s="31"/>
      <c r="B1809" s="31"/>
      <c r="C1809" s="31"/>
      <c r="D1809" s="31"/>
      <c r="E1809" s="31"/>
      <c r="F1809" s="31"/>
    </row>
    <row r="1810" spans="1:6" x14ac:dyDescent="0.3">
      <c r="A1810" s="31"/>
      <c r="B1810" s="31"/>
      <c r="C1810" s="31"/>
      <c r="D1810" s="31"/>
      <c r="E1810" s="31"/>
      <c r="F1810" s="31"/>
    </row>
    <row r="1811" spans="1:6" x14ac:dyDescent="0.3">
      <c r="A1811" s="31"/>
      <c r="B1811" s="31"/>
      <c r="C1811" s="31"/>
      <c r="D1811" s="31"/>
      <c r="E1811" s="31"/>
      <c r="F1811" s="31"/>
    </row>
    <row r="1812" spans="1:6" x14ac:dyDescent="0.3">
      <c r="A1812" s="31"/>
      <c r="B1812" s="31"/>
      <c r="C1812" s="31"/>
      <c r="D1812" s="31"/>
      <c r="E1812" s="31"/>
      <c r="F1812" s="31"/>
    </row>
    <row r="1813" spans="1:6" x14ac:dyDescent="0.3">
      <c r="A1813" s="31"/>
      <c r="B1813" s="31"/>
      <c r="C1813" s="31"/>
      <c r="D1813" s="31"/>
      <c r="E1813" s="31"/>
      <c r="F1813" s="31"/>
    </row>
    <row r="1814" spans="1:6" x14ac:dyDescent="0.3">
      <c r="A1814" s="31"/>
      <c r="B1814" s="31"/>
      <c r="C1814" s="31"/>
      <c r="D1814" s="31"/>
      <c r="E1814" s="31"/>
      <c r="F1814" s="31"/>
    </row>
    <row r="1815" spans="1:6" x14ac:dyDescent="0.3">
      <c r="A1815" s="31"/>
      <c r="B1815" s="31"/>
      <c r="C1815" s="31"/>
      <c r="D1815" s="31"/>
      <c r="E1815" s="31"/>
      <c r="F1815" s="31"/>
    </row>
    <row r="1816" spans="1:6" x14ac:dyDescent="0.3">
      <c r="A1816" s="31"/>
      <c r="B1816" s="31"/>
      <c r="C1816" s="31"/>
      <c r="D1816" s="31"/>
      <c r="E1816" s="31"/>
      <c r="F1816" s="31"/>
    </row>
    <row r="1817" spans="1:6" x14ac:dyDescent="0.3">
      <c r="A1817" s="31"/>
      <c r="B1817" s="31"/>
      <c r="C1817" s="31"/>
      <c r="D1817" s="31"/>
      <c r="E1817" s="31"/>
      <c r="F1817" s="31"/>
    </row>
    <row r="1818" spans="1:6" x14ac:dyDescent="0.3">
      <c r="A1818" s="31"/>
      <c r="B1818" s="31"/>
      <c r="C1818" s="31"/>
      <c r="D1818" s="31"/>
      <c r="E1818" s="31"/>
      <c r="F1818" s="31"/>
    </row>
    <row r="1819" spans="1:6" x14ac:dyDescent="0.3">
      <c r="A1819" s="31"/>
      <c r="B1819" s="31"/>
      <c r="C1819" s="31"/>
      <c r="D1819" s="31"/>
      <c r="E1819" s="31"/>
      <c r="F1819" s="31"/>
    </row>
    <row r="1820" spans="1:6" x14ac:dyDescent="0.3">
      <c r="A1820" s="31"/>
      <c r="B1820" s="31"/>
      <c r="C1820" s="31"/>
      <c r="D1820" s="31"/>
      <c r="E1820" s="31"/>
      <c r="F1820" s="31"/>
    </row>
    <row r="1821" spans="1:6" x14ac:dyDescent="0.3">
      <c r="A1821" s="31"/>
      <c r="B1821" s="31"/>
      <c r="C1821" s="31"/>
      <c r="D1821" s="31"/>
      <c r="E1821" s="31"/>
      <c r="F1821" s="31"/>
    </row>
    <row r="1822" spans="1:6" x14ac:dyDescent="0.3">
      <c r="A1822" s="31"/>
      <c r="B1822" s="31"/>
      <c r="C1822" s="31"/>
      <c r="D1822" s="31"/>
      <c r="E1822" s="31"/>
      <c r="F1822" s="31"/>
    </row>
    <row r="1823" spans="1:6" x14ac:dyDescent="0.3">
      <c r="A1823" s="31"/>
      <c r="B1823" s="31"/>
      <c r="C1823" s="31"/>
      <c r="D1823" s="31"/>
      <c r="E1823" s="31"/>
      <c r="F1823" s="31"/>
    </row>
    <row r="1824" spans="1:6" x14ac:dyDescent="0.3">
      <c r="A1824" s="31"/>
      <c r="B1824" s="31"/>
      <c r="C1824" s="31"/>
      <c r="D1824" s="31"/>
      <c r="E1824" s="31"/>
      <c r="F1824" s="31"/>
    </row>
    <row r="1825" spans="1:6" x14ac:dyDescent="0.3">
      <c r="A1825" s="31"/>
      <c r="B1825" s="31"/>
      <c r="C1825" s="31"/>
      <c r="D1825" s="31"/>
      <c r="E1825" s="31"/>
      <c r="F1825" s="31"/>
    </row>
    <row r="1826" spans="1:6" x14ac:dyDescent="0.3">
      <c r="A1826" s="31"/>
      <c r="B1826" s="31"/>
      <c r="C1826" s="31"/>
      <c r="D1826" s="31"/>
      <c r="E1826" s="31"/>
      <c r="F1826" s="31"/>
    </row>
    <row r="1827" spans="1:6" x14ac:dyDescent="0.3">
      <c r="A1827" s="31"/>
      <c r="B1827" s="31"/>
      <c r="C1827" s="31"/>
      <c r="D1827" s="31"/>
      <c r="E1827" s="31"/>
      <c r="F1827" s="31"/>
    </row>
    <row r="1828" spans="1:6" x14ac:dyDescent="0.3">
      <c r="A1828" s="31"/>
      <c r="B1828" s="31"/>
      <c r="C1828" s="31"/>
      <c r="D1828" s="31"/>
      <c r="E1828" s="31"/>
      <c r="F1828" s="31"/>
    </row>
    <row r="1829" spans="1:6" x14ac:dyDescent="0.3">
      <c r="A1829" s="31"/>
      <c r="B1829" s="31"/>
      <c r="C1829" s="31"/>
      <c r="D1829" s="31"/>
      <c r="E1829" s="31"/>
      <c r="F1829" s="31"/>
    </row>
    <row r="1830" spans="1:6" x14ac:dyDescent="0.3">
      <c r="A1830" s="31"/>
      <c r="B1830" s="31"/>
      <c r="C1830" s="31"/>
      <c r="D1830" s="31"/>
      <c r="E1830" s="31"/>
      <c r="F1830" s="31"/>
    </row>
    <row r="1831" spans="1:6" x14ac:dyDescent="0.3">
      <c r="A1831" s="31"/>
      <c r="B1831" s="31"/>
      <c r="C1831" s="31"/>
      <c r="D1831" s="31"/>
      <c r="E1831" s="31"/>
      <c r="F1831" s="31"/>
    </row>
    <row r="1832" spans="1:6" x14ac:dyDescent="0.3">
      <c r="A1832" s="31"/>
      <c r="B1832" s="31"/>
      <c r="C1832" s="31"/>
      <c r="D1832" s="31"/>
      <c r="E1832" s="31"/>
      <c r="F1832" s="31"/>
    </row>
    <row r="1833" spans="1:6" x14ac:dyDescent="0.3">
      <c r="A1833" s="31"/>
      <c r="B1833" s="31"/>
      <c r="C1833" s="31"/>
      <c r="D1833" s="31"/>
      <c r="E1833" s="31"/>
      <c r="F1833" s="31"/>
    </row>
    <row r="1834" spans="1:6" x14ac:dyDescent="0.3">
      <c r="A1834" s="31"/>
      <c r="B1834" s="31"/>
      <c r="C1834" s="31"/>
      <c r="D1834" s="31"/>
      <c r="E1834" s="31"/>
      <c r="F1834" s="31"/>
    </row>
    <row r="1835" spans="1:6" x14ac:dyDescent="0.3">
      <c r="A1835" s="31"/>
      <c r="B1835" s="31"/>
      <c r="C1835" s="31"/>
      <c r="D1835" s="31"/>
      <c r="E1835" s="31"/>
      <c r="F1835" s="31"/>
    </row>
    <row r="1836" spans="1:6" x14ac:dyDescent="0.3">
      <c r="A1836" s="31"/>
      <c r="B1836" s="31"/>
      <c r="C1836" s="31"/>
      <c r="D1836" s="31"/>
      <c r="E1836" s="31"/>
      <c r="F1836" s="31"/>
    </row>
    <row r="1837" spans="1:6" x14ac:dyDescent="0.3">
      <c r="A1837" s="31"/>
      <c r="B1837" s="31"/>
      <c r="C1837" s="31"/>
      <c r="D1837" s="31"/>
      <c r="E1837" s="31"/>
      <c r="F1837" s="31"/>
    </row>
    <row r="1838" spans="1:6" x14ac:dyDescent="0.3">
      <c r="A1838" s="31"/>
      <c r="B1838" s="31"/>
      <c r="C1838" s="31"/>
      <c r="D1838" s="31"/>
      <c r="E1838" s="31"/>
      <c r="F1838" s="31"/>
    </row>
    <row r="1839" spans="1:6" x14ac:dyDescent="0.3">
      <c r="A1839" s="31"/>
      <c r="B1839" s="31"/>
      <c r="C1839" s="31"/>
      <c r="D1839" s="31"/>
      <c r="E1839" s="31"/>
      <c r="F1839" s="31"/>
    </row>
    <row r="1840" spans="1:6" x14ac:dyDescent="0.3">
      <c r="A1840" s="31"/>
      <c r="B1840" s="31"/>
      <c r="C1840" s="31"/>
      <c r="D1840" s="31"/>
      <c r="E1840" s="31"/>
      <c r="F1840" s="31"/>
    </row>
    <row r="1841" spans="1:6" x14ac:dyDescent="0.3">
      <c r="A1841" s="31"/>
      <c r="B1841" s="31"/>
      <c r="C1841" s="31"/>
      <c r="D1841" s="31"/>
      <c r="E1841" s="31"/>
      <c r="F1841" s="31"/>
    </row>
    <row r="1842" spans="1:6" x14ac:dyDescent="0.3">
      <c r="A1842" s="31"/>
      <c r="B1842" s="31"/>
      <c r="C1842" s="31"/>
      <c r="D1842" s="31"/>
      <c r="E1842" s="31"/>
      <c r="F1842" s="31"/>
    </row>
    <row r="1843" spans="1:6" x14ac:dyDescent="0.3">
      <c r="A1843" s="31"/>
      <c r="B1843" s="31"/>
      <c r="C1843" s="31"/>
      <c r="D1843" s="31"/>
      <c r="E1843" s="31"/>
      <c r="F1843" s="31"/>
    </row>
    <row r="1844" spans="1:6" x14ac:dyDescent="0.3">
      <c r="A1844" s="31"/>
      <c r="B1844" s="31"/>
      <c r="C1844" s="31"/>
      <c r="D1844" s="31"/>
      <c r="E1844" s="31"/>
      <c r="F1844" s="31"/>
    </row>
    <row r="1845" spans="1:6" x14ac:dyDescent="0.3">
      <c r="A1845" s="31"/>
      <c r="B1845" s="31"/>
      <c r="C1845" s="31"/>
      <c r="D1845" s="31"/>
      <c r="E1845" s="31"/>
      <c r="F1845" s="31"/>
    </row>
    <row r="1846" spans="1:6" x14ac:dyDescent="0.3">
      <c r="A1846" s="31"/>
      <c r="B1846" s="31"/>
      <c r="C1846" s="31"/>
      <c r="D1846" s="31"/>
      <c r="E1846" s="31"/>
      <c r="F1846" s="31"/>
    </row>
    <row r="1847" spans="1:6" x14ac:dyDescent="0.3">
      <c r="A1847" s="31"/>
      <c r="B1847" s="31"/>
      <c r="C1847" s="31"/>
      <c r="D1847" s="31"/>
      <c r="E1847" s="31"/>
      <c r="F1847" s="31"/>
    </row>
    <row r="1848" spans="1:6" x14ac:dyDescent="0.3">
      <c r="A1848" s="31"/>
      <c r="B1848" s="31"/>
      <c r="C1848" s="31"/>
      <c r="D1848" s="31"/>
      <c r="E1848" s="31"/>
      <c r="F1848" s="31"/>
    </row>
    <row r="1849" spans="1:6" x14ac:dyDescent="0.3">
      <c r="A1849" s="31"/>
      <c r="B1849" s="31"/>
      <c r="C1849" s="31"/>
      <c r="D1849" s="31"/>
      <c r="E1849" s="31"/>
      <c r="F1849" s="31"/>
    </row>
    <row r="1850" spans="1:6" x14ac:dyDescent="0.3">
      <c r="A1850" s="31"/>
      <c r="B1850" s="31"/>
      <c r="C1850" s="31"/>
      <c r="D1850" s="31"/>
      <c r="E1850" s="31"/>
      <c r="F1850" s="31"/>
    </row>
    <row r="1851" spans="1:6" x14ac:dyDescent="0.3">
      <c r="A1851" s="31"/>
      <c r="B1851" s="31"/>
      <c r="C1851" s="31"/>
      <c r="D1851" s="31"/>
      <c r="E1851" s="31"/>
      <c r="F1851" s="31"/>
    </row>
    <row r="1852" spans="1:6" x14ac:dyDescent="0.3">
      <c r="A1852" s="31"/>
      <c r="B1852" s="31"/>
      <c r="C1852" s="31"/>
      <c r="D1852" s="31"/>
      <c r="E1852" s="31"/>
      <c r="F1852" s="31"/>
    </row>
    <row r="1853" spans="1:6" x14ac:dyDescent="0.3">
      <c r="A1853" s="31"/>
      <c r="B1853" s="31"/>
      <c r="C1853" s="31"/>
      <c r="D1853" s="31"/>
      <c r="E1853" s="31"/>
      <c r="F1853" s="31"/>
    </row>
    <row r="1854" spans="1:6" x14ac:dyDescent="0.3">
      <c r="A1854" s="31"/>
      <c r="B1854" s="31"/>
      <c r="C1854" s="31"/>
      <c r="D1854" s="31"/>
      <c r="E1854" s="31"/>
      <c r="F1854" s="31"/>
    </row>
    <row r="1855" spans="1:6" x14ac:dyDescent="0.3">
      <c r="A1855" s="31"/>
      <c r="B1855" s="31"/>
      <c r="C1855" s="31"/>
      <c r="D1855" s="31"/>
      <c r="E1855" s="31"/>
      <c r="F1855" s="31"/>
    </row>
    <row r="1856" spans="1:6" x14ac:dyDescent="0.3">
      <c r="A1856" s="31"/>
      <c r="B1856" s="31"/>
      <c r="C1856" s="31"/>
      <c r="D1856" s="31"/>
      <c r="E1856" s="31"/>
      <c r="F1856" s="31"/>
    </row>
    <row r="1857" spans="1:6" x14ac:dyDescent="0.3">
      <c r="A1857" s="31"/>
      <c r="B1857" s="31"/>
      <c r="C1857" s="31"/>
      <c r="D1857" s="31"/>
      <c r="E1857" s="31"/>
      <c r="F1857" s="31"/>
    </row>
    <row r="1858" spans="1:6" x14ac:dyDescent="0.3">
      <c r="A1858" s="31"/>
      <c r="B1858" s="31"/>
      <c r="C1858" s="31"/>
      <c r="D1858" s="31"/>
      <c r="E1858" s="31"/>
      <c r="F1858" s="31"/>
    </row>
    <row r="1859" spans="1:6" x14ac:dyDescent="0.3">
      <c r="A1859" s="31"/>
      <c r="B1859" s="31"/>
      <c r="C1859" s="31"/>
      <c r="D1859" s="31"/>
      <c r="E1859" s="31"/>
      <c r="F1859" s="31"/>
    </row>
    <row r="1860" spans="1:6" x14ac:dyDescent="0.3">
      <c r="A1860" s="31"/>
      <c r="B1860" s="31"/>
      <c r="C1860" s="31"/>
      <c r="D1860" s="31"/>
      <c r="E1860" s="31"/>
      <c r="F1860" s="31"/>
    </row>
    <row r="1861" spans="1:6" x14ac:dyDescent="0.3">
      <c r="A1861" s="31"/>
      <c r="B1861" s="31"/>
      <c r="C1861" s="31"/>
      <c r="D1861" s="31"/>
      <c r="E1861" s="31"/>
      <c r="F1861" s="31"/>
    </row>
    <row r="1862" spans="1:6" x14ac:dyDescent="0.3">
      <c r="A1862" s="31"/>
      <c r="B1862" s="31"/>
      <c r="C1862" s="31"/>
      <c r="D1862" s="31"/>
      <c r="E1862" s="31"/>
      <c r="F1862" s="31"/>
    </row>
    <row r="1863" spans="1:6" x14ac:dyDescent="0.3">
      <c r="A1863" s="31"/>
      <c r="B1863" s="31"/>
      <c r="C1863" s="31"/>
      <c r="D1863" s="31"/>
      <c r="E1863" s="31"/>
      <c r="F1863" s="31"/>
    </row>
    <row r="1864" spans="1:6" x14ac:dyDescent="0.3">
      <c r="A1864" s="31"/>
      <c r="B1864" s="31"/>
      <c r="C1864" s="31"/>
      <c r="D1864" s="31"/>
      <c r="E1864" s="31"/>
      <c r="F1864" s="31"/>
    </row>
    <row r="1865" spans="1:6" x14ac:dyDescent="0.3">
      <c r="A1865" s="31"/>
      <c r="B1865" s="31"/>
      <c r="C1865" s="31"/>
      <c r="D1865" s="31"/>
      <c r="E1865" s="31"/>
      <c r="F1865" s="31"/>
    </row>
    <row r="1866" spans="1:6" x14ac:dyDescent="0.3">
      <c r="A1866" s="31"/>
      <c r="B1866" s="31"/>
      <c r="C1866" s="31"/>
      <c r="D1866" s="31"/>
      <c r="E1866" s="31"/>
      <c r="F1866" s="31"/>
    </row>
    <row r="1867" spans="1:6" x14ac:dyDescent="0.3">
      <c r="A1867" s="31"/>
      <c r="B1867" s="31"/>
      <c r="C1867" s="31"/>
      <c r="D1867" s="31"/>
      <c r="E1867" s="31"/>
      <c r="F1867" s="31"/>
    </row>
    <row r="1868" spans="1:6" x14ac:dyDescent="0.3">
      <c r="A1868" s="31"/>
      <c r="B1868" s="31"/>
      <c r="C1868" s="31"/>
      <c r="D1868" s="31"/>
      <c r="E1868" s="31"/>
      <c r="F1868" s="31"/>
    </row>
    <row r="1869" spans="1:6" x14ac:dyDescent="0.3">
      <c r="A1869" s="31"/>
      <c r="B1869" s="31"/>
      <c r="C1869" s="31"/>
      <c r="D1869" s="31"/>
      <c r="E1869" s="31"/>
      <c r="F1869" s="31"/>
    </row>
    <row r="1870" spans="1:6" x14ac:dyDescent="0.3">
      <c r="A1870" s="31"/>
      <c r="B1870" s="31"/>
      <c r="C1870" s="31"/>
      <c r="D1870" s="31"/>
      <c r="E1870" s="31"/>
      <c r="F1870" s="31"/>
    </row>
    <row r="1871" spans="1:6" x14ac:dyDescent="0.3">
      <c r="A1871" s="31"/>
      <c r="B1871" s="31"/>
      <c r="C1871" s="31"/>
      <c r="D1871" s="31"/>
      <c r="E1871" s="31"/>
      <c r="F1871" s="31"/>
    </row>
    <row r="1872" spans="1:6" x14ac:dyDescent="0.3">
      <c r="A1872" s="31"/>
      <c r="B1872" s="31"/>
      <c r="C1872" s="31"/>
      <c r="D1872" s="31"/>
      <c r="E1872" s="31"/>
      <c r="F1872" s="31"/>
    </row>
    <row r="1873" spans="1:6" x14ac:dyDescent="0.3">
      <c r="A1873" s="31"/>
      <c r="B1873" s="31"/>
      <c r="C1873" s="31"/>
      <c r="D1873" s="31"/>
      <c r="E1873" s="31"/>
      <c r="F1873" s="31"/>
    </row>
    <row r="1874" spans="1:6" x14ac:dyDescent="0.3">
      <c r="A1874" s="31"/>
      <c r="B1874" s="31"/>
      <c r="C1874" s="31"/>
      <c r="D1874" s="31"/>
      <c r="E1874" s="31"/>
      <c r="F1874" s="31"/>
    </row>
    <row r="1875" spans="1:6" x14ac:dyDescent="0.3">
      <c r="A1875" s="31"/>
      <c r="B1875" s="31"/>
      <c r="C1875" s="31"/>
      <c r="D1875" s="31"/>
      <c r="E1875" s="31"/>
      <c r="F1875" s="31"/>
    </row>
    <row r="1876" spans="1:6" x14ac:dyDescent="0.3">
      <c r="A1876" s="31"/>
      <c r="B1876" s="31"/>
      <c r="C1876" s="31"/>
      <c r="D1876" s="31"/>
      <c r="E1876" s="31"/>
      <c r="F1876" s="31"/>
    </row>
    <row r="1877" spans="1:6" x14ac:dyDescent="0.3">
      <c r="A1877" s="31"/>
      <c r="B1877" s="31"/>
      <c r="C1877" s="31"/>
      <c r="D1877" s="31"/>
      <c r="E1877" s="31"/>
      <c r="F1877" s="31"/>
    </row>
    <row r="1878" spans="1:6" x14ac:dyDescent="0.3">
      <c r="A1878" s="31"/>
      <c r="B1878" s="31"/>
      <c r="C1878" s="31"/>
      <c r="D1878" s="31"/>
      <c r="E1878" s="31"/>
      <c r="F1878" s="31"/>
    </row>
    <row r="1879" spans="1:6" x14ac:dyDescent="0.3">
      <c r="A1879" s="31"/>
      <c r="B1879" s="31"/>
      <c r="C1879" s="31"/>
      <c r="D1879" s="31"/>
      <c r="E1879" s="31"/>
      <c r="F1879" s="31"/>
    </row>
    <row r="1880" spans="1:6" x14ac:dyDescent="0.3">
      <c r="A1880" s="31"/>
      <c r="B1880" s="31"/>
      <c r="C1880" s="31"/>
      <c r="D1880" s="31"/>
      <c r="E1880" s="31"/>
      <c r="F1880" s="31"/>
    </row>
    <row r="1881" spans="1:6" x14ac:dyDescent="0.3">
      <c r="A1881" s="31"/>
      <c r="B1881" s="31"/>
      <c r="C1881" s="31"/>
      <c r="D1881" s="31"/>
      <c r="E1881" s="31"/>
      <c r="F1881" s="31"/>
    </row>
    <row r="1882" spans="1:6" x14ac:dyDescent="0.3">
      <c r="A1882" s="31"/>
      <c r="B1882" s="31"/>
      <c r="C1882" s="31"/>
      <c r="D1882" s="31"/>
      <c r="E1882" s="31"/>
      <c r="F1882" s="31"/>
    </row>
    <row r="1883" spans="1:6" x14ac:dyDescent="0.3">
      <c r="A1883" s="31"/>
      <c r="B1883" s="31"/>
      <c r="C1883" s="31"/>
      <c r="D1883" s="31"/>
      <c r="E1883" s="31"/>
      <c r="F1883" s="31"/>
    </row>
    <row r="1884" spans="1:6" x14ac:dyDescent="0.3">
      <c r="A1884" s="31"/>
      <c r="B1884" s="31"/>
      <c r="C1884" s="31"/>
      <c r="D1884" s="31"/>
      <c r="E1884" s="31"/>
      <c r="F1884" s="31"/>
    </row>
    <row r="1885" spans="1:6" x14ac:dyDescent="0.3">
      <c r="A1885" s="31"/>
      <c r="B1885" s="31"/>
      <c r="C1885" s="31"/>
      <c r="D1885" s="31"/>
      <c r="E1885" s="31"/>
      <c r="F1885" s="31"/>
    </row>
    <row r="1886" spans="1:6" x14ac:dyDescent="0.3">
      <c r="A1886" s="31"/>
      <c r="B1886" s="31"/>
      <c r="C1886" s="31"/>
      <c r="D1886" s="31"/>
      <c r="E1886" s="31"/>
      <c r="F1886" s="31"/>
    </row>
    <row r="1887" spans="1:6" x14ac:dyDescent="0.3">
      <c r="A1887" s="31"/>
      <c r="B1887" s="31"/>
      <c r="C1887" s="31"/>
      <c r="D1887" s="31"/>
      <c r="E1887" s="31"/>
      <c r="F1887" s="31"/>
    </row>
    <row r="1888" spans="1:6" x14ac:dyDescent="0.3">
      <c r="A1888" s="31"/>
      <c r="B1888" s="31"/>
      <c r="C1888" s="31"/>
      <c r="D1888" s="31"/>
      <c r="E1888" s="31"/>
      <c r="F1888" s="31"/>
    </row>
    <row r="1889" spans="1:6" x14ac:dyDescent="0.3">
      <c r="A1889" s="31"/>
      <c r="B1889" s="31"/>
      <c r="C1889" s="31"/>
      <c r="D1889" s="31"/>
      <c r="E1889" s="31"/>
      <c r="F1889" s="31"/>
    </row>
    <row r="1890" spans="1:6" x14ac:dyDescent="0.3">
      <c r="A1890" s="31"/>
      <c r="B1890" s="31"/>
      <c r="C1890" s="31"/>
      <c r="D1890" s="31"/>
      <c r="E1890" s="31"/>
      <c r="F1890" s="31"/>
    </row>
    <row r="1891" spans="1:6" x14ac:dyDescent="0.3">
      <c r="A1891" s="31"/>
      <c r="B1891" s="31"/>
      <c r="C1891" s="31"/>
      <c r="D1891" s="31"/>
      <c r="E1891" s="31"/>
      <c r="F1891" s="31"/>
    </row>
    <row r="1892" spans="1:6" x14ac:dyDescent="0.3">
      <c r="A1892" s="31"/>
      <c r="B1892" s="31"/>
      <c r="C1892" s="31"/>
      <c r="D1892" s="31"/>
      <c r="E1892" s="31"/>
      <c r="F1892" s="31"/>
    </row>
    <row r="1893" spans="1:6" x14ac:dyDescent="0.3">
      <c r="A1893" s="31"/>
      <c r="B1893" s="31"/>
      <c r="C1893" s="31"/>
      <c r="D1893" s="31"/>
      <c r="E1893" s="31"/>
      <c r="F1893" s="31"/>
    </row>
    <row r="1894" spans="1:6" x14ac:dyDescent="0.3">
      <c r="A1894" s="31"/>
      <c r="B1894" s="31"/>
      <c r="C1894" s="31"/>
      <c r="D1894" s="31"/>
      <c r="E1894" s="31"/>
      <c r="F1894" s="31"/>
    </row>
    <row r="1895" spans="1:6" x14ac:dyDescent="0.3">
      <c r="A1895" s="31"/>
      <c r="B1895" s="31"/>
      <c r="C1895" s="31"/>
      <c r="D1895" s="31"/>
      <c r="E1895" s="31"/>
      <c r="F1895" s="31"/>
    </row>
    <row r="1896" spans="1:6" x14ac:dyDescent="0.3">
      <c r="A1896" s="31"/>
      <c r="B1896" s="31"/>
      <c r="C1896" s="31"/>
      <c r="D1896" s="31"/>
      <c r="E1896" s="31"/>
      <c r="F1896" s="31"/>
    </row>
    <row r="1897" spans="1:6" x14ac:dyDescent="0.3">
      <c r="A1897" s="31"/>
      <c r="B1897" s="31"/>
      <c r="C1897" s="31"/>
      <c r="D1897" s="31"/>
      <c r="E1897" s="31"/>
      <c r="F1897" s="31"/>
    </row>
    <row r="1898" spans="1:6" x14ac:dyDescent="0.3">
      <c r="A1898" s="31"/>
      <c r="B1898" s="31"/>
      <c r="C1898" s="31"/>
      <c r="D1898" s="31"/>
      <c r="E1898" s="31"/>
      <c r="F1898" s="31"/>
    </row>
    <row r="1899" spans="1:6" x14ac:dyDescent="0.3">
      <c r="A1899" s="31"/>
      <c r="B1899" s="31"/>
      <c r="C1899" s="31"/>
      <c r="D1899" s="31"/>
      <c r="E1899" s="31"/>
      <c r="F1899" s="31"/>
    </row>
    <row r="1900" spans="1:6" x14ac:dyDescent="0.3">
      <c r="A1900" s="31"/>
      <c r="B1900" s="31"/>
      <c r="C1900" s="31"/>
      <c r="D1900" s="31"/>
      <c r="E1900" s="31"/>
      <c r="F1900" s="31"/>
    </row>
    <row r="1901" spans="1:6" x14ac:dyDescent="0.3">
      <c r="A1901" s="31"/>
      <c r="B1901" s="31"/>
      <c r="C1901" s="31"/>
      <c r="D1901" s="31"/>
      <c r="E1901" s="31"/>
      <c r="F1901" s="31"/>
    </row>
    <row r="1902" spans="1:6" x14ac:dyDescent="0.3">
      <c r="A1902" s="31"/>
      <c r="B1902" s="31"/>
      <c r="C1902" s="31"/>
      <c r="D1902" s="31"/>
      <c r="E1902" s="31"/>
      <c r="F1902" s="31"/>
    </row>
    <row r="1903" spans="1:6" x14ac:dyDescent="0.3">
      <c r="A1903" s="31"/>
      <c r="B1903" s="31"/>
      <c r="C1903" s="31"/>
      <c r="D1903" s="31"/>
      <c r="E1903" s="31"/>
      <c r="F1903" s="31"/>
    </row>
    <row r="1904" spans="1:6" x14ac:dyDescent="0.3">
      <c r="A1904" s="31"/>
      <c r="B1904" s="31"/>
      <c r="C1904" s="31"/>
      <c r="D1904" s="31"/>
      <c r="E1904" s="31"/>
      <c r="F1904" s="31"/>
    </row>
    <row r="1905" spans="1:6" x14ac:dyDescent="0.3">
      <c r="A1905" s="31"/>
      <c r="B1905" s="31"/>
      <c r="C1905" s="31"/>
      <c r="D1905" s="31"/>
      <c r="E1905" s="31"/>
      <c r="F1905" s="31"/>
    </row>
    <row r="1906" spans="1:6" x14ac:dyDescent="0.3">
      <c r="A1906" s="31"/>
      <c r="B1906" s="31"/>
      <c r="C1906" s="31"/>
      <c r="D1906" s="31"/>
      <c r="E1906" s="31"/>
      <c r="F1906" s="31"/>
    </row>
    <row r="1907" spans="1:6" x14ac:dyDescent="0.3">
      <c r="A1907" s="31"/>
      <c r="B1907" s="31"/>
      <c r="C1907" s="31"/>
      <c r="D1907" s="31"/>
      <c r="E1907" s="31"/>
      <c r="F1907" s="31"/>
    </row>
    <row r="1908" spans="1:6" x14ac:dyDescent="0.3">
      <c r="A1908" s="31"/>
      <c r="B1908" s="31"/>
      <c r="C1908" s="31"/>
      <c r="D1908" s="31"/>
      <c r="E1908" s="31"/>
      <c r="F1908" s="31"/>
    </row>
    <row r="1909" spans="1:6" x14ac:dyDescent="0.3">
      <c r="A1909" s="31"/>
      <c r="B1909" s="31"/>
      <c r="C1909" s="31"/>
      <c r="D1909" s="31"/>
      <c r="E1909" s="31"/>
      <c r="F1909" s="31"/>
    </row>
    <row r="1910" spans="1:6" x14ac:dyDescent="0.3">
      <c r="A1910" s="31"/>
      <c r="B1910" s="31"/>
      <c r="C1910" s="31"/>
      <c r="D1910" s="31"/>
      <c r="E1910" s="31"/>
      <c r="F1910" s="31"/>
    </row>
    <row r="1911" spans="1:6" x14ac:dyDescent="0.3">
      <c r="A1911" s="31"/>
      <c r="B1911" s="31"/>
      <c r="C1911" s="31"/>
      <c r="D1911" s="31"/>
      <c r="E1911" s="31"/>
      <c r="F1911" s="31"/>
    </row>
    <row r="1912" spans="1:6" x14ac:dyDescent="0.3">
      <c r="A1912" s="31"/>
      <c r="B1912" s="31"/>
      <c r="C1912" s="31"/>
      <c r="D1912" s="31"/>
      <c r="E1912" s="31"/>
      <c r="F1912" s="31"/>
    </row>
    <row r="1913" spans="1:6" x14ac:dyDescent="0.3">
      <c r="A1913" s="31"/>
      <c r="B1913" s="31"/>
      <c r="C1913" s="31"/>
      <c r="D1913" s="31"/>
      <c r="E1913" s="31"/>
      <c r="F1913" s="31"/>
    </row>
    <row r="1914" spans="1:6" x14ac:dyDescent="0.3">
      <c r="A1914" s="31"/>
      <c r="B1914" s="31"/>
      <c r="C1914" s="31"/>
      <c r="D1914" s="31"/>
      <c r="E1914" s="31"/>
      <c r="F1914" s="31"/>
    </row>
    <row r="1915" spans="1:6" x14ac:dyDescent="0.3">
      <c r="A1915" s="31"/>
      <c r="B1915" s="31"/>
      <c r="C1915" s="31"/>
      <c r="D1915" s="31"/>
      <c r="E1915" s="31"/>
      <c r="F1915" s="31"/>
    </row>
    <row r="1916" spans="1:6" x14ac:dyDescent="0.3">
      <c r="A1916" s="31"/>
      <c r="B1916" s="31"/>
      <c r="C1916" s="31"/>
      <c r="D1916" s="31"/>
      <c r="E1916" s="31"/>
      <c r="F1916" s="31"/>
    </row>
    <row r="1917" spans="1:6" x14ac:dyDescent="0.3">
      <c r="A1917" s="31"/>
      <c r="B1917" s="31"/>
      <c r="C1917" s="31"/>
      <c r="D1917" s="31"/>
      <c r="E1917" s="31"/>
      <c r="F1917" s="31"/>
    </row>
    <row r="1918" spans="1:6" x14ac:dyDescent="0.3">
      <c r="A1918" s="31"/>
      <c r="B1918" s="31"/>
      <c r="C1918" s="31"/>
      <c r="D1918" s="31"/>
      <c r="E1918" s="31"/>
      <c r="F1918" s="31"/>
    </row>
    <row r="1919" spans="1:6" x14ac:dyDescent="0.3">
      <c r="A1919" s="31"/>
      <c r="B1919" s="31"/>
      <c r="C1919" s="31"/>
      <c r="D1919" s="31"/>
      <c r="E1919" s="31"/>
      <c r="F1919" s="31"/>
    </row>
    <row r="1920" spans="1:6" x14ac:dyDescent="0.3">
      <c r="A1920" s="31"/>
      <c r="B1920" s="31"/>
      <c r="C1920" s="31"/>
      <c r="D1920" s="31"/>
      <c r="E1920" s="31"/>
      <c r="F1920" s="31"/>
    </row>
    <row r="1921" spans="1:6" x14ac:dyDescent="0.3">
      <c r="A1921" s="31"/>
      <c r="B1921" s="31"/>
      <c r="C1921" s="31"/>
      <c r="D1921" s="31"/>
      <c r="E1921" s="31"/>
      <c r="F1921" s="31"/>
    </row>
    <row r="1922" spans="1:6" x14ac:dyDescent="0.3">
      <c r="A1922" s="31"/>
      <c r="B1922" s="31"/>
      <c r="C1922" s="31"/>
      <c r="D1922" s="31"/>
      <c r="E1922" s="31"/>
      <c r="F1922" s="31"/>
    </row>
    <row r="1923" spans="1:6" x14ac:dyDescent="0.3">
      <c r="A1923" s="31"/>
      <c r="B1923" s="31"/>
      <c r="C1923" s="31"/>
      <c r="D1923" s="31"/>
      <c r="E1923" s="31"/>
      <c r="F1923" s="31"/>
    </row>
    <row r="1924" spans="1:6" x14ac:dyDescent="0.3">
      <c r="A1924" s="31"/>
      <c r="B1924" s="31"/>
      <c r="C1924" s="31"/>
      <c r="D1924" s="31"/>
      <c r="E1924" s="31"/>
      <c r="F1924" s="31"/>
    </row>
    <row r="1925" spans="1:6" x14ac:dyDescent="0.3">
      <c r="A1925" s="31"/>
      <c r="B1925" s="31"/>
      <c r="C1925" s="31"/>
      <c r="D1925" s="31"/>
      <c r="E1925" s="31"/>
      <c r="F1925" s="31"/>
    </row>
    <row r="1926" spans="1:6" x14ac:dyDescent="0.3">
      <c r="A1926" s="31"/>
      <c r="B1926" s="31"/>
      <c r="C1926" s="31"/>
      <c r="D1926" s="31"/>
      <c r="E1926" s="31"/>
      <c r="F1926" s="31"/>
    </row>
    <row r="1927" spans="1:6" x14ac:dyDescent="0.3">
      <c r="A1927" s="31"/>
      <c r="B1927" s="31"/>
      <c r="C1927" s="31"/>
      <c r="D1927" s="31"/>
      <c r="E1927" s="31"/>
      <c r="F1927" s="31"/>
    </row>
    <row r="1928" spans="1:6" x14ac:dyDescent="0.3">
      <c r="A1928" s="31"/>
      <c r="B1928" s="31"/>
      <c r="C1928" s="31"/>
      <c r="D1928" s="31"/>
      <c r="E1928" s="31"/>
      <c r="F1928" s="31"/>
    </row>
    <row r="1929" spans="1:6" x14ac:dyDescent="0.3">
      <c r="A1929" s="31"/>
      <c r="B1929" s="31"/>
      <c r="C1929" s="31"/>
      <c r="D1929" s="31"/>
      <c r="E1929" s="31"/>
      <c r="F1929" s="31"/>
    </row>
    <row r="1930" spans="1:6" x14ac:dyDescent="0.3">
      <c r="A1930" s="31"/>
      <c r="B1930" s="31"/>
      <c r="C1930" s="31"/>
      <c r="D1930" s="31"/>
      <c r="E1930" s="31"/>
      <c r="F1930" s="31"/>
    </row>
    <row r="1931" spans="1:6" x14ac:dyDescent="0.3">
      <c r="A1931" s="31"/>
      <c r="B1931" s="31"/>
      <c r="C1931" s="31"/>
      <c r="D1931" s="31"/>
      <c r="E1931" s="31"/>
      <c r="F1931" s="31"/>
    </row>
    <row r="1932" spans="1:6" x14ac:dyDescent="0.3">
      <c r="A1932" s="31"/>
      <c r="B1932" s="31"/>
      <c r="C1932" s="31"/>
      <c r="D1932" s="31"/>
      <c r="E1932" s="31"/>
      <c r="F1932" s="31"/>
    </row>
    <row r="1933" spans="1:6" x14ac:dyDescent="0.3">
      <c r="A1933" s="31"/>
      <c r="B1933" s="31"/>
      <c r="C1933" s="31"/>
      <c r="D1933" s="31"/>
      <c r="E1933" s="31"/>
      <c r="F1933" s="31"/>
    </row>
    <row r="1934" spans="1:6" x14ac:dyDescent="0.3">
      <c r="A1934" s="31"/>
      <c r="B1934" s="31"/>
      <c r="C1934" s="31"/>
      <c r="D1934" s="31"/>
      <c r="E1934" s="31"/>
      <c r="F1934" s="31"/>
    </row>
    <row r="1935" spans="1:6" x14ac:dyDescent="0.3">
      <c r="A1935" s="31"/>
      <c r="B1935" s="31"/>
      <c r="C1935" s="31"/>
      <c r="D1935" s="31"/>
      <c r="E1935" s="31"/>
      <c r="F1935" s="31"/>
    </row>
    <row r="1936" spans="1:6" x14ac:dyDescent="0.3">
      <c r="A1936" s="31"/>
      <c r="B1936" s="31"/>
      <c r="C1936" s="31"/>
      <c r="D1936" s="31"/>
      <c r="E1936" s="31"/>
      <c r="F1936" s="31"/>
    </row>
    <row r="1937" spans="1:6" x14ac:dyDescent="0.3">
      <c r="A1937" s="31"/>
      <c r="B1937" s="31"/>
      <c r="C1937" s="31"/>
      <c r="D1937" s="31"/>
      <c r="E1937" s="31"/>
      <c r="F1937" s="31"/>
    </row>
    <row r="1938" spans="1:6" x14ac:dyDescent="0.3">
      <c r="A1938" s="31"/>
      <c r="B1938" s="31"/>
      <c r="C1938" s="31"/>
      <c r="D1938" s="31"/>
      <c r="E1938" s="31"/>
      <c r="F1938" s="31"/>
    </row>
    <row r="1939" spans="1:6" x14ac:dyDescent="0.3">
      <c r="A1939" s="31"/>
      <c r="B1939" s="31"/>
      <c r="C1939" s="31"/>
      <c r="D1939" s="31"/>
      <c r="E1939" s="31"/>
      <c r="F1939" s="31"/>
    </row>
    <row r="1940" spans="1:6" x14ac:dyDescent="0.3">
      <c r="A1940" s="31"/>
      <c r="B1940" s="31"/>
      <c r="C1940" s="31"/>
      <c r="D1940" s="31"/>
      <c r="E1940" s="31"/>
      <c r="F1940" s="31"/>
    </row>
    <row r="1941" spans="1:6" x14ac:dyDescent="0.3">
      <c r="A1941" s="31"/>
      <c r="B1941" s="31"/>
      <c r="C1941" s="31"/>
      <c r="D1941" s="31"/>
      <c r="E1941" s="31"/>
      <c r="F1941" s="31"/>
    </row>
    <row r="1942" spans="1:6" x14ac:dyDescent="0.3">
      <c r="A1942" s="31"/>
      <c r="B1942" s="31"/>
      <c r="C1942" s="31"/>
      <c r="D1942" s="31"/>
      <c r="E1942" s="31"/>
      <c r="F1942" s="31"/>
    </row>
    <row r="1943" spans="1:6" x14ac:dyDescent="0.3">
      <c r="A1943" s="31"/>
      <c r="B1943" s="31"/>
      <c r="C1943" s="31"/>
      <c r="D1943" s="31"/>
      <c r="E1943" s="31"/>
      <c r="F1943" s="31"/>
    </row>
    <row r="1944" spans="1:6" x14ac:dyDescent="0.3">
      <c r="A1944" s="31"/>
      <c r="B1944" s="31"/>
      <c r="C1944" s="31"/>
      <c r="D1944" s="31"/>
      <c r="E1944" s="31"/>
      <c r="F1944" s="31"/>
    </row>
    <row r="1945" spans="1:6" x14ac:dyDescent="0.3">
      <c r="A1945" s="31"/>
      <c r="B1945" s="31"/>
      <c r="C1945" s="31"/>
      <c r="D1945" s="31"/>
      <c r="E1945" s="31"/>
      <c r="F1945" s="31"/>
    </row>
    <row r="1946" spans="1:6" x14ac:dyDescent="0.3">
      <c r="A1946" s="31"/>
      <c r="B1946" s="31"/>
      <c r="C1946" s="31"/>
      <c r="D1946" s="31"/>
      <c r="E1946" s="31"/>
      <c r="F1946" s="31"/>
    </row>
    <row r="1947" spans="1:6" x14ac:dyDescent="0.3">
      <c r="A1947" s="31"/>
      <c r="B1947" s="31"/>
      <c r="C1947" s="31"/>
      <c r="D1947" s="31"/>
      <c r="E1947" s="31"/>
      <c r="F1947" s="31"/>
    </row>
    <row r="1948" spans="1:6" x14ac:dyDescent="0.3">
      <c r="A1948" s="31"/>
      <c r="B1948" s="31"/>
      <c r="C1948" s="31"/>
      <c r="D1948" s="31"/>
      <c r="E1948" s="31"/>
      <c r="F1948" s="31"/>
    </row>
    <row r="1949" spans="1:6" x14ac:dyDescent="0.3">
      <c r="A1949" s="31"/>
      <c r="B1949" s="31"/>
      <c r="C1949" s="31"/>
      <c r="D1949" s="31"/>
      <c r="E1949" s="31"/>
      <c r="F1949" s="31"/>
    </row>
    <row r="1950" spans="1:6" x14ac:dyDescent="0.3">
      <c r="A1950" s="31"/>
      <c r="B1950" s="31"/>
      <c r="C1950" s="31"/>
      <c r="D1950" s="31"/>
      <c r="E1950" s="31"/>
      <c r="F1950" s="31"/>
    </row>
    <row r="1951" spans="1:6" x14ac:dyDescent="0.3">
      <c r="A1951" s="31"/>
      <c r="B1951" s="31"/>
      <c r="C1951" s="31"/>
      <c r="D1951" s="31"/>
      <c r="E1951" s="31"/>
      <c r="F1951" s="31"/>
    </row>
    <row r="1952" spans="1:6" x14ac:dyDescent="0.3">
      <c r="A1952" s="31"/>
      <c r="B1952" s="31"/>
      <c r="C1952" s="31"/>
      <c r="D1952" s="31"/>
      <c r="E1952" s="31"/>
      <c r="F1952" s="31"/>
    </row>
    <row r="1953" spans="1:6" x14ac:dyDescent="0.3">
      <c r="A1953" s="31"/>
      <c r="B1953" s="31"/>
      <c r="C1953" s="31"/>
      <c r="D1953" s="31"/>
      <c r="E1953" s="31"/>
      <c r="F1953" s="31"/>
    </row>
    <row r="1954" spans="1:6" x14ac:dyDescent="0.3">
      <c r="A1954" s="31"/>
      <c r="B1954" s="31"/>
      <c r="C1954" s="31"/>
      <c r="D1954" s="31"/>
      <c r="E1954" s="31"/>
      <c r="F1954" s="31"/>
    </row>
    <row r="1955" spans="1:6" x14ac:dyDescent="0.3">
      <c r="A1955" s="31"/>
      <c r="B1955" s="31"/>
      <c r="C1955" s="31"/>
      <c r="D1955" s="31"/>
      <c r="E1955" s="31"/>
      <c r="F1955" s="31"/>
    </row>
    <row r="1956" spans="1:6" x14ac:dyDescent="0.3">
      <c r="A1956" s="31"/>
      <c r="B1956" s="31"/>
      <c r="C1956" s="31"/>
      <c r="D1956" s="31"/>
      <c r="E1956" s="31"/>
      <c r="F1956" s="31"/>
    </row>
    <row r="1957" spans="1:6" x14ac:dyDescent="0.3">
      <c r="A1957" s="31"/>
      <c r="B1957" s="31"/>
      <c r="C1957" s="31"/>
      <c r="D1957" s="31"/>
      <c r="E1957" s="31"/>
      <c r="F1957" s="31"/>
    </row>
    <row r="1958" spans="1:6" x14ac:dyDescent="0.3">
      <c r="A1958" s="31"/>
      <c r="B1958" s="31"/>
      <c r="C1958" s="31"/>
      <c r="D1958" s="31"/>
      <c r="E1958" s="31"/>
      <c r="F1958" s="31"/>
    </row>
    <row r="1959" spans="1:6" x14ac:dyDescent="0.3">
      <c r="A1959" s="31"/>
      <c r="B1959" s="31"/>
      <c r="C1959" s="31"/>
      <c r="D1959" s="31"/>
      <c r="E1959" s="31"/>
      <c r="F1959" s="31"/>
    </row>
    <row r="1960" spans="1:6" x14ac:dyDescent="0.3">
      <c r="A1960" s="31"/>
      <c r="B1960" s="31"/>
      <c r="C1960" s="31"/>
      <c r="D1960" s="31"/>
      <c r="E1960" s="31"/>
      <c r="F1960" s="31"/>
    </row>
    <row r="1961" spans="1:6" x14ac:dyDescent="0.3">
      <c r="A1961" s="31"/>
      <c r="B1961" s="31"/>
      <c r="C1961" s="31"/>
      <c r="D1961" s="31"/>
      <c r="E1961" s="31"/>
      <c r="F1961" s="31"/>
    </row>
    <row r="1962" spans="1:6" x14ac:dyDescent="0.3">
      <c r="A1962" s="31"/>
      <c r="B1962" s="31"/>
      <c r="C1962" s="31"/>
      <c r="D1962" s="31"/>
      <c r="E1962" s="31"/>
      <c r="F1962" s="31"/>
    </row>
    <row r="1963" spans="1:6" x14ac:dyDescent="0.3">
      <c r="A1963" s="31"/>
      <c r="B1963" s="31"/>
      <c r="C1963" s="31"/>
      <c r="D1963" s="31"/>
      <c r="E1963" s="31"/>
      <c r="F1963" s="31"/>
    </row>
    <row r="1964" spans="1:6" x14ac:dyDescent="0.3">
      <c r="A1964" s="31"/>
      <c r="B1964" s="31"/>
      <c r="C1964" s="31"/>
      <c r="D1964" s="31"/>
      <c r="E1964" s="31"/>
      <c r="F1964" s="31"/>
    </row>
    <row r="1965" spans="1:6" x14ac:dyDescent="0.3">
      <c r="A1965" s="31"/>
      <c r="B1965" s="31"/>
      <c r="C1965" s="31"/>
      <c r="D1965" s="31"/>
      <c r="E1965" s="31"/>
      <c r="F1965" s="31"/>
    </row>
    <row r="1966" spans="1:6" x14ac:dyDescent="0.3">
      <c r="A1966" s="31"/>
      <c r="B1966" s="31"/>
      <c r="C1966" s="31"/>
      <c r="D1966" s="31"/>
      <c r="E1966" s="31"/>
      <c r="F1966" s="31"/>
    </row>
    <row r="1967" spans="1:6" x14ac:dyDescent="0.3">
      <c r="A1967" s="31"/>
      <c r="B1967" s="31"/>
      <c r="C1967" s="31"/>
      <c r="D1967" s="31"/>
      <c r="E1967" s="31"/>
      <c r="F1967" s="31"/>
    </row>
    <row r="1968" spans="1:6" x14ac:dyDescent="0.3">
      <c r="A1968" s="31"/>
      <c r="B1968" s="31"/>
      <c r="C1968" s="31"/>
      <c r="D1968" s="31"/>
      <c r="E1968" s="31"/>
      <c r="F1968" s="31"/>
    </row>
    <row r="1969" spans="1:6" x14ac:dyDescent="0.3">
      <c r="A1969" s="31"/>
      <c r="B1969" s="31"/>
      <c r="C1969" s="31"/>
      <c r="D1969" s="31"/>
      <c r="E1969" s="31"/>
      <c r="F1969" s="31"/>
    </row>
    <row r="1970" spans="1:6" x14ac:dyDescent="0.3">
      <c r="A1970" s="31"/>
      <c r="B1970" s="31"/>
      <c r="C1970" s="31"/>
      <c r="D1970" s="31"/>
      <c r="E1970" s="31"/>
      <c r="F1970" s="31"/>
    </row>
    <row r="1971" spans="1:6" x14ac:dyDescent="0.3">
      <c r="A1971" s="31"/>
      <c r="B1971" s="31"/>
      <c r="C1971" s="31"/>
      <c r="D1971" s="31"/>
      <c r="E1971" s="31"/>
      <c r="F1971" s="31"/>
    </row>
    <row r="1972" spans="1:6" x14ac:dyDescent="0.3">
      <c r="A1972" s="31"/>
      <c r="B1972" s="31"/>
      <c r="C1972" s="31"/>
      <c r="D1972" s="31"/>
      <c r="E1972" s="31"/>
      <c r="F1972" s="31"/>
    </row>
    <row r="1973" spans="1:6" x14ac:dyDescent="0.3">
      <c r="A1973" s="31"/>
      <c r="B1973" s="31"/>
      <c r="C1973" s="31"/>
      <c r="D1973" s="31"/>
      <c r="E1973" s="31"/>
      <c r="F1973" s="31"/>
    </row>
    <row r="1974" spans="1:6" x14ac:dyDescent="0.3">
      <c r="A1974" s="31"/>
      <c r="B1974" s="31"/>
      <c r="C1974" s="31"/>
      <c r="D1974" s="31"/>
      <c r="E1974" s="31"/>
      <c r="F1974" s="31"/>
    </row>
    <row r="1975" spans="1:6" x14ac:dyDescent="0.3">
      <c r="A1975" s="31"/>
      <c r="B1975" s="31"/>
      <c r="C1975" s="31"/>
      <c r="D1975" s="31"/>
      <c r="E1975" s="31"/>
      <c r="F1975" s="31"/>
    </row>
    <row r="1976" spans="1:6" x14ac:dyDescent="0.3">
      <c r="A1976" s="31"/>
      <c r="B1976" s="31"/>
      <c r="C1976" s="31"/>
      <c r="D1976" s="31"/>
      <c r="E1976" s="31"/>
      <c r="F1976" s="31"/>
    </row>
    <row r="1977" spans="1:6" x14ac:dyDescent="0.3">
      <c r="A1977" s="31"/>
      <c r="B1977" s="31"/>
      <c r="C1977" s="31"/>
      <c r="D1977" s="31"/>
      <c r="E1977" s="31"/>
      <c r="F1977" s="31"/>
    </row>
    <row r="1978" spans="1:6" x14ac:dyDescent="0.3">
      <c r="A1978" s="31"/>
      <c r="B1978" s="31"/>
      <c r="C1978" s="31"/>
      <c r="D1978" s="31"/>
      <c r="E1978" s="31"/>
      <c r="F1978" s="31"/>
    </row>
    <row r="1979" spans="1:6" x14ac:dyDescent="0.3">
      <c r="A1979" s="31"/>
      <c r="B1979" s="31"/>
      <c r="C1979" s="31"/>
      <c r="D1979" s="31"/>
      <c r="E1979" s="31"/>
      <c r="F1979" s="31"/>
    </row>
    <row r="1980" spans="1:6" x14ac:dyDescent="0.3">
      <c r="A1980" s="31"/>
      <c r="B1980" s="31"/>
      <c r="C1980" s="31"/>
      <c r="D1980" s="31"/>
      <c r="E1980" s="31"/>
      <c r="F1980" s="31"/>
    </row>
    <row r="1981" spans="1:6" x14ac:dyDescent="0.3">
      <c r="A1981" s="31"/>
      <c r="B1981" s="31"/>
      <c r="C1981" s="31"/>
      <c r="D1981" s="31"/>
      <c r="E1981" s="31"/>
      <c r="F1981" s="31"/>
    </row>
    <row r="1982" spans="1:6" x14ac:dyDescent="0.3">
      <c r="A1982" s="31"/>
      <c r="B1982" s="31"/>
      <c r="C1982" s="31"/>
      <c r="D1982" s="31"/>
      <c r="E1982" s="31"/>
      <c r="F1982" s="31"/>
    </row>
    <row r="1983" spans="1:6" x14ac:dyDescent="0.3">
      <c r="A1983" s="31"/>
      <c r="B1983" s="31"/>
      <c r="C1983" s="31"/>
      <c r="D1983" s="31"/>
      <c r="E1983" s="31"/>
      <c r="F1983" s="31"/>
    </row>
    <row r="1984" spans="1:6" x14ac:dyDescent="0.3">
      <c r="A1984" s="31"/>
      <c r="B1984" s="31"/>
      <c r="C1984" s="31"/>
      <c r="D1984" s="31"/>
      <c r="E1984" s="31"/>
      <c r="F1984" s="31"/>
    </row>
    <row r="1985" spans="1:6" x14ac:dyDescent="0.3">
      <c r="A1985" s="31"/>
      <c r="B1985" s="31"/>
      <c r="C1985" s="31"/>
      <c r="D1985" s="31"/>
      <c r="E1985" s="31"/>
      <c r="F1985" s="31"/>
    </row>
    <row r="1986" spans="1:6" x14ac:dyDescent="0.3">
      <c r="A1986" s="31"/>
      <c r="B1986" s="31"/>
      <c r="C1986" s="31"/>
      <c r="D1986" s="31"/>
      <c r="E1986" s="31"/>
      <c r="F1986" s="31"/>
    </row>
    <row r="1987" spans="1:6" x14ac:dyDescent="0.3">
      <c r="A1987" s="31"/>
      <c r="B1987" s="31"/>
      <c r="C1987" s="31"/>
      <c r="D1987" s="31"/>
      <c r="E1987" s="31"/>
      <c r="F1987" s="31"/>
    </row>
    <row r="1988" spans="1:6" x14ac:dyDescent="0.3">
      <c r="A1988" s="31"/>
      <c r="B1988" s="31"/>
      <c r="C1988" s="31"/>
      <c r="D1988" s="31"/>
      <c r="E1988" s="31"/>
      <c r="F1988" s="31"/>
    </row>
    <row r="1989" spans="1:6" x14ac:dyDescent="0.3">
      <c r="D1989" s="31"/>
      <c r="E1989" s="31"/>
      <c r="F1989" s="31"/>
    </row>
    <row r="1990" spans="1:6" x14ac:dyDescent="0.3">
      <c r="D1990" s="31"/>
      <c r="E1990" s="31"/>
      <c r="F1990" s="31"/>
    </row>
    <row r="1991" spans="1:6" x14ac:dyDescent="0.3">
      <c r="D1991" s="31"/>
      <c r="E1991" s="31"/>
      <c r="F1991" s="31"/>
    </row>
    <row r="1992" spans="1:6" x14ac:dyDescent="0.3">
      <c r="D1992" s="31"/>
      <c r="E1992" s="31"/>
      <c r="F1992" s="31"/>
    </row>
    <row r="1993" spans="1:6" x14ac:dyDescent="0.3">
      <c r="D1993" s="31"/>
      <c r="E1993" s="31"/>
      <c r="F1993" s="31"/>
    </row>
    <row r="1994" spans="1:6" x14ac:dyDescent="0.3">
      <c r="D1994" s="31"/>
      <c r="E1994" s="31"/>
      <c r="F1994" s="31"/>
    </row>
    <row r="1995" spans="1:6" x14ac:dyDescent="0.3">
      <c r="D1995" s="31"/>
      <c r="E1995" s="31"/>
      <c r="F1995" s="31"/>
    </row>
    <row r="1996" spans="1:6" x14ac:dyDescent="0.3">
      <c r="D1996" s="31"/>
      <c r="E1996" s="31"/>
      <c r="F1996" s="31"/>
    </row>
    <row r="1997" spans="1:6" x14ac:dyDescent="0.3">
      <c r="D1997" s="31"/>
      <c r="E1997" s="31"/>
      <c r="F1997" s="31"/>
    </row>
    <row r="1998" spans="1:6" x14ac:dyDescent="0.3">
      <c r="D1998" s="31"/>
      <c r="E1998" s="31"/>
      <c r="F1998" s="31"/>
    </row>
    <row r="1999" spans="1:6" x14ac:dyDescent="0.3">
      <c r="D1999" s="31"/>
      <c r="E1999" s="31"/>
      <c r="F1999" s="31"/>
    </row>
    <row r="2000" spans="1:6" x14ac:dyDescent="0.3">
      <c r="D2000" s="31"/>
      <c r="E2000" s="31"/>
      <c r="F2000" s="31"/>
    </row>
    <row r="2001" spans="4:6" x14ac:dyDescent="0.3">
      <c r="D2001" s="31"/>
      <c r="E2001" s="31"/>
      <c r="F2001" s="31"/>
    </row>
    <row r="2002" spans="4:6" x14ac:dyDescent="0.3">
      <c r="D2002" s="31"/>
      <c r="E2002" s="31"/>
      <c r="F2002" s="31"/>
    </row>
    <row r="2003" spans="4:6" x14ac:dyDescent="0.3">
      <c r="D2003" s="31"/>
      <c r="E2003" s="31"/>
      <c r="F2003" s="31"/>
    </row>
    <row r="2004" spans="4:6" x14ac:dyDescent="0.3">
      <c r="D2004" s="31"/>
      <c r="E2004" s="31"/>
      <c r="F2004" s="31"/>
    </row>
    <row r="2005" spans="4:6" x14ac:dyDescent="0.3">
      <c r="D2005" s="31"/>
      <c r="E2005" s="31"/>
      <c r="F2005" s="31"/>
    </row>
    <row r="2006" spans="4:6" x14ac:dyDescent="0.3">
      <c r="D2006" s="31"/>
      <c r="E2006" s="31"/>
      <c r="F2006" s="31"/>
    </row>
    <row r="2007" spans="4:6" x14ac:dyDescent="0.3">
      <c r="D2007" s="31"/>
      <c r="E2007" s="31"/>
      <c r="F2007" s="31"/>
    </row>
    <row r="2008" spans="4:6" x14ac:dyDescent="0.3">
      <c r="D2008" s="31"/>
      <c r="E2008" s="31"/>
      <c r="F2008" s="31"/>
    </row>
    <row r="2009" spans="4:6" x14ac:dyDescent="0.3">
      <c r="D2009" s="31"/>
      <c r="E2009" s="31"/>
      <c r="F2009" s="31"/>
    </row>
  </sheetData>
  <mergeCells count="1">
    <mergeCell ref="H7:J7"/>
  </mergeCells>
  <conditionalFormatting sqref="L9:AP28">
    <cfRule type="containsText" dxfId="3" priority="1" operator="containsText" text="L">
      <formula>NOT(ISERROR(SEARCH("L",L9)))</formula>
    </cfRule>
    <cfRule type="containsText" dxfId="2" priority="2" operator="containsText" text="A">
      <formula>NOT(ISERROR(SEARCH("A",L9)))</formula>
    </cfRule>
    <cfRule type="containsText" dxfId="1" priority="3" operator="containsText" text="P">
      <formula>NOT(ISERROR(SEARCH("P",L9)))</formula>
    </cfRule>
    <cfRule type="containsText" dxfId="0" priority="4" operator="containsText" text="WO">
      <formula>NOT(ISERROR(SEARCH("WO",L9)))</formula>
    </cfRule>
  </conditionalFormatting>
  <dataValidations count="1">
    <dataValidation type="list" allowBlank="1" showInputMessage="1" showErrorMessage="1" sqref="L9:Q28 S9:X28 Z9:AE28 AG9:AL28 AN9:AP28" xr:uid="{5A885073-91CD-4F41-96FA-8F13D950E430}">
      <formula1>"P,A,L"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933FC48-382A-4075-83EA-2C7917204579}">
          <x14:formula1>
            <xm:f>Rough!$A$1:$A$12</xm:f>
          </x14:formula1>
          <xm:sqref>I5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38F3B848-EE05-4E42-93BB-999A685F07AD}">
          <x14:colorSeries theme="7" tint="0.39997558519241921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Dec!AW8:AZ8</xm:f>
              <xm:sqref>BG8</xm:sqref>
            </x14:sparkline>
            <x14:sparkline>
              <xm:f>Dec!AW9:AZ9</xm:f>
              <xm:sqref>BG9</xm:sqref>
            </x14:sparkline>
            <x14:sparkline>
              <xm:f>Dec!AW10:AZ10</xm:f>
              <xm:sqref>BG10</xm:sqref>
            </x14:sparkline>
            <x14:sparkline>
              <xm:f>Dec!AW11:AZ11</xm:f>
              <xm:sqref>BG11</xm:sqref>
            </x14:sparkline>
            <x14:sparkline>
              <xm:f>Dec!AW12:AZ12</xm:f>
              <xm:sqref>BG12</xm:sqref>
            </x14:sparkline>
            <x14:sparkline>
              <xm:f>Dec!AW13:AZ13</xm:f>
              <xm:sqref>BG13</xm:sqref>
            </x14:sparkline>
            <x14:sparkline>
              <xm:f>Dec!AW14:AZ14</xm:f>
              <xm:sqref>BG14</xm:sqref>
            </x14:sparkline>
            <x14:sparkline>
              <xm:f>Dec!AW15:AZ15</xm:f>
              <xm:sqref>BG15</xm:sqref>
            </x14:sparkline>
            <x14:sparkline>
              <xm:f>Dec!AW16:AZ16</xm:f>
              <xm:sqref>BG16</xm:sqref>
            </x14:sparkline>
            <x14:sparkline>
              <xm:f>Dec!AW17:AZ17</xm:f>
              <xm:sqref>BG17</xm:sqref>
            </x14:sparkline>
            <x14:sparkline>
              <xm:f>Dec!AW18:AZ18</xm:f>
              <xm:sqref>BG18</xm:sqref>
            </x14:sparkline>
            <x14:sparkline>
              <xm:f>Dec!AW19:AZ19</xm:f>
              <xm:sqref>BG19</xm:sqref>
            </x14:sparkline>
            <x14:sparkline>
              <xm:f>Dec!AW20:AZ20</xm:f>
              <xm:sqref>BG20</xm:sqref>
            </x14:sparkline>
            <x14:sparkline>
              <xm:f>Dec!AW21:AZ21</xm:f>
              <xm:sqref>BG21</xm:sqref>
            </x14:sparkline>
            <x14:sparkline>
              <xm:f>Dec!AW22:AZ22</xm:f>
              <xm:sqref>BG22</xm:sqref>
            </x14:sparkline>
            <x14:sparkline>
              <xm:f>Dec!AW23:AZ23</xm:f>
              <xm:sqref>BG23</xm:sqref>
            </x14:sparkline>
            <x14:sparkline>
              <xm:f>Dec!AW24:AZ24</xm:f>
              <xm:sqref>BG24</xm:sqref>
            </x14:sparkline>
            <x14:sparkline>
              <xm:f>Dec!AW25:AZ25</xm:f>
              <xm:sqref>BG25</xm:sqref>
            </x14:sparkline>
            <x14:sparkline>
              <xm:f>Dec!AW26:AZ26</xm:f>
              <xm:sqref>BG26</xm:sqref>
            </x14:sparkline>
            <x14:sparkline>
              <xm:f>Dec!AW27:AZ27</xm:f>
              <xm:sqref>BG27</xm:sqref>
            </x14:sparkline>
          </x14:sparklines>
        </x14:sparklineGroup>
      </x14:sparklineGroup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1390F-9565-4201-A1C2-9A8882BB31AB}">
  <dimension ref="A1:A12"/>
  <sheetViews>
    <sheetView workbookViewId="0"/>
  </sheetViews>
  <sheetFormatPr defaultRowHeight="14.4" x14ac:dyDescent="0.3"/>
  <cols>
    <col min="1" max="1" width="10.33203125" bestFit="1" customWidth="1"/>
  </cols>
  <sheetData>
    <row r="1" spans="1:1" x14ac:dyDescent="0.3">
      <c r="A1" s="2">
        <v>45658</v>
      </c>
    </row>
    <row r="2" spans="1:1" x14ac:dyDescent="0.3">
      <c r="A2" s="2">
        <v>45689</v>
      </c>
    </row>
    <row r="3" spans="1:1" x14ac:dyDescent="0.3">
      <c r="A3" s="2">
        <v>45717</v>
      </c>
    </row>
    <row r="4" spans="1:1" x14ac:dyDescent="0.3">
      <c r="A4" s="2">
        <v>45748</v>
      </c>
    </row>
    <row r="5" spans="1:1" x14ac:dyDescent="0.3">
      <c r="A5" s="2">
        <v>45778</v>
      </c>
    </row>
    <row r="6" spans="1:1" x14ac:dyDescent="0.3">
      <c r="A6" s="2">
        <v>45809</v>
      </c>
    </row>
    <row r="7" spans="1:1" x14ac:dyDescent="0.3">
      <c r="A7" s="2">
        <v>45839</v>
      </c>
    </row>
    <row r="8" spans="1:1" x14ac:dyDescent="0.3">
      <c r="A8" s="2">
        <v>45870</v>
      </c>
    </row>
    <row r="9" spans="1:1" x14ac:dyDescent="0.3">
      <c r="A9" s="2">
        <v>45901</v>
      </c>
    </row>
    <row r="10" spans="1:1" x14ac:dyDescent="0.3">
      <c r="A10" s="2">
        <v>45931</v>
      </c>
    </row>
    <row r="11" spans="1:1" x14ac:dyDescent="0.3">
      <c r="A11" s="2">
        <v>45962</v>
      </c>
    </row>
    <row r="12" spans="1:1" x14ac:dyDescent="0.3">
      <c r="A12" s="2">
        <v>45992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Data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Rough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Tanu Pachauri</dc:creator>
  <cp:lastModifiedBy>Tanu Pachauri</cp:lastModifiedBy>
  <dcterms:created xsi:type="dcterms:W3CDTF">2025-07-29T18:10:25Z</dcterms:created>
  <dcterms:modified xsi:type="dcterms:W3CDTF">2025-08-02T17:12:11Z</dcterms:modified>
</cp:coreProperties>
</file>