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ad7fb2fd623e16/School/Appstate/2021Spring/Capstone/AppStateCapstone/content/"/>
    </mc:Choice>
  </mc:AlternateContent>
  <xr:revisionPtr revIDLastSave="132" documentId="8_{2589019F-1D43-4464-B0F8-762BF3489693}" xr6:coauthVersionLast="46" xr6:coauthVersionMax="46" xr10:uidLastSave="{B5F5C7D5-91FC-E647-9794-7C64D6DE48AA}"/>
  <bookViews>
    <workbookView xWindow="260" yWindow="500" windowWidth="27380" windowHeight="17500" xr2:uid="{58AE2564-334E-0F42-91A8-57075DA461D6}"/>
  </bookViews>
  <sheets>
    <sheet name="EffortRawData" sheetId="1" r:id="rId1"/>
    <sheet name="BurndownChart" sheetId="2" r:id="rId2"/>
    <sheet name="Chart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E20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10" i="1"/>
  <c r="E22" i="1"/>
  <c r="E21" i="1"/>
  <c r="E12" i="1"/>
  <c r="E11" i="1"/>
  <c r="E18" i="1"/>
  <c r="E17" i="1"/>
  <c r="E16" i="1"/>
  <c r="E15" i="1"/>
  <c r="E13" i="1"/>
  <c r="E14" i="1"/>
  <c r="E9" i="1"/>
  <c r="E8" i="1"/>
  <c r="E7" i="1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D5" i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B20" i="3" s="1"/>
  <c r="B5" i="1"/>
  <c r="R5" i="1" l="1"/>
  <c r="D8" i="3"/>
  <c r="B8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B9" i="3"/>
  <c r="B10" i="3"/>
  <c r="B14" i="3"/>
  <c r="B18" i="3"/>
  <c r="B13" i="3"/>
  <c r="B17" i="3"/>
  <c r="B11" i="3"/>
  <c r="B15" i="3"/>
  <c r="B19" i="3"/>
  <c r="B12" i="3"/>
  <c r="B16" i="3"/>
  <c r="E5" i="1"/>
  <c r="D9" i="3" l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48858281-F193-3544-ABA8-CE712526D840}">
      <text>
        <r>
          <rPr>
            <b/>
            <sz val="10"/>
            <color rgb="FF000000"/>
            <rFont val="Tahoma"/>
            <family val="2"/>
          </rPr>
          <t>Identify Project Name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2" authorId="0" shapeId="0" xr:uid="{301D2AD3-AC5B-2C46-A425-A74C569B19DF}">
      <text>
        <r>
          <rPr>
            <b/>
            <sz val="10"/>
            <color rgb="FF000000"/>
            <rFont val="Tahoma"/>
            <family val="2"/>
          </rPr>
          <t>Identify Project Originator</t>
        </r>
      </text>
    </comment>
    <comment ref="C2" authorId="0" shapeId="0" xr:uid="{DFF44498-D3E8-1E4F-9BC5-7F11F6E6C9D4}">
      <text>
        <r>
          <rPr>
            <b/>
            <sz val="10"/>
            <color rgb="FF000000"/>
            <rFont val="Tahoma"/>
            <family val="2"/>
          </rPr>
          <t>Identify Project Collaborator (if any)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" authorId="0" shapeId="0" xr:uid="{036C0304-8856-714A-B4AA-4627CCD56527}">
      <text>
        <r>
          <rPr>
            <b/>
            <sz val="10"/>
            <color rgb="FF000000"/>
            <rFont val="Tahoma"/>
            <family val="2"/>
          </rPr>
          <t>Update to current "week ending" date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7" authorId="0" shapeId="0" xr:uid="{F54DA456-B0A3-C34F-B4EB-10A01303D66C}">
      <text>
        <r>
          <rPr>
            <b/>
            <sz val="10"/>
            <color rgb="FF000000"/>
            <rFont val="Tahoma"/>
            <family val="2"/>
          </rPr>
          <t>Break big issues into smaller (easier to estimate) "tasks"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7" authorId="0" shapeId="0" xr:uid="{808B3ECB-8534-8340-B4A5-7738962116A3}">
      <text>
        <r>
          <rPr>
            <b/>
            <sz val="10"/>
            <color rgb="FF000000"/>
            <rFont val="Tahoma"/>
            <family val="2"/>
          </rPr>
          <t xml:space="preserve">Tracking date added let's us see when we identified specific work items.
</t>
        </r>
        <r>
          <rPr>
            <b/>
            <sz val="10"/>
            <color rgb="FF000000"/>
            <rFont val="Tahoma"/>
            <family val="2"/>
          </rPr>
          <t>Good planning means less tasks added as project progresses.</t>
        </r>
      </text>
    </comment>
    <comment ref="C7" authorId="0" shapeId="0" xr:uid="{F65F7D0D-B627-2142-AF9F-B9EAB8D18538}">
      <text>
        <r>
          <rPr>
            <b/>
            <sz val="10"/>
            <color rgb="FF000000"/>
            <rFont val="Tahoma"/>
            <family val="2"/>
          </rPr>
          <t>Connects burndown task to github issue!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D7" authorId="0" shapeId="0" xr:uid="{F8C402E0-4F70-FC48-80B3-01096083B0CC}">
      <text>
        <r>
          <rPr>
            <b/>
            <sz val="10"/>
            <color rgb="FF000000"/>
            <rFont val="Tahoma"/>
            <family val="2"/>
          </rPr>
          <t>Best estimate in HOURS of how long to complete task. If having trouble, subdivide task more.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7" authorId="0" shapeId="0" xr:uid="{1A1B4E01-05C7-BC4E-AA18-AAB726C802E1}">
      <text>
        <r>
          <rPr>
            <b/>
            <sz val="10"/>
            <color rgb="FF000000"/>
            <rFont val="Tahoma"/>
            <family val="2"/>
          </rPr>
          <t>Enter HOURS (half hours can be .5) worked on task #1 in week ending 2/3/21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G7" authorId="0" shapeId="0" xr:uid="{87FE40A0-93E0-8749-A5E3-6AAA55399195}">
      <text>
        <r>
          <rPr>
            <b/>
            <sz val="10"/>
            <color rgb="FF000000"/>
            <rFont val="Tahoma"/>
            <family val="2"/>
          </rPr>
          <t>Enter HOURS worked (half hours can .5) on task #1 in week ending 2/10/21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<sst xmlns="http://schemas.openxmlformats.org/spreadsheetml/2006/main" count="51" uniqueCount="51">
  <si>
    <t>Project Name:</t>
  </si>
  <si>
    <t>Project Team Members:</t>
  </si>
  <si>
    <t>Current Week:</t>
  </si>
  <si>
    <t>Effort Estimate</t>
  </si>
  <si>
    <t>Actual Effort</t>
  </si>
  <si>
    <t>Task</t>
  </si>
  <si>
    <t>GitHub Issue</t>
  </si>
  <si>
    <t>Date Added</t>
  </si>
  <si>
    <t>Totals:</t>
  </si>
  <si>
    <t>You do not need to edit yellow cells!</t>
  </si>
  <si>
    <t>Ideal</t>
  </si>
  <si>
    <t>Me</t>
  </si>
  <si>
    <t>DO NOT CHANGE ANYTHING IN THIS SHEET. IT AUTOMATICALLY PULLS DATA FROM THE 'EFFORT_RAW_DATA' SHEET.</t>
  </si>
  <si>
    <t>Forecast</t>
  </si>
  <si>
    <t>Week</t>
  </si>
  <si>
    <t>Date</t>
  </si>
  <si>
    <t>Effort per task in Week ENDING on identified dates</t>
  </si>
  <si>
    <t>Entry hints in cells with red corners, just hover over cell.</t>
  </si>
  <si>
    <t>Ninniltoz</t>
  </si>
  <si>
    <t>Dustin Pernell</t>
  </si>
  <si>
    <t>Jonah Ross</t>
  </si>
  <si>
    <t>Setup Site Ground</t>
  </si>
  <si>
    <t>Create Base Page</t>
  </si>
  <si>
    <t>User Card Display Page Fuctionality</t>
  </si>
  <si>
    <t>User Card Display Page Feature (Card Objects)</t>
  </si>
  <si>
    <t>User Card Display Page Feature (Filter)</t>
  </si>
  <si>
    <t>Home Page Fuctionality</t>
  </si>
  <si>
    <t>Create Login Page (Full)</t>
  </si>
  <si>
    <t>User Deck List Page Fuctionality</t>
  </si>
  <si>
    <t>User Deck Display Page Functionality</t>
  </si>
  <si>
    <t>Admin Card Update Page Functionality</t>
  </si>
  <si>
    <t>Admin Card Update Page Feature (Display update)</t>
  </si>
  <si>
    <t>Login Page Bug (Bad Creds)</t>
  </si>
  <si>
    <t>Login Page Bug (Layout)</t>
  </si>
  <si>
    <t>#2</t>
  </si>
  <si>
    <t>#5</t>
  </si>
  <si>
    <t>#4</t>
  </si>
  <si>
    <t>#6</t>
  </si>
  <si>
    <t>#7</t>
  </si>
  <si>
    <t>#9</t>
  </si>
  <si>
    <t>#12</t>
  </si>
  <si>
    <t>#13</t>
  </si>
  <si>
    <t>#14</t>
  </si>
  <si>
    <t>#16</t>
  </si>
  <si>
    <t>#18</t>
  </si>
  <si>
    <t>#21</t>
  </si>
  <si>
    <t>#22</t>
  </si>
  <si>
    <t>Plan Lifecounter</t>
  </si>
  <si>
    <t>Lifecounter (will be split up)</t>
  </si>
  <si>
    <t>Learn PHP</t>
  </si>
  <si>
    <t>Discussed switching to django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</si>
</sst>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rgb="FFFFFF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14" fontId="2" fillId="0" borderId="0" xfId="0" applyNumberFormat="1" applyFont="1" applyAlignment="1">
      <alignment horizontal="center"/>
    </xf>
    <xf numFmtId="164" fontId="0" fillId="2" borderId="0" xfId="0" applyNumberFormat="1" applyFill="1" applyAlignment="1">
      <alignment horizontal="center"/>
    </xf>
    <xf numFmtId="0" fontId="3" fillId="0" borderId="0" xfId="0" applyFon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4" fillId="2" borderId="0" xfId="0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quotePrefix="1"/>
    <xf numFmtId="16" fontId="0" fillId="0" borderId="0" xfId="0" applyNumberFormat="1"/>
    <xf numFmtId="0" fontId="7" fillId="4" borderId="0" xfId="0" applyFont="1" applyFill="1"/>
    <xf numFmtId="0" fontId="1" fillId="5" borderId="0" xfId="0" applyFont="1" applyFill="1"/>
    <xf numFmtId="0" fontId="0" fillId="4" borderId="0" xfId="0" applyFill="1"/>
    <xf numFmtId="164" fontId="0" fillId="4" borderId="0" xfId="0" applyNumberFormat="1" applyFill="1"/>
    <xf numFmtId="164" fontId="0" fillId="4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14" fontId="1" fillId="3" borderId="0" xfId="0" applyNumberFormat="1" applyFont="1" applyFill="1"/>
    <xf numFmtId="0" fontId="0" fillId="6" borderId="0" xfId="0" applyFill="1"/>
    <xf numFmtId="14" fontId="0" fillId="6" borderId="0" xfId="0" applyNumberFormat="1" applyFill="1"/>
    <xf numFmtId="0" fontId="0" fillId="6" borderId="0" xfId="0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8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Project</a:t>
            </a:r>
            <a:r>
              <a:rPr lang="en-US" baseline="0"/>
              <a:t>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ChartData!$D$7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ChartData!$A$8:$A$20</c:f>
              <c:numCache>
                <c:formatCode>d\-mmm</c:formatCode>
                <c:ptCount val="13"/>
                <c:pt idx="0">
                  <c:v>44230</c:v>
                </c:pt>
                <c:pt idx="1">
                  <c:v>44237</c:v>
                </c:pt>
                <c:pt idx="2">
                  <c:v>44244</c:v>
                </c:pt>
                <c:pt idx="3">
                  <c:v>44251</c:v>
                </c:pt>
                <c:pt idx="4">
                  <c:v>44258</c:v>
                </c:pt>
                <c:pt idx="5">
                  <c:v>44265</c:v>
                </c:pt>
                <c:pt idx="6">
                  <c:v>44272</c:v>
                </c:pt>
                <c:pt idx="7">
                  <c:v>44279</c:v>
                </c:pt>
                <c:pt idx="8">
                  <c:v>44286</c:v>
                </c:pt>
                <c:pt idx="9">
                  <c:v>44293</c:v>
                </c:pt>
                <c:pt idx="10">
                  <c:v>44300</c:v>
                </c:pt>
                <c:pt idx="11">
                  <c:v>44307</c:v>
                </c:pt>
                <c:pt idx="12">
                  <c:v>44314</c:v>
                </c:pt>
              </c:numCache>
            </c:numRef>
          </c:cat>
          <c:val>
            <c:numRef>
              <c:f>ChartData!$D$8:$D$20</c:f>
              <c:numCache>
                <c:formatCode>0.0</c:formatCode>
                <c:ptCount val="13"/>
                <c:pt idx="0">
                  <c:v>127</c:v>
                </c:pt>
                <c:pt idx="1">
                  <c:v>121.5</c:v>
                </c:pt>
                <c:pt idx="2">
                  <c:v>108</c:v>
                </c:pt>
                <c:pt idx="3">
                  <c:v>105</c:v>
                </c:pt>
                <c:pt idx="4">
                  <c:v>99.5</c:v>
                </c:pt>
                <c:pt idx="5">
                  <c:v>94</c:v>
                </c:pt>
                <c:pt idx="6">
                  <c:v>88.5</c:v>
                </c:pt>
                <c:pt idx="7">
                  <c:v>83</c:v>
                </c:pt>
                <c:pt idx="8">
                  <c:v>77.5</c:v>
                </c:pt>
                <c:pt idx="9">
                  <c:v>72</c:v>
                </c:pt>
                <c:pt idx="10">
                  <c:v>66.5</c:v>
                </c:pt>
                <c:pt idx="11">
                  <c:v>61</c:v>
                </c:pt>
                <c:pt idx="12">
                  <c:v>55.5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86-F548-BD5E-4405B5DDD926}"/>
            </c:ext>
          </c:extLst>
        </c:ser>
        <c:ser>
          <c:idx val="0"/>
          <c:order val="1"/>
          <c:tx>
            <c:strRef>
              <c:f>ChartData!$B$7</c:f>
              <c:strCache>
                <c:ptCount val="1"/>
                <c:pt idx="0">
                  <c:v>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ChartData!$A$8:$A$20</c:f>
              <c:numCache>
                <c:formatCode>d\-mmm</c:formatCode>
                <c:ptCount val="13"/>
                <c:pt idx="0">
                  <c:v>44230</c:v>
                </c:pt>
                <c:pt idx="1">
                  <c:v>44237</c:v>
                </c:pt>
                <c:pt idx="2">
                  <c:v>44244</c:v>
                </c:pt>
                <c:pt idx="3">
                  <c:v>44251</c:v>
                </c:pt>
                <c:pt idx="4">
                  <c:v>44258</c:v>
                </c:pt>
                <c:pt idx="5">
                  <c:v>44265</c:v>
                </c:pt>
                <c:pt idx="6">
                  <c:v>44272</c:v>
                </c:pt>
                <c:pt idx="7">
                  <c:v>44279</c:v>
                </c:pt>
                <c:pt idx="8">
                  <c:v>44286</c:v>
                </c:pt>
                <c:pt idx="9">
                  <c:v>44293</c:v>
                </c:pt>
                <c:pt idx="10">
                  <c:v>44300</c:v>
                </c:pt>
                <c:pt idx="11">
                  <c:v>44307</c:v>
                </c:pt>
                <c:pt idx="12">
                  <c:v>44314</c:v>
                </c:pt>
              </c:numCache>
            </c:numRef>
          </c:cat>
          <c:val>
            <c:numRef>
              <c:f>ChartData!$B$8:$B$20</c:f>
              <c:numCache>
                <c:formatCode>0.0</c:formatCode>
                <c:ptCount val="13"/>
                <c:pt idx="0">
                  <c:v>127</c:v>
                </c:pt>
                <c:pt idx="1">
                  <c:v>121.5</c:v>
                </c:pt>
                <c:pt idx="2">
                  <c:v>108</c:v>
                </c:pt>
                <c:pt idx="3">
                  <c:v>105</c:v>
                </c:pt>
                <c:pt idx="4">
                  <c:v>105</c:v>
                </c:pt>
                <c:pt idx="5">
                  <c:v>105</c:v>
                </c:pt>
                <c:pt idx="6">
                  <c:v>105</c:v>
                </c:pt>
                <c:pt idx="7">
                  <c:v>105</c:v>
                </c:pt>
                <c:pt idx="8">
                  <c:v>105</c:v>
                </c:pt>
                <c:pt idx="9">
                  <c:v>105</c:v>
                </c:pt>
                <c:pt idx="10">
                  <c:v>105</c:v>
                </c:pt>
                <c:pt idx="11">
                  <c:v>105</c:v>
                </c:pt>
                <c:pt idx="12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86-F548-BD5E-4405B5DDD926}"/>
            </c:ext>
          </c:extLst>
        </c:ser>
        <c:ser>
          <c:idx val="1"/>
          <c:order val="2"/>
          <c:tx>
            <c:strRef>
              <c:f>ChartData!$C$7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ChartData!$A$8:$A$20</c:f>
              <c:numCache>
                <c:formatCode>d\-mmm</c:formatCode>
                <c:ptCount val="13"/>
                <c:pt idx="0">
                  <c:v>44230</c:v>
                </c:pt>
                <c:pt idx="1">
                  <c:v>44237</c:v>
                </c:pt>
                <c:pt idx="2">
                  <c:v>44244</c:v>
                </c:pt>
                <c:pt idx="3">
                  <c:v>44251</c:v>
                </c:pt>
                <c:pt idx="4">
                  <c:v>44258</c:v>
                </c:pt>
                <c:pt idx="5">
                  <c:v>44265</c:v>
                </c:pt>
                <c:pt idx="6">
                  <c:v>44272</c:v>
                </c:pt>
                <c:pt idx="7">
                  <c:v>44279</c:v>
                </c:pt>
                <c:pt idx="8">
                  <c:v>44286</c:v>
                </c:pt>
                <c:pt idx="9">
                  <c:v>44293</c:v>
                </c:pt>
                <c:pt idx="10">
                  <c:v>44300</c:v>
                </c:pt>
                <c:pt idx="11">
                  <c:v>44307</c:v>
                </c:pt>
                <c:pt idx="12">
                  <c:v>44314</c:v>
                </c:pt>
              </c:numCache>
            </c:numRef>
          </c:cat>
          <c:val>
            <c:numRef>
              <c:f>ChartData!$C$8:$C$20</c:f>
              <c:numCache>
                <c:formatCode>0.0</c:formatCode>
                <c:ptCount val="13"/>
                <c:pt idx="0">
                  <c:v>127</c:v>
                </c:pt>
                <c:pt idx="1">
                  <c:v>116.41666666666667</c:v>
                </c:pt>
                <c:pt idx="2">
                  <c:v>105.83333333333334</c:v>
                </c:pt>
                <c:pt idx="3">
                  <c:v>95.250000000000014</c:v>
                </c:pt>
                <c:pt idx="4">
                  <c:v>84.666666666666686</c:v>
                </c:pt>
                <c:pt idx="5">
                  <c:v>74.083333333333357</c:v>
                </c:pt>
                <c:pt idx="6">
                  <c:v>63.500000000000021</c:v>
                </c:pt>
                <c:pt idx="7">
                  <c:v>52.916666666666686</c:v>
                </c:pt>
                <c:pt idx="8">
                  <c:v>42.33333333333335</c:v>
                </c:pt>
                <c:pt idx="9">
                  <c:v>31.750000000000014</c:v>
                </c:pt>
                <c:pt idx="10">
                  <c:v>21.166666666666679</c:v>
                </c:pt>
                <c:pt idx="11">
                  <c:v>10.583333333333345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86-F548-BD5E-4405B5DDD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445088"/>
        <c:axId val="1207446736"/>
      </c:lineChart>
      <c:dateAx>
        <c:axId val="1207445088"/>
        <c:scaling>
          <c:orientation val="minMax"/>
          <c:max val="44315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446736"/>
        <c:crosses val="autoZero"/>
        <c:auto val="1"/>
        <c:lblOffset val="100"/>
        <c:baseTimeUnit val="days"/>
        <c:majorUnit val="7"/>
        <c:majorTimeUnit val="days"/>
      </c:dateAx>
      <c:valAx>
        <c:axId val="120744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44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228834</xdr:colOff>
      <xdr:row>0</xdr:row>
      <xdr:rowOff>131938</xdr:rowOff>
    </xdr:from>
    <xdr:to>
      <xdr:col>14</xdr:col>
      <xdr:colOff>190500</xdr:colOff>
      <xdr:row>38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656076-A716-B744-9A44-148D21F97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15858-1152-CB4E-BE11-BC0471701F8D}">
  <dimension ref="A1:R84"/>
  <sheetViews>
    <sheetView tabSelected="1" topLeftCell="A3" zoomScale="125" zoomScaleNormal="100" workbookViewId="0">
      <selection activeCell="I24" sqref="I24"/>
    </sheetView>
  </sheetViews>
  <sheetFormatPr baseColWidth="10" defaultColWidth="11" defaultRowHeight="16" x14ac:dyDescent="0.2"/>
  <cols>
    <col min="1" max="1" width="45.1640625" customWidth="1"/>
    <col min="2" max="2" width="15" customWidth="1"/>
    <col min="3" max="3" width="17.1640625" bestFit="1" customWidth="1"/>
    <col min="4" max="4" width="14" customWidth="1"/>
    <col min="5" max="5" width="12.5" customWidth="1"/>
  </cols>
  <sheetData>
    <row r="1" spans="1:18" x14ac:dyDescent="0.2">
      <c r="A1" s="3" t="s">
        <v>0</v>
      </c>
      <c r="B1" t="s">
        <v>18</v>
      </c>
      <c r="E1" s="15" t="s">
        <v>9</v>
      </c>
      <c r="F1" s="15"/>
      <c r="G1" s="15"/>
      <c r="I1" s="16" t="s">
        <v>17</v>
      </c>
      <c r="J1" s="16"/>
      <c r="K1" s="16"/>
      <c r="L1" s="16"/>
      <c r="M1" s="16"/>
    </row>
    <row r="2" spans="1:18" x14ac:dyDescent="0.2">
      <c r="A2" s="3" t="s">
        <v>1</v>
      </c>
      <c r="B2" t="s">
        <v>19</v>
      </c>
      <c r="C2" t="s">
        <v>20</v>
      </c>
    </row>
    <row r="3" spans="1:18" x14ac:dyDescent="0.2">
      <c r="F3" s="3" t="s">
        <v>16</v>
      </c>
      <c r="G3" s="3"/>
      <c r="H3" s="3"/>
      <c r="I3" s="3"/>
    </row>
    <row r="4" spans="1:18" x14ac:dyDescent="0.2">
      <c r="A4" s="3" t="s">
        <v>2</v>
      </c>
      <c r="B4" s="21">
        <v>44237</v>
      </c>
    </row>
    <row r="5" spans="1:18" x14ac:dyDescent="0.2">
      <c r="A5" s="7" t="s">
        <v>8</v>
      </c>
      <c r="B5" s="10">
        <f>COUNTA(A7:A84)</f>
        <v>17</v>
      </c>
      <c r="C5" s="12"/>
      <c r="D5" s="10">
        <f>SUM(D7:D84)</f>
        <v>127</v>
      </c>
      <c r="E5" s="11">
        <f>SUM(E7:E84)</f>
        <v>22</v>
      </c>
      <c r="F5" s="10">
        <f>D5-SUM(F7:F84)</f>
        <v>121.5</v>
      </c>
      <c r="G5" s="10">
        <f>F5-SUM(G7:G84)</f>
        <v>108</v>
      </c>
      <c r="H5" s="10">
        <f>G5-SUM(H7:H84)</f>
        <v>105</v>
      </c>
      <c r="I5" s="10">
        <f>H5-SUM(I7:I84)</f>
        <v>105</v>
      </c>
      <c r="J5" s="10">
        <f>I5-SUM(J7:J84)</f>
        <v>105</v>
      </c>
      <c r="K5" s="10">
        <f>J5-SUM(K7:K84)</f>
        <v>105</v>
      </c>
      <c r="L5" s="10">
        <f>K5-SUM(L7:L84)</f>
        <v>105</v>
      </c>
      <c r="M5" s="10">
        <f>L5-SUM(M7:M84)</f>
        <v>105</v>
      </c>
      <c r="N5" s="10">
        <f>M5-SUM(N7:N84)</f>
        <v>105</v>
      </c>
      <c r="O5" s="10">
        <f>N5-SUM(O7:O84)</f>
        <v>105</v>
      </c>
      <c r="P5" s="10">
        <f>O5-SUM(P7:P84)</f>
        <v>105</v>
      </c>
      <c r="Q5" s="10">
        <f>P5-SUM(Q7:Q84)</f>
        <v>105</v>
      </c>
      <c r="R5" s="10">
        <f>Q5-SUM(R7:R84)</f>
        <v>105</v>
      </c>
    </row>
    <row r="6" spans="1:18" x14ac:dyDescent="0.2">
      <c r="A6" s="4" t="s">
        <v>5</v>
      </c>
      <c r="B6" s="4" t="s">
        <v>7</v>
      </c>
      <c r="C6" s="4" t="s">
        <v>6</v>
      </c>
      <c r="D6" s="4" t="s">
        <v>3</v>
      </c>
      <c r="E6" s="4" t="s">
        <v>4</v>
      </c>
      <c r="F6" s="5">
        <v>44230</v>
      </c>
      <c r="G6" s="5">
        <v>44237</v>
      </c>
      <c r="H6" s="5">
        <v>44244</v>
      </c>
      <c r="I6" s="5">
        <v>44251</v>
      </c>
      <c r="J6" s="5">
        <v>44258</v>
      </c>
      <c r="K6" s="5">
        <v>44265</v>
      </c>
      <c r="L6" s="5">
        <v>44272</v>
      </c>
      <c r="M6" s="5">
        <v>44279</v>
      </c>
      <c r="N6" s="5">
        <v>44286</v>
      </c>
      <c r="O6" s="5">
        <v>44293</v>
      </c>
      <c r="P6" s="5">
        <v>44300</v>
      </c>
      <c r="Q6" s="5">
        <v>44307</v>
      </c>
      <c r="R6" s="1">
        <v>44314</v>
      </c>
    </row>
    <row r="7" spans="1:18" s="22" customFormat="1" x14ac:dyDescent="0.2">
      <c r="A7" s="22" t="s">
        <v>21</v>
      </c>
      <c r="B7" s="23">
        <v>44233</v>
      </c>
      <c r="C7" s="24" t="s">
        <v>34</v>
      </c>
      <c r="D7" s="24">
        <v>2</v>
      </c>
      <c r="E7" s="25">
        <f t="shared" ref="E7:E13" si="0">SUM(F7:R7)</f>
        <v>2</v>
      </c>
      <c r="F7" s="24">
        <v>2</v>
      </c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</row>
    <row r="8" spans="1:18" s="22" customFormat="1" x14ac:dyDescent="0.2">
      <c r="A8" s="22" t="s">
        <v>22</v>
      </c>
      <c r="B8" s="23">
        <v>44233</v>
      </c>
      <c r="C8" s="24" t="s">
        <v>36</v>
      </c>
      <c r="D8" s="24">
        <v>4</v>
      </c>
      <c r="E8" s="25">
        <f t="shared" si="0"/>
        <v>2.5</v>
      </c>
      <c r="F8" s="24">
        <v>2.5</v>
      </c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</row>
    <row r="9" spans="1:18" s="22" customFormat="1" x14ac:dyDescent="0.2">
      <c r="A9" s="22" t="s">
        <v>27</v>
      </c>
      <c r="B9" s="23">
        <v>44233</v>
      </c>
      <c r="C9" s="24" t="s">
        <v>35</v>
      </c>
      <c r="D9" s="24">
        <v>7</v>
      </c>
      <c r="E9" s="25">
        <f t="shared" si="0"/>
        <v>7</v>
      </c>
      <c r="F9" s="24"/>
      <c r="G9" s="24">
        <v>7</v>
      </c>
      <c r="H9" s="24"/>
      <c r="I9" s="24"/>
      <c r="J9" s="24"/>
      <c r="K9" s="24"/>
      <c r="L9" s="24"/>
      <c r="M9" s="24"/>
      <c r="N9" s="24"/>
      <c r="O9" s="24"/>
      <c r="P9" s="24"/>
      <c r="Q9" s="24"/>
    </row>
    <row r="10" spans="1:18" x14ac:dyDescent="0.2">
      <c r="A10" t="s">
        <v>49</v>
      </c>
      <c r="B10" s="1">
        <v>44237</v>
      </c>
      <c r="C10" s="2"/>
      <c r="D10" s="2">
        <v>15</v>
      </c>
      <c r="E10" s="6">
        <f>SUM(F10:R10)</f>
        <v>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8" x14ac:dyDescent="0.2">
      <c r="A11" t="s">
        <v>30</v>
      </c>
      <c r="B11" s="1">
        <v>44233</v>
      </c>
      <c r="C11" s="2" t="s">
        <v>45</v>
      </c>
      <c r="D11" s="2">
        <v>10</v>
      </c>
      <c r="E11" s="6">
        <f t="shared" si="0"/>
        <v>6.5</v>
      </c>
      <c r="F11" s="2">
        <v>1</v>
      </c>
      <c r="G11" s="2">
        <v>5.5</v>
      </c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8" x14ac:dyDescent="0.2">
      <c r="A12" t="s">
        <v>31</v>
      </c>
      <c r="B12" s="1">
        <v>44233</v>
      </c>
      <c r="C12" s="2" t="s">
        <v>46</v>
      </c>
      <c r="D12" s="2">
        <v>2</v>
      </c>
      <c r="E12" s="6">
        <f t="shared" si="0"/>
        <v>1</v>
      </c>
      <c r="F12" s="2"/>
      <c r="G12" s="2">
        <v>1</v>
      </c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8" x14ac:dyDescent="0.2">
      <c r="A13" t="s">
        <v>23</v>
      </c>
      <c r="B13" s="1">
        <v>44233</v>
      </c>
      <c r="C13" s="2" t="s">
        <v>40</v>
      </c>
      <c r="D13" s="2">
        <v>9</v>
      </c>
      <c r="E13" s="6">
        <f t="shared" si="0"/>
        <v>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8" x14ac:dyDescent="0.2">
      <c r="A14" t="s">
        <v>26</v>
      </c>
      <c r="B14" s="1">
        <v>44233</v>
      </c>
      <c r="C14" s="2" t="s">
        <v>39</v>
      </c>
      <c r="D14" s="2">
        <v>3</v>
      </c>
      <c r="E14" s="6">
        <f t="shared" ref="E14:E65" si="1">SUM(F14:R14)</f>
        <v>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8" x14ac:dyDescent="0.2">
      <c r="A15" t="s">
        <v>25</v>
      </c>
      <c r="B15" s="1">
        <v>44233</v>
      </c>
      <c r="C15" s="2" t="s">
        <v>42</v>
      </c>
      <c r="D15" s="2">
        <v>10</v>
      </c>
      <c r="E15" s="6">
        <f t="shared" si="1"/>
        <v>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8" x14ac:dyDescent="0.2">
      <c r="A16" t="s">
        <v>24</v>
      </c>
      <c r="B16" s="1">
        <v>44233</v>
      </c>
      <c r="C16" s="2" t="s">
        <v>41</v>
      </c>
      <c r="D16" s="2">
        <v>10</v>
      </c>
      <c r="E16" s="6">
        <f t="shared" si="1"/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">
      <c r="A17" t="s">
        <v>28</v>
      </c>
      <c r="B17" s="1">
        <v>44233</v>
      </c>
      <c r="C17" s="2" t="s">
        <v>43</v>
      </c>
      <c r="D17" s="2">
        <v>5</v>
      </c>
      <c r="E17" s="6">
        <f t="shared" si="1"/>
        <v>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">
      <c r="A18" t="s">
        <v>29</v>
      </c>
      <c r="B18" s="1">
        <v>44233</v>
      </c>
      <c r="C18" s="2" t="s">
        <v>44</v>
      </c>
      <c r="D18" s="2">
        <v>10</v>
      </c>
      <c r="E18" s="6">
        <f t="shared" si="1"/>
        <v>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">
      <c r="A19" t="s">
        <v>33</v>
      </c>
      <c r="B19" s="1">
        <v>44233</v>
      </c>
      <c r="C19" s="2" t="s">
        <v>37</v>
      </c>
      <c r="D19" s="2">
        <v>2</v>
      </c>
      <c r="E19" s="6">
        <f>SUM(F19:R19)</f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">
      <c r="A20" t="s">
        <v>32</v>
      </c>
      <c r="B20" s="1">
        <v>44233</v>
      </c>
      <c r="C20" s="2" t="s">
        <v>38</v>
      </c>
      <c r="D20" s="2">
        <v>2</v>
      </c>
      <c r="E20" s="6">
        <f>SUM(F20:R20)</f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">
      <c r="A21" t="s">
        <v>47</v>
      </c>
      <c r="B21" s="1">
        <v>44237</v>
      </c>
      <c r="C21" s="2"/>
      <c r="D21" s="2">
        <v>4</v>
      </c>
      <c r="E21" s="6">
        <f t="shared" si="1"/>
        <v>1</v>
      </c>
      <c r="F21" s="2"/>
      <c r="G21" s="2"/>
      <c r="H21" s="2">
        <v>1</v>
      </c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2">
      <c r="A22" t="s">
        <v>48</v>
      </c>
      <c r="B22" s="1">
        <v>44237</v>
      </c>
      <c r="C22" s="2"/>
      <c r="D22" s="2">
        <v>30</v>
      </c>
      <c r="E22" s="6">
        <f t="shared" si="1"/>
        <v>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2">
      <c r="A23" t="s">
        <v>50</v>
      </c>
      <c r="B23" s="1">
        <v>44237</v>
      </c>
      <c r="C23" s="2"/>
      <c r="D23" s="2">
        <v>2</v>
      </c>
      <c r="E23" s="6">
        <f t="shared" si="1"/>
        <v>2</v>
      </c>
      <c r="F23" s="2"/>
      <c r="G23" s="2"/>
      <c r="H23" s="2">
        <v>2</v>
      </c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2">
      <c r="B24" s="1"/>
      <c r="C24" s="2"/>
      <c r="D24" s="2"/>
      <c r="E24" s="6">
        <f t="shared" si="1"/>
        <v>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">
      <c r="B25" s="1"/>
      <c r="C25" s="2"/>
      <c r="D25" s="2"/>
      <c r="E25" s="6">
        <f t="shared" si="1"/>
        <v>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2">
      <c r="B26" s="1"/>
      <c r="C26" s="2"/>
      <c r="D26" s="2"/>
      <c r="E26" s="6">
        <f t="shared" si="1"/>
        <v>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2">
      <c r="B27" s="1"/>
      <c r="C27" s="2"/>
      <c r="D27" s="2"/>
      <c r="E27" s="6">
        <f t="shared" si="1"/>
        <v>0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2">
      <c r="B28" s="1"/>
      <c r="C28" s="2"/>
      <c r="D28" s="2"/>
      <c r="E28" s="6">
        <f t="shared" si="1"/>
        <v>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2">
      <c r="B29" s="1"/>
      <c r="C29" s="2"/>
      <c r="D29" s="2"/>
      <c r="E29" s="6">
        <f t="shared" si="1"/>
        <v>0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x14ac:dyDescent="0.2">
      <c r="B30" s="1"/>
      <c r="C30" s="2"/>
      <c r="D30" s="2"/>
      <c r="E30" s="6">
        <f t="shared" si="1"/>
        <v>0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x14ac:dyDescent="0.2">
      <c r="B31" s="1"/>
      <c r="C31" s="2"/>
      <c r="D31" s="2"/>
      <c r="E31" s="6">
        <f t="shared" si="1"/>
        <v>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x14ac:dyDescent="0.2">
      <c r="B32" s="1"/>
      <c r="C32" s="2"/>
      <c r="D32" s="2"/>
      <c r="E32" s="6">
        <f t="shared" si="1"/>
        <v>0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2:17" x14ac:dyDescent="0.2">
      <c r="B33" s="1"/>
      <c r="C33" s="2"/>
      <c r="D33" s="2"/>
      <c r="E33" s="6">
        <f t="shared" si="1"/>
        <v>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2:17" x14ac:dyDescent="0.2">
      <c r="B34" s="1"/>
      <c r="C34" s="2"/>
      <c r="D34" s="2"/>
      <c r="E34" s="6">
        <f t="shared" si="1"/>
        <v>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2:17" x14ac:dyDescent="0.2">
      <c r="B35" s="1"/>
      <c r="C35" s="2"/>
      <c r="D35" s="2"/>
      <c r="E35" s="6">
        <f t="shared" si="1"/>
        <v>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2:17" x14ac:dyDescent="0.2">
      <c r="B36" s="1"/>
      <c r="C36" s="2"/>
      <c r="D36" s="2"/>
      <c r="E36" s="6">
        <f t="shared" si="1"/>
        <v>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2:17" x14ac:dyDescent="0.2">
      <c r="B37" s="1"/>
      <c r="C37" s="2"/>
      <c r="D37" s="2"/>
      <c r="E37" s="6">
        <f t="shared" si="1"/>
        <v>0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2:17" x14ac:dyDescent="0.2">
      <c r="B38" s="1"/>
      <c r="C38" s="2"/>
      <c r="D38" s="2"/>
      <c r="E38" s="6">
        <f t="shared" si="1"/>
        <v>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2:17" x14ac:dyDescent="0.2">
      <c r="B39" s="1"/>
      <c r="C39" s="2"/>
      <c r="D39" s="2"/>
      <c r="E39" s="6">
        <f t="shared" si="1"/>
        <v>0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2:17" x14ac:dyDescent="0.2">
      <c r="B40" s="1"/>
      <c r="C40" s="2"/>
      <c r="D40" s="2"/>
      <c r="E40" s="6">
        <f t="shared" si="1"/>
        <v>0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2:17" x14ac:dyDescent="0.2">
      <c r="B41" s="1"/>
      <c r="C41" s="2"/>
      <c r="D41" s="2"/>
      <c r="E41" s="6">
        <f t="shared" si="1"/>
        <v>0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2:17" x14ac:dyDescent="0.2">
      <c r="B42" s="1"/>
      <c r="C42" s="2"/>
      <c r="D42" s="2"/>
      <c r="E42" s="6">
        <f t="shared" si="1"/>
        <v>0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2:17" x14ac:dyDescent="0.2">
      <c r="B43" s="1"/>
      <c r="C43" s="2"/>
      <c r="D43" s="2"/>
      <c r="E43" s="6">
        <f t="shared" si="1"/>
        <v>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2:17" x14ac:dyDescent="0.2">
      <c r="B44" s="1"/>
      <c r="C44" s="2"/>
      <c r="D44" s="2"/>
      <c r="E44" s="6">
        <f t="shared" si="1"/>
        <v>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2:17" x14ac:dyDescent="0.2">
      <c r="B45" s="1"/>
      <c r="C45" s="2"/>
      <c r="D45" s="2"/>
      <c r="E45" s="6">
        <f t="shared" si="1"/>
        <v>0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2:17" x14ac:dyDescent="0.2">
      <c r="B46" s="1"/>
      <c r="C46" s="2"/>
      <c r="D46" s="2"/>
      <c r="E46" s="6">
        <f t="shared" si="1"/>
        <v>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2:17" x14ac:dyDescent="0.2">
      <c r="B47" s="1"/>
      <c r="C47" s="2"/>
      <c r="D47" s="2"/>
      <c r="E47" s="6">
        <f t="shared" si="1"/>
        <v>0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2:17" x14ac:dyDescent="0.2">
      <c r="B48" s="1"/>
      <c r="C48" s="2"/>
      <c r="D48" s="2"/>
      <c r="E48" s="6">
        <f t="shared" si="1"/>
        <v>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2:17" x14ac:dyDescent="0.2">
      <c r="B49" s="1"/>
      <c r="C49" s="2"/>
      <c r="D49" s="2"/>
      <c r="E49" s="6">
        <f t="shared" si="1"/>
        <v>0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2:17" x14ac:dyDescent="0.2">
      <c r="B50" s="1"/>
      <c r="C50" s="2"/>
      <c r="D50" s="2"/>
      <c r="E50" s="6">
        <f t="shared" si="1"/>
        <v>0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2:17" x14ac:dyDescent="0.2">
      <c r="B51" s="1"/>
      <c r="C51" s="2"/>
      <c r="D51" s="2"/>
      <c r="E51" s="6">
        <f t="shared" si="1"/>
        <v>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2:17" x14ac:dyDescent="0.2">
      <c r="B52" s="1"/>
      <c r="C52" s="2"/>
      <c r="D52" s="2"/>
      <c r="E52" s="6">
        <f t="shared" si="1"/>
        <v>0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2:17" x14ac:dyDescent="0.2">
      <c r="B53" s="1"/>
      <c r="C53" s="2"/>
      <c r="D53" s="2"/>
      <c r="E53" s="6">
        <f t="shared" si="1"/>
        <v>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2:17" x14ac:dyDescent="0.2">
      <c r="B54" s="1"/>
      <c r="C54" s="2"/>
      <c r="D54" s="2"/>
      <c r="E54" s="6">
        <f t="shared" si="1"/>
        <v>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2:17" x14ac:dyDescent="0.2">
      <c r="B55" s="1"/>
      <c r="C55" s="2"/>
      <c r="D55" s="2"/>
      <c r="E55" s="6">
        <f t="shared" si="1"/>
        <v>0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2:17" x14ac:dyDescent="0.2">
      <c r="B56" s="1"/>
      <c r="C56" s="2"/>
      <c r="D56" s="2"/>
      <c r="E56" s="6">
        <f t="shared" si="1"/>
        <v>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2:17" x14ac:dyDescent="0.2">
      <c r="B57" s="1"/>
      <c r="C57" s="2"/>
      <c r="D57" s="2"/>
      <c r="E57" s="6">
        <f t="shared" si="1"/>
        <v>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2:17" x14ac:dyDescent="0.2">
      <c r="B58" s="1"/>
      <c r="C58" s="2"/>
      <c r="D58" s="2"/>
      <c r="E58" s="6">
        <f t="shared" si="1"/>
        <v>0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2:17" x14ac:dyDescent="0.2">
      <c r="B59" s="1"/>
      <c r="C59" s="2"/>
      <c r="D59" s="2"/>
      <c r="E59" s="6">
        <f t="shared" si="1"/>
        <v>0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2:17" x14ac:dyDescent="0.2">
      <c r="B60" s="1"/>
      <c r="C60" s="2"/>
      <c r="D60" s="2"/>
      <c r="E60" s="6">
        <f t="shared" si="1"/>
        <v>0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2:17" x14ac:dyDescent="0.2">
      <c r="B61" s="1"/>
      <c r="C61" s="2"/>
      <c r="D61" s="2"/>
      <c r="E61" s="6">
        <f t="shared" si="1"/>
        <v>0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2:17" x14ac:dyDescent="0.2">
      <c r="B62" s="1"/>
      <c r="C62" s="2"/>
      <c r="D62" s="2"/>
      <c r="E62" s="6">
        <f t="shared" si="1"/>
        <v>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2:17" x14ac:dyDescent="0.2">
      <c r="B63" s="1"/>
      <c r="C63" s="2"/>
      <c r="D63" s="2"/>
      <c r="E63" s="6">
        <f t="shared" si="1"/>
        <v>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2:17" x14ac:dyDescent="0.2">
      <c r="B64" s="1"/>
      <c r="C64" s="2"/>
      <c r="D64" s="2"/>
      <c r="E64" s="6">
        <f t="shared" si="1"/>
        <v>0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2:17" x14ac:dyDescent="0.2">
      <c r="B65" s="1"/>
      <c r="C65" s="2"/>
      <c r="D65" s="2"/>
      <c r="E65" s="6">
        <f t="shared" si="1"/>
        <v>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2:17" x14ac:dyDescent="0.2">
      <c r="B66" s="1"/>
      <c r="C66" s="2"/>
      <c r="D66" s="2"/>
      <c r="E66" s="6">
        <f t="shared" ref="E66:E84" si="2">SUM(F66:R66)</f>
        <v>0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2:17" x14ac:dyDescent="0.2">
      <c r="B67" s="1"/>
      <c r="C67" s="2"/>
      <c r="D67" s="2"/>
      <c r="E67" s="6">
        <f t="shared" si="2"/>
        <v>0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2:17" x14ac:dyDescent="0.2">
      <c r="B68" s="1"/>
      <c r="C68" s="2"/>
      <c r="D68" s="2"/>
      <c r="E68" s="6">
        <f t="shared" si="2"/>
        <v>0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2:17" x14ac:dyDescent="0.2">
      <c r="B69" s="1"/>
      <c r="C69" s="2"/>
      <c r="D69" s="2"/>
      <c r="E69" s="6">
        <f t="shared" si="2"/>
        <v>0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2:17" x14ac:dyDescent="0.2">
      <c r="B70" s="1"/>
      <c r="C70" s="2"/>
      <c r="D70" s="2"/>
      <c r="E70" s="6">
        <f t="shared" si="2"/>
        <v>0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2:17" x14ac:dyDescent="0.2">
      <c r="B71" s="1"/>
      <c r="C71" s="2"/>
      <c r="D71" s="2"/>
      <c r="E71" s="6">
        <f t="shared" si="2"/>
        <v>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2:17" x14ac:dyDescent="0.2">
      <c r="B72" s="1"/>
      <c r="C72" s="2"/>
      <c r="D72" s="2"/>
      <c r="E72" s="6">
        <f t="shared" si="2"/>
        <v>0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2:17" x14ac:dyDescent="0.2">
      <c r="B73" s="1"/>
      <c r="C73" s="2"/>
      <c r="D73" s="2"/>
      <c r="E73" s="6">
        <f t="shared" si="2"/>
        <v>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2:17" x14ac:dyDescent="0.2">
      <c r="B74" s="1"/>
      <c r="C74" s="2"/>
      <c r="D74" s="2"/>
      <c r="E74" s="6">
        <f t="shared" si="2"/>
        <v>0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2:17" x14ac:dyDescent="0.2">
      <c r="B75" s="1"/>
      <c r="C75" s="2"/>
      <c r="D75" s="2"/>
      <c r="E75" s="6">
        <f t="shared" si="2"/>
        <v>0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2:17" x14ac:dyDescent="0.2">
      <c r="B76" s="1"/>
      <c r="C76" s="2"/>
      <c r="D76" s="2"/>
      <c r="E76" s="6">
        <f t="shared" si="2"/>
        <v>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2:17" x14ac:dyDescent="0.2">
      <c r="B77" s="1"/>
      <c r="C77" s="2"/>
      <c r="D77" s="2"/>
      <c r="E77" s="6">
        <f t="shared" si="2"/>
        <v>0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2:17" x14ac:dyDescent="0.2">
      <c r="E78" s="6">
        <f t="shared" si="2"/>
        <v>0</v>
      </c>
    </row>
    <row r="79" spans="2:17" x14ac:dyDescent="0.2">
      <c r="E79" s="6">
        <f t="shared" si="2"/>
        <v>0</v>
      </c>
    </row>
    <row r="80" spans="2:17" x14ac:dyDescent="0.2">
      <c r="E80" s="6">
        <f t="shared" si="2"/>
        <v>0</v>
      </c>
    </row>
    <row r="81" spans="5:5" x14ac:dyDescent="0.2">
      <c r="E81" s="6">
        <f t="shared" si="2"/>
        <v>0</v>
      </c>
    </row>
    <row r="82" spans="5:5" x14ac:dyDescent="0.2">
      <c r="E82" s="6">
        <f t="shared" si="2"/>
        <v>0</v>
      </c>
    </row>
    <row r="83" spans="5:5" x14ac:dyDescent="0.2">
      <c r="E83" s="6">
        <f t="shared" si="2"/>
        <v>0</v>
      </c>
    </row>
    <row r="84" spans="5:5" x14ac:dyDescent="0.2">
      <c r="E84" s="6">
        <f t="shared" si="2"/>
        <v>0</v>
      </c>
    </row>
  </sheetData>
  <phoneticPr fontId="9" type="noConversion"/>
  <pageMargins left="0.7" right="0.7" top="0.75" bottom="0.75" header="0.3" footer="0.3"/>
  <ignoredErrors>
    <ignoredError sqref="Q5:R5 F5:P5" formulaRange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3CD12-39B5-C548-B426-963DAEA10CB1}">
  <dimension ref="A1"/>
  <sheetViews>
    <sheetView workbookViewId="0"/>
  </sheetViews>
  <sheetFormatPr baseColWidth="10" defaultColWidth="11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D439-C78A-B642-956C-9016C7A4F4CC}">
  <dimension ref="A2:R23"/>
  <sheetViews>
    <sheetView workbookViewId="0">
      <selection activeCell="B26" sqref="B26"/>
    </sheetView>
  </sheetViews>
  <sheetFormatPr baseColWidth="10" defaultColWidth="11" defaultRowHeight="16" x14ac:dyDescent="0.2"/>
  <sheetData>
    <row r="2" spans="1:18" x14ac:dyDescent="0.2">
      <c r="A2" s="26" t="s">
        <v>12</v>
      </c>
      <c r="B2" s="26"/>
      <c r="C2" s="26"/>
      <c r="D2" s="26"/>
      <c r="E2" s="26"/>
      <c r="F2" s="17"/>
    </row>
    <row r="3" spans="1:18" x14ac:dyDescent="0.2">
      <c r="A3" s="26"/>
      <c r="B3" s="26"/>
      <c r="C3" s="26"/>
      <c r="D3" s="26"/>
      <c r="E3" s="26"/>
      <c r="F3" s="17"/>
    </row>
    <row r="4" spans="1:18" x14ac:dyDescent="0.2">
      <c r="A4" s="26"/>
      <c r="B4" s="26"/>
      <c r="C4" s="26"/>
      <c r="D4" s="26"/>
      <c r="E4" s="26"/>
      <c r="F4" s="17"/>
    </row>
    <row r="5" spans="1:18" x14ac:dyDescent="0.2">
      <c r="A5" s="26"/>
      <c r="B5" s="26"/>
      <c r="C5" s="26"/>
      <c r="D5" s="26"/>
      <c r="E5" s="26"/>
      <c r="F5" s="17"/>
    </row>
    <row r="6" spans="1:18" x14ac:dyDescent="0.2">
      <c r="F6" s="17"/>
      <c r="R6" s="13"/>
    </row>
    <row r="7" spans="1:18" x14ac:dyDescent="0.2">
      <c r="A7" s="20" t="s">
        <v>15</v>
      </c>
      <c r="B7" s="20" t="s">
        <v>11</v>
      </c>
      <c r="C7" s="20" t="s">
        <v>10</v>
      </c>
      <c r="D7" s="20" t="s">
        <v>13</v>
      </c>
      <c r="E7" s="20" t="s">
        <v>14</v>
      </c>
      <c r="F7" s="17"/>
    </row>
    <row r="8" spans="1:18" x14ac:dyDescent="0.2">
      <c r="A8" s="14">
        <f>EffortRawData!F$6</f>
        <v>44230</v>
      </c>
      <c r="B8" s="9">
        <f>EffortRawData!D5</f>
        <v>127</v>
      </c>
      <c r="C8" s="9">
        <f>B8</f>
        <v>127</v>
      </c>
      <c r="D8" s="9">
        <f>EffortRawData!D5</f>
        <v>127</v>
      </c>
      <c r="E8" s="2">
        <v>1</v>
      </c>
      <c r="F8" s="17"/>
    </row>
    <row r="9" spans="1:18" x14ac:dyDescent="0.2">
      <c r="A9" s="14">
        <f>EffortRawData!G$6</f>
        <v>44237</v>
      </c>
      <c r="B9" s="9">
        <f>EffortRawData!F5</f>
        <v>121.5</v>
      </c>
      <c r="C9" s="9">
        <f>C8-(C$8/$E$19)</f>
        <v>116.41666666666667</v>
      </c>
      <c r="D9" s="9">
        <f t="shared" ref="D9:D10" si="0">IF($B9=$B8,MAX(0,$D8-($B$8-$D8)/$E8),$B9)</f>
        <v>121.5</v>
      </c>
      <c r="E9" s="2">
        <v>2</v>
      </c>
      <c r="F9" s="17"/>
    </row>
    <row r="10" spans="1:18" x14ac:dyDescent="0.2">
      <c r="A10" s="14">
        <f>EffortRawData!H$6</f>
        <v>44244</v>
      </c>
      <c r="B10" s="9">
        <f>EffortRawData!G5</f>
        <v>108</v>
      </c>
      <c r="C10" s="9">
        <f t="shared" ref="C10:C20" si="1">C9-(C$8/$E$19)</f>
        <v>105.83333333333334</v>
      </c>
      <c r="D10" s="9">
        <f t="shared" si="0"/>
        <v>108</v>
      </c>
      <c r="E10" s="2">
        <v>3</v>
      </c>
      <c r="F10" s="18"/>
      <c r="G10" s="8"/>
    </row>
    <row r="11" spans="1:18" x14ac:dyDescent="0.2">
      <c r="A11" s="14">
        <f>EffortRawData!I$6</f>
        <v>44251</v>
      </c>
      <c r="B11" s="9">
        <f>EffortRawData!H5</f>
        <v>105</v>
      </c>
      <c r="C11" s="9">
        <f t="shared" si="1"/>
        <v>95.250000000000014</v>
      </c>
      <c r="D11" s="9">
        <f>IF($B11=$B10,MAX(0,$D10-($B$8-$D10)/$E10),$B11)</f>
        <v>105</v>
      </c>
      <c r="E11" s="2">
        <v>4</v>
      </c>
      <c r="F11" s="19"/>
      <c r="G11" s="9"/>
    </row>
    <row r="12" spans="1:18" x14ac:dyDescent="0.2">
      <c r="A12" s="14">
        <f>EffortRawData!J$6</f>
        <v>44258</v>
      </c>
      <c r="B12" s="9">
        <f>EffortRawData!I5</f>
        <v>105</v>
      </c>
      <c r="C12" s="9">
        <f t="shared" si="1"/>
        <v>84.666666666666686</v>
      </c>
      <c r="D12" s="9">
        <f t="shared" ref="D12:D20" si="2">IF($B12=$B11,MAX(0,$D11-($B$8-$D11)/$E11),$B12)</f>
        <v>99.5</v>
      </c>
      <c r="E12" s="2">
        <v>5</v>
      </c>
      <c r="F12" s="18"/>
    </row>
    <row r="13" spans="1:18" x14ac:dyDescent="0.2">
      <c r="A13" s="14">
        <f>EffortRawData!K$6</f>
        <v>44265</v>
      </c>
      <c r="B13" s="9">
        <f>EffortRawData!J5</f>
        <v>105</v>
      </c>
      <c r="C13" s="9">
        <f t="shared" si="1"/>
        <v>74.083333333333357</v>
      </c>
      <c r="D13" s="9">
        <f t="shared" si="2"/>
        <v>94</v>
      </c>
      <c r="E13" s="2">
        <v>6</v>
      </c>
      <c r="F13" s="18"/>
    </row>
    <row r="14" spans="1:18" x14ac:dyDescent="0.2">
      <c r="A14" s="14">
        <f>EffortRawData!L$6</f>
        <v>44272</v>
      </c>
      <c r="B14" s="9">
        <f>EffortRawData!K5</f>
        <v>105</v>
      </c>
      <c r="C14" s="9">
        <f t="shared" si="1"/>
        <v>63.500000000000021</v>
      </c>
      <c r="D14" s="9">
        <f t="shared" si="2"/>
        <v>88.5</v>
      </c>
      <c r="E14" s="2">
        <v>7</v>
      </c>
      <c r="F14" s="18"/>
    </row>
    <row r="15" spans="1:18" x14ac:dyDescent="0.2">
      <c r="A15" s="14">
        <f>EffortRawData!M$6</f>
        <v>44279</v>
      </c>
      <c r="B15" s="9">
        <f>EffortRawData!L5</f>
        <v>105</v>
      </c>
      <c r="C15" s="9">
        <f t="shared" si="1"/>
        <v>52.916666666666686</v>
      </c>
      <c r="D15" s="9">
        <f t="shared" si="2"/>
        <v>83</v>
      </c>
      <c r="E15" s="2">
        <v>8</v>
      </c>
      <c r="F15" s="18"/>
    </row>
    <row r="16" spans="1:18" x14ac:dyDescent="0.2">
      <c r="A16" s="14">
        <f>EffortRawData!N$6</f>
        <v>44286</v>
      </c>
      <c r="B16" s="9">
        <f>EffortRawData!M5</f>
        <v>105</v>
      </c>
      <c r="C16" s="9">
        <f t="shared" si="1"/>
        <v>42.33333333333335</v>
      </c>
      <c r="D16" s="9">
        <f t="shared" si="2"/>
        <v>77.5</v>
      </c>
      <c r="E16" s="2">
        <v>9</v>
      </c>
      <c r="F16" s="18"/>
    </row>
    <row r="17" spans="1:6" x14ac:dyDescent="0.2">
      <c r="A17" s="14">
        <f>EffortRawData!O$6</f>
        <v>44293</v>
      </c>
      <c r="B17" s="9">
        <f>EffortRawData!N5</f>
        <v>105</v>
      </c>
      <c r="C17" s="9">
        <f t="shared" si="1"/>
        <v>31.750000000000014</v>
      </c>
      <c r="D17" s="9">
        <f t="shared" si="2"/>
        <v>72</v>
      </c>
      <c r="E17" s="2">
        <v>10</v>
      </c>
      <c r="F17" s="18"/>
    </row>
    <row r="18" spans="1:6" x14ac:dyDescent="0.2">
      <c r="A18" s="14">
        <f>EffortRawData!P$6</f>
        <v>44300</v>
      </c>
      <c r="B18" s="9">
        <f>EffortRawData!O5</f>
        <v>105</v>
      </c>
      <c r="C18" s="9">
        <f t="shared" si="1"/>
        <v>21.166666666666679</v>
      </c>
      <c r="D18" s="9">
        <f t="shared" si="2"/>
        <v>66.5</v>
      </c>
      <c r="E18" s="2">
        <v>11</v>
      </c>
      <c r="F18" s="18"/>
    </row>
    <row r="19" spans="1:6" x14ac:dyDescent="0.2">
      <c r="A19" s="14">
        <f>EffortRawData!Q$6</f>
        <v>44307</v>
      </c>
      <c r="B19" s="9">
        <f>EffortRawData!P5</f>
        <v>105</v>
      </c>
      <c r="C19" s="9">
        <f t="shared" si="1"/>
        <v>10.583333333333345</v>
      </c>
      <c r="D19" s="9">
        <f t="shared" si="2"/>
        <v>61</v>
      </c>
      <c r="E19" s="2">
        <v>12</v>
      </c>
      <c r="F19" s="18"/>
    </row>
    <row r="20" spans="1:6" x14ac:dyDescent="0.2">
      <c r="A20" s="14">
        <f>EffortRawData!R$6</f>
        <v>44314</v>
      </c>
      <c r="B20" s="9">
        <f>EffortRawData!Q5</f>
        <v>105</v>
      </c>
      <c r="C20" s="9">
        <f t="shared" si="1"/>
        <v>0</v>
      </c>
      <c r="D20" s="9">
        <f t="shared" si="2"/>
        <v>55.5</v>
      </c>
      <c r="E20" s="2">
        <v>13</v>
      </c>
      <c r="F20" s="18"/>
    </row>
    <row r="21" spans="1:6" x14ac:dyDescent="0.2">
      <c r="F21" s="17"/>
    </row>
    <row r="22" spans="1:6" x14ac:dyDescent="0.2">
      <c r="A22" s="17"/>
      <c r="B22" s="17"/>
      <c r="C22" s="17"/>
      <c r="D22" s="17"/>
      <c r="E22" s="17"/>
      <c r="F22" s="17"/>
    </row>
    <row r="23" spans="1:6" x14ac:dyDescent="0.2">
      <c r="A23" s="17"/>
      <c r="B23" s="17"/>
      <c r="C23" s="17"/>
      <c r="D23" s="17"/>
      <c r="E23" s="17"/>
      <c r="F23" s="17"/>
    </row>
  </sheetData>
  <mergeCells count="1">
    <mergeCell ref="A2:E5"/>
  </mergeCells>
  <pageMargins left="0.7" right="0.7" top="0.75" bottom="0.75" header="0.3" footer="0.3"/>
  <ignoredErrors>
    <ignoredError sqref="C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EffortRawData</vt:lpstr>
      <vt:lpstr>BurndownChart</vt:lpstr>
      <vt:lpstr>ChartData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Dustin Pernell</cp:lastModifiedBy>
  <dcterms:created xsi:type="dcterms:W3CDTF">2021-01-28T19:18:53Z</dcterms:created>
  <dcterms:modified xsi:type="dcterms:W3CDTF">2021-02-10T23:30:19Z</dcterms:modified>
</cp:coreProperties>
</file>