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AppStateCapstone\content\"/>
    </mc:Choice>
  </mc:AlternateContent>
  <xr:revisionPtr revIDLastSave="0" documentId="13_ncr:1_{B53D531D-B228-4B1E-B3CE-71ADB472C1B2}" xr6:coauthVersionLast="46" xr6:coauthVersionMax="46" xr10:uidLastSave="{00000000-0000-0000-0000-000000000000}"/>
  <bookViews>
    <workbookView xWindow="1050" yWindow="630" windowWidth="34215" windowHeight="19125" xr2:uid="{58AE2564-334E-0F42-91A8-57075DA461D6}"/>
  </bookViews>
  <sheets>
    <sheet name="EffortRawData" sheetId="1" r:id="rId1"/>
    <sheet name="BurndownChart" sheetId="2" r:id="rId2"/>
    <sheet name="Char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4" i="1"/>
  <c r="E7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13" i="1"/>
  <c r="E31" i="1"/>
  <c r="E30" i="1"/>
  <c r="E24" i="1"/>
  <c r="E23" i="1"/>
  <c r="E10" i="1"/>
  <c r="E9" i="1"/>
  <c r="E8" i="1"/>
  <c r="E28" i="1"/>
  <c r="E22" i="1"/>
  <c r="E29" i="1"/>
  <c r="E15" i="1"/>
  <c r="E21" i="1"/>
  <c r="E20" i="1"/>
  <c r="E19" i="1"/>
  <c r="E18" i="1"/>
  <c r="E16" i="1"/>
  <c r="E17" i="1"/>
  <c r="E27" i="1"/>
  <c r="E26" i="1"/>
  <c r="E25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D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20" i="3" s="1"/>
  <c r="B5" i="1"/>
  <c r="R5" i="1" l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9" i="3"/>
  <c r="B10" i="3"/>
  <c r="B14" i="3"/>
  <c r="B18" i="3"/>
  <c r="B13" i="3"/>
  <c r="B17" i="3"/>
  <c r="B11" i="3"/>
  <c r="B15" i="3"/>
  <c r="B19" i="3"/>
  <c r="B12" i="3"/>
  <c r="B16" i="3"/>
  <c r="E5" i="1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8858281-F193-3544-ABA8-CE712526D840}">
      <text>
        <r>
          <rPr>
            <b/>
            <sz val="10"/>
            <color rgb="FF000000"/>
            <rFont val="Tahoma"/>
            <family val="2"/>
          </rPr>
          <t>Identify Project Name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" authorId="0" shapeId="0" xr:uid="{301D2AD3-AC5B-2C46-A425-A74C569B19DF}">
      <text>
        <r>
          <rPr>
            <b/>
            <sz val="10"/>
            <color rgb="FF000000"/>
            <rFont val="Tahoma"/>
            <family val="2"/>
          </rPr>
          <t>Identify Project Originator</t>
        </r>
      </text>
    </comment>
    <comment ref="C2" authorId="0" shapeId="0" xr:uid="{DFF44498-D3E8-1E4F-9BC5-7F11F6E6C9D4}">
      <text>
        <r>
          <rPr>
            <b/>
            <sz val="10"/>
            <color rgb="FF000000"/>
            <rFont val="Tahoma"/>
            <family val="2"/>
          </rPr>
          <t>Identify Project Collaborator (if any)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36C0304-8856-714A-B4AA-4627CCD56527}">
      <text>
        <r>
          <rPr>
            <b/>
            <sz val="10"/>
            <color rgb="FF000000"/>
            <rFont val="Tahoma"/>
            <family val="2"/>
          </rPr>
          <t>Update to current "week ending" date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25" authorId="0" shapeId="0" xr:uid="{F54DA456-B0A3-C34F-B4EB-10A01303D66C}">
      <text>
        <r>
          <rPr>
            <b/>
            <sz val="10"/>
            <color rgb="FF000000"/>
            <rFont val="Tahoma"/>
            <family val="2"/>
          </rPr>
          <t>Break big issues into smaller (easier to estimate) "tasks"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5" authorId="0" shapeId="0" xr:uid="{808B3ECB-8534-8340-B4A5-7738962116A3}">
      <text>
        <r>
          <rPr>
            <b/>
            <sz val="10"/>
            <color rgb="FF000000"/>
            <rFont val="Tahoma"/>
            <family val="2"/>
          </rPr>
          <t xml:space="preserve">Tracking date added let's us see when we identified specific work items.
</t>
        </r>
        <r>
          <rPr>
            <b/>
            <sz val="10"/>
            <color rgb="FF000000"/>
            <rFont val="Tahoma"/>
            <family val="2"/>
          </rPr>
          <t>Good planning means less tasks added as project progresses.</t>
        </r>
      </text>
    </comment>
    <comment ref="C25" authorId="0" shapeId="0" xr:uid="{F65F7D0D-B627-2142-AF9F-B9EAB8D18538}">
      <text>
        <r>
          <rPr>
            <b/>
            <sz val="10"/>
            <color rgb="FF000000"/>
            <rFont val="Tahoma"/>
            <family val="2"/>
          </rPr>
          <t>Connects burndown task to github issue!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5" authorId="0" shapeId="0" xr:uid="{F8C402E0-4F70-FC48-80B3-01096083B0CC}">
      <text>
        <r>
          <rPr>
            <b/>
            <sz val="10"/>
            <color rgb="FF000000"/>
            <rFont val="Tahoma"/>
            <family val="2"/>
          </rPr>
          <t>Best estimate in HOURS of how long to complete task. If having trouble, subdivide task more.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5" authorId="0" shapeId="0" xr:uid="{1A1B4E01-05C7-BC4E-AA18-AAB726C802E1}">
      <text>
        <r>
          <rPr>
            <b/>
            <sz val="10"/>
            <color rgb="FF000000"/>
            <rFont val="Tahoma"/>
            <family val="2"/>
          </rPr>
          <t>Enter HOURS (half hours can be .5) worked on task #1 in week ending 2/3/21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25" authorId="0" shapeId="0" xr:uid="{87FE40A0-93E0-8749-A5E3-6AAA55399195}">
      <text>
        <r>
          <rPr>
            <b/>
            <sz val="10"/>
            <color rgb="FF000000"/>
            <rFont val="Tahoma"/>
            <family val="2"/>
          </rPr>
          <t>Enter HOURS worked (half hours can .5) on task #1 in week ending 2/10/21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<sst xmlns="http://schemas.openxmlformats.org/spreadsheetml/2006/main" count="52" uniqueCount="52">
  <si>
    <t>Project Name:</t>
  </si>
  <si>
    <t>Project Team Members:</t>
  </si>
  <si>
    <t>Current Week:</t>
  </si>
  <si>
    <t>Effort Estimate</t>
  </si>
  <si>
    <t>Actual Effort</t>
  </si>
  <si>
    <t>Task</t>
  </si>
  <si>
    <t>GitHub Issue</t>
  </si>
  <si>
    <t>Date Added</t>
  </si>
  <si>
    <t>Totals:</t>
  </si>
  <si>
    <t>You do not need to edit yellow cells!</t>
  </si>
  <si>
    <t>Ideal</t>
  </si>
  <si>
    <t>Me</t>
  </si>
  <si>
    <t>DO NOT CHANGE ANYTHING IN THIS SHEET. IT AUTOMATICALLY PULLS DATA FROM THE 'EFFORT_RAW_DATA' SHEET.</t>
  </si>
  <si>
    <t>Forecast</t>
  </si>
  <si>
    <t>Week</t>
  </si>
  <si>
    <t>Date</t>
  </si>
  <si>
    <t>Effort per task in Week ENDING on identified dates</t>
  </si>
  <si>
    <t>Entry hints in cells with red corners, just hover over cell.</t>
  </si>
  <si>
    <t>Ninniltoz</t>
  </si>
  <si>
    <t>Dustin Pernell</t>
  </si>
  <si>
    <t>Jonah Ross</t>
  </si>
  <si>
    <t>User Card Display Page Fuctionality</t>
  </si>
  <si>
    <t>User Card Display Page Feature (Card Objects)</t>
  </si>
  <si>
    <t>User Card Display Page Feature (Filter)</t>
  </si>
  <si>
    <t>Home Page Fuctionality</t>
  </si>
  <si>
    <t>User Deck List Page Fuctionality</t>
  </si>
  <si>
    <t>User Deck Display Page Functionality</t>
  </si>
  <si>
    <t>Admin Card Update Page Functionality</t>
  </si>
  <si>
    <t>Admin Card Update Page Feature (Display update)</t>
  </si>
  <si>
    <t>#2</t>
  </si>
  <si>
    <t>#5</t>
  </si>
  <si>
    <t>#4</t>
  </si>
  <si>
    <t>#9</t>
  </si>
  <si>
    <t>#12</t>
  </si>
  <si>
    <t>#13</t>
  </si>
  <si>
    <t>#14</t>
  </si>
  <si>
    <t>#16</t>
  </si>
  <si>
    <t>#18</t>
  </si>
  <si>
    <t>#21</t>
  </si>
  <si>
    <t>#22</t>
  </si>
  <si>
    <t>Plan Lifecounter</t>
  </si>
  <si>
    <t>Lifecounter (will be split up)</t>
  </si>
  <si>
    <t>Discussed switching to django</t>
  </si>
  <si>
    <t>Setup local django env + 4 apps</t>
  </si>
  <si>
    <t>Setup MySQL db instance</t>
  </si>
  <si>
    <t>Learn django</t>
  </si>
  <si>
    <t>Setup Site Ground (SSG)</t>
  </si>
  <si>
    <t>Create Base Page  (SSG)</t>
  </si>
  <si>
    <t>Create Login Page (Full)  (SSG)</t>
  </si>
  <si>
    <t>Create Login Page</t>
  </si>
  <si>
    <t>Create Registration Page</t>
  </si>
  <si>
    <t>Create base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</si>
</sst>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2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Project</a:t>
            </a:r>
            <a:r>
              <a:rPr lang="en-US" baseline="0"/>
              <a:t>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ChartData!$D$8:$D$20</c:f>
              <c:numCache>
                <c:formatCode>0.0</c:formatCode>
                <c:ptCount val="13"/>
                <c:pt idx="0">
                  <c:v>106</c:v>
                </c:pt>
                <c:pt idx="1">
                  <c:v>100.5</c:v>
                </c:pt>
                <c:pt idx="2">
                  <c:v>87</c:v>
                </c:pt>
                <c:pt idx="3">
                  <c:v>65</c:v>
                </c:pt>
                <c:pt idx="4">
                  <c:v>54.75</c:v>
                </c:pt>
                <c:pt idx="5">
                  <c:v>44.5</c:v>
                </c:pt>
                <c:pt idx="6">
                  <c:v>34.25</c:v>
                </c:pt>
                <c:pt idx="7">
                  <c:v>24</c:v>
                </c:pt>
                <c:pt idx="8">
                  <c:v>13.75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F548-BD5E-4405B5DDD926}"/>
            </c:ext>
          </c:extLst>
        </c:ser>
        <c:ser>
          <c:idx val="0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ChartData!$B$8:$B$20</c:f>
              <c:numCache>
                <c:formatCode>0.0</c:formatCode>
                <c:ptCount val="13"/>
                <c:pt idx="0">
                  <c:v>106</c:v>
                </c:pt>
                <c:pt idx="1">
                  <c:v>100.5</c:v>
                </c:pt>
                <c:pt idx="2">
                  <c:v>87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F548-BD5E-4405B5DDD926}"/>
            </c:ext>
          </c:extLst>
        </c:ser>
        <c:ser>
          <c:idx val="1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ChartData!$C$8:$C$20</c:f>
              <c:numCache>
                <c:formatCode>0.0</c:formatCode>
                <c:ptCount val="13"/>
                <c:pt idx="0">
                  <c:v>106</c:v>
                </c:pt>
                <c:pt idx="1">
                  <c:v>97.166666666666671</c:v>
                </c:pt>
                <c:pt idx="2">
                  <c:v>88.333333333333343</c:v>
                </c:pt>
                <c:pt idx="3">
                  <c:v>79.500000000000014</c:v>
                </c:pt>
                <c:pt idx="4">
                  <c:v>70.666666666666686</c:v>
                </c:pt>
                <c:pt idx="5">
                  <c:v>61.83333333333335</c:v>
                </c:pt>
                <c:pt idx="6">
                  <c:v>53.000000000000014</c:v>
                </c:pt>
                <c:pt idx="7">
                  <c:v>44.166666666666679</c:v>
                </c:pt>
                <c:pt idx="8">
                  <c:v>35.333333333333343</c:v>
                </c:pt>
                <c:pt idx="9">
                  <c:v>26.500000000000007</c:v>
                </c:pt>
                <c:pt idx="10">
                  <c:v>17.666666666666671</c:v>
                </c:pt>
                <c:pt idx="11">
                  <c:v>8.8333333333333375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F548-BD5E-4405B5DD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45088"/>
        <c:axId val="1207446736"/>
      </c:lineChart>
      <c:dateAx>
        <c:axId val="1207445088"/>
        <c:scaling>
          <c:orientation val="minMax"/>
          <c:max val="44315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6736"/>
        <c:crosses val="autoZero"/>
        <c:auto val="1"/>
        <c:lblOffset val="100"/>
        <c:baseTimeUnit val="days"/>
        <c:majorUnit val="7"/>
        <c:majorTimeUnit val="days"/>
      </c:dateAx>
      <c:valAx>
        <c:axId val="120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228834</xdr:colOff>
      <xdr:row>0</xdr:row>
      <xdr:rowOff>131938</xdr:rowOff>
    </xdr:from>
    <xdr:to>
      <xdr:col>14</xdr:col>
      <xdr:colOff>190500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6076-A716-B744-9A44-148D21F9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5858-1152-CB4E-BE11-BC0471701F8D}">
  <dimension ref="A1:R84"/>
  <sheetViews>
    <sheetView tabSelected="1" zoomScale="125" zoomScaleNormal="100" workbookViewId="0">
      <selection activeCell="H14" sqref="H14"/>
    </sheetView>
  </sheetViews>
  <sheetFormatPr defaultColWidth="11" defaultRowHeight="15.75" x14ac:dyDescent="0.25"/>
  <cols>
    <col min="1" max="1" width="45.125" customWidth="1"/>
    <col min="2" max="2" width="15" customWidth="1"/>
    <col min="3" max="3" width="17.125" bestFit="1" customWidth="1"/>
    <col min="4" max="4" width="14" customWidth="1"/>
    <col min="5" max="5" width="12.5" customWidth="1"/>
  </cols>
  <sheetData>
    <row r="1" spans="1:18" x14ac:dyDescent="0.25">
      <c r="A1" s="22" t="s">
        <v>0</v>
      </c>
      <c r="B1" s="16" t="s">
        <v>18</v>
      </c>
      <c r="C1" s="16"/>
      <c r="D1" s="16"/>
      <c r="E1" s="23" t="s">
        <v>9</v>
      </c>
      <c r="F1" s="23"/>
      <c r="G1" s="23"/>
      <c r="H1" s="16"/>
      <c r="I1" s="24" t="s">
        <v>17</v>
      </c>
      <c r="J1" s="24"/>
      <c r="K1" s="24"/>
      <c r="L1" s="24"/>
      <c r="M1" s="24"/>
      <c r="N1" s="16"/>
      <c r="O1" s="16"/>
      <c r="P1" s="16"/>
      <c r="Q1" s="16"/>
      <c r="R1" s="16"/>
    </row>
    <row r="2" spans="1:18" x14ac:dyDescent="0.25">
      <c r="A2" s="22" t="s">
        <v>1</v>
      </c>
      <c r="B2" s="16" t="s">
        <v>19</v>
      </c>
      <c r="C2" s="16" t="s">
        <v>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5">
      <c r="A3" s="16"/>
      <c r="B3" s="16"/>
      <c r="C3" s="16"/>
      <c r="D3" s="16"/>
      <c r="E3" s="16"/>
      <c r="F3" s="22" t="s">
        <v>16</v>
      </c>
      <c r="G3" s="22"/>
      <c r="H3" s="22"/>
      <c r="I3" s="22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22" t="s">
        <v>2</v>
      </c>
      <c r="B4" s="25">
        <v>44244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26" t="s">
        <v>8</v>
      </c>
      <c r="B5" s="12">
        <f>COUNTA(A7:A83)</f>
        <v>20</v>
      </c>
      <c r="C5" s="13"/>
      <c r="D5" s="12">
        <f>SUM(D7:D83)</f>
        <v>106</v>
      </c>
      <c r="E5" s="14">
        <f>SUM(E7:E83)</f>
        <v>41</v>
      </c>
      <c r="F5" s="12">
        <f>D5-SUM(F7:F83)</f>
        <v>100.5</v>
      </c>
      <c r="G5" s="12">
        <f t="shared" ref="G5:R5" si="0">F5-SUM(G7:G83)</f>
        <v>87</v>
      </c>
      <c r="H5" s="12">
        <f t="shared" si="0"/>
        <v>65</v>
      </c>
      <c r="I5" s="12">
        <f t="shared" si="0"/>
        <v>65</v>
      </c>
      <c r="J5" s="12">
        <f t="shared" si="0"/>
        <v>65</v>
      </c>
      <c r="K5" s="12">
        <f t="shared" si="0"/>
        <v>65</v>
      </c>
      <c r="L5" s="12">
        <f t="shared" si="0"/>
        <v>65</v>
      </c>
      <c r="M5" s="12">
        <f t="shared" si="0"/>
        <v>65</v>
      </c>
      <c r="N5" s="12">
        <f t="shared" si="0"/>
        <v>65</v>
      </c>
      <c r="O5" s="12">
        <f t="shared" si="0"/>
        <v>65</v>
      </c>
      <c r="P5" s="12">
        <f t="shared" si="0"/>
        <v>65</v>
      </c>
      <c r="Q5" s="12">
        <f t="shared" si="0"/>
        <v>65</v>
      </c>
      <c r="R5" s="12">
        <f t="shared" si="0"/>
        <v>65</v>
      </c>
    </row>
    <row r="6" spans="1:18" x14ac:dyDescent="0.25">
      <c r="A6" s="27" t="s">
        <v>5</v>
      </c>
      <c r="B6" s="27" t="s">
        <v>7</v>
      </c>
      <c r="C6" s="27" t="s">
        <v>6</v>
      </c>
      <c r="D6" s="27" t="s">
        <v>3</v>
      </c>
      <c r="E6" s="27" t="s">
        <v>4</v>
      </c>
      <c r="F6" s="15">
        <v>44230</v>
      </c>
      <c r="G6" s="15">
        <v>44237</v>
      </c>
      <c r="H6" s="15">
        <v>44244</v>
      </c>
      <c r="I6" s="15">
        <v>44251</v>
      </c>
      <c r="J6" s="15">
        <v>44258</v>
      </c>
      <c r="K6" s="15">
        <v>44265</v>
      </c>
      <c r="L6" s="15">
        <v>44272</v>
      </c>
      <c r="M6" s="15">
        <v>44279</v>
      </c>
      <c r="N6" s="15">
        <v>44286</v>
      </c>
      <c r="O6" s="15">
        <v>44293</v>
      </c>
      <c r="P6" s="15">
        <v>44300</v>
      </c>
      <c r="Q6" s="15">
        <v>44307</v>
      </c>
      <c r="R6" s="28">
        <v>44314</v>
      </c>
    </row>
    <row r="7" spans="1:18" x14ac:dyDescent="0.25">
      <c r="A7" s="16" t="s">
        <v>45</v>
      </c>
      <c r="B7" s="28">
        <v>44238</v>
      </c>
      <c r="C7" s="16"/>
      <c r="D7" s="16">
        <v>15</v>
      </c>
      <c r="E7" s="17">
        <f t="shared" ref="E7:E13" si="1">SUM(F7:R7)</f>
        <v>6</v>
      </c>
      <c r="F7" s="18"/>
      <c r="G7" s="18"/>
      <c r="H7" s="18">
        <v>6</v>
      </c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6" t="s">
        <v>43</v>
      </c>
      <c r="B8" s="28">
        <v>44238</v>
      </c>
      <c r="C8" s="16"/>
      <c r="D8" s="16">
        <v>2</v>
      </c>
      <c r="E8" s="17">
        <f t="shared" si="1"/>
        <v>2</v>
      </c>
      <c r="F8" s="18"/>
      <c r="G8" s="18"/>
      <c r="H8" s="18">
        <v>2</v>
      </c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6" t="s">
        <v>44</v>
      </c>
      <c r="B9" s="28">
        <v>44238</v>
      </c>
      <c r="C9" s="16"/>
      <c r="D9" s="16">
        <v>2</v>
      </c>
      <c r="E9" s="17">
        <f t="shared" si="1"/>
        <v>2</v>
      </c>
      <c r="F9" s="18"/>
      <c r="G9" s="18"/>
      <c r="H9" s="18">
        <v>2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6" t="s">
        <v>49</v>
      </c>
      <c r="B10" s="28">
        <v>44238</v>
      </c>
      <c r="C10" s="16"/>
      <c r="D10" s="16">
        <v>4</v>
      </c>
      <c r="E10" s="17">
        <f t="shared" si="1"/>
        <v>4</v>
      </c>
      <c r="F10" s="18"/>
      <c r="G10" s="18"/>
      <c r="H10" s="18">
        <v>4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6" t="s">
        <v>50</v>
      </c>
      <c r="B11" s="28">
        <v>44239</v>
      </c>
      <c r="C11" s="16"/>
      <c r="D11" s="16">
        <v>2</v>
      </c>
      <c r="E11" s="17">
        <f t="shared" si="1"/>
        <v>2</v>
      </c>
      <c r="F11" s="18"/>
      <c r="G11" s="18"/>
      <c r="H11" s="18">
        <v>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16" t="s">
        <v>51</v>
      </c>
      <c r="B12" s="28">
        <v>44239</v>
      </c>
      <c r="C12" s="16"/>
      <c r="D12" s="16">
        <v>5</v>
      </c>
      <c r="E12" s="17">
        <f t="shared" si="1"/>
        <v>2</v>
      </c>
      <c r="F12" s="18"/>
      <c r="G12" s="18"/>
      <c r="H12" s="18">
        <v>2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16"/>
      <c r="B13" s="28"/>
      <c r="C13" s="16"/>
      <c r="D13" s="16"/>
      <c r="E13" s="17">
        <f t="shared" si="1"/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16" t="s">
        <v>27</v>
      </c>
      <c r="B14" s="28">
        <v>44233</v>
      </c>
      <c r="C14" s="16" t="s">
        <v>38</v>
      </c>
      <c r="D14" s="16">
        <v>10</v>
      </c>
      <c r="E14" s="17">
        <f t="shared" ref="E14:E16" si="2">SUM(F14:R14)</f>
        <v>6.5</v>
      </c>
      <c r="F14" s="18">
        <v>1</v>
      </c>
      <c r="G14" s="18">
        <v>5.5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25">
      <c r="A15" s="16" t="s">
        <v>28</v>
      </c>
      <c r="B15" s="28">
        <v>44233</v>
      </c>
      <c r="C15" s="16" t="s">
        <v>39</v>
      </c>
      <c r="D15" s="16">
        <v>2</v>
      </c>
      <c r="E15" s="17">
        <f t="shared" si="2"/>
        <v>1</v>
      </c>
      <c r="F15" s="18"/>
      <c r="G15" s="18">
        <v>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x14ac:dyDescent="0.25">
      <c r="A16" s="16" t="s">
        <v>21</v>
      </c>
      <c r="B16" s="28">
        <v>44233</v>
      </c>
      <c r="C16" s="16" t="s">
        <v>33</v>
      </c>
      <c r="D16" s="16">
        <v>9</v>
      </c>
      <c r="E16" s="17">
        <f t="shared" si="2"/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x14ac:dyDescent="0.25">
      <c r="A17" s="16" t="s">
        <v>24</v>
      </c>
      <c r="B17" s="28">
        <v>44233</v>
      </c>
      <c r="C17" s="16" t="s">
        <v>32</v>
      </c>
      <c r="D17" s="16">
        <v>3</v>
      </c>
      <c r="E17" s="17">
        <f t="shared" ref="E17:E64" si="3">SUM(F17:R17)</f>
        <v>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25">
      <c r="A18" s="16" t="s">
        <v>23</v>
      </c>
      <c r="B18" s="28">
        <v>44233</v>
      </c>
      <c r="C18" s="16" t="s">
        <v>35</v>
      </c>
      <c r="D18" s="16">
        <v>10</v>
      </c>
      <c r="E18" s="17">
        <f t="shared" si="3"/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x14ac:dyDescent="0.25">
      <c r="A19" s="16" t="s">
        <v>22</v>
      </c>
      <c r="B19" s="28">
        <v>44233</v>
      </c>
      <c r="C19" s="16" t="s">
        <v>34</v>
      </c>
      <c r="D19" s="16">
        <v>10</v>
      </c>
      <c r="E19" s="17">
        <f t="shared" si="3"/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16" t="s">
        <v>25</v>
      </c>
      <c r="B20" s="28">
        <v>44233</v>
      </c>
      <c r="C20" s="16" t="s">
        <v>36</v>
      </c>
      <c r="D20" s="16">
        <v>5</v>
      </c>
      <c r="E20" s="17">
        <f t="shared" si="3"/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6" t="s">
        <v>26</v>
      </c>
      <c r="B21" s="28">
        <v>44233</v>
      </c>
      <c r="C21" s="16" t="s">
        <v>37</v>
      </c>
      <c r="D21" s="16">
        <v>10</v>
      </c>
      <c r="E21" s="17">
        <f t="shared" si="3"/>
        <v>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x14ac:dyDescent="0.25">
      <c r="A22" s="16" t="s">
        <v>41</v>
      </c>
      <c r="B22" s="28">
        <v>44237</v>
      </c>
      <c r="C22" s="16"/>
      <c r="D22" s="16">
        <v>0</v>
      </c>
      <c r="E22" s="17">
        <f t="shared" si="3"/>
        <v>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x14ac:dyDescent="0.25">
      <c r="A23" s="16"/>
      <c r="B23" s="28"/>
      <c r="C23" s="16"/>
      <c r="D23" s="16"/>
      <c r="E23" s="17">
        <f t="shared" si="3"/>
        <v>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x14ac:dyDescent="0.25">
      <c r="A24" s="16"/>
      <c r="B24" s="28"/>
      <c r="C24" s="16"/>
      <c r="D24" s="16"/>
      <c r="E24" s="17">
        <f t="shared" si="3"/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0" customFormat="1" x14ac:dyDescent="0.25">
      <c r="A25" s="19" t="s">
        <v>46</v>
      </c>
      <c r="B25" s="29">
        <v>44233</v>
      </c>
      <c r="C25" s="19" t="s">
        <v>29</v>
      </c>
      <c r="D25" s="19">
        <v>2</v>
      </c>
      <c r="E25" s="20">
        <f>SUM(F25:R25)</f>
        <v>2</v>
      </c>
      <c r="F25" s="21">
        <v>2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 s="10" customFormat="1" x14ac:dyDescent="0.25">
      <c r="A26" s="19" t="s">
        <v>47</v>
      </c>
      <c r="B26" s="29">
        <v>44233</v>
      </c>
      <c r="C26" s="19" t="s">
        <v>31</v>
      </c>
      <c r="D26" s="19">
        <v>4</v>
      </c>
      <c r="E26" s="20">
        <f>SUM(F26:R26)</f>
        <v>2.5</v>
      </c>
      <c r="F26" s="21">
        <v>2.5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s="10" customFormat="1" x14ac:dyDescent="0.25">
      <c r="A27" s="19" t="s">
        <v>48</v>
      </c>
      <c r="B27" s="29">
        <v>44233</v>
      </c>
      <c r="C27" s="19" t="s">
        <v>30</v>
      </c>
      <c r="D27" s="19">
        <v>7</v>
      </c>
      <c r="E27" s="20">
        <f>SUM(F27:R27)</f>
        <v>7</v>
      </c>
      <c r="F27" s="21"/>
      <c r="G27" s="21">
        <v>7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s="10" customFormat="1" x14ac:dyDescent="0.25">
      <c r="A28" s="19" t="s">
        <v>42</v>
      </c>
      <c r="B28" s="29">
        <v>44237</v>
      </c>
      <c r="C28" s="19"/>
      <c r="D28" s="19">
        <v>2</v>
      </c>
      <c r="E28" s="20">
        <f>SUM(F28:R28)</f>
        <v>2</v>
      </c>
      <c r="F28" s="21"/>
      <c r="G28" s="21"/>
      <c r="H28" s="21">
        <v>2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s="10" customFormat="1" x14ac:dyDescent="0.25">
      <c r="A29" s="19" t="s">
        <v>40</v>
      </c>
      <c r="B29" s="29">
        <v>44237</v>
      </c>
      <c r="C29" s="19"/>
      <c r="D29" s="19">
        <v>2</v>
      </c>
      <c r="E29" s="20">
        <f>SUM(F29:R29)</f>
        <v>2</v>
      </c>
      <c r="F29" s="21"/>
      <c r="G29" s="21"/>
      <c r="H29" s="21">
        <v>2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x14ac:dyDescent="0.25">
      <c r="A30" s="16"/>
      <c r="B30" s="28"/>
      <c r="C30" s="16"/>
      <c r="D30" s="16"/>
      <c r="E30" s="17">
        <f t="shared" si="3"/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6"/>
      <c r="B31" s="28"/>
      <c r="C31" s="16"/>
      <c r="D31" s="16"/>
      <c r="E31" s="17">
        <f t="shared" si="3"/>
        <v>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6"/>
      <c r="B32" s="28"/>
      <c r="C32" s="16"/>
      <c r="D32" s="16"/>
      <c r="E32" s="17">
        <f t="shared" si="3"/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6"/>
      <c r="B33" s="28"/>
      <c r="C33" s="16"/>
      <c r="D33" s="16"/>
      <c r="E33" s="17">
        <f t="shared" si="3"/>
        <v>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6"/>
      <c r="B34" s="28"/>
      <c r="C34" s="16"/>
      <c r="D34" s="16"/>
      <c r="E34" s="17">
        <f t="shared" si="3"/>
        <v>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6"/>
      <c r="B35" s="28"/>
      <c r="C35" s="16"/>
      <c r="D35" s="16"/>
      <c r="E35" s="17">
        <f t="shared" si="3"/>
        <v>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6"/>
      <c r="B36" s="28"/>
      <c r="C36" s="16"/>
      <c r="D36" s="16"/>
      <c r="E36" s="17">
        <f t="shared" si="3"/>
        <v>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x14ac:dyDescent="0.25">
      <c r="A37" s="16"/>
      <c r="B37" s="28"/>
      <c r="C37" s="16"/>
      <c r="D37" s="16"/>
      <c r="E37" s="17">
        <f t="shared" si="3"/>
        <v>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x14ac:dyDescent="0.25">
      <c r="A38" s="16"/>
      <c r="B38" s="28"/>
      <c r="C38" s="16"/>
      <c r="D38" s="16"/>
      <c r="E38" s="17">
        <f t="shared" si="3"/>
        <v>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x14ac:dyDescent="0.25">
      <c r="A39" s="16"/>
      <c r="B39" s="28"/>
      <c r="C39" s="16"/>
      <c r="D39" s="16"/>
      <c r="E39" s="17">
        <f t="shared" si="3"/>
        <v>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16"/>
      <c r="B40" s="28"/>
      <c r="C40" s="16"/>
      <c r="D40" s="16"/>
      <c r="E40" s="17">
        <f t="shared" si="3"/>
        <v>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16"/>
      <c r="B41" s="28"/>
      <c r="C41" s="16"/>
      <c r="D41" s="16"/>
      <c r="E41" s="17">
        <f t="shared" si="3"/>
        <v>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x14ac:dyDescent="0.25">
      <c r="A42" s="16"/>
      <c r="B42" s="28"/>
      <c r="C42" s="16"/>
      <c r="D42" s="16"/>
      <c r="E42" s="17">
        <f t="shared" si="3"/>
        <v>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x14ac:dyDescent="0.25">
      <c r="A43" s="16"/>
      <c r="B43" s="28"/>
      <c r="C43" s="16"/>
      <c r="D43" s="16"/>
      <c r="E43" s="17">
        <f t="shared" si="3"/>
        <v>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x14ac:dyDescent="0.25">
      <c r="A44" s="16"/>
      <c r="B44" s="28"/>
      <c r="C44" s="16"/>
      <c r="D44" s="16"/>
      <c r="E44" s="17">
        <f t="shared" si="3"/>
        <v>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6"/>
      <c r="B45" s="28"/>
      <c r="C45" s="16"/>
      <c r="D45" s="16"/>
      <c r="E45" s="17">
        <f t="shared" si="3"/>
        <v>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5">
      <c r="A46" s="16"/>
      <c r="B46" s="28"/>
      <c r="C46" s="16"/>
      <c r="D46" s="16"/>
      <c r="E46" s="17">
        <f t="shared" si="3"/>
        <v>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16"/>
      <c r="B47" s="28"/>
      <c r="C47" s="16"/>
      <c r="D47" s="16"/>
      <c r="E47" s="17">
        <f t="shared" si="3"/>
        <v>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5">
      <c r="A48" s="16"/>
      <c r="B48" s="28"/>
      <c r="C48" s="16"/>
      <c r="D48" s="16"/>
      <c r="E48" s="17">
        <f t="shared" si="3"/>
        <v>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x14ac:dyDescent="0.25">
      <c r="A49" s="16"/>
      <c r="B49" s="28"/>
      <c r="C49" s="16"/>
      <c r="D49" s="16"/>
      <c r="E49" s="17">
        <f t="shared" si="3"/>
        <v>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A50" s="16"/>
      <c r="B50" s="28"/>
      <c r="C50" s="16"/>
      <c r="D50" s="16"/>
      <c r="E50" s="17">
        <f t="shared" si="3"/>
        <v>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x14ac:dyDescent="0.25">
      <c r="A51" s="16"/>
      <c r="B51" s="28"/>
      <c r="C51" s="16"/>
      <c r="D51" s="16"/>
      <c r="E51" s="17">
        <f t="shared" si="3"/>
        <v>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16"/>
      <c r="B52" s="28"/>
      <c r="C52" s="16"/>
      <c r="D52" s="16"/>
      <c r="E52" s="17">
        <f t="shared" si="3"/>
        <v>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x14ac:dyDescent="0.25">
      <c r="A53" s="16"/>
      <c r="B53" s="28"/>
      <c r="C53" s="16"/>
      <c r="D53" s="16"/>
      <c r="E53" s="17">
        <f t="shared" si="3"/>
        <v>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25">
      <c r="A54" s="16"/>
      <c r="B54" s="28"/>
      <c r="C54" s="16"/>
      <c r="D54" s="16"/>
      <c r="E54" s="17">
        <f t="shared" si="3"/>
        <v>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16"/>
      <c r="B55" s="28"/>
      <c r="C55" s="16"/>
      <c r="D55" s="16"/>
      <c r="E55" s="17">
        <f t="shared" si="3"/>
        <v>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6"/>
      <c r="B56" s="28"/>
      <c r="C56" s="16"/>
      <c r="D56" s="16"/>
      <c r="E56" s="17">
        <f t="shared" si="3"/>
        <v>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6"/>
      <c r="B57" s="28"/>
      <c r="C57" s="16"/>
      <c r="D57" s="16"/>
      <c r="E57" s="17">
        <f t="shared" si="3"/>
        <v>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6"/>
      <c r="B58" s="28"/>
      <c r="C58" s="16"/>
      <c r="D58" s="16"/>
      <c r="E58" s="17">
        <f t="shared" si="3"/>
        <v>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x14ac:dyDescent="0.25">
      <c r="A59" s="16"/>
      <c r="B59" s="28"/>
      <c r="C59" s="16"/>
      <c r="D59" s="16"/>
      <c r="E59" s="17">
        <f t="shared" si="3"/>
        <v>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x14ac:dyDescent="0.25">
      <c r="A60" s="16"/>
      <c r="B60" s="28"/>
      <c r="C60" s="16"/>
      <c r="D60" s="16"/>
      <c r="E60" s="17">
        <f t="shared" si="3"/>
        <v>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x14ac:dyDescent="0.25">
      <c r="A61" s="16"/>
      <c r="B61" s="28"/>
      <c r="C61" s="16"/>
      <c r="D61" s="16"/>
      <c r="E61" s="17">
        <f t="shared" si="3"/>
        <v>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x14ac:dyDescent="0.25">
      <c r="A62" s="16"/>
      <c r="B62" s="28"/>
      <c r="C62" s="16"/>
      <c r="D62" s="16"/>
      <c r="E62" s="17">
        <f t="shared" si="3"/>
        <v>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A63" s="16"/>
      <c r="B63" s="28"/>
      <c r="C63" s="16"/>
      <c r="D63" s="16"/>
      <c r="E63" s="17">
        <f t="shared" si="3"/>
        <v>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x14ac:dyDescent="0.25">
      <c r="A64" s="16"/>
      <c r="B64" s="28"/>
      <c r="C64" s="16"/>
      <c r="D64" s="16"/>
      <c r="E64" s="17">
        <f t="shared" si="3"/>
        <v>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x14ac:dyDescent="0.25">
      <c r="A65" s="16"/>
      <c r="B65" s="28"/>
      <c r="C65" s="16"/>
      <c r="D65" s="16"/>
      <c r="E65" s="17">
        <f t="shared" ref="E65:E83" si="4">SUM(F65:R65)</f>
        <v>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x14ac:dyDescent="0.25">
      <c r="A66" s="16"/>
      <c r="B66" s="28"/>
      <c r="C66" s="16"/>
      <c r="D66" s="16"/>
      <c r="E66" s="17">
        <f t="shared" si="4"/>
        <v>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x14ac:dyDescent="0.25">
      <c r="A67" s="16"/>
      <c r="B67" s="28"/>
      <c r="C67" s="16"/>
      <c r="D67" s="16"/>
      <c r="E67" s="17">
        <f t="shared" si="4"/>
        <v>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x14ac:dyDescent="0.25">
      <c r="A68" s="16"/>
      <c r="B68" s="28"/>
      <c r="C68" s="16"/>
      <c r="D68" s="16"/>
      <c r="E68" s="17">
        <f t="shared" si="4"/>
        <v>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x14ac:dyDescent="0.25">
      <c r="A69" s="16"/>
      <c r="B69" s="28"/>
      <c r="C69" s="16"/>
      <c r="D69" s="16"/>
      <c r="E69" s="17">
        <f t="shared" si="4"/>
        <v>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x14ac:dyDescent="0.25">
      <c r="A70" s="16"/>
      <c r="B70" s="28"/>
      <c r="C70" s="16"/>
      <c r="D70" s="16"/>
      <c r="E70" s="17">
        <f t="shared" si="4"/>
        <v>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x14ac:dyDescent="0.25">
      <c r="A71" s="16"/>
      <c r="B71" s="28"/>
      <c r="C71" s="16"/>
      <c r="D71" s="16"/>
      <c r="E71" s="17">
        <f t="shared" si="4"/>
        <v>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x14ac:dyDescent="0.25">
      <c r="A72" s="16"/>
      <c r="B72" s="28"/>
      <c r="C72" s="16"/>
      <c r="D72" s="16"/>
      <c r="E72" s="17">
        <f t="shared" si="4"/>
        <v>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x14ac:dyDescent="0.25">
      <c r="A73" s="16"/>
      <c r="B73" s="28"/>
      <c r="C73" s="16"/>
      <c r="D73" s="16"/>
      <c r="E73" s="17">
        <f t="shared" si="4"/>
        <v>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x14ac:dyDescent="0.25">
      <c r="A74" s="16"/>
      <c r="B74" s="28"/>
      <c r="C74" s="16"/>
      <c r="D74" s="16"/>
      <c r="E74" s="17">
        <f t="shared" si="4"/>
        <v>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x14ac:dyDescent="0.25">
      <c r="A75" s="16"/>
      <c r="B75" s="28"/>
      <c r="C75" s="16"/>
      <c r="D75" s="16"/>
      <c r="E75" s="17">
        <f t="shared" si="4"/>
        <v>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x14ac:dyDescent="0.25">
      <c r="A76" s="16"/>
      <c r="B76" s="28"/>
      <c r="C76" s="16"/>
      <c r="D76" s="16"/>
      <c r="E76" s="17">
        <f t="shared" si="4"/>
        <v>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spans="1:18" x14ac:dyDescent="0.25">
      <c r="A77" s="16"/>
      <c r="B77" s="16"/>
      <c r="C77" s="16"/>
      <c r="D77" s="16"/>
      <c r="E77" s="17">
        <f t="shared" si="4"/>
        <v>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x14ac:dyDescent="0.25">
      <c r="A78" s="16"/>
      <c r="B78" s="16"/>
      <c r="C78" s="16"/>
      <c r="D78" s="16"/>
      <c r="E78" s="17">
        <f t="shared" si="4"/>
        <v>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spans="1:18" x14ac:dyDescent="0.25">
      <c r="A79" s="16"/>
      <c r="B79" s="16"/>
      <c r="C79" s="16"/>
      <c r="D79" s="16"/>
      <c r="E79" s="17">
        <f t="shared" si="4"/>
        <v>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x14ac:dyDescent="0.25">
      <c r="A80" s="16"/>
      <c r="B80" s="16"/>
      <c r="C80" s="16"/>
      <c r="D80" s="16"/>
      <c r="E80" s="17">
        <f t="shared" si="4"/>
        <v>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1:18" x14ac:dyDescent="0.25">
      <c r="A81" s="16"/>
      <c r="B81" s="16"/>
      <c r="C81" s="16"/>
      <c r="D81" s="16"/>
      <c r="E81" s="17">
        <f t="shared" si="4"/>
        <v>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1:18" x14ac:dyDescent="0.25">
      <c r="A82" s="16"/>
      <c r="B82" s="16"/>
      <c r="C82" s="16"/>
      <c r="D82" s="16"/>
      <c r="E82" s="17">
        <f t="shared" si="4"/>
        <v>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1:18" x14ac:dyDescent="0.25">
      <c r="A83" s="16"/>
      <c r="B83" s="16"/>
      <c r="C83" s="16"/>
      <c r="D83" s="16"/>
      <c r="E83" s="17">
        <f t="shared" si="4"/>
        <v>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spans="1:18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</sheetData>
  <phoneticPr fontId="9" type="noConversion"/>
  <pageMargins left="0.7" right="0.7" top="0.75" bottom="0.75" header="0.3" footer="0.3"/>
  <ignoredErrors>
    <ignoredError sqref="Q5:R5 F5:P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CD12-39B5-C548-B426-963DAEA10CB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D439-C78A-B642-956C-9016C7A4F4CC}">
  <dimension ref="A2:R23"/>
  <sheetViews>
    <sheetView workbookViewId="0">
      <selection activeCell="B26" sqref="B26"/>
    </sheetView>
  </sheetViews>
  <sheetFormatPr defaultColWidth="11" defaultRowHeight="15.75" x14ac:dyDescent="0.25"/>
  <sheetData>
    <row r="2" spans="1:18" x14ac:dyDescent="0.25">
      <c r="A2" s="30" t="s">
        <v>12</v>
      </c>
      <c r="B2" s="30"/>
      <c r="C2" s="30"/>
      <c r="D2" s="30"/>
      <c r="E2" s="30"/>
      <c r="F2" s="6"/>
    </row>
    <row r="3" spans="1:18" x14ac:dyDescent="0.25">
      <c r="A3" s="30"/>
      <c r="B3" s="30"/>
      <c r="C3" s="30"/>
      <c r="D3" s="30"/>
      <c r="E3" s="30"/>
      <c r="F3" s="6"/>
    </row>
    <row r="4" spans="1:18" x14ac:dyDescent="0.25">
      <c r="A4" s="30"/>
      <c r="B4" s="30"/>
      <c r="C4" s="30"/>
      <c r="D4" s="30"/>
      <c r="E4" s="30"/>
      <c r="F4" s="6"/>
    </row>
    <row r="5" spans="1:18" x14ac:dyDescent="0.25">
      <c r="A5" s="30"/>
      <c r="B5" s="30"/>
      <c r="C5" s="30"/>
      <c r="D5" s="30"/>
      <c r="E5" s="30"/>
      <c r="F5" s="6"/>
    </row>
    <row r="6" spans="1:18" x14ac:dyDescent="0.25">
      <c r="F6" s="6"/>
      <c r="R6" s="4"/>
    </row>
    <row r="7" spans="1:18" x14ac:dyDescent="0.25">
      <c r="A7" s="9" t="s">
        <v>15</v>
      </c>
      <c r="B7" s="9" t="s">
        <v>11</v>
      </c>
      <c r="C7" s="9" t="s">
        <v>10</v>
      </c>
      <c r="D7" s="9" t="s">
        <v>13</v>
      </c>
      <c r="E7" s="9" t="s">
        <v>14</v>
      </c>
      <c r="F7" s="6"/>
    </row>
    <row r="8" spans="1:18" x14ac:dyDescent="0.25">
      <c r="A8" s="5">
        <f>EffortRawData!F$6</f>
        <v>44230</v>
      </c>
      <c r="B8" s="3">
        <f>EffortRawData!D5</f>
        <v>106</v>
      </c>
      <c r="C8" s="3">
        <f>B8</f>
        <v>106</v>
      </c>
      <c r="D8" s="3">
        <f>EffortRawData!D5</f>
        <v>106</v>
      </c>
      <c r="E8" s="1">
        <v>1</v>
      </c>
      <c r="F8" s="6"/>
    </row>
    <row r="9" spans="1:18" x14ac:dyDescent="0.25">
      <c r="A9" s="5">
        <f>EffortRawData!G$6</f>
        <v>44237</v>
      </c>
      <c r="B9" s="3">
        <f>EffortRawData!F5</f>
        <v>100.5</v>
      </c>
      <c r="C9" s="3">
        <f>C8-(C$8/$E$19)</f>
        <v>97.166666666666671</v>
      </c>
      <c r="D9" s="3">
        <f t="shared" ref="D9:D10" si="0">IF($B9=$B8,MAX(0,$D8-($B$8-$D8)/$E8),$B9)</f>
        <v>100.5</v>
      </c>
      <c r="E9" s="1">
        <v>2</v>
      </c>
      <c r="F9" s="6"/>
    </row>
    <row r="10" spans="1:18" x14ac:dyDescent="0.25">
      <c r="A10" s="5">
        <f>EffortRawData!H$6</f>
        <v>44244</v>
      </c>
      <c r="B10" s="3">
        <f>EffortRawData!G5</f>
        <v>87</v>
      </c>
      <c r="C10" s="3">
        <f t="shared" ref="C10:C20" si="1">C9-(C$8/$E$19)</f>
        <v>88.333333333333343</v>
      </c>
      <c r="D10" s="3">
        <f t="shared" si="0"/>
        <v>87</v>
      </c>
      <c r="E10" s="1">
        <v>3</v>
      </c>
      <c r="F10" s="7"/>
      <c r="G10" s="2"/>
    </row>
    <row r="11" spans="1:18" x14ac:dyDescent="0.25">
      <c r="A11" s="5">
        <f>EffortRawData!I$6</f>
        <v>44251</v>
      </c>
      <c r="B11" s="3">
        <f>EffortRawData!H5</f>
        <v>65</v>
      </c>
      <c r="C11" s="3">
        <f t="shared" si="1"/>
        <v>79.500000000000014</v>
      </c>
      <c r="D11" s="3">
        <f>IF($B11=$B10,MAX(0,$D10-($B$8-$D10)/$E10),$B11)</f>
        <v>65</v>
      </c>
      <c r="E11" s="1">
        <v>4</v>
      </c>
      <c r="F11" s="8"/>
      <c r="G11" s="3"/>
    </row>
    <row r="12" spans="1:18" x14ac:dyDescent="0.25">
      <c r="A12" s="5">
        <f>EffortRawData!J$6</f>
        <v>44258</v>
      </c>
      <c r="B12" s="3">
        <f>EffortRawData!I5</f>
        <v>65</v>
      </c>
      <c r="C12" s="3">
        <f t="shared" si="1"/>
        <v>70.666666666666686</v>
      </c>
      <c r="D12" s="3">
        <f t="shared" ref="D12:D20" si="2">IF($B12=$B11,MAX(0,$D11-($B$8-$D11)/$E11),$B12)</f>
        <v>54.75</v>
      </c>
      <c r="E12" s="1">
        <v>5</v>
      </c>
      <c r="F12" s="7"/>
    </row>
    <row r="13" spans="1:18" x14ac:dyDescent="0.25">
      <c r="A13" s="5">
        <f>EffortRawData!K$6</f>
        <v>44265</v>
      </c>
      <c r="B13" s="3">
        <f>EffortRawData!J5</f>
        <v>65</v>
      </c>
      <c r="C13" s="3">
        <f t="shared" si="1"/>
        <v>61.83333333333335</v>
      </c>
      <c r="D13" s="3">
        <f t="shared" si="2"/>
        <v>44.5</v>
      </c>
      <c r="E13" s="1">
        <v>6</v>
      </c>
      <c r="F13" s="7"/>
    </row>
    <row r="14" spans="1:18" x14ac:dyDescent="0.25">
      <c r="A14" s="5">
        <f>EffortRawData!L$6</f>
        <v>44272</v>
      </c>
      <c r="B14" s="3">
        <f>EffortRawData!K5</f>
        <v>65</v>
      </c>
      <c r="C14" s="3">
        <f t="shared" si="1"/>
        <v>53.000000000000014</v>
      </c>
      <c r="D14" s="3">
        <f t="shared" si="2"/>
        <v>34.25</v>
      </c>
      <c r="E14" s="1">
        <v>7</v>
      </c>
      <c r="F14" s="7"/>
    </row>
    <row r="15" spans="1:18" x14ac:dyDescent="0.25">
      <c r="A15" s="5">
        <f>EffortRawData!M$6</f>
        <v>44279</v>
      </c>
      <c r="B15" s="3">
        <f>EffortRawData!L5</f>
        <v>65</v>
      </c>
      <c r="C15" s="3">
        <f t="shared" si="1"/>
        <v>44.166666666666679</v>
      </c>
      <c r="D15" s="3">
        <f t="shared" si="2"/>
        <v>24</v>
      </c>
      <c r="E15" s="1">
        <v>8</v>
      </c>
      <c r="F15" s="7"/>
    </row>
    <row r="16" spans="1:18" x14ac:dyDescent="0.25">
      <c r="A16" s="5">
        <f>EffortRawData!N$6</f>
        <v>44286</v>
      </c>
      <c r="B16" s="3">
        <f>EffortRawData!M5</f>
        <v>65</v>
      </c>
      <c r="C16" s="3">
        <f t="shared" si="1"/>
        <v>35.333333333333343</v>
      </c>
      <c r="D16" s="3">
        <f t="shared" si="2"/>
        <v>13.75</v>
      </c>
      <c r="E16" s="1">
        <v>9</v>
      </c>
      <c r="F16" s="7"/>
    </row>
    <row r="17" spans="1:6" x14ac:dyDescent="0.25">
      <c r="A17" s="5">
        <f>EffortRawData!O$6</f>
        <v>44293</v>
      </c>
      <c r="B17" s="3">
        <f>EffortRawData!N5</f>
        <v>65</v>
      </c>
      <c r="C17" s="3">
        <f t="shared" si="1"/>
        <v>26.500000000000007</v>
      </c>
      <c r="D17" s="3">
        <f t="shared" si="2"/>
        <v>3.5</v>
      </c>
      <c r="E17" s="1">
        <v>10</v>
      </c>
      <c r="F17" s="7"/>
    </row>
    <row r="18" spans="1:6" x14ac:dyDescent="0.25">
      <c r="A18" s="5">
        <f>EffortRawData!P$6</f>
        <v>44300</v>
      </c>
      <c r="B18" s="3">
        <f>EffortRawData!O5</f>
        <v>65</v>
      </c>
      <c r="C18" s="3">
        <f t="shared" si="1"/>
        <v>17.666666666666671</v>
      </c>
      <c r="D18" s="3">
        <f t="shared" si="2"/>
        <v>0</v>
      </c>
      <c r="E18" s="1">
        <v>11</v>
      </c>
      <c r="F18" s="7"/>
    </row>
    <row r="19" spans="1:6" x14ac:dyDescent="0.25">
      <c r="A19" s="5">
        <f>EffortRawData!Q$6</f>
        <v>44307</v>
      </c>
      <c r="B19" s="3">
        <f>EffortRawData!P5</f>
        <v>65</v>
      </c>
      <c r="C19" s="3">
        <f t="shared" si="1"/>
        <v>8.8333333333333375</v>
      </c>
      <c r="D19" s="3">
        <f t="shared" si="2"/>
        <v>0</v>
      </c>
      <c r="E19" s="1">
        <v>12</v>
      </c>
      <c r="F19" s="7"/>
    </row>
    <row r="20" spans="1:6" x14ac:dyDescent="0.25">
      <c r="A20" s="5">
        <f>EffortRawData!R$6</f>
        <v>44314</v>
      </c>
      <c r="B20" s="3">
        <f>EffortRawData!Q5</f>
        <v>65</v>
      </c>
      <c r="C20" s="3">
        <f t="shared" si="1"/>
        <v>0</v>
      </c>
      <c r="D20" s="3">
        <f t="shared" si="2"/>
        <v>0</v>
      </c>
      <c r="E20" s="1">
        <v>13</v>
      </c>
      <c r="F20" s="7"/>
    </row>
    <row r="21" spans="1:6" x14ac:dyDescent="0.25"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</sheetData>
  <mergeCells count="1">
    <mergeCell ref="A2:E5"/>
  </mergeCells>
  <pageMargins left="0.7" right="0.7" top="0.75" bottom="0.75" header="0.3" footer="0.3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Dustin Pernell</cp:lastModifiedBy>
  <dcterms:created xsi:type="dcterms:W3CDTF">2021-01-28T19:18:53Z</dcterms:created>
  <dcterms:modified xsi:type="dcterms:W3CDTF">2021-02-12T16:02:35Z</dcterms:modified>
</cp:coreProperties>
</file>