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k\Desktop\studia\automatyzacja\excel\"/>
    </mc:Choice>
  </mc:AlternateContent>
  <xr:revisionPtr revIDLastSave="0" documentId="13_ncr:1_{8D8E4D6D-EA03-4539-BCAD-494296927ED7}" xr6:coauthVersionLast="47" xr6:coauthVersionMax="47" xr10:uidLastSave="{00000000-0000-0000-0000-000000000000}"/>
  <bookViews>
    <workbookView xWindow="-120" yWindow="-120" windowWidth="29040" windowHeight="15840" activeTab="5" xr2:uid="{262C3E7E-9E6E-417E-A48D-7439C12A5232}"/>
  </bookViews>
  <sheets>
    <sheet name="zad1" sheetId="1" r:id="rId1"/>
    <sheet name="zad2" sheetId="2" r:id="rId2"/>
    <sheet name="zad3" sheetId="3" r:id="rId3"/>
    <sheet name="zad4" sheetId="4" r:id="rId4"/>
    <sheet name="zad5" sheetId="5" r:id="rId5"/>
    <sheet name="zad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6" l="1" a="1"/>
  <c r="B6" i="6" s="1"/>
  <c r="B4" i="6" a="1"/>
  <c r="B4" i="6" s="1"/>
  <c r="B3" i="6"/>
  <c r="B1" i="6" a="1"/>
  <c r="B1" i="6" s="1"/>
  <c r="B18" i="5"/>
  <c r="B17" i="5"/>
  <c r="B16" i="5"/>
  <c r="B15" i="5"/>
  <c r="B14" i="5"/>
  <c r="B13" i="5"/>
  <c r="B12" i="5"/>
  <c r="B11" i="5"/>
  <c r="B10" i="5"/>
  <c r="B9" i="5"/>
  <c r="B1" i="5"/>
  <c r="B8" i="5" s="1"/>
  <c r="B24" i="4"/>
  <c r="B23" i="4"/>
  <c r="B22" i="4"/>
  <c r="B21" i="4"/>
  <c r="B20" i="4"/>
  <c r="B19" i="4"/>
  <c r="B18" i="4"/>
  <c r="B16" i="4"/>
  <c r="B15" i="4"/>
  <c r="B14" i="4"/>
  <c r="B13" i="4"/>
  <c r="B12" i="4"/>
  <c r="B11" i="4"/>
  <c r="B10" i="4"/>
  <c r="B8" i="4"/>
  <c r="B7" i="4"/>
  <c r="B6" i="4"/>
  <c r="B4" i="4"/>
  <c r="B3" i="4"/>
  <c r="B2" i="4"/>
  <c r="I7" i="3"/>
  <c r="K10" i="2"/>
  <c r="L9" i="2"/>
  <c r="K9" i="2"/>
  <c r="L8" i="2"/>
  <c r="K8" i="2"/>
  <c r="L7" i="2"/>
  <c r="K7" i="2"/>
  <c r="L6" i="2"/>
  <c r="K6" i="2"/>
  <c r="K3" i="2"/>
  <c r="L5" i="2"/>
  <c r="L3" i="2"/>
  <c r="K5" i="2"/>
  <c r="L4" i="2"/>
  <c r="K4" i="2"/>
  <c r="L2" i="2"/>
  <c r="K2" i="2"/>
  <c r="F4" i="2"/>
  <c r="F3" i="2"/>
  <c r="F2" i="2"/>
  <c r="B2" i="1"/>
  <c r="B3" i="1"/>
  <c r="B5" i="1"/>
  <c r="B7" i="1"/>
  <c r="B9" i="1"/>
  <c r="B10" i="1"/>
  <c r="B11" i="1"/>
  <c r="B13" i="1"/>
  <c r="B14" i="1"/>
  <c r="B12" i="1"/>
  <c r="B8" i="1"/>
  <c r="B6" i="1"/>
  <c r="B4" i="1"/>
  <c r="B1" i="1"/>
  <c r="B2" i="5" l="1"/>
  <c r="B3" i="5"/>
  <c r="B4" i="5"/>
  <c r="B5" i="5"/>
  <c r="B6" i="5"/>
  <c r="B7" i="5"/>
  <c r="G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<sst xmlns="http://schemas.openxmlformats.org/spreadsheetml/2006/main" count="107" uniqueCount="106">
  <si>
    <t>ZNAK.LICZBY</t>
  </si>
  <si>
    <t>MODUŁ.LICZBY</t>
  </si>
  <si>
    <t>ZAOKR</t>
  </si>
  <si>
    <t>ZAOKR.GÓRA</t>
  </si>
  <si>
    <t>ZAOKR.DÓŁ</t>
  </si>
  <si>
    <t>ZAOKR.DO.CAŁK</t>
  </si>
  <si>
    <t>ZAOKR.DO.PARZ</t>
  </si>
  <si>
    <t>ZAOKR.DO.NPARZ</t>
  </si>
  <si>
    <t>MROUND</t>
  </si>
  <si>
    <t>ZAOKR.W.GÓRĘ</t>
  </si>
  <si>
    <t>LICZBA.CAŁK</t>
  </si>
  <si>
    <t>DZIES.NA.DWÓJK</t>
  </si>
  <si>
    <t>DZIES.NA.SZESN</t>
  </si>
  <si>
    <t>SZESN.NA.DZIES</t>
  </si>
  <si>
    <t>Dokonuje konwersji podstawy liczbowej. Jeżeli liczba nie jest poprawną liczbą szesnastkową funkcja zwraca błąd #LICZBA</t>
  </si>
  <si>
    <t>Konwertuje liczbę dziesiętną na format szesnastkowy. Jako drugi argument przyjmuje liczbę miejsc na cyfry liczby</t>
  </si>
  <si>
    <t>Zmienia podtswę liczby na system dwójkowy</t>
  </si>
  <si>
    <t xml:space="preserve">Zaokrągla liczbę do podanej ilości miejsc w drugim argumencie </t>
  </si>
  <si>
    <t>Zaokrągla liczbę do najbliższej liczby całkowitej lub najbliższej wielokrotności podanej istotności. Istotność  - Argument opcjonalny. Wielokrotność, do której zaokrąglana jest liczba. Tryb - Argument opcjonalny. Dla liczb ujemnych ustala, czy zaokrąglenie ma być w kierunku do zera, czy od zera. Funkcja ZAOKR.W.GÓRĘ jest już nieużywana i zastąpiona funkcją użyutą w przykładzie.</t>
  </si>
  <si>
    <t>Funkcja zwraca liczbę zaokrągloną do żądanej wielokrotności.</t>
  </si>
  <si>
    <t>Zwraca wartość liczby zaokrągloną w górę do najbliższej nieparzystej liczby całkowitej.</t>
  </si>
  <si>
    <t>Zwraca wartość liczby zaokrąglonej do najbliższej parzystej liczby całkowitej.</t>
  </si>
  <si>
    <t>Zaokrągla liczbę w dół do najbliższej liczby całkowitej.</t>
  </si>
  <si>
    <t>Zaokrągla liczbę w dół w kierunku zera. Jako drugi argument przyjmuje liczbę miejsc do której ma zaokrąglić</t>
  </si>
  <si>
    <t>Zaokrągla liczbę w górę, dalej od zera. Jako drugi argument przyjmuje liczbę miejsc do której ma zaokrąglić</t>
  </si>
  <si>
    <t>zaokrągla liczbę do określonej liczby cyfr. Jako drugi argument przyjmuje liczbę miejsc do której ma zaokrąglić</t>
  </si>
  <si>
    <t>Zwraca wartość bezwzględną liczby. Wartością bezwzględną liczby jest liczba bez znaku.</t>
  </si>
  <si>
    <t>Określa znak liczby. Funkcja zwraca wartość 1, jeśli liczba jest dodatnia, oraz wartość 0, jeśli liczba jest ujemna.</t>
  </si>
  <si>
    <t>b)</t>
  </si>
  <si>
    <t>a)</t>
  </si>
  <si>
    <t>suma iloczynów</t>
  </si>
  <si>
    <t>c)</t>
  </si>
  <si>
    <t>iloczyn wiersza</t>
  </si>
  <si>
    <t>SUMA*</t>
  </si>
  <si>
    <t>Funkcja SUMA dodaje wartości. Możesz dodawać pojedyncze wartości, odwołania do komórek lub zakresów lub połączenie tych wszystkich trzech typów wyrażeń.</t>
  </si>
  <si>
    <t>SUMA.ILOCZYNÓW*</t>
  </si>
  <si>
    <t>SUMA.KWADRATÓW*</t>
  </si>
  <si>
    <t>SUMA.X2.M.Y2*</t>
  </si>
  <si>
    <t>SUMA.XMY.2*</t>
  </si>
  <si>
    <t>SUMA.JEŻELI*</t>
  </si>
  <si>
    <t>SUMA.X2.P.Y2*</t>
  </si>
  <si>
    <t>ILOCZYN*</t>
  </si>
  <si>
    <t>LCM</t>
  </si>
  <si>
    <t>Zwraca sumę kwadratów argumentów.</t>
  </si>
  <si>
    <t>tablica 1</t>
  </si>
  <si>
    <t>tablica 2</t>
  </si>
  <si>
    <t>funkcja</t>
  </si>
  <si>
    <t>odpowiednik</t>
  </si>
  <si>
    <t xml:space="preserve">objaśnienie działania </t>
  </si>
  <si>
    <t>liczba 1</t>
  </si>
  <si>
    <t>liczba 2</t>
  </si>
  <si>
    <t>Zwraca sumę różnicy kwadratów odpowiadających sobie wartości w dwóch tablicach.</t>
  </si>
  <si>
    <t>Zwraca sumę kwadratów różnic odpowiadających sobie wartości w dwóch tablicach.</t>
  </si>
  <si>
    <t>Zwraca sumę iloczynów odpowiednich zakresów lub tablic. Operacją domyślną jest mnożenie, ale możliwe jest też dodawanie, odejmowanie i dzielenie</t>
  </si>
  <si>
    <t>nazwa</t>
  </si>
  <si>
    <t>Suma zakresu komurek podanych w pierwszym, albo trzecim argumencie. Pierwszy argument służy jako zakres do sprawdzenia przez argument drugi i potem podlega ewentualnym sumowaniu, chyba że zostanie podany trzeci argument</t>
  </si>
  <si>
    <t>Zwraca sumę sum kwadratów odpowiadających sobie wartości w dwóch tablicach. Suma sum kwadratów jest często wykorzystywana jako składnik w wielu obliczeniach statystycznych.</t>
  </si>
  <si>
    <t>Mnoży wszystkie liczby podane jako argumenty i zwraca i wynik.</t>
  </si>
  <si>
    <t>Zwraca wartość najmniejszej wspólnej wielokrotności liczb całkowitych. Najmniejszą wspólną wielokrotnością jest najmniejsza dodatnia liczba całkowita będąca wielokrotnością wszystkich całkowitych argumentów liczba1, liczba2 i tak dalej. Funkcję NAJMN.WSP.WIEL należy stosować przy dodawaniu ułamków o różnych mianownikach.</t>
  </si>
  <si>
    <t>FUNKCJE LOGARYTMICZNE</t>
  </si>
  <si>
    <t>LOG</t>
  </si>
  <si>
    <t>LOG10</t>
  </si>
  <si>
    <t>LN</t>
  </si>
  <si>
    <t>POTĘGA</t>
  </si>
  <si>
    <t>EXP</t>
  </si>
  <si>
    <t>PIERWIASTEK</t>
  </si>
  <si>
    <t>FUNKCJE WYKŁADNICZE</t>
  </si>
  <si>
    <t>FUNKCJE TRYGONOMETRYCZNE</t>
  </si>
  <si>
    <t>SIN</t>
  </si>
  <si>
    <t>COS</t>
  </si>
  <si>
    <t>TAN</t>
  </si>
  <si>
    <t>ASIN</t>
  </si>
  <si>
    <t>ACOS</t>
  </si>
  <si>
    <t>ATAN</t>
  </si>
  <si>
    <t>PI</t>
  </si>
  <si>
    <t>FUNKCJE HIPERBOLICZNE</t>
  </si>
  <si>
    <t>SINH</t>
  </si>
  <si>
    <t>COSH</t>
  </si>
  <si>
    <t>TANH</t>
  </si>
  <si>
    <t>ASINH</t>
  </si>
  <si>
    <t>ACOSH</t>
  </si>
  <si>
    <t>ATANH</t>
  </si>
  <si>
    <t>complex</t>
  </si>
  <si>
    <t>CZ.RZECZ.LICZBY.ZESP</t>
  </si>
  <si>
    <t>CZ.UROJ.LICZBY.ZESP</t>
  </si>
  <si>
    <t>MODUŁ.LICZBY.ZESP</t>
  </si>
  <si>
    <t>ARG.LICZBY.ZESP</t>
  </si>
  <si>
    <t>SPRZĘŻ.LICZBY.ZESP</t>
  </si>
  <si>
    <t>SUMA.LICZB.ZESP</t>
  </si>
  <si>
    <t>RÓŻN.LICZB.ZESP</t>
  </si>
  <si>
    <t>a=</t>
  </si>
  <si>
    <t>b=</t>
  </si>
  <si>
    <t>ILOCZYN.LICZB.ZESP</t>
  </si>
  <si>
    <t>ILORAZ.LICZB.ZESP</t>
  </si>
  <si>
    <t>EXP.LICZBY.ZESP</t>
  </si>
  <si>
    <t>LN.LICZBY.ZESP</t>
  </si>
  <si>
    <t>LOG10.LICZBY.ZESP</t>
  </si>
  <si>
    <t>LOG2.LICZBY.ZESP</t>
  </si>
  <si>
    <t>SIN.LICZBY.ZESP</t>
  </si>
  <si>
    <t>COS.LICZBY.ZESP</t>
  </si>
  <si>
    <t>POTĘGA.LICZBY.ZESP</t>
  </si>
  <si>
    <t>PIERWIASTEK.LICZBY.ZESP</t>
  </si>
  <si>
    <t>TRANSPONUJ</t>
  </si>
  <si>
    <t>WYZNACZNIK.MACIERZY</t>
  </si>
  <si>
    <t>MACIERZ.ODW</t>
  </si>
  <si>
    <t>MACIERZ.ILOCZYN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</si>
</sst>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1E1E1E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ill="1" applyBorder="1" applyAlignment="1">
      <alignment horizontal="right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Fill="1" applyBorder="1" applyAlignment="1">
      <alignment horizontal="center" vertical="center"/>
    </xf>
    <xf numFmtId="0" fontId="0" fillId="0" borderId="12" xfId="0" applyBorder="1"/>
    <xf numFmtId="0" fontId="0" fillId="0" borderId="18" xfId="0" applyBorder="1"/>
    <xf numFmtId="0" fontId="0" fillId="0" borderId="10" xfId="0" applyBorder="1"/>
    <xf numFmtId="0" fontId="0" fillId="0" borderId="11" xfId="0" applyBorder="1"/>
    <xf numFmtId="0" fontId="0" fillId="0" borderId="17" xfId="0" applyBorder="1"/>
    <xf numFmtId="0" fontId="0" fillId="0" borderId="19" xfId="0" applyBorder="1"/>
    <xf numFmtId="0" fontId="0" fillId="0" borderId="0" xfId="0" applyBorder="1"/>
    <xf numFmtId="0" fontId="0" fillId="0" borderId="18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88AE-AA98-48D8-8754-D1F0F40D5F30}">
  <dimension ref="A1:G14"/>
  <sheetViews>
    <sheetView workbookViewId="0">
      <selection activeCell="E10" sqref="E10"/>
    </sheetView>
  </sheetViews>
  <sheetFormatPr defaultRowHeight="15" x14ac:dyDescent="0.25"/>
  <cols>
    <col min="1" max="1" width="27.5703125" customWidth="1"/>
    <col min="2" max="2" width="9.85546875" bestFit="1" customWidth="1"/>
    <col min="3" max="3" width="81.42578125" customWidth="1"/>
    <col min="7" max="7" width="26.42578125" customWidth="1"/>
  </cols>
  <sheetData>
    <row r="1" spans="1:7" ht="30.75" thickBot="1" x14ac:dyDescent="0.3">
      <c r="A1" s="3" t="s">
        <v>0</v>
      </c>
      <c r="B1" s="3">
        <f>SIGN(G1)</f>
        <v>1</v>
      </c>
      <c r="C1" s="4" t="s">
        <v>27</v>
      </c>
      <c r="G1" s="1">
        <v>25.123456788999999</v>
      </c>
    </row>
    <row r="2" spans="1:7" x14ac:dyDescent="0.25">
      <c r="A2" s="3" t="s">
        <v>1</v>
      </c>
      <c r="B2" s="3">
        <f>ABS(G1)</f>
        <v>25.123456788999999</v>
      </c>
      <c r="C2" s="4" t="s">
        <v>26</v>
      </c>
    </row>
    <row r="3" spans="1:7" ht="30" x14ac:dyDescent="0.25">
      <c r="A3" s="3" t="s">
        <v>2</v>
      </c>
      <c r="B3" s="3">
        <f>ROUND(G1, 1)</f>
        <v>25.1</v>
      </c>
      <c r="C3" s="4" t="s">
        <v>25</v>
      </c>
    </row>
    <row r="4" spans="1:7" ht="30" x14ac:dyDescent="0.25">
      <c r="A4" s="3" t="s">
        <v>3</v>
      </c>
      <c r="B4" s="3">
        <f>ROUNDUP(G1,1)</f>
        <v>25.200000000000003</v>
      </c>
      <c r="C4" s="4" t="s">
        <v>24</v>
      </c>
    </row>
    <row r="5" spans="1:7" ht="30" x14ac:dyDescent="0.25">
      <c r="A5" s="3" t="s">
        <v>4</v>
      </c>
      <c r="B5" s="3">
        <f>ROUNDDOWN(G1,1)</f>
        <v>25.1</v>
      </c>
      <c r="C5" s="2" t="s">
        <v>23</v>
      </c>
    </row>
    <row r="6" spans="1:7" x14ac:dyDescent="0.25">
      <c r="A6" s="3" t="s">
        <v>5</v>
      </c>
      <c r="B6" s="3">
        <f>INT(G1)</f>
        <v>25</v>
      </c>
      <c r="C6" s="4" t="s">
        <v>22</v>
      </c>
    </row>
    <row r="7" spans="1:7" x14ac:dyDescent="0.25">
      <c r="A7" s="3" t="s">
        <v>6</v>
      </c>
      <c r="B7" s="3">
        <f>EVEN(G1)</f>
        <v>26</v>
      </c>
      <c r="C7" s="4" t="s">
        <v>21</v>
      </c>
    </row>
    <row r="8" spans="1:7" x14ac:dyDescent="0.25">
      <c r="A8" s="3" t="s">
        <v>7</v>
      </c>
      <c r="B8" s="3">
        <f>ODD(G1)</f>
        <v>27</v>
      </c>
      <c r="C8" s="4" t="s">
        <v>20</v>
      </c>
    </row>
    <row r="9" spans="1:7" x14ac:dyDescent="0.25">
      <c r="A9" s="3" t="s">
        <v>8</v>
      </c>
      <c r="B9" s="3">
        <f>MROUND(G1,9)</f>
        <v>27</v>
      </c>
      <c r="C9" s="4" t="s">
        <v>19</v>
      </c>
    </row>
    <row r="10" spans="1:7" ht="75" x14ac:dyDescent="0.25">
      <c r="A10" s="3" t="s">
        <v>9</v>
      </c>
      <c r="B10" s="3">
        <f>_xlfn.CEILING.MATH(G1, 14, -1)</f>
        <v>28</v>
      </c>
      <c r="C10" s="4" t="s">
        <v>18</v>
      </c>
    </row>
    <row r="11" spans="1:7" x14ac:dyDescent="0.25">
      <c r="A11" s="3" t="s">
        <v>10</v>
      </c>
      <c r="B11" s="3">
        <f>TRUNC(G1, 25)</f>
        <v>25.123456788999999</v>
      </c>
      <c r="C11" s="4" t="s">
        <v>17</v>
      </c>
    </row>
    <row r="12" spans="1:7" x14ac:dyDescent="0.25">
      <c r="A12" s="3" t="s">
        <v>11</v>
      </c>
      <c r="B12" s="3" t="str">
        <f>DEC2BIN(G1)</f>
        <v>11001</v>
      </c>
      <c r="C12" s="4" t="s">
        <v>16</v>
      </c>
    </row>
    <row r="13" spans="1:7" ht="30" customHeight="1" x14ac:dyDescent="0.25">
      <c r="A13" s="3" t="s">
        <v>12</v>
      </c>
      <c r="B13" s="3" t="str">
        <f>DEC2HEX(G1, 3)</f>
        <v>019</v>
      </c>
      <c r="C13" s="5" t="s">
        <v>15</v>
      </c>
    </row>
    <row r="14" spans="1:7" ht="30.75" customHeight="1" x14ac:dyDescent="0.25">
      <c r="A14" s="3" t="s">
        <v>13</v>
      </c>
      <c r="B14" s="3" t="e">
        <f>HEX2DEC(G1)</f>
        <v>#NUM!</v>
      </c>
      <c r="C14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6AA9-3967-45AB-B8D6-A4FB3EF503A3}">
  <dimension ref="A1:M11"/>
  <sheetViews>
    <sheetView workbookViewId="0">
      <selection activeCell="L4" sqref="L4"/>
    </sheetView>
  </sheetViews>
  <sheetFormatPr defaultRowHeight="15" x14ac:dyDescent="0.25"/>
  <cols>
    <col min="6" max="6" width="18" customWidth="1"/>
    <col min="7" max="7" width="18.5703125" customWidth="1"/>
    <col min="10" max="10" width="22.85546875" customWidth="1"/>
    <col min="11" max="11" width="9.85546875" bestFit="1" customWidth="1"/>
    <col min="12" max="12" width="12.85546875" customWidth="1"/>
    <col min="13" max="13" width="44.7109375" customWidth="1"/>
  </cols>
  <sheetData>
    <row r="1" spans="1:13" ht="27" thickBot="1" x14ac:dyDescent="0.45">
      <c r="A1" s="35" t="s">
        <v>29</v>
      </c>
      <c r="E1" s="35" t="s">
        <v>28</v>
      </c>
      <c r="F1" s="22" t="s">
        <v>32</v>
      </c>
      <c r="G1" s="23" t="s">
        <v>30</v>
      </c>
      <c r="I1" s="36" t="s">
        <v>31</v>
      </c>
      <c r="J1" s="33" t="s">
        <v>54</v>
      </c>
      <c r="K1" s="32" t="s">
        <v>46</v>
      </c>
      <c r="L1" s="34" t="s">
        <v>47</v>
      </c>
      <c r="M1" s="29" t="s">
        <v>48</v>
      </c>
    </row>
    <row r="2" spans="1:13" ht="88.5" customHeight="1" x14ac:dyDescent="0.25">
      <c r="B2" s="6">
        <v>1</v>
      </c>
      <c r="C2" s="7">
        <v>2</v>
      </c>
      <c r="D2" s="8">
        <v>3</v>
      </c>
      <c r="E2" s="16">
        <v>1</v>
      </c>
      <c r="F2" s="12">
        <f>PRODUCT(B2:E2)</f>
        <v>6</v>
      </c>
      <c r="G2" s="3">
        <f>SUM(F2:F4)</f>
        <v>1926</v>
      </c>
      <c r="J2" s="12" t="s">
        <v>33</v>
      </c>
      <c r="K2" s="12">
        <f>SUM(C10,C11)</f>
        <v>8</v>
      </c>
      <c r="L2" s="13">
        <f>C10+C11</f>
        <v>8</v>
      </c>
      <c r="M2" s="4" t="s">
        <v>34</v>
      </c>
    </row>
    <row r="3" spans="1:13" ht="93.75" customHeight="1" x14ac:dyDescent="0.25">
      <c r="B3" s="9">
        <v>4</v>
      </c>
      <c r="C3" s="10">
        <v>5</v>
      </c>
      <c r="D3" s="11">
        <v>6</v>
      </c>
      <c r="E3" s="16">
        <v>2</v>
      </c>
      <c r="F3" s="12">
        <f>PRODUCT(B3:E3)</f>
        <v>240</v>
      </c>
      <c r="G3" s="3"/>
      <c r="J3" s="12" t="s">
        <v>35</v>
      </c>
      <c r="K3" s="12">
        <f>SUMPRODUCT(C7:C8,D7:D8)</f>
        <v>23</v>
      </c>
      <c r="L3" s="13">
        <f>C7*D7+C8*D8</f>
        <v>23</v>
      </c>
      <c r="M3" s="4" t="s">
        <v>53</v>
      </c>
    </row>
    <row r="4" spans="1:13" ht="30" x14ac:dyDescent="0.25">
      <c r="B4" s="12">
        <v>7</v>
      </c>
      <c r="C4" s="13">
        <v>8</v>
      </c>
      <c r="D4" s="3">
        <v>10</v>
      </c>
      <c r="E4" s="16">
        <v>3</v>
      </c>
      <c r="F4" s="12">
        <f>PRODUCT(B4:E4)</f>
        <v>1680</v>
      </c>
      <c r="G4" s="3"/>
      <c r="J4" s="12" t="s">
        <v>36</v>
      </c>
      <c r="K4" s="12">
        <f>SUMSQ(C10,C11)</f>
        <v>34</v>
      </c>
      <c r="L4" s="13">
        <f>C10*C10+C11*C11</f>
        <v>34</v>
      </c>
      <c r="M4" s="4" t="s">
        <v>43</v>
      </c>
    </row>
    <row r="5" spans="1:13" ht="60.75" thickBot="1" x14ac:dyDescent="0.3">
      <c r="J5" s="12" t="s">
        <v>37</v>
      </c>
      <c r="K5" s="12">
        <f>SUMX2MY2(C7:C8,D7:D8)</f>
        <v>-28</v>
      </c>
      <c r="L5" s="13">
        <f>(C7*C7-D7*D7)+(C8*C8-D8*D8)</f>
        <v>-28</v>
      </c>
      <c r="M5" s="4" t="s">
        <v>51</v>
      </c>
    </row>
    <row r="6" spans="1:13" ht="45.75" thickBot="1" x14ac:dyDescent="0.3">
      <c r="B6" s="27"/>
      <c r="C6" s="18" t="s">
        <v>44</v>
      </c>
      <c r="D6" s="24" t="s">
        <v>45</v>
      </c>
      <c r="F6" s="28"/>
      <c r="J6" s="12" t="s">
        <v>38</v>
      </c>
      <c r="K6" s="12">
        <f>SUMXMY2(C7:C8,D7:D8)</f>
        <v>8</v>
      </c>
      <c r="L6" s="13">
        <f>(C7-D7)^2+(C8-D8)^2</f>
        <v>8</v>
      </c>
      <c r="M6" s="4" t="s">
        <v>52</v>
      </c>
    </row>
    <row r="7" spans="1:13" ht="78.75" customHeight="1" x14ac:dyDescent="0.25">
      <c r="A7" s="28"/>
      <c r="B7" s="27"/>
      <c r="C7" s="30">
        <v>2</v>
      </c>
      <c r="D7" s="21">
        <v>4</v>
      </c>
      <c r="J7" s="12" t="s">
        <v>39</v>
      </c>
      <c r="K7" s="12">
        <f>SUMIF(C7:D8,"&gt;"&amp;C10)</f>
        <v>9</v>
      </c>
      <c r="L7" s="13">
        <f>IF(C7&gt;C10,C7,0)+IF(C8&gt;C10,C8,0)+IF(D7&gt;C10,D7,0)+IF(D8&gt;C10,D8,0)</f>
        <v>9</v>
      </c>
      <c r="M7" s="4" t="s">
        <v>55</v>
      </c>
    </row>
    <row r="8" spans="1:13" ht="60.75" thickBot="1" x14ac:dyDescent="0.3">
      <c r="A8" s="28"/>
      <c r="B8" s="27"/>
      <c r="C8" s="31">
        <v>3</v>
      </c>
      <c r="D8" s="17">
        <v>5</v>
      </c>
      <c r="J8" s="12" t="s">
        <v>40</v>
      </c>
      <c r="K8" s="12">
        <f>SUMX2PY2(C7:C8,D7:D8)</f>
        <v>54</v>
      </c>
      <c r="L8" s="13">
        <f>(C7*C7+D7*D7)+(C8*C8+D8*D8)</f>
        <v>54</v>
      </c>
      <c r="M8" s="4" t="s">
        <v>56</v>
      </c>
    </row>
    <row r="9" spans="1:13" ht="30.75" thickBot="1" x14ac:dyDescent="0.3">
      <c r="J9" s="12" t="s">
        <v>41</v>
      </c>
      <c r="K9" s="12">
        <f>PRODUCT(C10,C11)</f>
        <v>15</v>
      </c>
      <c r="L9" s="13">
        <f>C10*C11</f>
        <v>15</v>
      </c>
      <c r="M9" s="4" t="s">
        <v>57</v>
      </c>
    </row>
    <row r="10" spans="1:13" ht="62.25" customHeight="1" x14ac:dyDescent="0.25">
      <c r="B10" s="20" t="s">
        <v>49</v>
      </c>
      <c r="C10" s="26">
        <v>3</v>
      </c>
      <c r="J10" s="12" t="s">
        <v>42</v>
      </c>
      <c r="K10" s="12">
        <f>LCM(C10:C11)</f>
        <v>15</v>
      </c>
      <c r="L10" s="13"/>
      <c r="M10" s="4" t="s">
        <v>58</v>
      </c>
    </row>
    <row r="11" spans="1:13" ht="66" customHeight="1" thickBot="1" x14ac:dyDescent="0.3">
      <c r="B11" s="19" t="s">
        <v>50</v>
      </c>
      <c r="C11" s="2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17A8-CC51-4F91-9EAD-818E21CF0B62}">
  <dimension ref="A1:I7"/>
  <sheetViews>
    <sheetView workbookViewId="0">
      <selection activeCell="I14" sqref="I14"/>
    </sheetView>
  </sheetViews>
  <sheetFormatPr defaultRowHeight="15" x14ac:dyDescent="0.25"/>
  <cols>
    <col min="9" max="9" width="18.28515625" customWidth="1"/>
  </cols>
  <sheetData>
    <row r="1" spans="1:9" x14ac:dyDescent="0.25">
      <c r="A1">
        <v>2</v>
      </c>
    </row>
    <row r="7" spans="1:9" x14ac:dyDescent="0.25">
      <c r="I7" t="str">
        <f>IF(AND(A1&gt;1, A1&lt;3), "DOSTATECZNY", IF(AND(A1&gt;=3,A1&lt;5), "DOBRY", IF(AND(A1&gt;=5,A1&lt;=6), "BARDZO DOBRY", "ZŁE WARTOŚCI")))</f>
        <v>DOSTATECZNY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2292-A7BD-4DD2-A211-BE199D53E3C1}">
  <dimension ref="A1:B24"/>
  <sheetViews>
    <sheetView workbookViewId="0">
      <selection activeCell="B25" sqref="B25"/>
    </sheetView>
  </sheetViews>
  <sheetFormatPr defaultRowHeight="15" x14ac:dyDescent="0.25"/>
  <cols>
    <col min="1" max="1" width="18.28515625" customWidth="1"/>
    <col min="2" max="2" width="12" bestFit="1" customWidth="1"/>
  </cols>
  <sheetData>
    <row r="1" spans="1:2" x14ac:dyDescent="0.25">
      <c r="A1" s="15" t="s">
        <v>59</v>
      </c>
    </row>
    <row r="2" spans="1:2" x14ac:dyDescent="0.25">
      <c r="A2" t="s">
        <v>60</v>
      </c>
      <c r="B2">
        <f>LOG(10,2)</f>
        <v>3.3219280948873626</v>
      </c>
    </row>
    <row r="3" spans="1:2" x14ac:dyDescent="0.25">
      <c r="A3" t="s">
        <v>61</v>
      </c>
      <c r="B3">
        <f>LOG10(10)</f>
        <v>1</v>
      </c>
    </row>
    <row r="4" spans="1:2" x14ac:dyDescent="0.25">
      <c r="A4" t="s">
        <v>62</v>
      </c>
      <c r="B4">
        <f>LN(3.14)</f>
        <v>1.144222799920162</v>
      </c>
    </row>
    <row r="5" spans="1:2" x14ac:dyDescent="0.25">
      <c r="A5" s="15" t="s">
        <v>66</v>
      </c>
    </row>
    <row r="6" spans="1:2" x14ac:dyDescent="0.25">
      <c r="A6" t="s">
        <v>63</v>
      </c>
      <c r="B6">
        <f>POWER(25, 5)</f>
        <v>9765625</v>
      </c>
    </row>
    <row r="7" spans="1:2" x14ac:dyDescent="0.25">
      <c r="A7" t="s">
        <v>64</v>
      </c>
      <c r="B7">
        <f>EXP(25)</f>
        <v>72004899337.38588</v>
      </c>
    </row>
    <row r="8" spans="1:2" x14ac:dyDescent="0.25">
      <c r="A8" t="s">
        <v>65</v>
      </c>
      <c r="B8">
        <f>SQRT(25)</f>
        <v>5</v>
      </c>
    </row>
    <row r="9" spans="1:2" x14ac:dyDescent="0.25">
      <c r="A9" s="15" t="s">
        <v>67</v>
      </c>
    </row>
    <row r="10" spans="1:2" x14ac:dyDescent="0.25">
      <c r="A10" t="s">
        <v>68</v>
      </c>
      <c r="B10">
        <f>SIN(25)</f>
        <v>-0.13235175009777303</v>
      </c>
    </row>
    <row r="11" spans="1:2" x14ac:dyDescent="0.25">
      <c r="A11" t="s">
        <v>69</v>
      </c>
      <c r="B11">
        <f>COS(25)</f>
        <v>0.99120281186347359</v>
      </c>
    </row>
    <row r="12" spans="1:2" x14ac:dyDescent="0.25">
      <c r="A12" t="s">
        <v>70</v>
      </c>
      <c r="B12">
        <f>TAN(25)</f>
        <v>-0.13352640702153587</v>
      </c>
    </row>
    <row r="13" spans="1:2" x14ac:dyDescent="0.25">
      <c r="A13" t="s">
        <v>71</v>
      </c>
      <c r="B13">
        <f>ASIN(0.5)</f>
        <v>0.52359877559829893</v>
      </c>
    </row>
    <row r="14" spans="1:2" x14ac:dyDescent="0.25">
      <c r="A14" t="s">
        <v>72</v>
      </c>
      <c r="B14">
        <f>ACOS(0.5)</f>
        <v>1.0471975511965976</v>
      </c>
    </row>
    <row r="15" spans="1:2" x14ac:dyDescent="0.25">
      <c r="A15" t="s">
        <v>73</v>
      </c>
      <c r="B15">
        <f>ATAN(25)</f>
        <v>1.5308176396716067</v>
      </c>
    </row>
    <row r="16" spans="1:2" x14ac:dyDescent="0.25">
      <c r="A16" t="s">
        <v>74</v>
      </c>
      <c r="B16">
        <f>PI()</f>
        <v>3.1415926535897931</v>
      </c>
    </row>
    <row r="17" spans="1:2" x14ac:dyDescent="0.25">
      <c r="A17" s="15" t="s">
        <v>75</v>
      </c>
    </row>
    <row r="18" spans="1:2" x14ac:dyDescent="0.25">
      <c r="A18" t="s">
        <v>76</v>
      </c>
      <c r="B18">
        <f>SINH(25)</f>
        <v>36002449668.69294</v>
      </c>
    </row>
    <row r="19" spans="1:2" x14ac:dyDescent="0.25">
      <c r="A19" t="s">
        <v>77</v>
      </c>
      <c r="B19">
        <f>COSH(25)</f>
        <v>36002449668.69294</v>
      </c>
    </row>
    <row r="20" spans="1:2" x14ac:dyDescent="0.25">
      <c r="A20" t="s">
        <v>78</v>
      </c>
      <c r="B20">
        <f>TANH(25)</f>
        <v>1</v>
      </c>
    </row>
    <row r="21" spans="1:2" x14ac:dyDescent="0.25">
      <c r="A21" t="s">
        <v>79</v>
      </c>
      <c r="B21">
        <f>ASINH(25)</f>
        <v>3.9124227656412556</v>
      </c>
    </row>
    <row r="22" spans="1:2" x14ac:dyDescent="0.25">
      <c r="A22" t="s">
        <v>80</v>
      </c>
      <c r="B22">
        <f>ASINH(25)</f>
        <v>3.9124227656412556</v>
      </c>
    </row>
    <row r="23" spans="1:2" x14ac:dyDescent="0.25">
      <c r="A23" t="s">
        <v>80</v>
      </c>
      <c r="B23">
        <f>ACOSH(25)</f>
        <v>3.9116227652145885</v>
      </c>
    </row>
    <row r="24" spans="1:2" x14ac:dyDescent="0.25">
      <c r="A24" t="s">
        <v>81</v>
      </c>
      <c r="B24">
        <f>ATANH(0.5)</f>
        <v>0.54930614433405489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6784-AF86-466F-9BF6-51CC308F2E78}">
  <dimension ref="A1:G18"/>
  <sheetViews>
    <sheetView workbookViewId="0">
      <selection activeCell="E6" sqref="E6"/>
    </sheetView>
  </sheetViews>
  <sheetFormatPr defaultRowHeight="15" x14ac:dyDescent="0.25"/>
  <cols>
    <col min="1" max="1" width="21.42578125" customWidth="1"/>
    <col min="2" max="2" width="9.85546875" bestFit="1" customWidth="1"/>
  </cols>
  <sheetData>
    <row r="1" spans="1:7" x14ac:dyDescent="0.25">
      <c r="A1" s="15" t="s">
        <v>82</v>
      </c>
      <c r="B1" s="15" t="str">
        <f>COMPLEX(D1,F1,)</f>
        <v>1+2i</v>
      </c>
      <c r="C1" s="14" t="s">
        <v>90</v>
      </c>
      <c r="D1" s="14">
        <v>1</v>
      </c>
      <c r="E1" s="14" t="s">
        <v>91</v>
      </c>
      <c r="F1" s="14">
        <v>2</v>
      </c>
      <c r="G1" s="15"/>
    </row>
    <row r="2" spans="1:7" x14ac:dyDescent="0.25">
      <c r="A2" t="s">
        <v>83</v>
      </c>
      <c r="B2">
        <f>IMREAL(B1)</f>
        <v>1</v>
      </c>
    </row>
    <row r="3" spans="1:7" x14ac:dyDescent="0.25">
      <c r="A3" t="s">
        <v>84</v>
      </c>
      <c r="B3">
        <f>IMAGINARY(B1)</f>
        <v>2</v>
      </c>
    </row>
    <row r="4" spans="1:7" x14ac:dyDescent="0.25">
      <c r="A4" t="s">
        <v>85</v>
      </c>
      <c r="B4">
        <f>IMABS(B1)</f>
        <v>2.2360679774997898</v>
      </c>
    </row>
    <row r="5" spans="1:7" x14ac:dyDescent="0.25">
      <c r="A5" t="s">
        <v>86</v>
      </c>
      <c r="B5">
        <f>IMARGUMENT(B1)</f>
        <v>1.1071487177940904</v>
      </c>
    </row>
    <row r="6" spans="1:7" x14ac:dyDescent="0.25">
      <c r="A6" t="s">
        <v>87</v>
      </c>
      <c r="B6" t="str">
        <f>IMCONJUGATE(B1)</f>
        <v>1-2i</v>
      </c>
    </row>
    <row r="7" spans="1:7" x14ac:dyDescent="0.25">
      <c r="A7" t="s">
        <v>88</v>
      </c>
      <c r="B7" t="str">
        <f>IMSUM(B1)</f>
        <v>1+2i</v>
      </c>
    </row>
    <row r="8" spans="1:7" x14ac:dyDescent="0.25">
      <c r="A8" t="s">
        <v>89</v>
      </c>
      <c r="B8" t="str">
        <f>IMSUB(B1, B1)</f>
        <v>0</v>
      </c>
    </row>
    <row r="9" spans="1:7" x14ac:dyDescent="0.25">
      <c r="A9" t="s">
        <v>92</v>
      </c>
      <c r="B9" t="str">
        <f>IMPRODUCT(B1)</f>
        <v>1+2i</v>
      </c>
    </row>
    <row r="10" spans="1:7" x14ac:dyDescent="0.25">
      <c r="A10" t="s">
        <v>93</v>
      </c>
      <c r="B10" t="str">
        <f>IMDIV(B1,B1)</f>
        <v>1</v>
      </c>
    </row>
    <row r="11" spans="1:7" x14ac:dyDescent="0.25">
      <c r="A11" t="s">
        <v>94</v>
      </c>
      <c r="B11" t="str">
        <f>IMEXP(B1)</f>
        <v>-1,13120438375681+2,47172667200482i</v>
      </c>
    </row>
    <row r="12" spans="1:7" x14ac:dyDescent="0.25">
      <c r="A12" t="s">
        <v>95</v>
      </c>
      <c r="B12" t="str">
        <f>IMLN(B1)</f>
        <v>0,80471895621705+1,10714871779409i</v>
      </c>
    </row>
    <row r="13" spans="1:7" x14ac:dyDescent="0.25">
      <c r="A13" t="s">
        <v>96</v>
      </c>
      <c r="B13" t="str">
        <f>IMLOG10(B1)</f>
        <v>0,349485002168009+0,480828578784234i</v>
      </c>
    </row>
    <row r="14" spans="1:7" x14ac:dyDescent="0.25">
      <c r="A14" t="s">
        <v>97</v>
      </c>
      <c r="B14" t="str">
        <f>IMLOG2(B1)</f>
        <v>1,16096404744368+1,59727796468811i</v>
      </c>
    </row>
    <row r="15" spans="1:7" x14ac:dyDescent="0.25">
      <c r="A15" t="s">
        <v>98</v>
      </c>
      <c r="B15" t="str">
        <f>IMSIN(B1)</f>
        <v>3,16577851321617+1,95960104142161i</v>
      </c>
    </row>
    <row r="16" spans="1:7" x14ac:dyDescent="0.25">
      <c r="A16" t="s">
        <v>99</v>
      </c>
      <c r="B16" t="str">
        <f>IMCOS(B1)</f>
        <v>2,03272300701967-3,0518977991518i</v>
      </c>
    </row>
    <row r="17" spans="1:2" x14ac:dyDescent="0.25">
      <c r="A17" t="s">
        <v>100</v>
      </c>
      <c r="B17" t="str">
        <f>IMPOWER(B1,D1)</f>
        <v>1+2i</v>
      </c>
    </row>
    <row r="18" spans="1:2" x14ac:dyDescent="0.25">
      <c r="A18" t="s">
        <v>101</v>
      </c>
      <c r="B18" t="str">
        <f>IMSQRT(B1)</f>
        <v>1,27201964951407+0,786151377757423i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02D3-9146-4946-A81E-C8C52730DC22}">
  <dimension ref="A1:H7"/>
  <sheetViews>
    <sheetView tabSelected="1" workbookViewId="0">
      <selection activeCell="G10" sqref="G10"/>
    </sheetView>
  </sheetViews>
  <sheetFormatPr defaultRowHeight="15" x14ac:dyDescent="0.25"/>
  <cols>
    <col min="1" max="1" width="15.85546875" customWidth="1"/>
  </cols>
  <sheetData>
    <row r="1" spans="1:8" x14ac:dyDescent="0.25">
      <c r="A1" t="s">
        <v>102</v>
      </c>
      <c r="B1" cm="1">
        <f t="array" ref="B1:C2">TRANSPOSE(G2:H3)</f>
        <v>1</v>
      </c>
      <c r="C1">
        <v>3</v>
      </c>
    </row>
    <row r="2" spans="1:8" x14ac:dyDescent="0.25">
      <c r="B2">
        <v>2</v>
      </c>
      <c r="C2">
        <v>4</v>
      </c>
      <c r="G2">
        <v>1</v>
      </c>
      <c r="H2">
        <v>2</v>
      </c>
    </row>
    <row r="3" spans="1:8" x14ac:dyDescent="0.25">
      <c r="A3" t="s">
        <v>103</v>
      </c>
      <c r="B3">
        <f>MDETERM(G2:H3)</f>
        <v>-2</v>
      </c>
      <c r="G3">
        <v>3</v>
      </c>
      <c r="H3">
        <v>4</v>
      </c>
    </row>
    <row r="4" spans="1:8" x14ac:dyDescent="0.25">
      <c r="A4" t="s">
        <v>104</v>
      </c>
      <c r="B4" cm="1">
        <f t="array" ref="B4:C5">MINVERSE(G2:H3)</f>
        <v>-1.9999999999999998</v>
      </c>
      <c r="C4">
        <v>0.99999999999999989</v>
      </c>
    </row>
    <row r="5" spans="1:8" x14ac:dyDescent="0.25">
      <c r="B5">
        <v>1.4999999999999998</v>
      </c>
      <c r="C5">
        <v>-0.49999999999999989</v>
      </c>
    </row>
    <row r="6" spans="1:8" x14ac:dyDescent="0.25">
      <c r="A6" t="s">
        <v>105</v>
      </c>
      <c r="B6" cm="1">
        <f t="array" ref="B6:C7">MMULT(G2:H3,G2:H3)</f>
        <v>7</v>
      </c>
      <c r="C6">
        <v>10</v>
      </c>
    </row>
    <row r="7" spans="1:8" x14ac:dyDescent="0.25">
      <c r="B7">
        <v>15</v>
      </c>
      <c r="C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zad1</vt:lpstr>
      <vt:lpstr>zad2</vt:lpstr>
      <vt:lpstr>zad3</vt:lpstr>
      <vt:lpstr>zad4</vt:lpstr>
      <vt:lpstr>zad5</vt:lpstr>
      <vt:lpstr>zad6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2022-01-25T13:00:09Z</dcterms:created>
  <dcterms:modified xsi:type="dcterms:W3CDTF">2022-01-26T17:14:44Z</dcterms:modified>
</cp:coreProperties>
</file>