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  <Override PartName="/xl/threadedComments/threadedComment2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uario\Desktop\David\Inf + Ade\4 curso\2 cuatrimestre\AEF\Practicas\CAMOVI\"/>
    </mc:Choice>
  </mc:AlternateContent>
  <xr:revisionPtr revIDLastSave="0" documentId="13_ncr:1_{7EFEE489-C57C-4F24-B040-CDE8BF187D89}" xr6:coauthVersionLast="47" xr6:coauthVersionMax="47" xr10:uidLastSave="{00000000-0000-0000-0000-000000000000}"/>
  <bookViews>
    <workbookView xWindow="-108" yWindow="-108" windowWidth="23256" windowHeight="12720" activeTab="1" xr2:uid="{00000000-000D-0000-FFFF-FFFF00000000}"/>
  </bookViews>
  <sheets>
    <sheet name="Balance saldos" sheetId="1" r:id="rId1"/>
    <sheet name="Balance situación RM" sheetId="10" r:id="rId2"/>
    <sheet name="Cuenta de PyG" sheetId="11" r:id="rId3"/>
  </sheets>
  <calcPr calcId="181029"/>
</workbook>
</file>

<file path=xl/calcChain.xml><?xml version="1.0" encoding="utf-8"?>
<calcChain xmlns="http://schemas.openxmlformats.org/spreadsheetml/2006/main">
  <c r="C57" i="11" l="1"/>
  <c r="C35" i="11"/>
  <c r="C24" i="11"/>
  <c r="C11" i="11"/>
  <c r="C6" i="11"/>
  <c r="C25" i="11"/>
  <c r="C14" i="11"/>
  <c r="C28" i="11"/>
  <c r="C53" i="11"/>
  <c r="C52" i="11"/>
  <c r="C46" i="11"/>
  <c r="C50" i="11"/>
  <c r="C20" i="11"/>
  <c r="C19" i="11"/>
  <c r="C58" i="11"/>
  <c r="C23" i="11"/>
  <c r="C30" i="11"/>
  <c r="C42" i="11"/>
  <c r="C39" i="11"/>
  <c r="C16" i="11"/>
  <c r="C29" i="11"/>
  <c r="C5" i="11"/>
  <c r="C34" i="10"/>
  <c r="C118" i="10"/>
  <c r="C104" i="10"/>
  <c r="C43" i="10"/>
  <c r="C126" i="10"/>
  <c r="C127" i="10"/>
  <c r="C123" i="10"/>
  <c r="C121" i="10"/>
  <c r="C36" i="10"/>
  <c r="C35" i="10" s="1"/>
  <c r="C17" i="10"/>
  <c r="C18" i="10"/>
  <c r="C14" i="10"/>
  <c r="C12" i="10"/>
  <c r="C13" i="10"/>
  <c r="C8" i="10"/>
  <c r="C98" i="10"/>
  <c r="C94" i="10" s="1"/>
  <c r="C87" i="10"/>
  <c r="C86" i="10" s="1"/>
  <c r="C62" i="10"/>
  <c r="C84" i="10"/>
  <c r="C53" i="10"/>
  <c r="C57" i="10"/>
  <c r="C65" i="10"/>
  <c r="C46" i="10"/>
  <c r="C41" i="10"/>
  <c r="C27" i="10"/>
  <c r="C25" i="10" s="1"/>
  <c r="C15" i="10"/>
  <c r="C73" i="10"/>
  <c r="C78" i="10"/>
  <c r="C74" i="10"/>
  <c r="C72" i="10"/>
  <c r="C71" i="10" s="1"/>
  <c r="C82" i="10"/>
  <c r="C81" i="10"/>
  <c r="C80" i="10"/>
  <c r="C76" i="10"/>
  <c r="C77" i="10"/>
  <c r="C10" i="10"/>
  <c r="C9" i="10"/>
  <c r="B2" i="10"/>
  <c r="B68" i="10" s="1"/>
  <c r="B2" i="11"/>
  <c r="C49" i="11"/>
  <c r="C45" i="11"/>
  <c r="C41" i="11"/>
  <c r="C38" i="11"/>
  <c r="C31" i="11"/>
  <c r="C22" i="11"/>
  <c r="C18" i="11"/>
  <c r="C15" i="11"/>
  <c r="C10" i="11"/>
  <c r="D121" i="10"/>
  <c r="D120" i="10" s="1"/>
  <c r="C120" i="10"/>
  <c r="D113" i="10"/>
  <c r="C113" i="10"/>
  <c r="D99" i="10"/>
  <c r="C99" i="10"/>
  <c r="D94" i="10"/>
  <c r="D86" i="10"/>
  <c r="D79" i="10"/>
  <c r="C79" i="10"/>
  <c r="D75" i="10"/>
  <c r="C75" i="10"/>
  <c r="D71" i="10"/>
  <c r="D68" i="10"/>
  <c r="C68" i="10"/>
  <c r="D63" i="10"/>
  <c r="C63" i="10"/>
  <c r="D56" i="10"/>
  <c r="C56" i="10"/>
  <c r="D50" i="10"/>
  <c r="C50" i="10"/>
  <c r="D43" i="10"/>
  <c r="D42" i="10" s="1"/>
  <c r="C42" i="10"/>
  <c r="D39" i="10"/>
  <c r="D38" i="10"/>
  <c r="D25" i="10"/>
  <c r="D19" i="10"/>
  <c r="C19" i="10"/>
  <c r="D16" i="10"/>
  <c r="C16" i="10"/>
  <c r="D12" i="10"/>
  <c r="D5" i="10"/>
  <c r="C37" i="11" l="1"/>
  <c r="C56" i="11" s="1"/>
  <c r="C36" i="11"/>
  <c r="D110" i="10"/>
  <c r="D93" i="10"/>
  <c r="C110" i="10"/>
  <c r="D4" i="10"/>
  <c r="C33" i="10"/>
  <c r="D35" i="10"/>
  <c r="D33" i="10" s="1"/>
  <c r="C93" i="10"/>
  <c r="D70" i="10"/>
  <c r="D69" i="10" s="1"/>
  <c r="C59" i="11" l="1"/>
  <c r="C62" i="11" s="1"/>
  <c r="C83" i="10" s="1"/>
  <c r="C70" i="10" s="1"/>
  <c r="C69" i="10" s="1"/>
  <c r="C130" i="10" s="1"/>
  <c r="D130" i="10"/>
  <c r="D66" i="10"/>
  <c r="F42" i="1"/>
  <c r="D132" i="10" l="1"/>
  <c r="F64" i="1"/>
  <c r="F63" i="1"/>
  <c r="C63" i="1"/>
  <c r="F60" i="1"/>
  <c r="C60" i="1"/>
  <c r="C57" i="1"/>
  <c r="C53" i="1"/>
  <c r="F61" i="1" l="1"/>
  <c r="F66" i="1" s="1"/>
  <c r="C66" i="1"/>
  <c r="C68" i="1" s="1"/>
  <c r="F57" i="1" l="1"/>
  <c r="C58" i="1" s="1"/>
  <c r="C55" i="1"/>
  <c r="C5" i="10"/>
  <c r="C4" i="10" s="1"/>
  <c r="C66" i="10" s="1"/>
  <c r="C132" i="10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tc={136BDBB5-0CB7-4455-9C7B-001C2A34F39A}</author>
    <author>tc={EC1A2708-D70B-4200-BD45-2DA6463EEB70}</author>
    <author>tc={72315CD2-E3A7-49FA-A0AF-FFBE83C58879}</author>
    <author>tc={8C1A155B-D193-41A6-B105-70253143F6A4}</author>
    <author>tc={1EBA4A3D-6F5A-4118-BAF0-C2B7916E7B36}</author>
    <author>tc={829F3F3E-3E95-46EE-822D-AFA3D3E6673B}</author>
    <author>tc={F2C85531-0479-4CCD-AA15-B86C9964AC4A}</author>
    <author>tc={D4B18645-C919-4AA2-A792-FB09B0AC7C1D}</author>
    <author>tc={C6A3EF41-513B-4AD6-BFA1-2DE6531A88B9}</author>
  </authors>
  <commentList>
    <comment ref="B16" authorId="0" shapeId="0" xr:uid="{136BDBB5-0CB7-4455-9C7B-001C2A34F39A}">
      <text>
        <r>
          <rPr>
            <sz val="10"/>
            <rFont val="Arial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NECA 6ª. 5</t>
        </r>
      </text>
    </comment>
    <comment ref="B32" authorId="1" shapeId="0" xr:uid="{EC1A2708-D70B-4200-BD45-2DA6463EEB70}">
      <text>
        <r>
          <rPr>
            <sz val="10"/>
            <rFont val="Arial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NECA 6ª. 8</t>
        </r>
      </text>
    </comment>
    <comment ref="B34" authorId="2" shapeId="0" xr:uid="{72315CD2-E3A7-49FA-A0AF-FFBE83C58879}">
      <text>
        <r>
          <rPr>
            <sz val="10"/>
            <rFont val="Arial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NECA 6ª. 18</t>
        </r>
      </text>
    </comment>
    <comment ref="B89" authorId="3" shapeId="0" xr:uid="{8C1A155B-D193-41A6-B105-70253143F6A4}">
      <text>
        <r>
          <rPr>
            <sz val="10"/>
            <rFont val="Arial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NECA 6ª. 13</t>
        </r>
      </text>
    </comment>
    <comment ref="B90" authorId="4" shapeId="0" xr:uid="{1EBA4A3D-6F5A-4118-BAF0-C2B7916E7B36}">
      <text>
        <r>
          <rPr>
            <sz val="10"/>
            <rFont val="Arial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NECA 6ª. 14</t>
        </r>
      </text>
    </comment>
    <comment ref="B108" authorId="5" shapeId="0" xr:uid="{829F3F3E-3E95-46EE-822D-AFA3D3E6673B}">
      <text>
        <r>
          <rPr>
            <sz val="10"/>
            <rFont val="Arial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NECA 6ª. 16</t>
        </r>
      </text>
    </comment>
    <comment ref="B109" authorId="6" shapeId="0" xr:uid="{F2C85531-0479-4CCD-AA15-B86C9964AC4A}">
      <text>
        <r>
          <rPr>
            <sz val="10"/>
            <rFont val="Arial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NECA 6ª. 17</t>
        </r>
      </text>
    </comment>
    <comment ref="B111" authorId="7" shapeId="0" xr:uid="{D4B18645-C919-4AA2-A792-FB09B0AC7C1D}">
      <text>
        <r>
          <rPr>
            <sz val="10"/>
            <rFont val="Arial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NECA 6ª. 18</t>
        </r>
      </text>
    </comment>
    <comment ref="B129" authorId="8" shapeId="0" xr:uid="{C6A3EF41-513B-4AD6-BFA1-2DE6531A88B9}">
      <text>
        <r>
          <rPr>
            <sz val="10"/>
            <rFont val="Arial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NECA 6ª. 17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tc={E6D5D222-19A0-4598-9CB7-6C0848A3C5A3}</author>
    <author>tc={FE42E4CE-4C04-4A9E-BD12-996458677C8B}</author>
    <author>tc={C8276BDB-6213-4888-8FD4-E1E18437F821}</author>
    <author>tc={D328BFF1-AEA6-4EF1-8833-8A1184AF072C}</author>
    <author>tc={CF0F00F1-1430-4CDB-9131-CDE966B1ED77}</author>
    <author>tc={5E256575-98FE-4ED8-A108-61A8A1265F06}</author>
    <author>tc={07C1015D-7D5C-44E0-814C-D84118667F14}</author>
    <author>tc={F2C1F3A8-C5E0-4C78-AF04-DC1A1E764833}</author>
  </authors>
  <commentList>
    <comment ref="B17" authorId="0" shapeId="0" xr:uid="{E6D5D222-19A0-4598-9CB7-6C0848A3C5A3}">
      <text>
        <r>
          <rPr>
            <sz val="10"/>
            <rFont val="Arial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NECA 7ª. 4</t>
        </r>
      </text>
    </comment>
    <comment ref="B29" authorId="1" shapeId="0" xr:uid="{FE42E4CE-4C04-4A9E-BD12-996458677C8B}">
      <text>
        <r>
          <rPr>
            <sz val="10"/>
            <rFont val="Arial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NECA 7ª. 4</t>
        </r>
      </text>
    </comment>
    <comment ref="B30" authorId="2" shapeId="0" xr:uid="{C8276BDB-6213-4888-8FD4-E1E18437F821}">
      <text>
        <r>
          <rPr>
            <sz val="10"/>
            <rFont val="Arial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NECA 7ª. 5</t>
        </r>
      </text>
    </comment>
    <comment ref="B34" authorId="3" shapeId="0" xr:uid="{D328BFF1-AEA6-4EF1-8833-8A1184AF072C}">
      <text>
        <r>
          <rPr>
            <sz val="10"/>
            <rFont val="Arial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NECA 7ª. 6</t>
        </r>
      </text>
    </comment>
    <comment ref="B35" authorId="4" shapeId="0" xr:uid="{CF0F00F1-1430-4CDB-9131-CDE966B1ED77}">
      <text>
        <r>
          <rPr>
            <sz val="10"/>
            <rFont val="Arial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NECA 7ª.9</t>
        </r>
      </text>
    </comment>
    <comment ref="B44" authorId="5" shapeId="0" xr:uid="{5E256575-98FE-4ED8-A108-61A8A1265F06}">
      <text>
        <r>
          <rPr>
            <sz val="10"/>
            <rFont val="Arial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NECA 7ª.4</t>
        </r>
      </text>
    </comment>
    <comment ref="B50" authorId="6" shapeId="0" xr:uid="{07C1015D-7D5C-44E0-814C-D84118667F14}">
      <text>
        <r>
          <rPr>
            <sz val="10"/>
            <rFont val="Arial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NECA 7ª. 10</t>
        </r>
      </text>
    </comment>
    <comment ref="B61" authorId="7" shapeId="0" xr:uid="{F2C1F3A8-C5E0-4C78-AF04-DC1A1E764833}">
      <text>
        <r>
          <rPr>
            <sz val="10"/>
            <rFont val="Arial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NECA 7ª. 11</t>
        </r>
      </text>
    </comment>
  </commentList>
</comments>
</file>

<file path=xl/sharedStrings.xml><?xml version="1.0" encoding="utf-8"?>
<sst xmlns="http://schemas.openxmlformats.org/spreadsheetml/2006/main" count="297" uniqueCount="271">
  <si>
    <t>Núm
cuenta</t>
  </si>
  <si>
    <t>Nombre de la cuenta</t>
  </si>
  <si>
    <t>Importe</t>
  </si>
  <si>
    <t>SALDOS DEUDORES</t>
  </si>
  <si>
    <t>SALDOS ACREEDORES</t>
  </si>
  <si>
    <t>Capital Social</t>
  </si>
  <si>
    <t>Prima de emisión</t>
  </si>
  <si>
    <t>Propiedad industrial</t>
  </si>
  <si>
    <t>Fondo de comercio</t>
  </si>
  <si>
    <t>Terrenos y bienes naturales</t>
  </si>
  <si>
    <t>Remanente</t>
  </si>
  <si>
    <t>Construcciones</t>
  </si>
  <si>
    <t>Maquinaria</t>
  </si>
  <si>
    <t>Equipos para proceso de información</t>
  </si>
  <si>
    <t>Donaciones y legados de capital</t>
  </si>
  <si>
    <t>Inversiones en terrenos y bienes naturales</t>
  </si>
  <si>
    <t>Provisión por desmantelamiento, retiro o rehabilitación del inmovilizado</t>
  </si>
  <si>
    <t>Inversiones en construcciones</t>
  </si>
  <si>
    <t>Maquinaria en montaje</t>
  </si>
  <si>
    <t>Deudas a largo plazo</t>
  </si>
  <si>
    <t>Mercaderias</t>
  </si>
  <si>
    <t>Amortización acumulada de construcciones</t>
  </si>
  <si>
    <t>Amortización acumulada de propiedad industrial</t>
  </si>
  <si>
    <t>Clientes</t>
  </si>
  <si>
    <t>Amortización acumulada de maquinaria</t>
  </si>
  <si>
    <t>Efectos comerciales en cartera</t>
  </si>
  <si>
    <t>Amortización acumulada de equipos para proceso de información</t>
  </si>
  <si>
    <t>Anticipos de remuneraciones</t>
  </si>
  <si>
    <t>Amortización acumulada de inversiones inmobiliarias</t>
  </si>
  <si>
    <t>Deterioro de valor de los terrenos y bienes naturales</t>
  </si>
  <si>
    <t>Gastos anticipados</t>
  </si>
  <si>
    <t>Deterioro de valor de las mercaderias</t>
  </si>
  <si>
    <t>Valores representativos de deuda a c/p de empresas asociadas</t>
  </si>
  <si>
    <t>Proveedores</t>
  </si>
  <si>
    <t>Inversiones financieras a c/p en instrumentos de patrimonio</t>
  </si>
  <si>
    <t>Acreedores por prestaciones de servicios</t>
  </si>
  <si>
    <t>Dividendo activo a cuenta</t>
  </si>
  <si>
    <t>Anticipo de clientes</t>
  </si>
  <si>
    <t>Bancos</t>
  </si>
  <si>
    <t>Hacienda publica, acreedora por IVA</t>
  </si>
  <si>
    <t>Inmovilizado</t>
  </si>
  <si>
    <t>Hacienda publica, acreedora por retenciones practicadas</t>
  </si>
  <si>
    <t>Otros activos</t>
  </si>
  <si>
    <t>Compras de mercaderias</t>
  </si>
  <si>
    <t>Arrendamientos y canones</t>
  </si>
  <si>
    <t>Deterioro de valor de créditos por operaciones comerciales</t>
  </si>
  <si>
    <t>Servicios de profesionales independientes</t>
  </si>
  <si>
    <t>Deudas a corto plazo</t>
  </si>
  <si>
    <t>Prima de seguros</t>
  </si>
  <si>
    <t>Suministros</t>
  </si>
  <si>
    <t>Intereses a c/p de deudas</t>
  </si>
  <si>
    <t>Impuesto corriente</t>
  </si>
  <si>
    <t>Otros tributos</t>
  </si>
  <si>
    <t>Deterioro de valor de inmovilizado no corriente mantenido para la venta</t>
  </si>
  <si>
    <t>Sueldos y salarios</t>
  </si>
  <si>
    <t>Descuentos sobre compras por pronto pago</t>
  </si>
  <si>
    <t>Seguridad social a cargo de la empresa</t>
  </si>
  <si>
    <t>Rappels por compras</t>
  </si>
  <si>
    <t>Retribuciones al personal liquidadas con instrumentos de patrimonio</t>
  </si>
  <si>
    <t>Variación de existencias de mercaderias</t>
  </si>
  <si>
    <t>Intereses de deudas</t>
  </si>
  <si>
    <t>Devolución de impuestos</t>
  </si>
  <si>
    <t>Pérdidas de cartera de negociación</t>
  </si>
  <si>
    <t>Pérdidas de créditos comerciales incobrables</t>
  </si>
  <si>
    <t>Ventas de mercaderias</t>
  </si>
  <si>
    <t>Subvenciones, donaciones y  legados de capital transferidos al resultado del ejercicio</t>
  </si>
  <si>
    <t>Intereses por descuento de efectos</t>
  </si>
  <si>
    <t>Ingresos por servicios diversos</t>
  </si>
  <si>
    <t>Diferencias negativas de cambio</t>
  </si>
  <si>
    <t>Ingresos por participaciones en instrumentos de patrimonio</t>
  </si>
  <si>
    <t>Gastos excepcionales</t>
  </si>
  <si>
    <t>Ingresos de valores representativos de deuda, empresas asociadas</t>
  </si>
  <si>
    <t>Amortización del inmovilizado intangible</t>
  </si>
  <si>
    <t>Amortización del inmovilizado material</t>
  </si>
  <si>
    <t>Exceso de provisión para impuestos</t>
  </si>
  <si>
    <t>Pérdidas por deterioro de mercaderias</t>
  </si>
  <si>
    <t>Pérdidas por deterioro de créditos por operaciones comerciales</t>
  </si>
  <si>
    <t>Descuento sobre ventas por pronto pago</t>
  </si>
  <si>
    <t>Devoluciones de ventas y operaciones similares</t>
  </si>
  <si>
    <t>TOTAL SALDOS DEUDORES</t>
  </si>
  <si>
    <t>TOTAL SALDOS ACREEDORES</t>
  </si>
  <si>
    <t>I. Capital</t>
  </si>
  <si>
    <t>II. Inmovilizado material</t>
  </si>
  <si>
    <t>II. Prima de emisión</t>
  </si>
  <si>
    <t>V. Resultados de ejercicios anteriores</t>
  </si>
  <si>
    <t>Resultados negativos de ejercicios anteriores</t>
  </si>
  <si>
    <t>I. Activos no corrientes mantenidos para la venta</t>
  </si>
  <si>
    <t>II. Existencias</t>
  </si>
  <si>
    <t>III. Deudores comerciales y otras cuentas a cobrar</t>
  </si>
  <si>
    <t>V. Acreedores comerciales y otras cuentas a pagar</t>
  </si>
  <si>
    <t>TOTAL ACTIVO</t>
  </si>
  <si>
    <t>TOTAL PASIVO</t>
  </si>
  <si>
    <t>A) OPERACIONES CONTINUADAS</t>
  </si>
  <si>
    <t>B) OPERACIONES INTERRUMPIDAS</t>
  </si>
  <si>
    <t>Créditos a largo plazo</t>
  </si>
  <si>
    <t>Reserva legal</t>
  </si>
  <si>
    <t>Anticipos a proveedores</t>
  </si>
  <si>
    <t>V. Inversiones financieras a largo plazo</t>
  </si>
  <si>
    <t>TOTAL GASTOS</t>
  </si>
  <si>
    <t>TOTAL INGRESOS</t>
  </si>
  <si>
    <t>Saldo</t>
  </si>
  <si>
    <t>saldo</t>
  </si>
  <si>
    <t>- Activos</t>
  </si>
  <si>
    <t>- Pasivos (amort)</t>
  </si>
  <si>
    <t>- Pasivos (deterioros)</t>
  </si>
  <si>
    <t>total</t>
  </si>
  <si>
    <t>Reserva por fondo de comercio</t>
  </si>
  <si>
    <t>Subvenciones oficiales de capital</t>
  </si>
  <si>
    <t>Socios por desembolsos no exigidos</t>
  </si>
  <si>
    <t>Acciones o participaciones propias en situaciones especiales</t>
  </si>
  <si>
    <t>Amortización de  inversiones inmobiliarias</t>
  </si>
  <si>
    <t>Organismos Seguridad Social, acreedores</t>
  </si>
  <si>
    <t>CAMOVI</t>
  </si>
  <si>
    <t>VII. Efectivo y otros activos líquidos equivalentes</t>
  </si>
  <si>
    <t>20XX</t>
  </si>
  <si>
    <t>I. Activos financieros a valor razonable con cambios en el patrimonio neto</t>
  </si>
  <si>
    <t>III. Inversiones inmobiliarias</t>
  </si>
  <si>
    <t>IV. (Acciones y participaciones en patrimonio propias)</t>
  </si>
  <si>
    <t>I. Provisiones a largo plazo</t>
  </si>
  <si>
    <t>II. Deudas a largo plazo</t>
  </si>
  <si>
    <t>4. Otras provisiones</t>
  </si>
  <si>
    <t>1. Capital escriturado</t>
  </si>
  <si>
    <t>2. (Capital no exigido)</t>
  </si>
  <si>
    <t>1. Legal y estatutarias</t>
  </si>
  <si>
    <t>2. Otras reservas</t>
  </si>
  <si>
    <t>1. Remanente</t>
  </si>
  <si>
    <t>2. (Resultados negativos de ejercicios anteriores)</t>
  </si>
  <si>
    <t>III. Deudas a corto plazo</t>
  </si>
  <si>
    <t>3. Acreedores varios</t>
  </si>
  <si>
    <t>7. Anticipos de clientes</t>
  </si>
  <si>
    <t>1. Terrenos y construcciones</t>
  </si>
  <si>
    <t>1. Terrenos</t>
  </si>
  <si>
    <t>2. Construcciones</t>
  </si>
  <si>
    <t>1. Comerciales</t>
  </si>
  <si>
    <t>6. Anticipos a proveedores</t>
  </si>
  <si>
    <t>4. Personal</t>
  </si>
  <si>
    <t>V. Inversiones financieras a corto plazo</t>
  </si>
  <si>
    <t>VI. Periodificaciones a corto plazo</t>
  </si>
  <si>
    <t xml:space="preserve">2. Créditos a empresas </t>
  </si>
  <si>
    <t>1. Instrumentos de patrimonio</t>
  </si>
  <si>
    <t>1. Tesorería</t>
  </si>
  <si>
    <t>IV. Inversiones en empresas del grupo y asociadas a corto plazo</t>
  </si>
  <si>
    <t>Ajustes por valoración en activos financieros a valor razonable con cambios en el patrimonio neto</t>
  </si>
  <si>
    <t>a) Valor razonable con cambios en pérdidas y ganancias</t>
  </si>
  <si>
    <t>BALANCE DE COMPROBACION DE SUMAS Y SALDOS A 31/12/20XX</t>
  </si>
  <si>
    <t>BALANCE DE SITUACIÓN</t>
  </si>
  <si>
    <t>Ejercicio X-1</t>
  </si>
  <si>
    <t xml:space="preserve">A) ACTIVO NO CORRIENTE </t>
  </si>
  <si>
    <t xml:space="preserve">I. Inmovilizado intangible </t>
  </si>
  <si>
    <t xml:space="preserve">1. Desarrollo </t>
  </si>
  <si>
    <t>2. Concesiones</t>
  </si>
  <si>
    <t xml:space="preserve">3. Patentes, licencias, marcas y similares </t>
  </si>
  <si>
    <t xml:space="preserve">4. Fondo de comercio </t>
  </si>
  <si>
    <t xml:space="preserve">5. Aplicaciones informáticas </t>
  </si>
  <si>
    <t xml:space="preserve">7. Otro inmovilizado intangible </t>
  </si>
  <si>
    <t>2. Instalaciones técnicas y otro inmovilizado material</t>
  </si>
  <si>
    <t xml:space="preserve">3. Inmovilizado en curso y anticipos </t>
  </si>
  <si>
    <t>IV. Inversiones en empresas del grupo y asociadas a largo plazo</t>
  </si>
  <si>
    <t xml:space="preserve">3. Valores representativos de deuda </t>
  </si>
  <si>
    <t xml:space="preserve">4. Derivados </t>
  </si>
  <si>
    <t xml:space="preserve">5. Otros activos financieros </t>
  </si>
  <si>
    <t xml:space="preserve">2. Créditos a terceros  </t>
  </si>
  <si>
    <t xml:space="preserve">VI. Activos por impuesto diferido </t>
  </si>
  <si>
    <t xml:space="preserve">VII. Deudas comerciales no corrientes </t>
  </si>
  <si>
    <t xml:space="preserve">B) ACTIVO CORRIENTE </t>
  </si>
  <si>
    <t>2. Materias primas y otros aprovisionamientos</t>
  </si>
  <si>
    <t>3. Productos en curso</t>
  </si>
  <si>
    <t>4. Productos terminados</t>
  </si>
  <si>
    <t xml:space="preserve">5. Subproductos, residuos y materiales recuperados </t>
  </si>
  <si>
    <t xml:space="preserve">1. Clientes por ventas y prestaciones de servicios  </t>
  </si>
  <si>
    <t xml:space="preserve">2. Clientes empresas del grupo y asociadas </t>
  </si>
  <si>
    <t>3. Deudores varios</t>
  </si>
  <si>
    <t>5. Activos por impuesto corriente</t>
  </si>
  <si>
    <t>6. Otros créditos con las Administraciones públicas</t>
  </si>
  <si>
    <t>7. Accionistas (socios) por desembolsos exigidos</t>
  </si>
  <si>
    <t>2. Otros activos líquidos equivalentes</t>
  </si>
  <si>
    <t xml:space="preserve">TOTAL ACTIVO (A + B) </t>
  </si>
  <si>
    <t xml:space="preserve">A) PATRIMONIO NETO </t>
  </si>
  <si>
    <t>A-1) FONDOS PROPIOS</t>
  </si>
  <si>
    <t>III. Reservas</t>
  </si>
  <si>
    <t>VI. Otras aportaciones de socios</t>
  </si>
  <si>
    <t>VII. Resultado del ejercicio</t>
  </si>
  <si>
    <t>VIII. (Dividendo a cuenta)</t>
  </si>
  <si>
    <t>IX. Otros instrumentos de patrimonio neto</t>
  </si>
  <si>
    <t>A-2) AJUSTES POR CAMBIO DE VALOR</t>
  </si>
  <si>
    <t xml:space="preserve">II. Operaciones de cobertura </t>
  </si>
  <si>
    <t xml:space="preserve">III. Activos no corrientes y pasivos vinculados, mantenidos para la venta </t>
  </si>
  <si>
    <t xml:space="preserve">IV. Diferencia de conversión </t>
  </si>
  <si>
    <t>V. Otros</t>
  </si>
  <si>
    <t>A-3) SUBVENCIONES, DONACIONES Y LEGADOS RECIBIDOS</t>
  </si>
  <si>
    <t xml:space="preserve">B) PASIVO NO CORRIENTE </t>
  </si>
  <si>
    <t>1. Obligaciones por prestaciones a largo plazo al personal</t>
  </si>
  <si>
    <t>2. Actuaciones medioambientales</t>
  </si>
  <si>
    <t>3. Provisiones por reestructuración</t>
  </si>
  <si>
    <t>1. Obligaciones y otros valores negociables</t>
  </si>
  <si>
    <t>2. Deudas con entidades de crédito</t>
  </si>
  <si>
    <t xml:space="preserve">3. Acreedores por arrendamiento financiero </t>
  </si>
  <si>
    <t xml:space="preserve">5. Otros pasivos financieros </t>
  </si>
  <si>
    <t xml:space="preserve">III. Deudas con empresas del grupo y asociadas a largo plazo </t>
  </si>
  <si>
    <t>IV. Pasivos por impuesto diferido</t>
  </si>
  <si>
    <t xml:space="preserve">V. Periodificaciones a largo plazo </t>
  </si>
  <si>
    <t xml:space="preserve">VI. Acreedores comerciales no corrientes </t>
  </si>
  <si>
    <t xml:space="preserve">VII. Deuda con características especiales a largo plazo  </t>
  </si>
  <si>
    <t xml:space="preserve">C) PASIVO CORRIENTE </t>
  </si>
  <si>
    <t>I. Pasivos vinculados con activos no corrientes mantenidos para la venta</t>
  </si>
  <si>
    <t>II. Provisiones a corto plazo</t>
  </si>
  <si>
    <t xml:space="preserve">IV. Deudas con empresas del grupo y asociadas a corto plazo </t>
  </si>
  <si>
    <t xml:space="preserve">1. Proveedores </t>
  </si>
  <si>
    <t xml:space="preserve">2. Proveedores, empresas del grupo y asociadas </t>
  </si>
  <si>
    <t>4. Personal (remuneraciones pendientes de pago)</t>
  </si>
  <si>
    <t>5. Pasivos por impuesto corriente</t>
  </si>
  <si>
    <t xml:space="preserve">6. Otras deudas con las Administraciones Públicas </t>
  </si>
  <si>
    <t xml:space="preserve">VII. Deuda con características especiales a corto plazo  </t>
  </si>
  <si>
    <t xml:space="preserve">TOTAL PATRIMONIO NETO Y PASIVO (A + B + C) </t>
  </si>
  <si>
    <t>CUENTA DE PÉRDIDAS Y GANANCIAS</t>
  </si>
  <si>
    <t xml:space="preserve">1. Importe neto de la cifra de negocios </t>
  </si>
  <si>
    <t xml:space="preserve">a) Ventas </t>
  </si>
  <si>
    <t xml:space="preserve">b) Prestaciones de servicios </t>
  </si>
  <si>
    <t xml:space="preserve">2. Variación de existencias de productos terminados y en curso de fabricación </t>
  </si>
  <si>
    <t xml:space="preserve">3. Trabajos realizados por la empresa para su activo </t>
  </si>
  <si>
    <t xml:space="preserve">4. Aprovisionamientos </t>
  </si>
  <si>
    <t xml:space="preserve">a) Consumo de mercaderías </t>
  </si>
  <si>
    <t xml:space="preserve">b) Consumo de materias primas y otras materias consumibles </t>
  </si>
  <si>
    <t xml:space="preserve">c) Trabajos realizados por otras empresas </t>
  </si>
  <si>
    <t xml:space="preserve">d) Deterioro de mercaderías, materias primas y otros aprovisionamientos </t>
  </si>
  <si>
    <t xml:space="preserve">5. Otros ingresos de explotación </t>
  </si>
  <si>
    <t xml:space="preserve">a) Ingresos accesorios y otros de gestión corriente </t>
  </si>
  <si>
    <t xml:space="preserve">b) Subvenciones de explotación incorporadas al resultado del ejercicio </t>
  </si>
  <si>
    <t xml:space="preserve">6. Gastos de personal </t>
  </si>
  <si>
    <t xml:space="preserve">a) Sueldos, salarios y asimilados </t>
  </si>
  <si>
    <t xml:space="preserve">b) Cargas sociales </t>
  </si>
  <si>
    <t xml:space="preserve">c) Provisiones </t>
  </si>
  <si>
    <t xml:space="preserve">7. Otros gastos de explotación </t>
  </si>
  <si>
    <t xml:space="preserve">a) Servicios exteriores </t>
  </si>
  <si>
    <t xml:space="preserve">b) Tributos </t>
  </si>
  <si>
    <t xml:space="preserve">c) Pérdidas, deterioro y variación de provisiones por operaciones comerciales </t>
  </si>
  <si>
    <t xml:space="preserve">d) Otros gastos de gestión corriente </t>
  </si>
  <si>
    <t>e) Gastos por emisión de gases de efecto invernadero</t>
  </si>
  <si>
    <t xml:space="preserve">8. Amortización del inmovilizado </t>
  </si>
  <si>
    <t xml:space="preserve">9. Imputación de subvenciones de inmovilizado no financiero y otras </t>
  </si>
  <si>
    <t xml:space="preserve">10. Excesos de provisiones </t>
  </si>
  <si>
    <t xml:space="preserve">11. Deterioro y resultado por enajenaciones del inmovilizado </t>
  </si>
  <si>
    <t xml:space="preserve">a) Deterioro y pérdidas </t>
  </si>
  <si>
    <t xml:space="preserve">b) Resultados por enajenaciones y otras </t>
  </si>
  <si>
    <t xml:space="preserve">12. Diferencia negativa de combinaciones de negocio </t>
  </si>
  <si>
    <t xml:space="preserve">13. Otros resultados </t>
  </si>
  <si>
    <t>A.1) RESULTADO DE EXPLOTACION (1+2+3+4+5+6+7+8+9+10+11+12+13)</t>
  </si>
  <si>
    <t xml:space="preserve">14. Ingresos financieros </t>
  </si>
  <si>
    <t xml:space="preserve">a) De participaciones en instrumentos de patrimonio </t>
  </si>
  <si>
    <t xml:space="preserve">a 1) En empresas del grupo y asociadas </t>
  </si>
  <si>
    <t xml:space="preserve">a 2) En terceros </t>
  </si>
  <si>
    <t xml:space="preserve">b) De valores negociables y otros instrumentos financieros </t>
  </si>
  <si>
    <t xml:space="preserve">b 1) De empresas del grupo y asociadas </t>
  </si>
  <si>
    <t xml:space="preserve">b 2) De terceros </t>
  </si>
  <si>
    <t xml:space="preserve">c) Imputación de subvenciones, donaciones y legados de carácter financiero  </t>
  </si>
  <si>
    <t xml:space="preserve">15. Gastos financieros </t>
  </si>
  <si>
    <t xml:space="preserve">a) Por deudas con empresas del grupo y asociadas </t>
  </si>
  <si>
    <t xml:space="preserve">b) Por deudas con terceros </t>
  </si>
  <si>
    <t xml:space="preserve">c) Por actualización de provisiones </t>
  </si>
  <si>
    <t xml:space="preserve">16. Variación de valor razonable en instrumentos financieros </t>
  </si>
  <si>
    <t>b) Transferencias de ajustes de valor razonable con cambios en el patrimonio neto</t>
  </si>
  <si>
    <t xml:space="preserve">17. Diferencias de cambio </t>
  </si>
  <si>
    <t xml:space="preserve">18. Deterioro y resultado por enajenaciones de instrumentos financieros. </t>
  </si>
  <si>
    <t xml:space="preserve">a) Deterioros y pérdidas  </t>
  </si>
  <si>
    <t>A.2) RESULTADO FINANCIERO (14+15+16+17+18)</t>
  </si>
  <si>
    <t>A.3) RESULTADO ANTES DE IMPUESTOS (A.1+A.2)</t>
  </si>
  <si>
    <t xml:space="preserve">19. Impuestos sobre beneficios. </t>
  </si>
  <si>
    <t>A.4) RESULTADO DEL EJERCICIO PROCEDENTE DE OPERACIONES CONTINUADAS (A.3+20)</t>
  </si>
  <si>
    <t xml:space="preserve">20. Resultado del ejercicio por operaciones interrumpidas neto de impuestos  </t>
  </si>
  <si>
    <t>A.5) RESULTADO DEL EJERCICIO (A.4+20)</t>
  </si>
  <si>
    <t>Ejercicio 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</si>
</sst>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€&quot;_-;\-* #,##0.00\ &quot;€&quot;_-;_-* &quot;-&quot;??\ &quot;€&quot;_-;_-@_-"/>
    <numFmt numFmtId="164" formatCode="#,##0_);\(#,##0\)"/>
    <numFmt numFmtId="165" formatCode="_-* #,##0.00\ _€_-;\-* #,##0.00\ _€_-;_-* &quot;-&quot;??\ _€_-;_-@_-"/>
  </numFmts>
  <fonts count="17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b/>
      <sz val="11"/>
      <color theme="1"/>
      <name val="Calibri"/>
      <family val="2"/>
      <scheme val="minor"/>
    </font>
    <font>
      <sz val="11"/>
      <name val="Arial"/>
      <family val="2"/>
    </font>
    <font>
      <sz val="18"/>
      <color rgb="FFC00000"/>
      <name val="Arial"/>
      <family val="2"/>
    </font>
    <font>
      <sz val="11"/>
      <color theme="1"/>
      <name val="Arial"/>
      <family val="2"/>
    </font>
    <font>
      <b/>
      <sz val="12"/>
      <color theme="1"/>
      <name val="Arial"/>
      <family val="2"/>
    </font>
    <font>
      <b/>
      <sz val="11"/>
      <color indexed="8"/>
      <name val="Arial"/>
      <family val="2"/>
    </font>
    <font>
      <b/>
      <sz val="11"/>
      <color theme="1"/>
      <name val="Arial"/>
      <family val="2"/>
    </font>
    <font>
      <b/>
      <u/>
      <sz val="11"/>
      <color indexed="8"/>
      <name val="Arial"/>
      <family val="2"/>
    </font>
    <font>
      <b/>
      <sz val="16"/>
      <color rgb="FFC0000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206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2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</cellStyleXfs>
  <cellXfs count="72">
    <xf numFmtId="0" fontId="0" fillId="0" borderId="0" xfId="0"/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44" fontId="0" fillId="0" borderId="0" xfId="0" applyNumberFormat="1"/>
    <xf numFmtId="0" fontId="0" fillId="0" borderId="2" xfId="0" applyBorder="1" applyAlignment="1">
      <alignment horizontal="center" vertical="center"/>
    </xf>
    <xf numFmtId="0" fontId="0" fillId="0" borderId="0" xfId="0" quotePrefix="1"/>
    <xf numFmtId="0" fontId="3" fillId="0" borderId="1" xfId="0" applyFont="1" applyBorder="1" applyAlignment="1">
      <alignment horizontal="center" vertical="center"/>
    </xf>
    <xf numFmtId="0" fontId="0" fillId="0" borderId="3" xfId="0" applyBorder="1"/>
    <xf numFmtId="0" fontId="0" fillId="0" borderId="4" xfId="0" applyBorder="1"/>
    <xf numFmtId="164" fontId="3" fillId="0" borderId="1" xfId="0" applyNumberFormat="1" applyFont="1" applyBorder="1" applyAlignment="1">
      <alignment vertical="center"/>
    </xf>
    <xf numFmtId="164" fontId="0" fillId="0" borderId="1" xfId="0" applyNumberFormat="1" applyBorder="1" applyAlignment="1">
      <alignment vertical="center"/>
    </xf>
    <xf numFmtId="0" fontId="3" fillId="0" borderId="9" xfId="0" applyFont="1" applyBorder="1"/>
    <xf numFmtId="0" fontId="3" fillId="0" borderId="6" xfId="0" applyFont="1" applyBorder="1" applyAlignment="1">
      <alignment horizontal="center" vertical="center"/>
    </xf>
    <xf numFmtId="0" fontId="10" fillId="0" borderId="0" xfId="0" applyFont="1" applyAlignment="1">
      <alignment vertical="center"/>
    </xf>
    <xf numFmtId="0" fontId="4" fillId="4" borderId="6" xfId="0" applyFont="1" applyFill="1" applyBorder="1" applyAlignment="1">
      <alignment horizontal="left" vertical="center" indent="1"/>
    </xf>
    <xf numFmtId="0" fontId="1" fillId="0" borderId="0" xfId="2"/>
    <xf numFmtId="0" fontId="8" fillId="0" borderId="0" xfId="2" applyFont="1" applyAlignment="1">
      <alignment vertical="center"/>
    </xf>
    <xf numFmtId="0" fontId="1" fillId="0" borderId="0" xfId="2" applyAlignment="1">
      <alignment horizontal="right" vertical="center"/>
    </xf>
    <xf numFmtId="0" fontId="11" fillId="0" borderId="0" xfId="2" applyFont="1" applyAlignment="1">
      <alignment horizontal="right" vertical="center"/>
    </xf>
    <xf numFmtId="0" fontId="11" fillId="0" borderId="0" xfId="2" applyFont="1"/>
    <xf numFmtId="0" fontId="12" fillId="0" borderId="1" xfId="2" applyFont="1" applyBorder="1" applyAlignment="1">
      <alignment vertical="center"/>
    </xf>
    <xf numFmtId="0" fontId="13" fillId="0" borderId="1" xfId="2" applyFont="1" applyBorder="1" applyAlignment="1">
      <alignment horizontal="center" vertical="center" wrapText="1"/>
    </xf>
    <xf numFmtId="0" fontId="11" fillId="0" borderId="0" xfId="2" applyFont="1" applyAlignment="1">
      <alignment vertical="center"/>
    </xf>
    <xf numFmtId="0" fontId="1" fillId="0" borderId="0" xfId="2" applyAlignment="1">
      <alignment vertical="center"/>
    </xf>
    <xf numFmtId="0" fontId="13" fillId="0" borderId="1" xfId="2" applyFont="1" applyBorder="1" applyAlignment="1">
      <alignment horizontal="left" vertical="center"/>
    </xf>
    <xf numFmtId="4" fontId="7" fillId="0" borderId="9" xfId="3" applyNumberFormat="1" applyFont="1" applyFill="1" applyBorder="1" applyAlignment="1">
      <alignment horizontal="right" vertical="center"/>
    </xf>
    <xf numFmtId="0" fontId="11" fillId="0" borderId="0" xfId="2" applyFont="1" applyAlignment="1">
      <alignment horizontal="center" vertical="center"/>
    </xf>
    <xf numFmtId="0" fontId="1" fillId="0" borderId="0" xfId="2" applyAlignment="1">
      <alignment horizontal="center" vertical="center"/>
    </xf>
    <xf numFmtId="0" fontId="14" fillId="0" borderId="1" xfId="2" applyFont="1" applyBorder="1" applyAlignment="1">
      <alignment vertical="center"/>
    </xf>
    <xf numFmtId="4" fontId="7" fillId="0" borderId="1" xfId="3" applyNumberFormat="1" applyFont="1" applyFill="1" applyBorder="1" applyAlignment="1">
      <alignment horizontal="right" vertical="center"/>
    </xf>
    <xf numFmtId="0" fontId="11" fillId="0" borderId="1" xfId="2" applyFont="1" applyBorder="1" applyAlignment="1">
      <alignment horizontal="left" vertical="center"/>
    </xf>
    <xf numFmtId="4" fontId="9" fillId="0" borderId="5" xfId="3" applyNumberFormat="1" applyFont="1" applyFill="1" applyBorder="1" applyAlignment="1">
      <alignment horizontal="right" vertical="center"/>
    </xf>
    <xf numFmtId="4" fontId="9" fillId="0" borderId="1" xfId="3" applyNumberFormat="1" applyFont="1" applyFill="1" applyBorder="1" applyAlignment="1">
      <alignment horizontal="right" vertical="center"/>
    </xf>
    <xf numFmtId="4" fontId="9" fillId="0" borderId="7" xfId="3" applyNumberFormat="1" applyFont="1" applyFill="1" applyBorder="1" applyAlignment="1">
      <alignment horizontal="right" vertical="center"/>
    </xf>
    <xf numFmtId="0" fontId="11" fillId="0" borderId="1" xfId="2" applyFont="1" applyBorder="1" applyAlignment="1">
      <alignment horizontal="right" vertical="center"/>
    </xf>
    <xf numFmtId="4" fontId="11" fillId="0" borderId="1" xfId="2" applyNumberFormat="1" applyFont="1" applyBorder="1" applyAlignment="1">
      <alignment vertical="center"/>
    </xf>
    <xf numFmtId="4" fontId="11" fillId="0" borderId="1" xfId="2" applyNumberFormat="1" applyFont="1" applyBorder="1" applyAlignment="1">
      <alignment horizontal="right" vertical="center"/>
    </xf>
    <xf numFmtId="0" fontId="15" fillId="0" borderId="1" xfId="2" applyFont="1" applyBorder="1" applyAlignment="1">
      <alignment vertical="center"/>
    </xf>
    <xf numFmtId="4" fontId="15" fillId="0" borderId="1" xfId="3" applyNumberFormat="1" applyFont="1" applyFill="1" applyBorder="1" applyAlignment="1">
      <alignment horizontal="right" vertical="center"/>
    </xf>
    <xf numFmtId="0" fontId="13" fillId="0" borderId="1" xfId="2" applyFont="1" applyBorder="1" applyAlignment="1">
      <alignment vertical="center"/>
    </xf>
    <xf numFmtId="0" fontId="13" fillId="0" borderId="1" xfId="2" applyFont="1" applyBorder="1" applyAlignment="1">
      <alignment horizontal="center" vertical="center"/>
    </xf>
    <xf numFmtId="4" fontId="3" fillId="0" borderId="1" xfId="3" applyNumberFormat="1" applyFont="1" applyFill="1" applyBorder="1" applyAlignment="1">
      <alignment horizontal="right" vertical="center"/>
    </xf>
    <xf numFmtId="4" fontId="2" fillId="0" borderId="1" xfId="3" applyNumberFormat="1" applyFont="1" applyFill="1" applyBorder="1" applyAlignment="1">
      <alignment horizontal="right" vertical="center"/>
    </xf>
    <xf numFmtId="4" fontId="11" fillId="0" borderId="0" xfId="2" applyNumberFormat="1" applyFont="1" applyAlignment="1">
      <alignment horizontal="right" vertical="center"/>
    </xf>
    <xf numFmtId="0" fontId="11" fillId="0" borderId="0" xfId="2" applyFont="1" applyAlignment="1">
      <alignment horizontal="right"/>
    </xf>
    <xf numFmtId="4" fontId="13" fillId="0" borderId="1" xfId="3" applyNumberFormat="1" applyFont="1" applyFill="1" applyBorder="1" applyAlignment="1">
      <alignment horizontal="right" vertical="center"/>
    </xf>
    <xf numFmtId="0" fontId="11" fillId="0" borderId="1" xfId="2" applyFont="1" applyBorder="1" applyAlignment="1">
      <alignment vertical="center"/>
    </xf>
    <xf numFmtId="4" fontId="11" fillId="0" borderId="0" xfId="2" applyNumberFormat="1" applyFont="1" applyAlignment="1">
      <alignment horizontal="right"/>
    </xf>
    <xf numFmtId="0" fontId="1" fillId="0" borderId="0" xfId="2" applyAlignment="1">
      <alignment horizontal="right"/>
    </xf>
    <xf numFmtId="0" fontId="12" fillId="3" borderId="1" xfId="2" applyFont="1" applyFill="1" applyBorder="1" applyAlignment="1">
      <alignment vertical="center"/>
    </xf>
    <xf numFmtId="0" fontId="16" fillId="0" borderId="1" xfId="2" applyFont="1" applyBorder="1" applyAlignment="1">
      <alignment vertical="center"/>
    </xf>
    <xf numFmtId="0" fontId="13" fillId="4" borderId="1" xfId="2" applyFont="1" applyFill="1" applyBorder="1" applyAlignment="1">
      <alignment horizontal="center" vertical="center" wrapText="1"/>
    </xf>
    <xf numFmtId="0" fontId="0" fillId="5" borderId="1" xfId="0" applyFill="1" applyBorder="1" applyAlignment="1">
      <alignment vertical="center" wrapText="1"/>
    </xf>
    <xf numFmtId="0" fontId="6" fillId="5" borderId="1" xfId="0" applyFont="1" applyFill="1" applyBorder="1" applyAlignment="1">
      <alignment vertical="center" wrapText="1"/>
    </xf>
    <xf numFmtId="0" fontId="0" fillId="5" borderId="1" xfId="0" applyFill="1" applyBorder="1" applyAlignment="1">
      <alignment vertical="center"/>
    </xf>
    <xf numFmtId="0" fontId="0" fillId="6" borderId="1" xfId="0" applyFill="1" applyBorder="1" applyAlignment="1">
      <alignment vertical="center" wrapText="1"/>
    </xf>
    <xf numFmtId="0" fontId="0" fillId="7" borderId="1" xfId="0" applyFill="1" applyBorder="1" applyAlignment="1">
      <alignment vertical="center" wrapText="1"/>
    </xf>
    <xf numFmtId="0" fontId="0" fillId="7" borderId="2" xfId="0" applyFill="1" applyBorder="1" applyAlignment="1">
      <alignment vertical="center" wrapText="1"/>
    </xf>
    <xf numFmtId="0" fontId="2" fillId="5" borderId="1" xfId="0" applyFont="1" applyFill="1" applyBorder="1" applyAlignment="1">
      <alignment vertical="center" wrapText="1"/>
    </xf>
    <xf numFmtId="0" fontId="0" fillId="8" borderId="1" xfId="0" applyFill="1" applyBorder="1" applyAlignment="1">
      <alignment vertical="center" wrapText="1"/>
    </xf>
    <xf numFmtId="0" fontId="6" fillId="8" borderId="1" xfId="0" applyFont="1" applyFill="1" applyBorder="1" applyAlignment="1">
      <alignment vertical="center" wrapText="1"/>
    </xf>
    <xf numFmtId="0" fontId="0" fillId="9" borderId="1" xfId="0" applyFill="1" applyBorder="1" applyAlignment="1">
      <alignment vertical="center" wrapText="1"/>
    </xf>
    <xf numFmtId="0" fontId="0" fillId="10" borderId="1" xfId="0" applyFill="1" applyBorder="1" applyAlignment="1">
      <alignment vertical="center" wrapText="1"/>
    </xf>
    <xf numFmtId="0" fontId="0" fillId="11" borderId="1" xfId="0" applyFill="1" applyBorder="1" applyAlignment="1">
      <alignment vertical="center" wrapText="1"/>
    </xf>
    <xf numFmtId="0" fontId="0" fillId="12" borderId="1" xfId="0" applyFill="1" applyBorder="1" applyAlignment="1">
      <alignment vertical="center" wrapText="1"/>
    </xf>
    <xf numFmtId="0" fontId="6" fillId="10" borderId="1" xfId="0" applyFont="1" applyFill="1" applyBorder="1" applyAlignment="1">
      <alignment vertical="center" wrapText="1"/>
    </xf>
    <xf numFmtId="0" fontId="0" fillId="13" borderId="1" xfId="0" applyFill="1" applyBorder="1" applyAlignment="1">
      <alignment vertical="center" wrapText="1"/>
    </xf>
    <xf numFmtId="0" fontId="0" fillId="14" borderId="1" xfId="0" applyFill="1" applyBorder="1" applyAlignment="1">
      <alignment vertical="center" wrapText="1"/>
    </xf>
    <xf numFmtId="0" fontId="4" fillId="2" borderId="6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</cellXfs>
  <cellStyles count="4">
    <cellStyle name="Euro" xfId="1" xr:uid="{00000000-0005-0000-0000-000000000000}"/>
    <cellStyle name="Millares 2" xfId="3" xr:uid="{138CE51D-28D3-43CA-A5E3-BC3760CA32FB}"/>
    <cellStyle name="Normal" xfId="0" builtinId="0"/>
    <cellStyle name="Normal 2" xfId="2" xr:uid="{117016BC-0A66-47AF-BDF0-6190F32001FE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Isabel Román Martínez" id="{89F0A484-6439-4F54-985F-CBB1CDBB385D}" userId="S::iroman@ms.ugr.es::675f46ad-e298-4f20-b572-8b29f51fa0d0" providerId="AD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6" dT="2022-09-06T08:24:25.82" personId="{89F0A484-6439-4F54-985F-CBB1CDBB385D}" id="{136BDBB5-0CB7-4455-9C7B-001C2A34F39A}">
    <text>NECA 6ª. 5</text>
  </threadedComment>
  <threadedComment ref="B32" dT="2021-11-11T09:23:12.38" personId="{89F0A484-6439-4F54-985F-CBB1CDBB385D}" id="{EC1A2708-D70B-4200-BD45-2DA6463EEB70}">
    <text>NECA 6ª. 8</text>
  </threadedComment>
  <threadedComment ref="B34" dT="2022-09-06T08:55:04.63" personId="{89F0A484-6439-4F54-985F-CBB1CDBB385D}" id="{72315CD2-E3A7-49FA-A0AF-FFBE83C58879}">
    <text>NECA 6ª. 18</text>
  </threadedComment>
  <threadedComment ref="B89" dT="2022-09-06T08:52:00.85" personId="{89F0A484-6439-4F54-985F-CBB1CDBB385D}" id="{8C1A155B-D193-41A6-B105-70253143F6A4}">
    <text>NECA 6ª. 13</text>
  </threadedComment>
  <threadedComment ref="B90" dT="2022-09-06T08:27:37.25" personId="{89F0A484-6439-4F54-985F-CBB1CDBB385D}" id="{1EBA4A3D-6F5A-4118-BAF0-C2B7916E7B36}">
    <text>NECA 6ª. 14</text>
  </threadedComment>
  <threadedComment ref="B108" dT="2021-11-11T09:41:02.59" personId="{89F0A484-6439-4F54-985F-CBB1CDBB385D}" id="{829F3F3E-3E95-46EE-822D-AFA3D3E6673B}">
    <text>NECA 6ª. 16</text>
  </threadedComment>
  <threadedComment ref="B109" dT="2021-11-11T09:41:36.55" personId="{89F0A484-6439-4F54-985F-CBB1CDBB385D}" id="{F2C85531-0479-4CCD-AA15-B86C9964AC4A}">
    <text>NECA 6ª. 17</text>
  </threadedComment>
  <threadedComment ref="B111" dT="2022-09-06T08:54:54.57" personId="{89F0A484-6439-4F54-985F-CBB1CDBB385D}" id="{D4B18645-C919-4AA2-A792-FB09B0AC7C1D}">
    <text>NECA 6ª. 18</text>
  </threadedComment>
  <threadedComment ref="B129" dT="2021-11-11T09:43:03.12" personId="{89F0A484-6439-4F54-985F-CBB1CDBB385D}" id="{C6A3EF41-513B-4AD6-BFA1-2DE6531A88B9}">
    <text>NECA 6ª. 17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17" dT="2022-09-06T08:56:38.62" personId="{89F0A484-6439-4F54-985F-CBB1CDBB385D}" id="{E6D5D222-19A0-4598-9CB7-6C0848A3C5A3}">
    <text>NECA 7ª. 4</text>
  </threadedComment>
  <threadedComment ref="B29" dT="2022-09-06T08:57:14.09" personId="{89F0A484-6439-4F54-985F-CBB1CDBB385D}" id="{FE42E4CE-4C04-4A9E-BD12-996458677C8B}">
    <text>NECA 7ª. 4</text>
  </threadedComment>
  <threadedComment ref="B30" dT="2022-09-06T08:21:18.36" personId="{89F0A484-6439-4F54-985F-CBB1CDBB385D}" id="{C8276BDB-6213-4888-8FD4-E1E18437F821}">
    <text>NECA 7ª. 5</text>
  </threadedComment>
  <threadedComment ref="B34" dT="2022-09-06T08:20:55.21" personId="{89F0A484-6439-4F54-985F-CBB1CDBB385D}" id="{D328BFF1-AEA6-4EF1-8833-8A1184AF072C}">
    <text>NECA 7ª. 6</text>
  </threadedComment>
  <threadedComment ref="B35" dT="2022-09-06T07:57:30.38" personId="{89F0A484-6439-4F54-985F-CBB1CDBB385D}" id="{CF0F00F1-1430-4CDB-9131-CDE966B1ED77}">
    <text>NECA 7ª.9</text>
  </threadedComment>
  <threadedComment ref="B44" dT="2022-09-06T07:57:49.96" personId="{89F0A484-6439-4F54-985F-CBB1CDBB385D}" id="{5E256575-98FE-4ED8-A108-61A8A1265F06}">
    <text>NECA 7ª.4</text>
  </threadedComment>
  <threadedComment ref="B50" dT="2022-09-06T08:59:25.76" personId="{89F0A484-6439-4F54-985F-CBB1CDBB385D}" id="{07C1015D-7D5C-44E0-814C-D84118667F14}">
    <text>NECA 7ª. 10</text>
  </threadedComment>
  <threadedComment ref="B61" dT="2022-09-06T08:58:35.42" personId="{89F0A484-6439-4F54-985F-CBB1CDBB385D}" id="{F2C1F3A8-C5E0-4C78-AF04-DC1A1E764833}">
    <text>NECA 7ª. 11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68"/>
  <sheetViews>
    <sheetView topLeftCell="A5" zoomScaleNormal="100" zoomScaleSheetLayoutView="100" workbookViewId="0">
      <selection activeCell="G10" sqref="G10"/>
    </sheetView>
  </sheetViews>
  <sheetFormatPr baseColWidth="10" defaultRowHeight="13.2" x14ac:dyDescent="0.25"/>
  <cols>
    <col min="1" max="1" width="7.88671875" customWidth="1"/>
    <col min="2" max="2" width="34.6640625" customWidth="1"/>
    <col min="3" max="3" width="14.44140625" bestFit="1" customWidth="1"/>
    <col min="4" max="4" width="8.6640625" customWidth="1"/>
    <col min="5" max="5" width="37.5546875" customWidth="1"/>
    <col min="6" max="6" width="14.44140625" bestFit="1" customWidth="1"/>
    <col min="7" max="7" width="11.88671875" bestFit="1" customWidth="1"/>
  </cols>
  <sheetData>
    <row r="1" spans="1:6" ht="30.6" customHeight="1" x14ac:dyDescent="0.25">
      <c r="A1" s="13" t="s">
        <v>112</v>
      </c>
    </row>
    <row r="2" spans="1:6" ht="29.4" customHeight="1" x14ac:dyDescent="0.25">
      <c r="A2" s="68" t="s">
        <v>144</v>
      </c>
      <c r="B2" s="69"/>
      <c r="C2" s="69"/>
      <c r="D2" s="69"/>
      <c r="E2" s="69"/>
      <c r="F2" s="70"/>
    </row>
    <row r="3" spans="1:6" ht="27" customHeight="1" x14ac:dyDescent="0.25">
      <c r="B3" s="12" t="s">
        <v>3</v>
      </c>
      <c r="C3" s="11"/>
      <c r="E3" s="12" t="s">
        <v>4</v>
      </c>
      <c r="F3" s="11"/>
    </row>
    <row r="4" spans="1:6" ht="26.4" x14ac:dyDescent="0.25">
      <c r="A4" s="2" t="s">
        <v>0</v>
      </c>
      <c r="B4" s="6" t="s">
        <v>1</v>
      </c>
      <c r="C4" s="6" t="s">
        <v>2</v>
      </c>
      <c r="D4" s="2" t="s">
        <v>0</v>
      </c>
      <c r="E4" s="6" t="s">
        <v>1</v>
      </c>
      <c r="F4" s="6" t="s">
        <v>2</v>
      </c>
    </row>
    <row r="5" spans="1:6" ht="23.25" customHeight="1" x14ac:dyDescent="0.25">
      <c r="A5" s="1">
        <v>103</v>
      </c>
      <c r="B5" s="53" t="s">
        <v>108</v>
      </c>
      <c r="C5" s="10">
        <v>-120000</v>
      </c>
      <c r="D5" s="1">
        <v>100</v>
      </c>
      <c r="E5" s="54" t="s">
        <v>5</v>
      </c>
      <c r="F5" s="10">
        <v>600000</v>
      </c>
    </row>
    <row r="6" spans="1:6" ht="26.4" x14ac:dyDescent="0.25">
      <c r="A6" s="1">
        <v>108</v>
      </c>
      <c r="B6" s="53" t="s">
        <v>109</v>
      </c>
      <c r="C6" s="10">
        <v>-20000</v>
      </c>
      <c r="D6" s="1">
        <v>110</v>
      </c>
      <c r="E6" s="54" t="s">
        <v>6</v>
      </c>
      <c r="F6" s="10">
        <v>200000</v>
      </c>
    </row>
    <row r="7" spans="1:6" ht="26.4" x14ac:dyDescent="0.25">
      <c r="A7" s="1">
        <v>121</v>
      </c>
      <c r="B7" s="53" t="s">
        <v>85</v>
      </c>
      <c r="C7" s="10">
        <v>-24000</v>
      </c>
      <c r="D7" s="1">
        <v>112</v>
      </c>
      <c r="E7" s="54" t="s">
        <v>95</v>
      </c>
      <c r="F7" s="10">
        <v>80000</v>
      </c>
    </row>
    <row r="8" spans="1:6" ht="18" customHeight="1" x14ac:dyDescent="0.25">
      <c r="A8" s="1">
        <v>203</v>
      </c>
      <c r="B8" s="55" t="s">
        <v>7</v>
      </c>
      <c r="C8" s="10">
        <v>25000</v>
      </c>
      <c r="D8" s="1">
        <v>1143</v>
      </c>
      <c r="E8" s="53" t="s">
        <v>106</v>
      </c>
      <c r="F8" s="10">
        <v>40000</v>
      </c>
    </row>
    <row r="9" spans="1:6" ht="18" customHeight="1" x14ac:dyDescent="0.25">
      <c r="A9" s="1">
        <v>204</v>
      </c>
      <c r="B9" s="55" t="s">
        <v>8</v>
      </c>
      <c r="C9" s="10">
        <v>55000</v>
      </c>
      <c r="D9" s="1">
        <v>120</v>
      </c>
      <c r="E9" s="54" t="s">
        <v>10</v>
      </c>
      <c r="F9" s="10">
        <v>1500</v>
      </c>
    </row>
    <row r="10" spans="1:6" ht="18" customHeight="1" x14ac:dyDescent="0.25">
      <c r="A10" s="1">
        <v>210</v>
      </c>
      <c r="B10" s="55" t="s">
        <v>9</v>
      </c>
      <c r="C10" s="10">
        <v>100000</v>
      </c>
      <c r="D10" s="1">
        <v>130</v>
      </c>
      <c r="E10" s="53" t="s">
        <v>107</v>
      </c>
      <c r="F10" s="10">
        <v>30000</v>
      </c>
    </row>
    <row r="11" spans="1:6" ht="18" customHeight="1" x14ac:dyDescent="0.25">
      <c r="A11" s="1">
        <v>211</v>
      </c>
      <c r="B11" s="55" t="s">
        <v>11</v>
      </c>
      <c r="C11" s="10">
        <v>350000</v>
      </c>
      <c r="D11" s="1">
        <v>131</v>
      </c>
      <c r="E11" s="52" t="s">
        <v>14</v>
      </c>
      <c r="F11" s="10">
        <v>15000</v>
      </c>
    </row>
    <row r="12" spans="1:6" ht="39.6" x14ac:dyDescent="0.25">
      <c r="A12" s="1">
        <v>213</v>
      </c>
      <c r="B12" s="55" t="s">
        <v>12</v>
      </c>
      <c r="C12" s="10">
        <v>80000</v>
      </c>
      <c r="D12" s="1">
        <v>133</v>
      </c>
      <c r="E12" s="58" t="s">
        <v>142</v>
      </c>
      <c r="F12" s="10">
        <v>6500</v>
      </c>
    </row>
    <row r="13" spans="1:6" ht="26.4" x14ac:dyDescent="0.25">
      <c r="A13" s="1">
        <v>217</v>
      </c>
      <c r="B13" s="55" t="s">
        <v>13</v>
      </c>
      <c r="C13" s="10">
        <v>38000</v>
      </c>
      <c r="D13" s="1">
        <v>143</v>
      </c>
      <c r="E13" s="59" t="s">
        <v>16</v>
      </c>
      <c r="F13" s="10">
        <v>40000</v>
      </c>
    </row>
    <row r="14" spans="1:6" ht="26.4" x14ac:dyDescent="0.25">
      <c r="A14" s="1">
        <v>220</v>
      </c>
      <c r="B14" s="55" t="s">
        <v>15</v>
      </c>
      <c r="C14" s="10">
        <v>90000</v>
      </c>
      <c r="D14" s="1">
        <v>171</v>
      </c>
      <c r="E14" s="59" t="s">
        <v>19</v>
      </c>
      <c r="F14" s="10">
        <v>180000</v>
      </c>
    </row>
    <row r="15" spans="1:6" ht="26.4" x14ac:dyDescent="0.25">
      <c r="A15" s="1">
        <v>221</v>
      </c>
      <c r="B15" s="55" t="s">
        <v>17</v>
      </c>
      <c r="C15" s="10">
        <v>44000</v>
      </c>
      <c r="D15" s="1">
        <v>2803</v>
      </c>
      <c r="E15" s="55" t="s">
        <v>22</v>
      </c>
      <c r="F15" s="10">
        <v>-17500</v>
      </c>
    </row>
    <row r="16" spans="1:6" ht="18" customHeight="1" x14ac:dyDescent="0.25">
      <c r="A16" s="1">
        <v>233</v>
      </c>
      <c r="B16" s="55" t="s">
        <v>18</v>
      </c>
      <c r="C16" s="10">
        <v>34500</v>
      </c>
      <c r="D16" s="1">
        <v>2811</v>
      </c>
      <c r="E16" s="55" t="s">
        <v>21</v>
      </c>
      <c r="F16" s="10">
        <v>-28000</v>
      </c>
    </row>
    <row r="17" spans="1:7" ht="18" customHeight="1" x14ac:dyDescent="0.25">
      <c r="A17" s="1">
        <v>252</v>
      </c>
      <c r="B17" s="55" t="s">
        <v>94</v>
      </c>
      <c r="C17" s="10">
        <v>23000</v>
      </c>
      <c r="D17" s="1">
        <v>2813</v>
      </c>
      <c r="E17" s="55" t="s">
        <v>24</v>
      </c>
      <c r="F17" s="10">
        <v>-24000</v>
      </c>
    </row>
    <row r="18" spans="1:7" ht="26.4" x14ac:dyDescent="0.25">
      <c r="A18" s="1">
        <v>300</v>
      </c>
      <c r="B18" s="56" t="s">
        <v>20</v>
      </c>
      <c r="C18" s="10">
        <v>130000</v>
      </c>
      <c r="D18" s="1">
        <v>2817</v>
      </c>
      <c r="E18" s="55" t="s">
        <v>26</v>
      </c>
      <c r="F18" s="10">
        <v>-17000</v>
      </c>
    </row>
    <row r="19" spans="1:7" ht="26.4" x14ac:dyDescent="0.25">
      <c r="A19" s="4">
        <v>407</v>
      </c>
      <c r="B19" s="57" t="s">
        <v>96</v>
      </c>
      <c r="C19" s="10">
        <v>8000</v>
      </c>
      <c r="D19" s="1">
        <v>282</v>
      </c>
      <c r="E19" s="55" t="s">
        <v>28</v>
      </c>
      <c r="F19" s="10">
        <v>-8000</v>
      </c>
    </row>
    <row r="20" spans="1:7" ht="26.4" x14ac:dyDescent="0.25">
      <c r="A20" s="1">
        <v>430</v>
      </c>
      <c r="B20" s="56" t="s">
        <v>23</v>
      </c>
      <c r="C20" s="10">
        <v>250000</v>
      </c>
      <c r="D20" s="1">
        <v>2920</v>
      </c>
      <c r="E20" s="55" t="s">
        <v>29</v>
      </c>
      <c r="F20" s="10">
        <v>-14000</v>
      </c>
    </row>
    <row r="21" spans="1:7" ht="18" customHeight="1" x14ac:dyDescent="0.25">
      <c r="A21" s="1">
        <v>4310</v>
      </c>
      <c r="B21" s="56" t="s">
        <v>25</v>
      </c>
      <c r="C21" s="10">
        <v>76000</v>
      </c>
      <c r="D21" s="1">
        <v>390</v>
      </c>
      <c r="E21" s="56" t="s">
        <v>31</v>
      </c>
      <c r="F21" s="10">
        <v>-12000</v>
      </c>
    </row>
    <row r="22" spans="1:7" ht="18" customHeight="1" x14ac:dyDescent="0.25">
      <c r="A22" s="1">
        <v>460</v>
      </c>
      <c r="B22" s="56" t="s">
        <v>27</v>
      </c>
      <c r="C22" s="10">
        <v>2000</v>
      </c>
      <c r="D22" s="1">
        <v>400</v>
      </c>
      <c r="E22" s="59" t="s">
        <v>33</v>
      </c>
      <c r="F22" s="10">
        <v>115000</v>
      </c>
    </row>
    <row r="23" spans="1:7" ht="18" customHeight="1" x14ac:dyDescent="0.25">
      <c r="A23" s="1">
        <v>480</v>
      </c>
      <c r="B23" s="56" t="s">
        <v>30</v>
      </c>
      <c r="C23" s="10">
        <v>3000</v>
      </c>
      <c r="D23" s="1">
        <v>410</v>
      </c>
      <c r="E23" s="59" t="s">
        <v>35</v>
      </c>
      <c r="F23" s="10">
        <v>23000</v>
      </c>
    </row>
    <row r="24" spans="1:7" ht="26.4" x14ac:dyDescent="0.25">
      <c r="A24" s="1">
        <v>5314</v>
      </c>
      <c r="B24" s="56" t="s">
        <v>32</v>
      </c>
      <c r="C24" s="10">
        <v>22000</v>
      </c>
      <c r="D24" s="1">
        <v>438</v>
      </c>
      <c r="E24" s="59" t="s">
        <v>37</v>
      </c>
      <c r="F24" s="10">
        <v>7000</v>
      </c>
    </row>
    <row r="25" spans="1:7" ht="26.4" x14ac:dyDescent="0.25">
      <c r="A25" s="1">
        <v>540</v>
      </c>
      <c r="B25" s="56" t="s">
        <v>34</v>
      </c>
      <c r="C25" s="10">
        <v>40000</v>
      </c>
      <c r="D25" s="1">
        <v>4750</v>
      </c>
      <c r="E25" s="59" t="s">
        <v>39</v>
      </c>
      <c r="F25" s="10">
        <v>8000</v>
      </c>
    </row>
    <row r="26" spans="1:7" ht="26.4" x14ac:dyDescent="0.25">
      <c r="A26" s="1">
        <v>557</v>
      </c>
      <c r="B26" s="52" t="s">
        <v>36</v>
      </c>
      <c r="C26" s="10">
        <v>-15000</v>
      </c>
      <c r="D26" s="1">
        <v>4751</v>
      </c>
      <c r="E26" s="59" t="s">
        <v>41</v>
      </c>
      <c r="F26" s="10">
        <v>12000</v>
      </c>
    </row>
    <row r="27" spans="1:7" ht="18" customHeight="1" x14ac:dyDescent="0.25">
      <c r="A27" s="1">
        <v>572</v>
      </c>
      <c r="B27" s="56" t="s">
        <v>38</v>
      </c>
      <c r="C27" s="10">
        <v>30000</v>
      </c>
      <c r="D27" s="1">
        <v>476</v>
      </c>
      <c r="E27" s="60" t="s">
        <v>111</v>
      </c>
      <c r="F27" s="10">
        <v>9500</v>
      </c>
    </row>
    <row r="28" spans="1:7" ht="26.4" x14ac:dyDescent="0.25">
      <c r="A28" s="1">
        <v>580</v>
      </c>
      <c r="B28" s="56" t="s">
        <v>40</v>
      </c>
      <c r="C28" s="10">
        <v>38000</v>
      </c>
      <c r="D28" s="1">
        <v>490</v>
      </c>
      <c r="E28" s="56" t="s">
        <v>45</v>
      </c>
      <c r="F28" s="10">
        <v>-15000</v>
      </c>
    </row>
    <row r="29" spans="1:7" ht="18" customHeight="1" x14ac:dyDescent="0.25">
      <c r="A29" s="1">
        <v>584</v>
      </c>
      <c r="B29" s="56" t="s">
        <v>42</v>
      </c>
      <c r="C29" s="10">
        <v>10000</v>
      </c>
      <c r="D29" s="1">
        <v>521</v>
      </c>
      <c r="E29" s="59" t="s">
        <v>47</v>
      </c>
      <c r="F29" s="10">
        <v>77600</v>
      </c>
      <c r="G29" s="3"/>
    </row>
    <row r="30" spans="1:7" ht="18" customHeight="1" x14ac:dyDescent="0.25">
      <c r="A30" s="1">
        <v>600</v>
      </c>
      <c r="B30" s="62" t="s">
        <v>43</v>
      </c>
      <c r="C30" s="10">
        <v>-350000</v>
      </c>
      <c r="D30" s="1">
        <v>528</v>
      </c>
      <c r="E30" s="59" t="s">
        <v>50</v>
      </c>
      <c r="F30" s="10">
        <v>2000</v>
      </c>
    </row>
    <row r="31" spans="1:7" ht="26.4" x14ac:dyDescent="0.25">
      <c r="A31" s="1">
        <v>621</v>
      </c>
      <c r="B31" s="62" t="s">
        <v>44</v>
      </c>
      <c r="C31" s="10">
        <v>-1800</v>
      </c>
      <c r="D31" s="1">
        <v>5990</v>
      </c>
      <c r="E31" s="56" t="s">
        <v>53</v>
      </c>
      <c r="F31" s="10">
        <v>-3000</v>
      </c>
    </row>
    <row r="32" spans="1:7" ht="26.4" x14ac:dyDescent="0.25">
      <c r="A32" s="1">
        <v>623</v>
      </c>
      <c r="B32" s="62" t="s">
        <v>46</v>
      </c>
      <c r="C32" s="10">
        <v>-2400</v>
      </c>
      <c r="D32" s="1">
        <v>606</v>
      </c>
      <c r="E32" s="66" t="s">
        <v>55</v>
      </c>
      <c r="F32" s="10">
        <v>2600</v>
      </c>
    </row>
    <row r="33" spans="1:6" ht="18" customHeight="1" x14ac:dyDescent="0.25">
      <c r="A33" s="1">
        <v>625</v>
      </c>
      <c r="B33" s="62" t="s">
        <v>48</v>
      </c>
      <c r="C33" s="10">
        <v>-1200</v>
      </c>
      <c r="D33" s="1">
        <v>609</v>
      </c>
      <c r="E33" s="66" t="s">
        <v>57</v>
      </c>
      <c r="F33" s="10">
        <v>2100</v>
      </c>
    </row>
    <row r="34" spans="1:6" ht="18" customHeight="1" x14ac:dyDescent="0.25">
      <c r="A34" s="1">
        <v>628</v>
      </c>
      <c r="B34" s="62" t="s">
        <v>49</v>
      </c>
      <c r="C34" s="10">
        <v>-11500</v>
      </c>
      <c r="D34" s="1">
        <v>610</v>
      </c>
      <c r="E34" s="67" t="s">
        <v>59</v>
      </c>
      <c r="F34" s="10">
        <v>12000</v>
      </c>
    </row>
    <row r="35" spans="1:6" ht="18" customHeight="1" x14ac:dyDescent="0.25">
      <c r="A35" s="1">
        <v>6300</v>
      </c>
      <c r="B35" s="67" t="s">
        <v>51</v>
      </c>
      <c r="C35" s="10">
        <v>-24000</v>
      </c>
      <c r="D35" s="1">
        <v>636</v>
      </c>
      <c r="E35" s="66" t="s">
        <v>61</v>
      </c>
      <c r="F35" s="10">
        <v>1900</v>
      </c>
    </row>
    <row r="36" spans="1:6" ht="18" customHeight="1" x14ac:dyDescent="0.25">
      <c r="A36" s="1">
        <v>631</v>
      </c>
      <c r="B36" s="62" t="s">
        <v>52</v>
      </c>
      <c r="C36" s="10">
        <v>-8800</v>
      </c>
      <c r="D36" s="1">
        <v>700</v>
      </c>
      <c r="E36" s="61" t="s">
        <v>64</v>
      </c>
      <c r="F36" s="10">
        <v>660000</v>
      </c>
    </row>
    <row r="37" spans="1:6" ht="26.4" x14ac:dyDescent="0.25">
      <c r="A37" s="1">
        <v>640</v>
      </c>
      <c r="B37" s="62" t="s">
        <v>54</v>
      </c>
      <c r="C37" s="10">
        <v>-102000</v>
      </c>
      <c r="D37" s="1">
        <v>746</v>
      </c>
      <c r="E37" s="61" t="s">
        <v>65</v>
      </c>
      <c r="F37" s="10">
        <v>8000</v>
      </c>
    </row>
    <row r="38" spans="1:6" ht="18" customHeight="1" x14ac:dyDescent="0.25">
      <c r="A38" s="1">
        <v>642</v>
      </c>
      <c r="B38" s="62" t="s">
        <v>56</v>
      </c>
      <c r="C38" s="10">
        <v>-29000</v>
      </c>
      <c r="D38" s="1">
        <v>759</v>
      </c>
      <c r="E38" s="61" t="s">
        <v>67</v>
      </c>
      <c r="F38" s="10">
        <v>2600</v>
      </c>
    </row>
    <row r="39" spans="1:6" ht="26.4" x14ac:dyDescent="0.25">
      <c r="A39" s="1">
        <v>6450</v>
      </c>
      <c r="B39" s="62" t="s">
        <v>58</v>
      </c>
      <c r="C39" s="10">
        <v>-11000</v>
      </c>
      <c r="D39" s="1">
        <v>760</v>
      </c>
      <c r="E39" s="63" t="s">
        <v>69</v>
      </c>
      <c r="F39" s="10">
        <v>2200</v>
      </c>
    </row>
    <row r="40" spans="1:6" ht="26.4" x14ac:dyDescent="0.25">
      <c r="A40" s="1">
        <v>650</v>
      </c>
      <c r="B40" s="62" t="s">
        <v>63</v>
      </c>
      <c r="C40" s="10">
        <v>-12000</v>
      </c>
      <c r="D40" s="1">
        <v>7611</v>
      </c>
      <c r="E40" s="63" t="s">
        <v>71</v>
      </c>
      <c r="F40" s="10">
        <v>1700</v>
      </c>
    </row>
    <row r="41" spans="1:6" ht="18" customHeight="1" x14ac:dyDescent="0.25">
      <c r="A41" s="1">
        <v>662</v>
      </c>
      <c r="B41" s="64" t="s">
        <v>60</v>
      </c>
      <c r="C41" s="10">
        <v>-11700</v>
      </c>
      <c r="D41" s="1">
        <v>7951</v>
      </c>
      <c r="E41" s="61" t="s">
        <v>74</v>
      </c>
      <c r="F41" s="10">
        <v>3300</v>
      </c>
    </row>
    <row r="42" spans="1:6" x14ac:dyDescent="0.25">
      <c r="A42" s="1">
        <v>6630</v>
      </c>
      <c r="B42" s="64" t="s">
        <v>62</v>
      </c>
      <c r="C42" s="10">
        <v>-4000</v>
      </c>
      <c r="D42" s="71" t="s">
        <v>80</v>
      </c>
      <c r="E42" s="71"/>
      <c r="F42" s="9">
        <f>SUM(F5:F41)</f>
        <v>2005000</v>
      </c>
    </row>
    <row r="43" spans="1:6" x14ac:dyDescent="0.25">
      <c r="A43" s="1">
        <v>665</v>
      </c>
      <c r="B43" s="64" t="s">
        <v>66</v>
      </c>
      <c r="C43" s="10">
        <v>-3400</v>
      </c>
      <c r="D43" s="7"/>
    </row>
    <row r="44" spans="1:6" x14ac:dyDescent="0.25">
      <c r="A44" s="1">
        <v>668</v>
      </c>
      <c r="B44" s="64" t="s">
        <v>68</v>
      </c>
      <c r="C44" s="10">
        <v>-10800</v>
      </c>
      <c r="D44" s="7"/>
    </row>
    <row r="45" spans="1:6" x14ac:dyDescent="0.25">
      <c r="A45" s="1">
        <v>678</v>
      </c>
      <c r="B45" s="64" t="s">
        <v>70</v>
      </c>
      <c r="C45" s="10">
        <v>-4500</v>
      </c>
      <c r="D45" s="7"/>
    </row>
    <row r="46" spans="1:6" x14ac:dyDescent="0.25">
      <c r="A46" s="1">
        <v>680</v>
      </c>
      <c r="B46" s="62" t="s">
        <v>72</v>
      </c>
      <c r="C46" s="10">
        <v>-9000</v>
      </c>
      <c r="D46" s="7"/>
    </row>
    <row r="47" spans="1:6" x14ac:dyDescent="0.25">
      <c r="A47" s="1">
        <v>681</v>
      </c>
      <c r="B47" s="62" t="s">
        <v>73</v>
      </c>
      <c r="C47" s="10">
        <v>-18500</v>
      </c>
      <c r="D47" s="7"/>
    </row>
    <row r="48" spans="1:6" ht="26.4" x14ac:dyDescent="0.25">
      <c r="A48" s="1">
        <v>682</v>
      </c>
      <c r="B48" s="65" t="s">
        <v>110</v>
      </c>
      <c r="C48" s="10">
        <v>-4000</v>
      </c>
      <c r="D48" s="7"/>
    </row>
    <row r="49" spans="1:6" ht="18" customHeight="1" x14ac:dyDescent="0.25">
      <c r="A49" s="1">
        <v>6931</v>
      </c>
      <c r="B49" s="62" t="s">
        <v>75</v>
      </c>
      <c r="C49" s="10">
        <v>-12000</v>
      </c>
      <c r="D49" s="7"/>
    </row>
    <row r="50" spans="1:6" ht="26.4" x14ac:dyDescent="0.25">
      <c r="A50" s="1">
        <v>694</v>
      </c>
      <c r="B50" s="62" t="s">
        <v>76</v>
      </c>
      <c r="C50" s="10">
        <v>-15000</v>
      </c>
      <c r="D50" s="7"/>
    </row>
    <row r="51" spans="1:6" ht="18" customHeight="1" x14ac:dyDescent="0.25">
      <c r="A51" s="1">
        <v>706</v>
      </c>
      <c r="B51" s="66" t="s">
        <v>77</v>
      </c>
      <c r="C51" s="10">
        <v>-3800</v>
      </c>
      <c r="D51" s="7"/>
    </row>
    <row r="52" spans="1:6" ht="26.4" x14ac:dyDescent="0.25">
      <c r="A52" s="1">
        <v>708</v>
      </c>
      <c r="B52" s="66" t="s">
        <v>78</v>
      </c>
      <c r="C52" s="10">
        <v>-4100</v>
      </c>
      <c r="D52" s="8"/>
    </row>
    <row r="53" spans="1:6" x14ac:dyDescent="0.25">
      <c r="A53" s="71" t="s">
        <v>79</v>
      </c>
      <c r="B53" s="71"/>
      <c r="C53" s="9">
        <f>SUM(C5:C52)</f>
        <v>615000</v>
      </c>
    </row>
    <row r="55" spans="1:6" x14ac:dyDescent="0.25">
      <c r="C55" s="3">
        <f>F42-C53</f>
        <v>1390000</v>
      </c>
    </row>
    <row r="57" spans="1:6" x14ac:dyDescent="0.25">
      <c r="B57" t="s">
        <v>98</v>
      </c>
      <c r="C57" s="3">
        <f>SUM(C30:C52)</f>
        <v>-654500</v>
      </c>
      <c r="E57" t="s">
        <v>99</v>
      </c>
      <c r="F57" s="3">
        <f>SUM(F32:F46)</f>
        <v>2701400</v>
      </c>
    </row>
    <row r="58" spans="1:6" x14ac:dyDescent="0.25">
      <c r="B58" t="s">
        <v>100</v>
      </c>
      <c r="C58" s="3">
        <f>F57-C57</f>
        <v>3355900</v>
      </c>
    </row>
    <row r="60" spans="1:6" x14ac:dyDescent="0.25">
      <c r="B60" t="s">
        <v>90</v>
      </c>
      <c r="C60" s="3">
        <f>SUM(C5:C29)</f>
        <v>1269500</v>
      </c>
      <c r="E60" t="s">
        <v>91</v>
      </c>
      <c r="F60" s="3">
        <f>SUM(F5:F31)</f>
        <v>1308600</v>
      </c>
    </row>
    <row r="61" spans="1:6" x14ac:dyDescent="0.25">
      <c r="E61" t="s">
        <v>101</v>
      </c>
      <c r="F61" s="3">
        <f>C60-F60</f>
        <v>-39100</v>
      </c>
    </row>
    <row r="63" spans="1:6" x14ac:dyDescent="0.25">
      <c r="B63" s="5" t="s">
        <v>102</v>
      </c>
      <c r="C63" s="3">
        <f>C5+C6+C7+C26</f>
        <v>-179000</v>
      </c>
      <c r="E63" s="5" t="s">
        <v>103</v>
      </c>
      <c r="F63" s="3">
        <f>SUM(F15:F20)</f>
        <v>-108500</v>
      </c>
    </row>
    <row r="64" spans="1:6" x14ac:dyDescent="0.25">
      <c r="E64" s="5" t="s">
        <v>104</v>
      </c>
      <c r="F64" s="3">
        <f>F31+F21+F28</f>
        <v>-30000</v>
      </c>
    </row>
    <row r="66" spans="3:6" x14ac:dyDescent="0.25">
      <c r="C66" s="3">
        <f>C60-C63-F63-F64</f>
        <v>1587000</v>
      </c>
      <c r="E66" t="s">
        <v>105</v>
      </c>
      <c r="F66" s="3">
        <f>F60+F61-F63-F64-C63</f>
        <v>1587000</v>
      </c>
    </row>
    <row r="68" spans="3:6" x14ac:dyDescent="0.25">
      <c r="C68" s="3">
        <f>F66-C66</f>
        <v>0</v>
      </c>
    </row>
  </sheetData>
  <mergeCells count="3">
    <mergeCell ref="A2:F2"/>
    <mergeCell ref="A53:B53"/>
    <mergeCell ref="D42:E42"/>
  </mergeCells>
  <phoneticPr fontId="5" type="noConversion"/>
  <pageMargins left="0.33" right="0.39" top="0.42" bottom="0.98425196850393704" header="0" footer="0"/>
  <pageSetup paperSize="9" scale="61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C695B-5905-4595-99AB-68C66F3A5092}">
  <sheetPr>
    <pageSetUpPr fitToPage="1"/>
  </sheetPr>
  <dimension ref="B1:E136"/>
  <sheetViews>
    <sheetView tabSelected="1" topLeftCell="A85" zoomScale="85" zoomScaleNormal="85" workbookViewId="0">
      <selection activeCell="C82" sqref="C82"/>
    </sheetView>
  </sheetViews>
  <sheetFormatPr baseColWidth="10" defaultColWidth="11.44140625" defaultRowHeight="14.4" x14ac:dyDescent="0.3"/>
  <cols>
    <col min="1" max="1" width="11.44140625" style="15"/>
    <col min="2" max="2" width="75.6640625" style="23" bestFit="1" customWidth="1"/>
    <col min="3" max="3" width="13.6640625" style="17" bestFit="1" customWidth="1"/>
    <col min="4" max="4" width="13.6640625" style="17" hidden="1" customWidth="1"/>
    <col min="5" max="16384" width="11.44140625" style="15"/>
  </cols>
  <sheetData>
    <row r="1" spans="2:5" x14ac:dyDescent="0.3">
      <c r="B1" s="15"/>
      <c r="C1" s="16"/>
      <c r="E1" s="17"/>
    </row>
    <row r="2" spans="2:5" ht="28.95" customHeight="1" x14ac:dyDescent="0.3">
      <c r="B2" s="50" t="str">
        <f>'Balance saldos'!A1</f>
        <v>CAMOVI</v>
      </c>
      <c r="C2" s="18"/>
      <c r="D2" s="18"/>
      <c r="E2" s="19"/>
    </row>
    <row r="3" spans="2:5" s="23" customFormat="1" ht="27.75" customHeight="1" x14ac:dyDescent="0.25">
      <c r="B3" s="14" t="s">
        <v>145</v>
      </c>
      <c r="C3" s="51" t="s">
        <v>270</v>
      </c>
      <c r="D3" s="21" t="s">
        <v>146</v>
      </c>
      <c r="E3" s="22"/>
    </row>
    <row r="4" spans="2:5" s="27" customFormat="1" ht="19.95" customHeight="1" x14ac:dyDescent="0.25">
      <c r="B4" s="24" t="s">
        <v>147</v>
      </c>
      <c r="C4" s="25">
        <f>C5+C12+C16+C19+C25+C31+C32</f>
        <v>731000</v>
      </c>
      <c r="D4" s="25">
        <f>D5+D12+D16+D19+D25+D31+D32</f>
        <v>0</v>
      </c>
      <c r="E4" s="26"/>
    </row>
    <row r="5" spans="2:5" ht="19.95" customHeight="1" x14ac:dyDescent="0.3">
      <c r="B5" s="28" t="s">
        <v>148</v>
      </c>
      <c r="C5" s="29">
        <f>SUM(C6:C11)</f>
        <v>62500</v>
      </c>
      <c r="D5" s="29">
        <f>SUM(D6:D11)</f>
        <v>0</v>
      </c>
      <c r="E5" s="19"/>
    </row>
    <row r="6" spans="2:5" ht="19.95" customHeight="1" x14ac:dyDescent="0.3">
      <c r="B6" s="30" t="s">
        <v>149</v>
      </c>
      <c r="C6" s="31"/>
      <c r="D6" s="31"/>
      <c r="E6" s="19"/>
    </row>
    <row r="7" spans="2:5" ht="19.95" customHeight="1" x14ac:dyDescent="0.3">
      <c r="B7" s="30" t="s">
        <v>150</v>
      </c>
      <c r="C7" s="32"/>
      <c r="D7" s="32"/>
      <c r="E7" s="19"/>
    </row>
    <row r="8" spans="2:5" ht="19.95" customHeight="1" x14ac:dyDescent="0.3">
      <c r="B8" s="30" t="s">
        <v>151</v>
      </c>
      <c r="C8" s="32">
        <f>'Balance saldos'!F15</f>
        <v>-17500</v>
      </c>
      <c r="D8" s="32"/>
      <c r="E8" s="19"/>
    </row>
    <row r="9" spans="2:5" ht="19.95" customHeight="1" x14ac:dyDescent="0.3">
      <c r="B9" s="30" t="s">
        <v>152</v>
      </c>
      <c r="C9" s="32">
        <f>'Balance saldos'!C9</f>
        <v>55000</v>
      </c>
      <c r="D9" s="32"/>
      <c r="E9" s="19"/>
    </row>
    <row r="10" spans="2:5" ht="19.95" customHeight="1" x14ac:dyDescent="0.3">
      <c r="B10" s="30" t="s">
        <v>153</v>
      </c>
      <c r="C10" s="32">
        <f>'Balance saldos'!C8</f>
        <v>25000</v>
      </c>
      <c r="D10" s="32"/>
      <c r="E10" s="19"/>
    </row>
    <row r="11" spans="2:5" ht="19.95" customHeight="1" x14ac:dyDescent="0.3">
      <c r="B11" s="30" t="s">
        <v>154</v>
      </c>
      <c r="C11" s="33"/>
      <c r="D11" s="33"/>
      <c r="E11" s="19"/>
    </row>
    <row r="12" spans="2:5" ht="19.95" customHeight="1" x14ac:dyDescent="0.3">
      <c r="B12" s="28" t="s">
        <v>82</v>
      </c>
      <c r="C12" s="29">
        <f>C13+C14+C15</f>
        <v>533500</v>
      </c>
      <c r="D12" s="29">
        <f>D13+D14+D15</f>
        <v>0</v>
      </c>
      <c r="E12" s="19"/>
    </row>
    <row r="13" spans="2:5" ht="19.95" customHeight="1" x14ac:dyDescent="0.3">
      <c r="B13" s="30" t="s">
        <v>130</v>
      </c>
      <c r="C13" s="31">
        <f>'Balance saldos'!C11+'Balance saldos'!C10+'Balance saldos'!F16</f>
        <v>422000</v>
      </c>
      <c r="D13" s="31"/>
      <c r="E13" s="19"/>
    </row>
    <row r="14" spans="2:5" ht="19.95" customHeight="1" x14ac:dyDescent="0.3">
      <c r="B14" s="30" t="s">
        <v>155</v>
      </c>
      <c r="C14" s="32">
        <f>'Balance saldos'!C12+'Balance saldos'!C13+'Balance saldos'!F17+'Balance saldos'!F18</f>
        <v>77000</v>
      </c>
      <c r="D14" s="32"/>
      <c r="E14" s="19"/>
    </row>
    <row r="15" spans="2:5" ht="19.95" customHeight="1" x14ac:dyDescent="0.3">
      <c r="B15" s="30" t="s">
        <v>156</v>
      </c>
      <c r="C15" s="32">
        <f>'Balance saldos'!C16</f>
        <v>34500</v>
      </c>
      <c r="D15" s="32"/>
      <c r="E15" s="19"/>
    </row>
    <row r="16" spans="2:5" ht="19.95" customHeight="1" x14ac:dyDescent="0.3">
      <c r="B16" s="28" t="s">
        <v>116</v>
      </c>
      <c r="C16" s="29">
        <f>C17+C18</f>
        <v>112000</v>
      </c>
      <c r="D16" s="29">
        <f>D17+D18</f>
        <v>0</v>
      </c>
      <c r="E16" s="19"/>
    </row>
    <row r="17" spans="2:5" ht="19.95" customHeight="1" x14ac:dyDescent="0.3">
      <c r="B17" s="30" t="s">
        <v>131</v>
      </c>
      <c r="C17" s="32">
        <f>'Balance saldos'!C14+'Balance saldos'!F20</f>
        <v>76000</v>
      </c>
      <c r="D17" s="32"/>
      <c r="E17" s="19"/>
    </row>
    <row r="18" spans="2:5" ht="19.95" customHeight="1" x14ac:dyDescent="0.3">
      <c r="B18" s="30" t="s">
        <v>132</v>
      </c>
      <c r="C18" s="32">
        <f>'Balance saldos'!C15+'Balance saldos'!F19</f>
        <v>36000</v>
      </c>
      <c r="D18" s="32"/>
      <c r="E18" s="19"/>
    </row>
    <row r="19" spans="2:5" ht="19.95" customHeight="1" x14ac:dyDescent="0.3">
      <c r="B19" s="28" t="s">
        <v>157</v>
      </c>
      <c r="C19" s="29">
        <f>SUM(C20:C24)</f>
        <v>0</v>
      </c>
      <c r="D19" s="29">
        <f>SUM(D20:D24)</f>
        <v>0</v>
      </c>
      <c r="E19" s="19"/>
    </row>
    <row r="20" spans="2:5" ht="19.95" customHeight="1" x14ac:dyDescent="0.3">
      <c r="B20" s="30" t="s">
        <v>139</v>
      </c>
      <c r="C20" s="32"/>
      <c r="D20" s="32"/>
      <c r="E20" s="19"/>
    </row>
    <row r="21" spans="2:5" ht="19.95" customHeight="1" x14ac:dyDescent="0.3">
      <c r="B21" s="30" t="s">
        <v>138</v>
      </c>
      <c r="C21" s="34"/>
      <c r="D21" s="34"/>
      <c r="E21" s="19"/>
    </row>
    <row r="22" spans="2:5" ht="19.95" customHeight="1" x14ac:dyDescent="0.3">
      <c r="B22" s="30" t="s">
        <v>158</v>
      </c>
      <c r="C22" s="32"/>
      <c r="D22" s="32"/>
      <c r="E22" s="19"/>
    </row>
    <row r="23" spans="2:5" ht="19.95" customHeight="1" x14ac:dyDescent="0.3">
      <c r="B23" s="30" t="s">
        <v>159</v>
      </c>
      <c r="C23" s="32"/>
      <c r="D23" s="32"/>
      <c r="E23" s="19"/>
    </row>
    <row r="24" spans="2:5" ht="19.95" customHeight="1" x14ac:dyDescent="0.3">
      <c r="B24" s="30" t="s">
        <v>160</v>
      </c>
      <c r="C24" s="32"/>
      <c r="D24" s="32"/>
      <c r="E24" s="19"/>
    </row>
    <row r="25" spans="2:5" ht="19.95" customHeight="1" x14ac:dyDescent="0.3">
      <c r="B25" s="28" t="s">
        <v>97</v>
      </c>
      <c r="C25" s="29">
        <f>SUM(C26:C30)</f>
        <v>23000</v>
      </c>
      <c r="D25" s="29">
        <f>SUM(D26:D30)</f>
        <v>0</v>
      </c>
      <c r="E25" s="19"/>
    </row>
    <row r="26" spans="2:5" ht="19.95" customHeight="1" x14ac:dyDescent="0.3">
      <c r="B26" s="30" t="s">
        <v>139</v>
      </c>
      <c r="C26" s="31"/>
      <c r="D26" s="31"/>
      <c r="E26" s="19"/>
    </row>
    <row r="27" spans="2:5" ht="19.95" customHeight="1" x14ac:dyDescent="0.3">
      <c r="B27" s="30" t="s">
        <v>161</v>
      </c>
      <c r="C27" s="32">
        <f>'Balance saldos'!C17</f>
        <v>23000</v>
      </c>
      <c r="D27" s="32"/>
      <c r="E27" s="19"/>
    </row>
    <row r="28" spans="2:5" ht="19.95" customHeight="1" x14ac:dyDescent="0.3">
      <c r="B28" s="30" t="s">
        <v>158</v>
      </c>
      <c r="C28" s="32"/>
      <c r="D28" s="32"/>
      <c r="E28" s="19"/>
    </row>
    <row r="29" spans="2:5" ht="19.95" customHeight="1" x14ac:dyDescent="0.3">
      <c r="B29" s="30" t="s">
        <v>159</v>
      </c>
      <c r="C29" s="32"/>
      <c r="D29" s="32"/>
      <c r="E29" s="19"/>
    </row>
    <row r="30" spans="2:5" ht="19.95" customHeight="1" x14ac:dyDescent="0.3">
      <c r="B30" s="30" t="s">
        <v>160</v>
      </c>
      <c r="C30" s="32"/>
      <c r="D30" s="32"/>
      <c r="E30" s="19"/>
    </row>
    <row r="31" spans="2:5" ht="19.95" customHeight="1" x14ac:dyDescent="0.3">
      <c r="B31" s="28" t="s">
        <v>162</v>
      </c>
      <c r="C31" s="29"/>
      <c r="D31" s="29"/>
      <c r="E31" s="19"/>
    </row>
    <row r="32" spans="2:5" ht="19.95" customHeight="1" x14ac:dyDescent="0.3">
      <c r="B32" s="28" t="s">
        <v>163</v>
      </c>
      <c r="C32" s="25"/>
      <c r="D32" s="25"/>
      <c r="E32" s="19"/>
    </row>
    <row r="33" spans="2:5" s="27" customFormat="1" ht="19.95" customHeight="1" x14ac:dyDescent="0.25">
      <c r="B33" s="24" t="s">
        <v>164</v>
      </c>
      <c r="C33" s="25">
        <f>C34+C35+C42+C50+C56+C62+C63</f>
        <v>579000</v>
      </c>
      <c r="D33" s="25" t="e">
        <f>D34+D35+D42+D50+D56+D62+D63</f>
        <v>#REF!</v>
      </c>
      <c r="E33" s="26"/>
    </row>
    <row r="34" spans="2:5" ht="19.95" customHeight="1" x14ac:dyDescent="0.3">
      <c r="B34" s="28" t="s">
        <v>86</v>
      </c>
      <c r="C34" s="29">
        <f>'Balance saldos'!C28+'Balance saldos'!C29+'Balance saldos'!F31</f>
        <v>45000</v>
      </c>
      <c r="D34" s="29"/>
      <c r="E34" s="19"/>
    </row>
    <row r="35" spans="2:5" ht="19.95" customHeight="1" x14ac:dyDescent="0.3">
      <c r="B35" s="28" t="s">
        <v>87</v>
      </c>
      <c r="C35" s="29">
        <f>C36+C37+C38+C39+C40+C41</f>
        <v>126000</v>
      </c>
      <c r="D35" s="29" t="e">
        <f>D36+D37+D38+D39+D40+D41</f>
        <v>#REF!</v>
      </c>
      <c r="E35" s="19"/>
    </row>
    <row r="36" spans="2:5" ht="19.95" customHeight="1" x14ac:dyDescent="0.3">
      <c r="B36" s="30" t="s">
        <v>133</v>
      </c>
      <c r="C36" s="32">
        <f>'Balance saldos'!C18+'Balance saldos'!F21</f>
        <v>118000</v>
      </c>
      <c r="D36" s="32"/>
      <c r="E36" s="19"/>
    </row>
    <row r="37" spans="2:5" ht="19.95" customHeight="1" x14ac:dyDescent="0.3">
      <c r="B37" s="30" t="s">
        <v>165</v>
      </c>
      <c r="C37" s="32"/>
      <c r="D37" s="32"/>
      <c r="E37" s="19"/>
    </row>
    <row r="38" spans="2:5" ht="19.95" customHeight="1" x14ac:dyDescent="0.3">
      <c r="B38" s="30" t="s">
        <v>166</v>
      </c>
      <c r="C38" s="35"/>
      <c r="D38" s="35" t="e">
        <f>#REF!+#REF!</f>
        <v>#REF!</v>
      </c>
      <c r="E38" s="19"/>
    </row>
    <row r="39" spans="2:5" ht="19.95" customHeight="1" x14ac:dyDescent="0.3">
      <c r="B39" s="30" t="s">
        <v>167</v>
      </c>
      <c r="C39" s="35"/>
      <c r="D39" s="35" t="e">
        <f>#REF!+#REF!</f>
        <v>#REF!</v>
      </c>
      <c r="E39" s="19"/>
    </row>
    <row r="40" spans="2:5" ht="19.95" customHeight="1" x14ac:dyDescent="0.3">
      <c r="B40" s="30" t="s">
        <v>168</v>
      </c>
      <c r="C40" s="32"/>
      <c r="D40" s="32"/>
      <c r="E40" s="19"/>
    </row>
    <row r="41" spans="2:5" ht="19.95" customHeight="1" x14ac:dyDescent="0.3">
      <c r="B41" s="30" t="s">
        <v>134</v>
      </c>
      <c r="C41" s="33">
        <f>'Balance saldos'!C19</f>
        <v>8000</v>
      </c>
      <c r="D41" s="33"/>
      <c r="E41" s="19"/>
    </row>
    <row r="42" spans="2:5" ht="19.95" customHeight="1" x14ac:dyDescent="0.3">
      <c r="B42" s="28" t="s">
        <v>88</v>
      </c>
      <c r="C42" s="29">
        <f>C43+C44+C45+C46+C48+C47+C49</f>
        <v>313000</v>
      </c>
      <c r="D42" s="29" t="e">
        <f>D43+D44+D45+D46+D48+D47+D49</f>
        <v>#REF!</v>
      </c>
      <c r="E42" s="19"/>
    </row>
    <row r="43" spans="2:5" ht="19.95" customHeight="1" x14ac:dyDescent="0.3">
      <c r="B43" s="30" t="s">
        <v>169</v>
      </c>
      <c r="C43" s="31">
        <f>'Balance saldos'!C20+'Balance saldos'!C21+'Balance saldos'!F28</f>
        <v>311000</v>
      </c>
      <c r="D43" s="31" t="e">
        <f>#REF!+#REF!</f>
        <v>#REF!</v>
      </c>
      <c r="E43" s="19"/>
    </row>
    <row r="44" spans="2:5" ht="19.95" customHeight="1" x14ac:dyDescent="0.3">
      <c r="B44" s="30" t="s">
        <v>170</v>
      </c>
      <c r="C44" s="32"/>
      <c r="D44" s="32"/>
      <c r="E44" s="19"/>
    </row>
    <row r="45" spans="2:5" ht="19.95" customHeight="1" x14ac:dyDescent="0.3">
      <c r="B45" s="30" t="s">
        <v>171</v>
      </c>
      <c r="C45" s="32"/>
      <c r="D45" s="32"/>
      <c r="E45" s="19"/>
    </row>
    <row r="46" spans="2:5" ht="19.95" customHeight="1" x14ac:dyDescent="0.3">
      <c r="B46" s="30" t="s">
        <v>135</v>
      </c>
      <c r="C46" s="33">
        <f>'Balance saldos'!C22</f>
        <v>2000</v>
      </c>
      <c r="D46" s="33"/>
      <c r="E46" s="19"/>
    </row>
    <row r="47" spans="2:5" ht="19.95" customHeight="1" x14ac:dyDescent="0.3">
      <c r="B47" s="30" t="s">
        <v>172</v>
      </c>
      <c r="C47" s="32"/>
      <c r="D47" s="32"/>
      <c r="E47" s="19"/>
    </row>
    <row r="48" spans="2:5" ht="19.95" customHeight="1" x14ac:dyDescent="0.3">
      <c r="B48" s="30" t="s">
        <v>173</v>
      </c>
      <c r="C48" s="31"/>
      <c r="D48" s="31"/>
      <c r="E48" s="19"/>
    </row>
    <row r="49" spans="2:5" ht="19.95" customHeight="1" x14ac:dyDescent="0.3">
      <c r="B49" s="30" t="s">
        <v>174</v>
      </c>
      <c r="C49" s="32"/>
      <c r="D49" s="32"/>
      <c r="E49" s="19"/>
    </row>
    <row r="50" spans="2:5" ht="19.95" customHeight="1" x14ac:dyDescent="0.3">
      <c r="B50" s="28" t="s">
        <v>141</v>
      </c>
      <c r="C50" s="29">
        <f>SUM(C51:C55)</f>
        <v>22000</v>
      </c>
      <c r="D50" s="29">
        <f>SUM(D51:D55)</f>
        <v>0</v>
      </c>
      <c r="E50" s="19"/>
    </row>
    <row r="51" spans="2:5" ht="19.95" customHeight="1" x14ac:dyDescent="0.3">
      <c r="B51" s="30" t="s">
        <v>139</v>
      </c>
      <c r="C51" s="32"/>
      <c r="D51" s="32"/>
      <c r="E51" s="19"/>
    </row>
    <row r="52" spans="2:5" ht="19.95" customHeight="1" x14ac:dyDescent="0.3">
      <c r="B52" s="30" t="s">
        <v>138</v>
      </c>
      <c r="C52" s="36"/>
      <c r="D52" s="36"/>
      <c r="E52" s="19"/>
    </row>
    <row r="53" spans="2:5" ht="19.95" customHeight="1" x14ac:dyDescent="0.3">
      <c r="B53" s="30" t="s">
        <v>158</v>
      </c>
      <c r="C53" s="36">
        <f>'Balance saldos'!C24</f>
        <v>22000</v>
      </c>
      <c r="D53" s="36"/>
      <c r="E53" s="19"/>
    </row>
    <row r="54" spans="2:5" ht="19.95" customHeight="1" x14ac:dyDescent="0.3">
      <c r="B54" s="30" t="s">
        <v>159</v>
      </c>
      <c r="C54" s="32"/>
      <c r="D54" s="32"/>
      <c r="E54" s="19"/>
    </row>
    <row r="55" spans="2:5" ht="19.95" customHeight="1" x14ac:dyDescent="0.3">
      <c r="B55" s="30" t="s">
        <v>160</v>
      </c>
      <c r="C55" s="32"/>
      <c r="D55" s="32"/>
      <c r="E55" s="19"/>
    </row>
    <row r="56" spans="2:5" ht="19.95" customHeight="1" x14ac:dyDescent="0.3">
      <c r="B56" s="28" t="s">
        <v>136</v>
      </c>
      <c r="C56" s="29">
        <f>SUM(C57:C61)</f>
        <v>40000</v>
      </c>
      <c r="D56" s="29">
        <f>SUM(D57:D61)</f>
        <v>0</v>
      </c>
      <c r="E56" s="19"/>
    </row>
    <row r="57" spans="2:5" ht="19.95" customHeight="1" x14ac:dyDescent="0.3">
      <c r="B57" s="30" t="s">
        <v>139</v>
      </c>
      <c r="C57" s="32">
        <f>'Balance saldos'!C25</f>
        <v>40000</v>
      </c>
      <c r="D57" s="32"/>
      <c r="E57" s="19"/>
    </row>
    <row r="58" spans="2:5" ht="19.95" customHeight="1" x14ac:dyDescent="0.3">
      <c r="B58" s="30" t="s">
        <v>138</v>
      </c>
      <c r="C58" s="32"/>
      <c r="D58" s="32"/>
      <c r="E58" s="19"/>
    </row>
    <row r="59" spans="2:5" ht="19.95" customHeight="1" x14ac:dyDescent="0.3">
      <c r="B59" s="30" t="s">
        <v>158</v>
      </c>
      <c r="C59" s="32"/>
      <c r="D59" s="32"/>
      <c r="E59" s="19"/>
    </row>
    <row r="60" spans="2:5" ht="19.95" customHeight="1" x14ac:dyDescent="0.3">
      <c r="B60" s="30" t="s">
        <v>159</v>
      </c>
      <c r="C60" s="32"/>
      <c r="D60" s="32"/>
      <c r="E60" s="19"/>
    </row>
    <row r="61" spans="2:5" ht="19.95" customHeight="1" x14ac:dyDescent="0.3">
      <c r="B61" s="30" t="s">
        <v>160</v>
      </c>
      <c r="C61" s="32"/>
      <c r="D61" s="32"/>
      <c r="E61" s="19"/>
    </row>
    <row r="62" spans="2:5" ht="19.95" customHeight="1" x14ac:dyDescent="0.3">
      <c r="B62" s="28" t="s">
        <v>137</v>
      </c>
      <c r="C62" s="29">
        <f>'Balance saldos'!C23</f>
        <v>3000</v>
      </c>
      <c r="D62" s="29"/>
      <c r="E62" s="19"/>
    </row>
    <row r="63" spans="2:5" ht="19.95" customHeight="1" x14ac:dyDescent="0.3">
      <c r="B63" s="28" t="s">
        <v>113</v>
      </c>
      <c r="C63" s="29">
        <f>C64+C65</f>
        <v>30000</v>
      </c>
      <c r="D63" s="29">
        <f>D64+D65</f>
        <v>0</v>
      </c>
      <c r="E63" s="19"/>
    </row>
    <row r="64" spans="2:5" ht="19.95" customHeight="1" x14ac:dyDescent="0.3">
      <c r="B64" s="30" t="s">
        <v>140</v>
      </c>
      <c r="C64" s="32"/>
      <c r="D64" s="32"/>
      <c r="E64" s="19"/>
    </row>
    <row r="65" spans="2:5" ht="19.95" customHeight="1" x14ac:dyDescent="0.3">
      <c r="B65" s="30" t="s">
        <v>175</v>
      </c>
      <c r="C65" s="32">
        <f>'Balance saldos'!C27</f>
        <v>30000</v>
      </c>
      <c r="D65" s="32"/>
      <c r="E65" s="19"/>
    </row>
    <row r="66" spans="2:5" s="27" customFormat="1" ht="19.95" customHeight="1" x14ac:dyDescent="0.25">
      <c r="B66" s="24" t="s">
        <v>176</v>
      </c>
      <c r="C66" s="29">
        <f>C33+C4</f>
        <v>1310000</v>
      </c>
      <c r="D66" s="29" t="e">
        <f>D33+D4</f>
        <v>#REF!</v>
      </c>
      <c r="E66" s="26"/>
    </row>
    <row r="67" spans="2:5" ht="19.95" customHeight="1" x14ac:dyDescent="0.3">
      <c r="B67" s="37"/>
      <c r="C67" s="38"/>
      <c r="D67" s="38"/>
      <c r="E67" s="19"/>
    </row>
    <row r="68" spans="2:5" s="23" customFormat="1" ht="19.95" customHeight="1" x14ac:dyDescent="0.25">
      <c r="B68" s="39" t="str">
        <f>B2</f>
        <v>CAMOVI</v>
      </c>
      <c r="C68" s="40" t="str">
        <f>C3</f>
        <v>Ejercicio XX</v>
      </c>
      <c r="D68" s="40" t="str">
        <f>D3</f>
        <v>Ejercicio X-1</v>
      </c>
      <c r="E68" s="22"/>
    </row>
    <row r="69" spans="2:5" s="27" customFormat="1" ht="19.95" customHeight="1" x14ac:dyDescent="0.25">
      <c r="B69" s="24" t="s">
        <v>177</v>
      </c>
      <c r="C69" s="25">
        <f>C70+C86+C92</f>
        <v>835900</v>
      </c>
      <c r="D69" s="25">
        <f>D70+D86+D92</f>
        <v>0</v>
      </c>
      <c r="E69" s="26"/>
    </row>
    <row r="70" spans="2:5" ht="19.95" customHeight="1" x14ac:dyDescent="0.3">
      <c r="B70" s="28" t="s">
        <v>178</v>
      </c>
      <c r="C70" s="41">
        <f>C71+C74+C75+C78+C79+C82+C83+C84+C85</f>
        <v>829400</v>
      </c>
      <c r="D70" s="41">
        <f>D71+D74+D75+D78+D79+D82+D83+D84+D85</f>
        <v>0</v>
      </c>
      <c r="E70" s="19"/>
    </row>
    <row r="71" spans="2:5" ht="19.95" customHeight="1" x14ac:dyDescent="0.3">
      <c r="B71" s="28" t="s">
        <v>81</v>
      </c>
      <c r="C71" s="41">
        <f>+C72+C73</f>
        <v>480000</v>
      </c>
      <c r="D71" s="41">
        <f>+D72+D73</f>
        <v>0</v>
      </c>
      <c r="E71" s="19"/>
    </row>
    <row r="72" spans="2:5" ht="19.95" customHeight="1" x14ac:dyDescent="0.3">
      <c r="B72" s="30" t="s">
        <v>121</v>
      </c>
      <c r="C72" s="42">
        <f>'Balance saldos'!F5</f>
        <v>600000</v>
      </c>
      <c r="D72" s="42"/>
      <c r="E72" s="19"/>
    </row>
    <row r="73" spans="2:5" ht="19.95" customHeight="1" x14ac:dyDescent="0.3">
      <c r="B73" s="30" t="s">
        <v>122</v>
      </c>
      <c r="C73" s="42">
        <f>'Balance saldos'!C5</f>
        <v>-120000</v>
      </c>
      <c r="D73" s="42"/>
      <c r="E73" s="19"/>
    </row>
    <row r="74" spans="2:5" ht="19.95" customHeight="1" x14ac:dyDescent="0.3">
      <c r="B74" s="28" t="s">
        <v>83</v>
      </c>
      <c r="C74" s="41">
        <f>'Balance saldos'!F6</f>
        <v>200000</v>
      </c>
      <c r="D74" s="41"/>
      <c r="E74" s="19"/>
    </row>
    <row r="75" spans="2:5" ht="19.95" customHeight="1" x14ac:dyDescent="0.3">
      <c r="B75" s="28" t="s">
        <v>179</v>
      </c>
      <c r="C75" s="41">
        <f>C76+C77</f>
        <v>120000</v>
      </c>
      <c r="D75" s="41">
        <f>D76+D77</f>
        <v>0</v>
      </c>
      <c r="E75" s="19"/>
    </row>
    <row r="76" spans="2:5" ht="19.95" customHeight="1" x14ac:dyDescent="0.3">
      <c r="B76" s="30" t="s">
        <v>123</v>
      </c>
      <c r="C76" s="32">
        <f>'Balance saldos'!F7</f>
        <v>80000</v>
      </c>
      <c r="D76" s="32"/>
      <c r="E76" s="19"/>
    </row>
    <row r="77" spans="2:5" ht="19.95" customHeight="1" x14ac:dyDescent="0.3">
      <c r="B77" s="30" t="s">
        <v>124</v>
      </c>
      <c r="C77" s="32">
        <f>'Balance saldos'!F8</f>
        <v>40000</v>
      </c>
      <c r="D77" s="32"/>
      <c r="E77" s="19"/>
    </row>
    <row r="78" spans="2:5" ht="19.95" customHeight="1" x14ac:dyDescent="0.3">
      <c r="B78" s="28" t="s">
        <v>117</v>
      </c>
      <c r="C78" s="41">
        <f>'Balance saldos'!C6</f>
        <v>-20000</v>
      </c>
      <c r="D78" s="41"/>
      <c r="E78" s="19"/>
    </row>
    <row r="79" spans="2:5" ht="19.95" customHeight="1" x14ac:dyDescent="0.3">
      <c r="B79" s="28" t="s">
        <v>84</v>
      </c>
      <c r="C79" s="41">
        <f>C80+C81</f>
        <v>-22500</v>
      </c>
      <c r="D79" s="41">
        <f>D80+D81</f>
        <v>0</v>
      </c>
      <c r="E79" s="19"/>
    </row>
    <row r="80" spans="2:5" ht="19.95" customHeight="1" x14ac:dyDescent="0.3">
      <c r="B80" s="30" t="s">
        <v>125</v>
      </c>
      <c r="C80" s="32">
        <f>'Balance saldos'!F9</f>
        <v>1500</v>
      </c>
      <c r="D80" s="32"/>
      <c r="E80" s="19"/>
    </row>
    <row r="81" spans="2:5" ht="19.95" customHeight="1" x14ac:dyDescent="0.3">
      <c r="B81" s="30" t="s">
        <v>126</v>
      </c>
      <c r="C81" s="32">
        <f>'Balance saldos'!C7</f>
        <v>-24000</v>
      </c>
      <c r="D81" s="32"/>
      <c r="E81" s="19"/>
    </row>
    <row r="82" spans="2:5" ht="19.95" customHeight="1" x14ac:dyDescent="0.3">
      <c r="B82" s="28" t="s">
        <v>180</v>
      </c>
      <c r="C82" s="41">
        <f>'Balance saldos'!F10+'Balance saldos'!F11</f>
        <v>45000</v>
      </c>
      <c r="D82" s="41"/>
      <c r="E82" s="19"/>
    </row>
    <row r="83" spans="2:5" ht="19.95" customHeight="1" x14ac:dyDescent="0.3">
      <c r="B83" s="28" t="s">
        <v>181</v>
      </c>
      <c r="C83" s="41">
        <f>'Cuenta de PyG'!C62</f>
        <v>41900</v>
      </c>
      <c r="D83" s="41"/>
      <c r="E83" s="19"/>
    </row>
    <row r="84" spans="2:5" ht="19.95" customHeight="1" x14ac:dyDescent="0.3">
      <c r="B84" s="28" t="s">
        <v>182</v>
      </c>
      <c r="C84" s="41">
        <f>'Balance saldos'!C26</f>
        <v>-15000</v>
      </c>
      <c r="D84" s="41"/>
      <c r="E84" s="19"/>
    </row>
    <row r="85" spans="2:5" ht="19.95" customHeight="1" x14ac:dyDescent="0.3">
      <c r="B85" s="28" t="s">
        <v>183</v>
      </c>
      <c r="C85" s="41"/>
      <c r="D85" s="41"/>
      <c r="E85" s="19"/>
    </row>
    <row r="86" spans="2:5" ht="19.95" customHeight="1" x14ac:dyDescent="0.3">
      <c r="B86" s="28" t="s">
        <v>184</v>
      </c>
      <c r="C86" s="29">
        <f>C87+C88+C89+C90+C91</f>
        <v>6500</v>
      </c>
      <c r="D86" s="29">
        <f>D87+D88+D89+D90+D91</f>
        <v>0</v>
      </c>
      <c r="E86" s="19"/>
    </row>
    <row r="87" spans="2:5" ht="19.95" customHeight="1" x14ac:dyDescent="0.3">
      <c r="B87" s="28" t="s">
        <v>115</v>
      </c>
      <c r="C87" s="41">
        <f>'Balance saldos'!F12</f>
        <v>6500</v>
      </c>
      <c r="D87" s="41"/>
      <c r="E87" s="19"/>
    </row>
    <row r="88" spans="2:5" ht="19.95" customHeight="1" x14ac:dyDescent="0.3">
      <c r="B88" s="28" t="s">
        <v>185</v>
      </c>
      <c r="C88" s="41"/>
      <c r="D88" s="41"/>
      <c r="E88" s="19"/>
    </row>
    <row r="89" spans="2:5" ht="19.95" customHeight="1" x14ac:dyDescent="0.3">
      <c r="B89" s="28" t="s">
        <v>186</v>
      </c>
      <c r="C89" s="41"/>
      <c r="D89" s="41"/>
      <c r="E89" s="19"/>
    </row>
    <row r="90" spans="2:5" ht="19.95" customHeight="1" x14ac:dyDescent="0.3">
      <c r="B90" s="28" t="s">
        <v>187</v>
      </c>
      <c r="C90" s="41"/>
      <c r="D90" s="41"/>
      <c r="E90" s="19"/>
    </row>
    <row r="91" spans="2:5" ht="19.95" customHeight="1" x14ac:dyDescent="0.3">
      <c r="B91" s="28" t="s">
        <v>188</v>
      </c>
      <c r="C91" s="41"/>
      <c r="D91" s="41"/>
      <c r="E91" s="19"/>
    </row>
    <row r="92" spans="2:5" ht="19.95" customHeight="1" x14ac:dyDescent="0.3">
      <c r="B92" s="28" t="s">
        <v>189</v>
      </c>
      <c r="C92" s="32"/>
      <c r="D92" s="32"/>
      <c r="E92" s="19"/>
    </row>
    <row r="93" spans="2:5" s="27" customFormat="1" ht="19.95" customHeight="1" x14ac:dyDescent="0.25">
      <c r="B93" s="24" t="s">
        <v>190</v>
      </c>
      <c r="C93" s="25">
        <f>C94+C99+C105+C106+C107+C108+C109</f>
        <v>220000</v>
      </c>
      <c r="D93" s="25">
        <f>D94+D99+D105+D106+D107+D108+D109</f>
        <v>0</v>
      </c>
      <c r="E93" s="26"/>
    </row>
    <row r="94" spans="2:5" ht="19.95" customHeight="1" x14ac:dyDescent="0.3">
      <c r="B94" s="28" t="s">
        <v>118</v>
      </c>
      <c r="C94" s="41">
        <f>SUM(C95:C98)</f>
        <v>40000</v>
      </c>
      <c r="D94" s="41">
        <f>SUM(D95:D98)</f>
        <v>0</v>
      </c>
      <c r="E94" s="19"/>
    </row>
    <row r="95" spans="2:5" ht="19.95" customHeight="1" x14ac:dyDescent="0.3">
      <c r="B95" s="30" t="s">
        <v>191</v>
      </c>
      <c r="C95" s="32"/>
      <c r="D95" s="32"/>
      <c r="E95" s="19"/>
    </row>
    <row r="96" spans="2:5" ht="19.95" customHeight="1" x14ac:dyDescent="0.3">
      <c r="B96" s="30" t="s">
        <v>192</v>
      </c>
      <c r="C96" s="32"/>
      <c r="D96" s="32"/>
      <c r="E96" s="19"/>
    </row>
    <row r="97" spans="2:5" ht="19.95" customHeight="1" x14ac:dyDescent="0.3">
      <c r="B97" s="30" t="s">
        <v>193</v>
      </c>
      <c r="C97" s="32"/>
      <c r="D97" s="32"/>
      <c r="E97" s="19"/>
    </row>
    <row r="98" spans="2:5" ht="19.95" customHeight="1" x14ac:dyDescent="0.3">
      <c r="B98" s="30" t="s">
        <v>120</v>
      </c>
      <c r="C98" s="32">
        <f>'Balance saldos'!F13</f>
        <v>40000</v>
      </c>
      <c r="D98" s="32"/>
      <c r="E98" s="19"/>
    </row>
    <row r="99" spans="2:5" ht="19.95" customHeight="1" x14ac:dyDescent="0.3">
      <c r="B99" s="28" t="s">
        <v>119</v>
      </c>
      <c r="C99" s="41">
        <f>SUM(C100:C104)</f>
        <v>180000</v>
      </c>
      <c r="D99" s="41">
        <f>SUM(D100:D104)</f>
        <v>0</v>
      </c>
      <c r="E99" s="19"/>
    </row>
    <row r="100" spans="2:5" ht="19.95" customHeight="1" x14ac:dyDescent="0.3">
      <c r="B100" s="30" t="s">
        <v>194</v>
      </c>
      <c r="C100" s="32"/>
      <c r="D100" s="32"/>
      <c r="E100" s="19"/>
    </row>
    <row r="101" spans="2:5" ht="19.95" customHeight="1" x14ac:dyDescent="0.3">
      <c r="B101" s="30" t="s">
        <v>195</v>
      </c>
      <c r="C101" s="32"/>
      <c r="D101" s="32"/>
      <c r="E101" s="19"/>
    </row>
    <row r="102" spans="2:5" ht="19.95" customHeight="1" x14ac:dyDescent="0.3">
      <c r="B102" s="30" t="s">
        <v>196</v>
      </c>
      <c r="C102" s="32"/>
      <c r="D102" s="32"/>
      <c r="E102" s="19"/>
    </row>
    <row r="103" spans="2:5" ht="19.95" customHeight="1" x14ac:dyDescent="0.3">
      <c r="B103" s="30" t="s">
        <v>159</v>
      </c>
      <c r="C103" s="32"/>
      <c r="D103" s="32"/>
      <c r="E103" s="19"/>
    </row>
    <row r="104" spans="2:5" ht="19.95" customHeight="1" x14ac:dyDescent="0.3">
      <c r="B104" s="30" t="s">
        <v>197</v>
      </c>
      <c r="C104" s="32">
        <f>'Balance saldos'!F14</f>
        <v>180000</v>
      </c>
      <c r="D104" s="32"/>
      <c r="E104" s="19"/>
    </row>
    <row r="105" spans="2:5" ht="19.95" customHeight="1" x14ac:dyDescent="0.3">
      <c r="B105" s="28" t="s">
        <v>198</v>
      </c>
      <c r="C105" s="41"/>
      <c r="D105" s="41"/>
      <c r="E105" s="19"/>
    </row>
    <row r="106" spans="2:5" ht="19.95" customHeight="1" x14ac:dyDescent="0.3">
      <c r="B106" s="28" t="s">
        <v>199</v>
      </c>
      <c r="C106" s="41"/>
      <c r="D106" s="41"/>
      <c r="E106" s="19"/>
    </row>
    <row r="107" spans="2:5" ht="19.95" customHeight="1" x14ac:dyDescent="0.3">
      <c r="B107" s="28" t="s">
        <v>200</v>
      </c>
      <c r="C107" s="41"/>
      <c r="D107" s="41"/>
      <c r="E107" s="19"/>
    </row>
    <row r="108" spans="2:5" ht="19.95" customHeight="1" x14ac:dyDescent="0.3">
      <c r="B108" s="28" t="s">
        <v>201</v>
      </c>
      <c r="C108" s="41"/>
      <c r="D108" s="41"/>
      <c r="E108" s="19"/>
    </row>
    <row r="109" spans="2:5" ht="19.95" customHeight="1" x14ac:dyDescent="0.3">
      <c r="B109" s="28" t="s">
        <v>202</v>
      </c>
      <c r="C109" s="41"/>
      <c r="D109" s="41"/>
      <c r="E109" s="19"/>
    </row>
    <row r="110" spans="2:5" s="27" customFormat="1" ht="19.95" customHeight="1" x14ac:dyDescent="0.25">
      <c r="B110" s="24" t="s">
        <v>203</v>
      </c>
      <c r="C110" s="25">
        <f>C111+C112+C113+C119+C120+C128+C129</f>
        <v>254100</v>
      </c>
      <c r="D110" s="25" t="e">
        <f>D111+D112+D113+D119+D120+D128+D129</f>
        <v>#REF!</v>
      </c>
      <c r="E110" s="26"/>
    </row>
    <row r="111" spans="2:5" ht="19.95" customHeight="1" x14ac:dyDescent="0.3">
      <c r="B111" s="28" t="s">
        <v>204</v>
      </c>
      <c r="C111" s="41"/>
      <c r="D111" s="41"/>
      <c r="E111" s="19"/>
    </row>
    <row r="112" spans="2:5" ht="19.95" customHeight="1" x14ac:dyDescent="0.3">
      <c r="B112" s="28" t="s">
        <v>205</v>
      </c>
      <c r="C112" s="41"/>
      <c r="D112" s="41"/>
      <c r="E112" s="19"/>
    </row>
    <row r="113" spans="2:5" ht="19.95" customHeight="1" x14ac:dyDescent="0.3">
      <c r="B113" s="28" t="s">
        <v>127</v>
      </c>
      <c r="C113" s="41">
        <f>SUM(C114:C118)</f>
        <v>79600</v>
      </c>
      <c r="D113" s="41">
        <f>SUM(D114:D118)</f>
        <v>0</v>
      </c>
      <c r="E113" s="19"/>
    </row>
    <row r="114" spans="2:5" ht="19.95" customHeight="1" x14ac:dyDescent="0.3">
      <c r="B114" s="30" t="s">
        <v>194</v>
      </c>
      <c r="C114" s="32"/>
      <c r="D114" s="32"/>
      <c r="E114" s="19"/>
    </row>
    <row r="115" spans="2:5" ht="19.95" customHeight="1" x14ac:dyDescent="0.3">
      <c r="B115" s="30" t="s">
        <v>195</v>
      </c>
      <c r="C115" s="32"/>
      <c r="D115" s="32"/>
      <c r="E115" s="19"/>
    </row>
    <row r="116" spans="2:5" ht="19.95" customHeight="1" x14ac:dyDescent="0.3">
      <c r="B116" s="30" t="s">
        <v>196</v>
      </c>
      <c r="C116" s="32"/>
      <c r="D116" s="32"/>
      <c r="E116" s="19"/>
    </row>
    <row r="117" spans="2:5" ht="19.95" customHeight="1" x14ac:dyDescent="0.3">
      <c r="B117" s="30" t="s">
        <v>159</v>
      </c>
      <c r="C117" s="32"/>
      <c r="D117" s="32"/>
      <c r="E117" s="19"/>
    </row>
    <row r="118" spans="2:5" ht="19.95" customHeight="1" x14ac:dyDescent="0.3">
      <c r="B118" s="30" t="s">
        <v>197</v>
      </c>
      <c r="C118" s="32">
        <f>'Balance saldos'!F29+'Balance saldos'!F30</f>
        <v>79600</v>
      </c>
      <c r="D118" s="32"/>
      <c r="E118" s="19"/>
    </row>
    <row r="119" spans="2:5" ht="19.95" customHeight="1" x14ac:dyDescent="0.3">
      <c r="B119" s="28" t="s">
        <v>206</v>
      </c>
      <c r="C119" s="41"/>
      <c r="D119" s="41"/>
      <c r="E119" s="19"/>
    </row>
    <row r="120" spans="2:5" ht="19.95" customHeight="1" x14ac:dyDescent="0.3">
      <c r="B120" s="28" t="s">
        <v>89</v>
      </c>
      <c r="C120" s="41">
        <f>+C121+C122+C123+C124+C125+C126+C127</f>
        <v>174500</v>
      </c>
      <c r="D120" s="41" t="e">
        <f>+D121+D122+D123+D124+D125+D126+D127</f>
        <v>#REF!</v>
      </c>
      <c r="E120" s="19"/>
    </row>
    <row r="121" spans="2:5" ht="19.95" customHeight="1" x14ac:dyDescent="0.3">
      <c r="B121" s="30" t="s">
        <v>207</v>
      </c>
      <c r="C121" s="32">
        <f>'Balance saldos'!F22</f>
        <v>115000</v>
      </c>
      <c r="D121" s="32" t="e">
        <f>#REF!+#REF!</f>
        <v>#REF!</v>
      </c>
      <c r="E121" s="19"/>
    </row>
    <row r="122" spans="2:5" ht="19.95" customHeight="1" x14ac:dyDescent="0.3">
      <c r="B122" s="30" t="s">
        <v>208</v>
      </c>
      <c r="C122" s="32"/>
      <c r="D122" s="32"/>
      <c r="E122" s="19"/>
    </row>
    <row r="123" spans="2:5" ht="19.95" customHeight="1" x14ac:dyDescent="0.3">
      <c r="B123" s="30" t="s">
        <v>128</v>
      </c>
      <c r="C123" s="32">
        <f>'Balance saldos'!F23</f>
        <v>23000</v>
      </c>
      <c r="D123" s="32"/>
      <c r="E123" s="19"/>
    </row>
    <row r="124" spans="2:5" ht="19.95" customHeight="1" x14ac:dyDescent="0.3">
      <c r="B124" s="30" t="s">
        <v>209</v>
      </c>
      <c r="C124" s="32"/>
      <c r="D124" s="32"/>
      <c r="E124" s="19"/>
    </row>
    <row r="125" spans="2:5" ht="19.95" customHeight="1" x14ac:dyDescent="0.3">
      <c r="B125" s="30" t="s">
        <v>210</v>
      </c>
      <c r="C125" s="32"/>
      <c r="D125" s="32"/>
      <c r="E125" s="19"/>
    </row>
    <row r="126" spans="2:5" ht="19.95" customHeight="1" x14ac:dyDescent="0.3">
      <c r="B126" s="30" t="s">
        <v>211</v>
      </c>
      <c r="C126" s="32">
        <f>'Balance saldos'!F25+'Balance saldos'!F26+'Balance saldos'!F27</f>
        <v>29500</v>
      </c>
      <c r="D126" s="32"/>
      <c r="E126" s="19"/>
    </row>
    <row r="127" spans="2:5" ht="19.95" customHeight="1" x14ac:dyDescent="0.3">
      <c r="B127" s="30" t="s">
        <v>129</v>
      </c>
      <c r="C127" s="32">
        <f>'Balance saldos'!F24</f>
        <v>7000</v>
      </c>
      <c r="D127" s="32"/>
      <c r="E127" s="19"/>
    </row>
    <row r="128" spans="2:5" ht="19.95" customHeight="1" x14ac:dyDescent="0.3">
      <c r="B128" s="28" t="s">
        <v>137</v>
      </c>
      <c r="C128" s="29"/>
      <c r="D128" s="29"/>
      <c r="E128" s="19"/>
    </row>
    <row r="129" spans="2:5" ht="19.95" customHeight="1" x14ac:dyDescent="0.3">
      <c r="B129" s="28" t="s">
        <v>212</v>
      </c>
      <c r="C129" s="29"/>
      <c r="D129" s="29"/>
      <c r="E129" s="19"/>
    </row>
    <row r="130" spans="2:5" s="27" customFormat="1" ht="19.95" customHeight="1" x14ac:dyDescent="0.25">
      <c r="B130" s="24" t="s">
        <v>213</v>
      </c>
      <c r="C130" s="29">
        <f>C110+C93+C69</f>
        <v>1310000</v>
      </c>
      <c r="D130" s="29" t="e">
        <f>D110+D93+D69</f>
        <v>#REF!</v>
      </c>
      <c r="E130" s="26"/>
    </row>
    <row r="131" spans="2:5" x14ac:dyDescent="0.3">
      <c r="B131" s="22"/>
      <c r="C131" s="43"/>
      <c r="D131" s="43"/>
      <c r="E131" s="19"/>
    </row>
    <row r="132" spans="2:5" x14ac:dyDescent="0.3">
      <c r="B132" s="22"/>
      <c r="C132" s="43">
        <f>C130-C66</f>
        <v>0</v>
      </c>
      <c r="D132" s="43" t="e">
        <f>D130-D66</f>
        <v>#REF!</v>
      </c>
      <c r="E132" s="19"/>
    </row>
    <row r="133" spans="2:5" x14ac:dyDescent="0.3">
      <c r="B133" s="22"/>
      <c r="C133" s="18"/>
      <c r="D133" s="18"/>
      <c r="E133" s="19"/>
    </row>
    <row r="134" spans="2:5" x14ac:dyDescent="0.3">
      <c r="B134" s="22"/>
      <c r="C134" s="18"/>
      <c r="D134" s="18"/>
      <c r="E134" s="19"/>
    </row>
    <row r="135" spans="2:5" x14ac:dyDescent="0.3">
      <c r="B135" s="22"/>
      <c r="C135" s="18"/>
      <c r="D135" s="18"/>
      <c r="E135" s="19"/>
    </row>
    <row r="136" spans="2:5" x14ac:dyDescent="0.3">
      <c r="B136" s="22"/>
      <c r="C136" s="18"/>
      <c r="D136" s="18"/>
      <c r="E136" s="19"/>
    </row>
  </sheetData>
  <pageMargins left="0.70866141732283472" right="0.70866141732283472" top="0.74803149606299213" bottom="0.74803149606299213" header="0.31496062992125984" footer="0.31496062992125984"/>
  <pageSetup paperSize="9" scale="65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6B8D8-6C9C-4166-A40D-D81DAFCD6D73}">
  <sheetPr>
    <pageSetUpPr fitToPage="1"/>
  </sheetPr>
  <dimension ref="B1:F64"/>
  <sheetViews>
    <sheetView topLeftCell="A47" workbookViewId="0">
      <selection activeCell="J57" sqref="J57"/>
    </sheetView>
  </sheetViews>
  <sheetFormatPr baseColWidth="10" defaultColWidth="11.44140625" defaultRowHeight="14.4" x14ac:dyDescent="0.3"/>
  <cols>
    <col min="1" max="1" width="7.33203125" style="15" customWidth="1"/>
    <col min="2" max="2" width="72.109375" style="15" customWidth="1"/>
    <col min="3" max="3" width="22.6640625" style="48" bestFit="1" customWidth="1"/>
    <col min="4" max="4" width="14.88671875" style="48" hidden="1" customWidth="1"/>
    <col min="5" max="16384" width="11.44140625" style="15"/>
  </cols>
  <sheetData>
    <row r="1" spans="2:6" x14ac:dyDescent="0.3">
      <c r="B1" s="19"/>
      <c r="C1" s="44"/>
      <c r="D1" s="44"/>
      <c r="E1" s="19"/>
      <c r="F1" s="19"/>
    </row>
    <row r="2" spans="2:6" ht="34.200000000000003" customHeight="1" x14ac:dyDescent="0.3">
      <c r="B2" s="50" t="str">
        <f>'Balance saldos'!A1</f>
        <v>CAMOVI</v>
      </c>
      <c r="C2" s="19"/>
      <c r="D2" s="19"/>
      <c r="E2" s="19"/>
      <c r="F2" s="19"/>
    </row>
    <row r="3" spans="2:6" s="23" customFormat="1" ht="34.5" customHeight="1" x14ac:dyDescent="0.25">
      <c r="B3" s="49" t="s">
        <v>214</v>
      </c>
      <c r="C3" s="21" t="s">
        <v>114</v>
      </c>
      <c r="D3" s="21" t="s">
        <v>146</v>
      </c>
      <c r="E3" s="22"/>
      <c r="F3" s="22"/>
    </row>
    <row r="4" spans="2:6" s="23" customFormat="1" ht="34.5" customHeight="1" x14ac:dyDescent="0.25">
      <c r="B4" s="20" t="s">
        <v>92</v>
      </c>
      <c r="C4" s="21"/>
      <c r="D4" s="21"/>
      <c r="E4" s="22"/>
      <c r="F4" s="22"/>
    </row>
    <row r="5" spans="2:6" s="23" customFormat="1" ht="19.95" customHeight="1" x14ac:dyDescent="0.25">
      <c r="B5" s="28" t="s">
        <v>215</v>
      </c>
      <c r="C5" s="29">
        <f>C6+C7</f>
        <v>652100</v>
      </c>
      <c r="D5" s="32"/>
      <c r="E5" s="22"/>
      <c r="F5" s="22"/>
    </row>
    <row r="6" spans="2:6" s="23" customFormat="1" ht="19.95" customHeight="1" x14ac:dyDescent="0.25">
      <c r="B6" s="30" t="s">
        <v>216</v>
      </c>
      <c r="C6" s="32">
        <f>'Balance saldos'!F36+'Balance saldos'!C51+'Balance saldos'!C52</f>
        <v>652100</v>
      </c>
      <c r="D6" s="32"/>
      <c r="E6" s="22"/>
      <c r="F6" s="22"/>
    </row>
    <row r="7" spans="2:6" s="23" customFormat="1" ht="19.95" customHeight="1" x14ac:dyDescent="0.25">
      <c r="B7" s="30" t="s">
        <v>217</v>
      </c>
      <c r="C7" s="32"/>
      <c r="D7" s="32"/>
      <c r="E7" s="22"/>
      <c r="F7" s="22"/>
    </row>
    <row r="8" spans="2:6" s="23" customFormat="1" ht="19.95" customHeight="1" x14ac:dyDescent="0.25">
      <c r="B8" s="28" t="s">
        <v>218</v>
      </c>
      <c r="C8" s="29"/>
      <c r="D8" s="32"/>
      <c r="E8" s="22"/>
      <c r="F8" s="22"/>
    </row>
    <row r="9" spans="2:6" s="23" customFormat="1" ht="19.95" customHeight="1" x14ac:dyDescent="0.25">
      <c r="B9" s="28" t="s">
        <v>219</v>
      </c>
      <c r="C9" s="29"/>
      <c r="D9" s="32"/>
      <c r="E9" s="22"/>
      <c r="F9" s="22"/>
    </row>
    <row r="10" spans="2:6" s="23" customFormat="1" ht="19.95" customHeight="1" x14ac:dyDescent="0.25">
      <c r="B10" s="28" t="s">
        <v>220</v>
      </c>
      <c r="C10" s="29">
        <f>SUM(C11:C14)</f>
        <v>-345300</v>
      </c>
      <c r="D10" s="32"/>
      <c r="E10" s="22"/>
      <c r="F10" s="22"/>
    </row>
    <row r="11" spans="2:6" s="23" customFormat="1" ht="19.95" customHeight="1" x14ac:dyDescent="0.25">
      <c r="B11" s="30" t="s">
        <v>221</v>
      </c>
      <c r="C11" s="32">
        <f>'Balance saldos'!C30+'Balance saldos'!F32+'Balance saldos'!F33+'Balance saldos'!F34</f>
        <v>-333300</v>
      </c>
      <c r="D11" s="32"/>
      <c r="E11" s="22"/>
      <c r="F11" s="22"/>
    </row>
    <row r="12" spans="2:6" s="23" customFormat="1" ht="19.95" customHeight="1" x14ac:dyDescent="0.25">
      <c r="B12" s="30" t="s">
        <v>222</v>
      </c>
      <c r="C12" s="32"/>
      <c r="D12" s="32"/>
      <c r="E12" s="22"/>
      <c r="F12" s="22"/>
    </row>
    <row r="13" spans="2:6" s="23" customFormat="1" ht="19.95" customHeight="1" x14ac:dyDescent="0.25">
      <c r="B13" s="30" t="s">
        <v>223</v>
      </c>
      <c r="C13" s="32"/>
      <c r="D13" s="32"/>
      <c r="E13" s="22"/>
      <c r="F13" s="22"/>
    </row>
    <row r="14" spans="2:6" s="23" customFormat="1" ht="19.95" customHeight="1" x14ac:dyDescent="0.25">
      <c r="B14" s="30" t="s">
        <v>224</v>
      </c>
      <c r="C14" s="32">
        <f>'Balance saldos'!C49</f>
        <v>-12000</v>
      </c>
      <c r="D14" s="32"/>
      <c r="E14" s="22"/>
      <c r="F14" s="22"/>
    </row>
    <row r="15" spans="2:6" s="23" customFormat="1" ht="19.95" customHeight="1" x14ac:dyDescent="0.25">
      <c r="B15" s="28" t="s">
        <v>225</v>
      </c>
      <c r="C15" s="29">
        <f>C16+C17</f>
        <v>2600</v>
      </c>
      <c r="D15" s="32"/>
      <c r="E15" s="22"/>
      <c r="F15" s="22"/>
    </row>
    <row r="16" spans="2:6" s="23" customFormat="1" ht="19.95" customHeight="1" x14ac:dyDescent="0.25">
      <c r="B16" s="30" t="s">
        <v>226</v>
      </c>
      <c r="C16" s="32">
        <f>'Balance saldos'!F38</f>
        <v>2600</v>
      </c>
      <c r="D16" s="32"/>
      <c r="E16" s="22"/>
      <c r="F16" s="22"/>
    </row>
    <row r="17" spans="2:6" s="23" customFormat="1" ht="19.95" customHeight="1" x14ac:dyDescent="0.25">
      <c r="B17" s="30" t="s">
        <v>227</v>
      </c>
      <c r="C17" s="32"/>
      <c r="D17" s="32"/>
      <c r="E17" s="22"/>
      <c r="F17" s="22"/>
    </row>
    <row r="18" spans="2:6" s="23" customFormat="1" ht="19.95" customHeight="1" x14ac:dyDescent="0.25">
      <c r="B18" s="28" t="s">
        <v>228</v>
      </c>
      <c r="C18" s="29">
        <f>SUM(C19:C21)</f>
        <v>-142000</v>
      </c>
      <c r="D18" s="32"/>
      <c r="E18" s="22"/>
      <c r="F18" s="22"/>
    </row>
    <row r="19" spans="2:6" s="23" customFormat="1" ht="19.95" customHeight="1" x14ac:dyDescent="0.25">
      <c r="B19" s="30" t="s">
        <v>229</v>
      </c>
      <c r="C19" s="32">
        <f>'Balance saldos'!C37+'Balance saldos'!C39</f>
        <v>-113000</v>
      </c>
      <c r="D19" s="32"/>
      <c r="E19" s="22"/>
      <c r="F19" s="22"/>
    </row>
    <row r="20" spans="2:6" s="23" customFormat="1" ht="19.95" customHeight="1" x14ac:dyDescent="0.25">
      <c r="B20" s="30" t="s">
        <v>230</v>
      </c>
      <c r="C20" s="32">
        <f>'Balance saldos'!C38</f>
        <v>-29000</v>
      </c>
      <c r="D20" s="32"/>
      <c r="E20" s="22"/>
      <c r="F20" s="22"/>
    </row>
    <row r="21" spans="2:6" s="23" customFormat="1" ht="19.95" customHeight="1" x14ac:dyDescent="0.25">
      <c r="B21" s="30" t="s">
        <v>231</v>
      </c>
      <c r="C21" s="32"/>
      <c r="D21" s="32"/>
      <c r="E21" s="22"/>
      <c r="F21" s="22"/>
    </row>
    <row r="22" spans="2:6" s="23" customFormat="1" ht="19.95" customHeight="1" x14ac:dyDescent="0.25">
      <c r="B22" s="28" t="s">
        <v>232</v>
      </c>
      <c r="C22" s="29">
        <f>SUM(C23:C27)</f>
        <v>-50800</v>
      </c>
      <c r="D22" s="32"/>
      <c r="E22" s="22"/>
      <c r="F22" s="22"/>
    </row>
    <row r="23" spans="2:6" s="23" customFormat="1" ht="19.95" customHeight="1" x14ac:dyDescent="0.25">
      <c r="B23" s="30" t="s">
        <v>233</v>
      </c>
      <c r="C23" s="32">
        <f>'Balance saldos'!C31+'Balance saldos'!C32+'Balance saldos'!C33+'Balance saldos'!C34</f>
        <v>-16900</v>
      </c>
      <c r="D23" s="32"/>
      <c r="E23" s="22"/>
      <c r="F23" s="22"/>
    </row>
    <row r="24" spans="2:6" s="23" customFormat="1" ht="19.95" customHeight="1" x14ac:dyDescent="0.25">
      <c r="B24" s="30" t="s">
        <v>234</v>
      </c>
      <c r="C24" s="32">
        <f>'Balance saldos'!C36+'Balance saldos'!F35</f>
        <v>-6900</v>
      </c>
      <c r="D24" s="32"/>
      <c r="E24" s="22"/>
      <c r="F24" s="22"/>
    </row>
    <row r="25" spans="2:6" s="23" customFormat="1" ht="19.95" customHeight="1" x14ac:dyDescent="0.25">
      <c r="B25" s="30" t="s">
        <v>235</v>
      </c>
      <c r="C25" s="32">
        <f>'Balance saldos'!C40+'Balance saldos'!C50</f>
        <v>-27000</v>
      </c>
      <c r="D25" s="32"/>
      <c r="E25" s="22"/>
      <c r="F25" s="22"/>
    </row>
    <row r="26" spans="2:6" s="23" customFormat="1" ht="19.95" customHeight="1" x14ac:dyDescent="0.25">
      <c r="B26" s="30" t="s">
        <v>236</v>
      </c>
      <c r="C26" s="32"/>
      <c r="D26" s="32"/>
      <c r="E26" s="22"/>
      <c r="F26" s="22"/>
    </row>
    <row r="27" spans="2:6" s="23" customFormat="1" ht="19.95" customHeight="1" x14ac:dyDescent="0.25">
      <c r="B27" s="30" t="s">
        <v>237</v>
      </c>
      <c r="C27" s="32"/>
      <c r="D27" s="32"/>
      <c r="E27" s="22"/>
      <c r="F27" s="22"/>
    </row>
    <row r="28" spans="2:6" s="23" customFormat="1" ht="19.95" customHeight="1" x14ac:dyDescent="0.25">
      <c r="B28" s="28" t="s">
        <v>238</v>
      </c>
      <c r="C28" s="29">
        <f>'Balance saldos'!C46+'Balance saldos'!C47+'Balance saldos'!C48</f>
        <v>-31500</v>
      </c>
      <c r="D28" s="32"/>
      <c r="E28" s="22"/>
      <c r="F28" s="22"/>
    </row>
    <row r="29" spans="2:6" s="23" customFormat="1" ht="19.95" customHeight="1" x14ac:dyDescent="0.25">
      <c r="B29" s="28" t="s">
        <v>239</v>
      </c>
      <c r="C29" s="29">
        <f>'Balance saldos'!F37</f>
        <v>8000</v>
      </c>
      <c r="D29" s="32"/>
      <c r="E29" s="22"/>
      <c r="F29" s="22"/>
    </row>
    <row r="30" spans="2:6" s="23" customFormat="1" ht="19.95" customHeight="1" x14ac:dyDescent="0.25">
      <c r="B30" s="28" t="s">
        <v>240</v>
      </c>
      <c r="C30" s="29">
        <f>'Balance saldos'!F41</f>
        <v>3300</v>
      </c>
      <c r="D30" s="32"/>
      <c r="E30" s="22"/>
      <c r="F30" s="22"/>
    </row>
    <row r="31" spans="2:6" s="23" customFormat="1" ht="19.95" customHeight="1" x14ac:dyDescent="0.25">
      <c r="B31" s="28" t="s">
        <v>241</v>
      </c>
      <c r="C31" s="29">
        <f>C32+C33</f>
        <v>0</v>
      </c>
      <c r="D31" s="32"/>
      <c r="E31" s="22"/>
      <c r="F31" s="22"/>
    </row>
    <row r="32" spans="2:6" s="23" customFormat="1" ht="19.95" customHeight="1" x14ac:dyDescent="0.25">
      <c r="B32" s="30" t="s">
        <v>242</v>
      </c>
      <c r="C32" s="32"/>
      <c r="D32" s="32"/>
      <c r="E32" s="22"/>
      <c r="F32" s="22"/>
    </row>
    <row r="33" spans="2:6" s="23" customFormat="1" ht="19.95" customHeight="1" x14ac:dyDescent="0.25">
      <c r="B33" s="30" t="s">
        <v>243</v>
      </c>
      <c r="C33" s="32"/>
      <c r="D33" s="32"/>
      <c r="E33" s="22"/>
      <c r="F33" s="22"/>
    </row>
    <row r="34" spans="2:6" s="23" customFormat="1" ht="19.95" customHeight="1" x14ac:dyDescent="0.25">
      <c r="B34" s="28" t="s">
        <v>244</v>
      </c>
      <c r="C34" s="29"/>
      <c r="D34" s="32"/>
      <c r="E34" s="22"/>
      <c r="F34" s="22"/>
    </row>
    <row r="35" spans="2:6" s="23" customFormat="1" ht="19.95" customHeight="1" x14ac:dyDescent="0.25">
      <c r="B35" s="28" t="s">
        <v>245</v>
      </c>
      <c r="C35" s="29">
        <f>'Balance saldos'!C45</f>
        <v>-4500</v>
      </c>
      <c r="D35" s="32"/>
      <c r="E35" s="22"/>
      <c r="F35" s="22"/>
    </row>
    <row r="36" spans="2:6" s="23" customFormat="1" ht="19.95" customHeight="1" x14ac:dyDescent="0.25">
      <c r="B36" s="39" t="s">
        <v>246</v>
      </c>
      <c r="C36" s="45">
        <f>C5+C8+C9+C10+C15+C18+C22+C28+C29+C30+C31+C34+C35</f>
        <v>91900</v>
      </c>
      <c r="D36" s="45"/>
      <c r="E36" s="22"/>
      <c r="F36" s="22"/>
    </row>
    <row r="37" spans="2:6" s="23" customFormat="1" ht="19.95" customHeight="1" x14ac:dyDescent="0.25">
      <c r="B37" s="28" t="s">
        <v>247</v>
      </c>
      <c r="C37" s="29">
        <f>C38+C41+C44</f>
        <v>3900</v>
      </c>
      <c r="D37" s="32"/>
      <c r="E37" s="22"/>
      <c r="F37" s="22"/>
    </row>
    <row r="38" spans="2:6" s="23" customFormat="1" ht="19.95" customHeight="1" x14ac:dyDescent="0.25">
      <c r="B38" s="30" t="s">
        <v>248</v>
      </c>
      <c r="C38" s="31">
        <f>C39+C40</f>
        <v>2200</v>
      </c>
      <c r="D38" s="31"/>
      <c r="E38" s="22"/>
      <c r="F38" s="22"/>
    </row>
    <row r="39" spans="2:6" s="23" customFormat="1" ht="19.95" customHeight="1" x14ac:dyDescent="0.25">
      <c r="B39" s="30" t="s">
        <v>249</v>
      </c>
      <c r="C39" s="32">
        <f>'Balance saldos'!F39</f>
        <v>2200</v>
      </c>
      <c r="D39" s="32"/>
      <c r="E39" s="22"/>
      <c r="F39" s="22"/>
    </row>
    <row r="40" spans="2:6" s="23" customFormat="1" ht="19.95" customHeight="1" x14ac:dyDescent="0.25">
      <c r="B40" s="46" t="s">
        <v>250</v>
      </c>
      <c r="C40" s="32"/>
      <c r="D40" s="32"/>
      <c r="E40" s="22"/>
      <c r="F40" s="22"/>
    </row>
    <row r="41" spans="2:6" s="23" customFormat="1" ht="19.95" customHeight="1" x14ac:dyDescent="0.25">
      <c r="B41" s="46" t="s">
        <v>251</v>
      </c>
      <c r="C41" s="31">
        <f>C42+C43</f>
        <v>1700</v>
      </c>
      <c r="D41" s="32"/>
      <c r="E41" s="22"/>
      <c r="F41" s="22"/>
    </row>
    <row r="42" spans="2:6" s="23" customFormat="1" ht="19.95" customHeight="1" x14ac:dyDescent="0.25">
      <c r="B42" s="46" t="s">
        <v>252</v>
      </c>
      <c r="C42" s="32">
        <f>'Balance saldos'!F40</f>
        <v>1700</v>
      </c>
      <c r="D42" s="32"/>
      <c r="E42" s="22"/>
      <c r="F42" s="22"/>
    </row>
    <row r="43" spans="2:6" s="23" customFormat="1" ht="19.95" customHeight="1" x14ac:dyDescent="0.25">
      <c r="B43" s="46" t="s">
        <v>253</v>
      </c>
      <c r="C43" s="32"/>
      <c r="D43" s="32"/>
      <c r="E43" s="22"/>
      <c r="F43" s="22"/>
    </row>
    <row r="44" spans="2:6" s="23" customFormat="1" ht="19.95" customHeight="1" x14ac:dyDescent="0.25">
      <c r="B44" s="46" t="s">
        <v>254</v>
      </c>
      <c r="C44" s="32"/>
      <c r="D44" s="32"/>
      <c r="E44" s="22"/>
      <c r="F44" s="22"/>
    </row>
    <row r="45" spans="2:6" s="23" customFormat="1" ht="19.95" customHeight="1" x14ac:dyDescent="0.25">
      <c r="B45" s="28" t="s">
        <v>255</v>
      </c>
      <c r="C45" s="29">
        <f>C46+C47+C48</f>
        <v>-15100</v>
      </c>
      <c r="D45" s="32"/>
      <c r="E45" s="22"/>
      <c r="F45" s="22"/>
    </row>
    <row r="46" spans="2:6" s="23" customFormat="1" ht="19.95" customHeight="1" x14ac:dyDescent="0.25">
      <c r="B46" s="46" t="s">
        <v>256</v>
      </c>
      <c r="C46" s="32">
        <f>'Balance saldos'!C41+'Balance saldos'!C43</f>
        <v>-15100</v>
      </c>
      <c r="D46" s="32"/>
      <c r="E46" s="22"/>
      <c r="F46" s="22"/>
    </row>
    <row r="47" spans="2:6" s="23" customFormat="1" ht="19.95" customHeight="1" x14ac:dyDescent="0.25">
      <c r="B47" s="46" t="s">
        <v>257</v>
      </c>
      <c r="C47" s="32"/>
      <c r="D47" s="32"/>
      <c r="E47" s="22"/>
      <c r="F47" s="22"/>
    </row>
    <row r="48" spans="2:6" s="23" customFormat="1" ht="19.95" customHeight="1" x14ac:dyDescent="0.25">
      <c r="B48" s="46" t="s">
        <v>258</v>
      </c>
      <c r="C48" s="32"/>
      <c r="D48" s="32"/>
      <c r="E48" s="22"/>
      <c r="F48" s="22"/>
    </row>
    <row r="49" spans="2:6" s="23" customFormat="1" ht="19.95" customHeight="1" x14ac:dyDescent="0.25">
      <c r="B49" s="28" t="s">
        <v>259</v>
      </c>
      <c r="C49" s="29">
        <f>C50+C51</f>
        <v>-4000</v>
      </c>
      <c r="D49" s="32"/>
      <c r="E49" s="22"/>
      <c r="F49" s="22"/>
    </row>
    <row r="50" spans="2:6" s="23" customFormat="1" ht="19.95" customHeight="1" x14ac:dyDescent="0.25">
      <c r="B50" s="46" t="s">
        <v>143</v>
      </c>
      <c r="C50" s="32">
        <f>'Balance saldos'!C42</f>
        <v>-4000</v>
      </c>
      <c r="D50" s="32"/>
      <c r="E50" s="22"/>
      <c r="F50" s="22"/>
    </row>
    <row r="51" spans="2:6" s="23" customFormat="1" ht="19.95" customHeight="1" x14ac:dyDescent="0.25">
      <c r="B51" s="46" t="s">
        <v>260</v>
      </c>
      <c r="C51" s="32"/>
      <c r="D51" s="32"/>
      <c r="E51" s="22"/>
      <c r="F51" s="22"/>
    </row>
    <row r="52" spans="2:6" s="23" customFormat="1" ht="19.95" customHeight="1" x14ac:dyDescent="0.25">
      <c r="B52" s="28" t="s">
        <v>261</v>
      </c>
      <c r="C52" s="29">
        <f>'Balance saldos'!C44</f>
        <v>-10800</v>
      </c>
      <c r="D52" s="32"/>
      <c r="E52" s="22"/>
      <c r="F52" s="22"/>
    </row>
    <row r="53" spans="2:6" s="23" customFormat="1" ht="19.95" customHeight="1" x14ac:dyDescent="0.25">
      <c r="B53" s="28" t="s">
        <v>262</v>
      </c>
      <c r="C53" s="29">
        <f>C54+C55</f>
        <v>0</v>
      </c>
      <c r="D53" s="32"/>
      <c r="E53" s="22"/>
      <c r="F53" s="22"/>
    </row>
    <row r="54" spans="2:6" s="23" customFormat="1" ht="19.95" customHeight="1" x14ac:dyDescent="0.25">
      <c r="B54" s="46" t="s">
        <v>263</v>
      </c>
      <c r="C54" s="32"/>
      <c r="D54" s="32"/>
      <c r="E54" s="22"/>
      <c r="F54" s="22"/>
    </row>
    <row r="55" spans="2:6" s="23" customFormat="1" ht="19.95" customHeight="1" x14ac:dyDescent="0.25">
      <c r="B55" s="46" t="s">
        <v>243</v>
      </c>
      <c r="C55" s="32"/>
      <c r="D55" s="32"/>
      <c r="E55" s="22"/>
      <c r="F55" s="22"/>
    </row>
    <row r="56" spans="2:6" s="23" customFormat="1" ht="19.95" customHeight="1" x14ac:dyDescent="0.25">
      <c r="B56" s="39" t="s">
        <v>264</v>
      </c>
      <c r="C56" s="45">
        <f>+C37+C45+C49+C52+C53</f>
        <v>-26000</v>
      </c>
      <c r="D56" s="45"/>
      <c r="E56" s="22"/>
      <c r="F56" s="22"/>
    </row>
    <row r="57" spans="2:6" s="23" customFormat="1" ht="19.95" customHeight="1" x14ac:dyDescent="0.25">
      <c r="B57" s="39" t="s">
        <v>265</v>
      </c>
      <c r="C57" s="45">
        <f>C36+C56</f>
        <v>65900</v>
      </c>
      <c r="D57" s="45"/>
      <c r="E57" s="22"/>
      <c r="F57" s="22"/>
    </row>
    <row r="58" spans="2:6" s="23" customFormat="1" ht="19.95" customHeight="1" x14ac:dyDescent="0.25">
      <c r="B58" s="28" t="s">
        <v>266</v>
      </c>
      <c r="C58" s="32">
        <f>'Balance saldos'!C35</f>
        <v>-24000</v>
      </c>
      <c r="D58" s="32"/>
      <c r="E58" s="22"/>
      <c r="F58" s="22"/>
    </row>
    <row r="59" spans="2:6" s="23" customFormat="1" ht="19.95" customHeight="1" x14ac:dyDescent="0.25">
      <c r="B59" s="39" t="s">
        <v>267</v>
      </c>
      <c r="C59" s="45">
        <f>C57+C58</f>
        <v>41900</v>
      </c>
      <c r="D59" s="45"/>
      <c r="E59" s="22"/>
      <c r="F59" s="22"/>
    </row>
    <row r="60" spans="2:6" s="23" customFormat="1" ht="19.95" customHeight="1" x14ac:dyDescent="0.25">
      <c r="B60" s="39" t="s">
        <v>93</v>
      </c>
      <c r="C60" s="45"/>
      <c r="D60" s="45"/>
      <c r="E60" s="22"/>
      <c r="F60" s="22"/>
    </row>
    <row r="61" spans="2:6" s="23" customFormat="1" ht="19.95" customHeight="1" x14ac:dyDescent="0.25">
      <c r="B61" s="28" t="s">
        <v>268</v>
      </c>
      <c r="C61" s="32"/>
      <c r="D61" s="32"/>
      <c r="E61" s="22"/>
      <c r="F61" s="22"/>
    </row>
    <row r="62" spans="2:6" s="23" customFormat="1" ht="19.95" customHeight="1" x14ac:dyDescent="0.25">
      <c r="B62" s="39" t="s">
        <v>269</v>
      </c>
      <c r="C62" s="45">
        <f>C59+C61</f>
        <v>41900</v>
      </c>
      <c r="D62" s="45"/>
      <c r="E62" s="22"/>
      <c r="F62" s="22"/>
    </row>
    <row r="63" spans="2:6" x14ac:dyDescent="0.3">
      <c r="B63" s="19"/>
      <c r="C63" s="47"/>
      <c r="D63" s="47"/>
      <c r="E63" s="19"/>
      <c r="F63" s="19"/>
    </row>
    <row r="64" spans="2:6" x14ac:dyDescent="0.3">
      <c r="B64" s="19"/>
      <c r="C64" s="44"/>
      <c r="D64" s="44"/>
      <c r="E64" s="19"/>
      <c r="F64" s="19"/>
    </row>
  </sheetData>
  <pageMargins left="0.70866141732283472" right="0.70866141732283472" top="0.43307086614173229" bottom="0.35433070866141736" header="0.31496062992125984" footer="0.31496062992125984"/>
  <pageSetup paperSize="9" scale="91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Balance saldos</vt:lpstr>
      <vt:lpstr>Balance situación RM</vt:lpstr>
      <vt:lpstr>Cuenta de PyG</vt:lpstr>
    </vt:vector>
  </TitlesOfParts>
  <Company>cn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</dc:creator>
  <cp:lastModifiedBy>Usuario</cp:lastModifiedBy>
  <cp:lastPrinted>2020-02-05T11:20:02Z</cp:lastPrinted>
  <dcterms:created xsi:type="dcterms:W3CDTF">2008-01-19T20:07:29Z</dcterms:created>
  <dcterms:modified xsi:type="dcterms:W3CDTF">2023-03-12T12:39:26Z</dcterms:modified>
</cp:coreProperties>
</file>