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lvaro/Desktop/UNIVERSIDAD/IOF/"/>
    </mc:Choice>
  </mc:AlternateContent>
  <xr:revisionPtr revIDLastSave="0" documentId="8_{39107310-62AE-F14B-BEE3-287847533657}" xr6:coauthVersionLast="34" xr6:coauthVersionMax="34" xr10:uidLastSave="{00000000-0000-0000-0000-000000000000}"/>
  <bookViews>
    <workbookView xWindow="0" yWindow="460" windowWidth="19200" windowHeight="11000" xr2:uid="{00000000-000D-0000-FFFF-FFFF00000000}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G5" i="1" l="1"/>
  <c r="K5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C18" i="1"/>
  <c r="H18" i="1"/>
  <c r="H19" i="1"/>
  <c r="H20" i="1"/>
  <c r="H21" i="1"/>
  <c r="H22" i="1"/>
  <c r="G23" i="1"/>
  <c r="K23" i="1" s="1"/>
  <c r="H23" i="1"/>
  <c r="C24" i="1"/>
  <c r="G24" i="1"/>
  <c r="K24" i="1" s="1"/>
  <c r="H24" i="1"/>
  <c r="G25" i="1"/>
  <c r="I25" i="1" s="1"/>
  <c r="H25" i="1"/>
  <c r="K25" i="1"/>
  <c r="G26" i="1"/>
  <c r="I26" i="1" s="1"/>
  <c r="H26" i="1"/>
  <c r="J26" i="1"/>
  <c r="K26" i="1"/>
  <c r="G27" i="1"/>
  <c r="K27" i="1" s="1"/>
  <c r="H27" i="1"/>
  <c r="G28" i="1"/>
  <c r="K28" i="1" s="1"/>
  <c r="H28" i="1"/>
  <c r="G29" i="1"/>
  <c r="I29" i="1" s="1"/>
  <c r="H29" i="1"/>
  <c r="G30" i="1"/>
  <c r="K30" i="1" s="1"/>
  <c r="H30" i="1"/>
  <c r="G31" i="1"/>
  <c r="K31" i="1" s="1"/>
  <c r="H31" i="1"/>
  <c r="G32" i="1"/>
  <c r="I32" i="1" s="1"/>
  <c r="H32" i="1"/>
  <c r="K32" i="1"/>
  <c r="G33" i="1"/>
  <c r="I33" i="1" s="1"/>
  <c r="H33" i="1"/>
  <c r="J33" i="1"/>
  <c r="K33" i="1"/>
  <c r="G34" i="1"/>
  <c r="K34" i="1" s="1"/>
  <c r="H34" i="1"/>
  <c r="G35" i="1"/>
  <c r="K35" i="1" s="1"/>
  <c r="H35" i="1"/>
  <c r="G36" i="1"/>
  <c r="I36" i="1" s="1"/>
  <c r="H36" i="1"/>
  <c r="K36" i="1"/>
  <c r="G37" i="1"/>
  <c r="I37" i="1" s="1"/>
  <c r="H37" i="1"/>
  <c r="C38" i="1"/>
  <c r="G38" i="1"/>
  <c r="K38" i="1" s="1"/>
  <c r="H38" i="1"/>
  <c r="G39" i="1"/>
  <c r="K39" i="1" s="1"/>
  <c r="H39" i="1"/>
  <c r="G40" i="1"/>
  <c r="I40" i="1" s="1"/>
  <c r="H40" i="1"/>
  <c r="K40" i="1"/>
  <c r="G41" i="1"/>
  <c r="I41" i="1" s="1"/>
  <c r="H41" i="1"/>
  <c r="G42" i="1"/>
  <c r="J42" i="1" s="1"/>
  <c r="H42" i="1"/>
  <c r="G43" i="1"/>
  <c r="I43" i="1" s="1"/>
  <c r="H43" i="1"/>
  <c r="G44" i="1"/>
  <c r="J44" i="1" s="1"/>
  <c r="H44" i="1"/>
  <c r="G45" i="1"/>
  <c r="K45" i="1" s="1"/>
  <c r="H45" i="1"/>
  <c r="I45" i="1"/>
  <c r="G46" i="1"/>
  <c r="I46" i="1" s="1"/>
  <c r="H46" i="1"/>
  <c r="J46" i="1"/>
  <c r="G47" i="1"/>
  <c r="K47" i="1" s="1"/>
  <c r="H47" i="1"/>
  <c r="G48" i="1"/>
  <c r="I48" i="1" s="1"/>
  <c r="H48" i="1"/>
  <c r="K48" i="1"/>
  <c r="G49" i="1"/>
  <c r="I49" i="1" s="1"/>
  <c r="H49" i="1"/>
  <c r="K49" i="1"/>
  <c r="G50" i="1"/>
  <c r="J50" i="1" s="1"/>
  <c r="H50" i="1"/>
  <c r="G51" i="1"/>
  <c r="I51" i="1" s="1"/>
  <c r="H51" i="1"/>
  <c r="K51" i="1"/>
  <c r="G52" i="1"/>
  <c r="J52" i="1" s="1"/>
  <c r="H52" i="1"/>
  <c r="G53" i="1"/>
  <c r="K53" i="1" s="1"/>
  <c r="H53" i="1"/>
  <c r="I53" i="1"/>
  <c r="G54" i="1"/>
  <c r="I54" i="1" s="1"/>
  <c r="H54" i="1"/>
  <c r="J54" i="1"/>
  <c r="G55" i="1"/>
  <c r="K55" i="1" s="1"/>
  <c r="H55" i="1"/>
  <c r="G56" i="1"/>
  <c r="I56" i="1" s="1"/>
  <c r="H56" i="1"/>
  <c r="K56" i="1"/>
  <c r="G57" i="1"/>
  <c r="I57" i="1" s="1"/>
  <c r="H57" i="1"/>
  <c r="K57" i="1"/>
  <c r="G58" i="1"/>
  <c r="J58" i="1" s="1"/>
  <c r="H58" i="1"/>
  <c r="G59" i="1"/>
  <c r="I59" i="1" s="1"/>
  <c r="H59" i="1"/>
  <c r="G60" i="1"/>
  <c r="J60" i="1" s="1"/>
  <c r="H60" i="1"/>
  <c r="G61" i="1"/>
  <c r="K61" i="1" s="1"/>
  <c r="H61" i="1"/>
  <c r="I61" i="1"/>
  <c r="G62" i="1"/>
  <c r="I62" i="1" s="1"/>
  <c r="H62" i="1"/>
  <c r="J62" i="1"/>
  <c r="G63" i="1"/>
  <c r="K63" i="1" s="1"/>
  <c r="H63" i="1"/>
  <c r="G64" i="1"/>
  <c r="J64" i="1" s="1"/>
  <c r="H64" i="1"/>
  <c r="K64" i="1"/>
  <c r="G65" i="1"/>
  <c r="I65" i="1" s="1"/>
  <c r="H65" i="1"/>
  <c r="K65" i="1"/>
  <c r="G66" i="1"/>
  <c r="J66" i="1" s="1"/>
  <c r="H66" i="1"/>
  <c r="G67" i="1"/>
  <c r="I67" i="1" s="1"/>
  <c r="H67" i="1"/>
  <c r="K67" i="1"/>
  <c r="G68" i="1"/>
  <c r="J68" i="1" s="1"/>
  <c r="H68" i="1"/>
  <c r="G69" i="1"/>
  <c r="K69" i="1" s="1"/>
  <c r="H69" i="1"/>
  <c r="I69" i="1"/>
  <c r="G70" i="1"/>
  <c r="I70" i="1" s="1"/>
  <c r="H70" i="1"/>
  <c r="J70" i="1"/>
  <c r="G71" i="1"/>
  <c r="K71" i="1" s="1"/>
  <c r="H71" i="1"/>
  <c r="G72" i="1"/>
  <c r="I72" i="1" s="1"/>
  <c r="H72" i="1"/>
  <c r="K72" i="1"/>
  <c r="G73" i="1"/>
  <c r="I73" i="1" s="1"/>
  <c r="H73" i="1"/>
  <c r="J73" i="1"/>
  <c r="K73" i="1"/>
  <c r="G74" i="1"/>
  <c r="J74" i="1" s="1"/>
  <c r="H74" i="1"/>
  <c r="I74" i="1"/>
  <c r="G75" i="1"/>
  <c r="I75" i="1" s="1"/>
  <c r="H75" i="1"/>
  <c r="K75" i="1"/>
  <c r="G76" i="1"/>
  <c r="J76" i="1" s="1"/>
  <c r="H76" i="1"/>
  <c r="G77" i="1"/>
  <c r="K77" i="1" s="1"/>
  <c r="H77" i="1"/>
  <c r="G78" i="1"/>
  <c r="I78" i="1" s="1"/>
  <c r="H78" i="1"/>
  <c r="G79" i="1"/>
  <c r="K79" i="1" s="1"/>
  <c r="H79" i="1"/>
  <c r="G80" i="1"/>
  <c r="H80" i="1"/>
  <c r="I80" i="1"/>
  <c r="J80" i="1"/>
  <c r="K80" i="1"/>
  <c r="G81" i="1"/>
  <c r="I81" i="1" s="1"/>
  <c r="H81" i="1"/>
  <c r="J81" i="1"/>
  <c r="G82" i="1"/>
  <c r="J82" i="1" s="1"/>
  <c r="H82" i="1"/>
  <c r="I82" i="1"/>
  <c r="G83" i="1"/>
  <c r="H83" i="1"/>
  <c r="I83" i="1"/>
  <c r="J83" i="1"/>
  <c r="K83" i="1"/>
  <c r="G84" i="1"/>
  <c r="J84" i="1" s="1"/>
  <c r="H84" i="1"/>
  <c r="G85" i="1"/>
  <c r="K85" i="1" s="1"/>
  <c r="H85" i="1"/>
  <c r="G86" i="1"/>
  <c r="I86" i="1" s="1"/>
  <c r="H86" i="1"/>
  <c r="G87" i="1"/>
  <c r="K87" i="1" s="1"/>
  <c r="H87" i="1"/>
  <c r="G88" i="1"/>
  <c r="J88" i="1" s="1"/>
  <c r="H88" i="1"/>
  <c r="I88" i="1"/>
  <c r="G89" i="1"/>
  <c r="J89" i="1" s="1"/>
  <c r="H89" i="1"/>
  <c r="G90" i="1"/>
  <c r="J90" i="1" s="1"/>
  <c r="H90" i="1"/>
  <c r="G91" i="1"/>
  <c r="J91" i="1" s="1"/>
  <c r="H91" i="1"/>
  <c r="I91" i="1"/>
  <c r="G92" i="1"/>
  <c r="J92" i="1" s="1"/>
  <c r="H92" i="1"/>
  <c r="G93" i="1"/>
  <c r="K93" i="1" s="1"/>
  <c r="H93" i="1"/>
  <c r="I93" i="1"/>
  <c r="J93" i="1"/>
  <c r="G94" i="1"/>
  <c r="I94" i="1" s="1"/>
  <c r="H94" i="1"/>
  <c r="J94" i="1"/>
  <c r="K94" i="1"/>
  <c r="G95" i="1"/>
  <c r="K95" i="1" s="1"/>
  <c r="H95" i="1"/>
  <c r="G96" i="1"/>
  <c r="I96" i="1" s="1"/>
  <c r="H96" i="1"/>
  <c r="G97" i="1"/>
  <c r="I97" i="1" s="1"/>
  <c r="H97" i="1"/>
  <c r="G98" i="1"/>
  <c r="J98" i="1" s="1"/>
  <c r="H98" i="1"/>
  <c r="G99" i="1"/>
  <c r="J99" i="1" s="1"/>
  <c r="H99" i="1"/>
  <c r="I99" i="1"/>
  <c r="G100" i="1"/>
  <c r="J100" i="1" s="1"/>
  <c r="H100" i="1"/>
  <c r="G101" i="1"/>
  <c r="K101" i="1" s="1"/>
  <c r="H101" i="1"/>
  <c r="I101" i="1"/>
  <c r="J101" i="1"/>
  <c r="G102" i="1"/>
  <c r="I102" i="1" s="1"/>
  <c r="H102" i="1"/>
  <c r="J102" i="1"/>
  <c r="K102" i="1"/>
  <c r="G103" i="1"/>
  <c r="K103" i="1" s="1"/>
  <c r="H103" i="1"/>
  <c r="G104" i="1"/>
  <c r="I104" i="1" s="1"/>
  <c r="H104" i="1"/>
  <c r="G105" i="1"/>
  <c r="I105" i="1" s="1"/>
  <c r="H105" i="1"/>
  <c r="K96" i="1" l="1"/>
  <c r="K86" i="1"/>
  <c r="J75" i="1"/>
  <c r="J72" i="1"/>
  <c r="J56" i="1"/>
  <c r="J48" i="1"/>
  <c r="K43" i="1"/>
  <c r="J32" i="1"/>
  <c r="J25" i="1"/>
  <c r="J24" i="1"/>
  <c r="K105" i="1"/>
  <c r="J104" i="1"/>
  <c r="K91" i="1"/>
  <c r="K89" i="1"/>
  <c r="K88" i="1"/>
  <c r="J77" i="1"/>
  <c r="J67" i="1"/>
  <c r="I64" i="1"/>
  <c r="J59" i="1"/>
  <c r="I58" i="1"/>
  <c r="J51" i="1"/>
  <c r="I50" i="1"/>
  <c r="J43" i="1"/>
  <c r="I42" i="1"/>
  <c r="J41" i="1"/>
  <c r="J40" i="1"/>
  <c r="J39" i="1"/>
  <c r="J37" i="1"/>
  <c r="J36" i="1"/>
  <c r="J35" i="1"/>
  <c r="I31" i="1"/>
  <c r="J28" i="1"/>
  <c r="I24" i="1"/>
  <c r="H3" i="1"/>
  <c r="K104" i="1"/>
  <c r="J85" i="1"/>
  <c r="K59" i="1"/>
  <c r="K41" i="1"/>
  <c r="K37" i="1"/>
  <c r="J31" i="1"/>
  <c r="K99" i="1"/>
  <c r="K97" i="1"/>
  <c r="J96" i="1"/>
  <c r="J86" i="1"/>
  <c r="I85" i="1"/>
  <c r="K78" i="1"/>
  <c r="I66" i="1"/>
  <c r="I98" i="1"/>
  <c r="I90" i="1"/>
  <c r="I89" i="1"/>
  <c r="K81" i="1"/>
  <c r="J78" i="1"/>
  <c r="I77" i="1"/>
  <c r="K70" i="1"/>
  <c r="J69" i="1"/>
  <c r="K62" i="1"/>
  <c r="J61" i="1"/>
  <c r="K54" i="1"/>
  <c r="J53" i="1"/>
  <c r="K46" i="1"/>
  <c r="J45" i="1"/>
  <c r="I39" i="1"/>
  <c r="I35" i="1"/>
  <c r="J29" i="1"/>
  <c r="I28" i="1"/>
  <c r="J103" i="1"/>
  <c r="I100" i="1"/>
  <c r="K98" i="1"/>
  <c r="J95" i="1"/>
  <c r="I92" i="1"/>
  <c r="K90" i="1"/>
  <c r="J87" i="1"/>
  <c r="I84" i="1"/>
  <c r="K82" i="1"/>
  <c r="J79" i="1"/>
  <c r="I76" i="1"/>
  <c r="K74" i="1"/>
  <c r="J71" i="1"/>
  <c r="I68" i="1"/>
  <c r="K66" i="1"/>
  <c r="J63" i="1"/>
  <c r="I60" i="1"/>
  <c r="K58" i="1"/>
  <c r="J55" i="1"/>
  <c r="I52" i="1"/>
  <c r="K50" i="1"/>
  <c r="J47" i="1"/>
  <c r="I44" i="1"/>
  <c r="K42" i="1"/>
  <c r="J38" i="1"/>
  <c r="J34" i="1"/>
  <c r="J30" i="1"/>
  <c r="J27" i="1"/>
  <c r="J23" i="1"/>
  <c r="J5" i="1"/>
  <c r="I103" i="1"/>
  <c r="I95" i="1"/>
  <c r="I87" i="1"/>
  <c r="I79" i="1"/>
  <c r="I71" i="1"/>
  <c r="I63" i="1"/>
  <c r="I55" i="1"/>
  <c r="I47" i="1"/>
  <c r="I38" i="1"/>
  <c r="I34" i="1"/>
  <c r="I30" i="1"/>
  <c r="I27" i="1"/>
  <c r="I23" i="1"/>
  <c r="I5" i="1"/>
  <c r="K29" i="1"/>
  <c r="K100" i="1"/>
  <c r="J97" i="1"/>
  <c r="K92" i="1"/>
  <c r="K84" i="1"/>
  <c r="K76" i="1"/>
  <c r="K68" i="1"/>
  <c r="J65" i="1"/>
  <c r="K60" i="1"/>
  <c r="J57" i="1"/>
  <c r="K52" i="1"/>
  <c r="J49" i="1"/>
  <c r="K44" i="1"/>
  <c r="G6" i="1"/>
  <c r="J105" i="1"/>
  <c r="J6" i="1" l="1"/>
  <c r="I6" i="1"/>
  <c r="K6" i="1"/>
  <c r="G7" i="1"/>
  <c r="I7" i="1" l="1"/>
  <c r="J7" i="1"/>
  <c r="K7" i="1"/>
  <c r="G8" i="1"/>
  <c r="G9" i="1" l="1"/>
  <c r="I8" i="1"/>
  <c r="J8" i="1"/>
  <c r="K8" i="1"/>
  <c r="K9" i="1" l="1"/>
  <c r="I9" i="1"/>
  <c r="J9" i="1"/>
  <c r="G10" i="1"/>
  <c r="J10" i="1" l="1"/>
  <c r="K10" i="1"/>
  <c r="G11" i="1"/>
  <c r="I10" i="1"/>
  <c r="J11" i="1" l="1"/>
  <c r="K11" i="1"/>
  <c r="G12" i="1"/>
  <c r="I11" i="1"/>
  <c r="I12" i="1" l="1"/>
  <c r="J12" i="1"/>
  <c r="G13" i="1"/>
  <c r="K12" i="1"/>
  <c r="K13" i="1" l="1"/>
  <c r="G14" i="1"/>
  <c r="I13" i="1"/>
  <c r="J13" i="1"/>
  <c r="J14" i="1" l="1"/>
  <c r="I14" i="1"/>
  <c r="K14" i="1"/>
  <c r="G15" i="1"/>
  <c r="I15" i="1" l="1"/>
  <c r="J15" i="1"/>
  <c r="K15" i="1"/>
  <c r="G16" i="1"/>
  <c r="G17" i="1" l="1"/>
  <c r="I16" i="1"/>
  <c r="J16" i="1"/>
  <c r="K16" i="1"/>
  <c r="K17" i="1" l="1"/>
  <c r="I17" i="1"/>
  <c r="J17" i="1"/>
  <c r="G18" i="1"/>
  <c r="I18" i="1" l="1"/>
  <c r="G19" i="1"/>
  <c r="J18" i="1"/>
  <c r="K18" i="1"/>
  <c r="K19" i="1" l="1"/>
  <c r="G20" i="1"/>
  <c r="I19" i="1"/>
  <c r="J19" i="1"/>
  <c r="G21" i="1" l="1"/>
  <c r="I20" i="1"/>
  <c r="J20" i="1"/>
  <c r="K20" i="1"/>
  <c r="K21" i="1" l="1"/>
  <c r="I21" i="1"/>
  <c r="J21" i="1"/>
  <c r="G22" i="1"/>
  <c r="I22" i="1" l="1"/>
  <c r="I3" i="1" s="1"/>
  <c r="J22" i="1"/>
  <c r="J3" i="1" s="1"/>
  <c r="K22" i="1"/>
  <c r="K3" i="1" s="1"/>
  <c r="C26" i="1"/>
  <c r="C25" i="1" s="1"/>
  <c r="C41" i="1" l="1"/>
  <c r="C34" i="1"/>
  <c r="C21" i="1"/>
  <c r="C40" i="1" s="1"/>
  <c r="C39" i="1" s="1"/>
  <c r="C20" i="1"/>
  <c r="C37" i="1" s="1"/>
  <c r="C36" i="1" s="1"/>
  <c r="C32" i="1"/>
  <c r="C33" i="1" s="1"/>
  <c r="C27" i="1" s="1"/>
  <c r="C23" i="1" s="1"/>
  <c r="C31" i="1"/>
  <c r="C19" i="1"/>
  <c r="C35" i="1" l="1"/>
  <c r="C22" i="1"/>
  <c r="C28" i="1"/>
</calcChain>
</file>

<file path=xl/sharedStrings.xml><?xml version="1.0" encoding="utf-8"?>
<sst xmlns="http://schemas.openxmlformats.org/spreadsheetml/2006/main" count="46" uniqueCount="45">
  <si>
    <t>FECHAS</t>
  </si>
  <si>
    <t>SALDOS</t>
  </si>
  <si>
    <t>DIAS</t>
  </si>
  <si>
    <t>NCSA</t>
  </si>
  <si>
    <t>NCSD</t>
  </si>
  <si>
    <t>MOVIMIENTO</t>
  </si>
  <si>
    <t>Tipo de interes Acreedor</t>
  </si>
  <si>
    <t>Tipo de interes Deudor</t>
  </si>
  <si>
    <t>RESULTADO DE LA LIQUIDACION</t>
  </si>
  <si>
    <t>Intereses Acreedores</t>
  </si>
  <si>
    <t>Intereses Deudores</t>
  </si>
  <si>
    <t>% de Retenciones</t>
  </si>
  <si>
    <t>Retenciones Aplicadas</t>
  </si>
  <si>
    <t>Total de Comisiones</t>
  </si>
  <si>
    <t>Saldo Contable Final</t>
  </si>
  <si>
    <t>Saldo Financiero Final</t>
  </si>
  <si>
    <t>PRECIOS DE LA OPERACIÓN</t>
  </si>
  <si>
    <t>Saldo Medio Acreedor</t>
  </si>
  <si>
    <t>Saldo Medio Deudor</t>
  </si>
  <si>
    <t>TAE acreedor</t>
  </si>
  <si>
    <t>TAE deudor (suma)</t>
  </si>
  <si>
    <t>POLIZA DE CREDITO</t>
  </si>
  <si>
    <t>CARACTERISTICAS DE LA POLIZA</t>
  </si>
  <si>
    <t>NCSE</t>
  </si>
  <si>
    <t>Tipo de interes Excedido</t>
  </si>
  <si>
    <t>Comision de Apertura</t>
  </si>
  <si>
    <t>Comision de Estudio</t>
  </si>
  <si>
    <t>Comision de Excedido</t>
  </si>
  <si>
    <t>Comision de disponibilidad</t>
  </si>
  <si>
    <t>Limite de la Poliza</t>
  </si>
  <si>
    <t>Otros Gastos</t>
  </si>
  <si>
    <t>Intereses Excedido</t>
  </si>
  <si>
    <t>Comisiones Iniciales</t>
  </si>
  <si>
    <t>Saldo Medio Excedido</t>
  </si>
  <si>
    <t>Mayor Excedido</t>
  </si>
  <si>
    <t>Comision de Disponibilidad</t>
  </si>
  <si>
    <t>Saldo Medio no dispuesto</t>
  </si>
  <si>
    <t>TAE excedido (suma)</t>
  </si>
  <si>
    <r>
      <t>TAE deudor</t>
    </r>
    <r>
      <rPr>
        <vertAlign val="subscript"/>
        <sz val="9"/>
        <color indexed="10"/>
        <rFont val="Arial"/>
        <family val="2"/>
      </rPr>
      <t>(intereses)</t>
    </r>
  </si>
  <si>
    <r>
      <t>TAE deudor</t>
    </r>
    <r>
      <rPr>
        <vertAlign val="subscript"/>
        <sz val="9"/>
        <color indexed="10"/>
        <rFont val="Arial"/>
        <family val="2"/>
      </rPr>
      <t>(comision)</t>
    </r>
  </si>
  <si>
    <r>
      <t xml:space="preserve">TAE excedido </t>
    </r>
    <r>
      <rPr>
        <i/>
        <vertAlign val="subscript"/>
        <sz val="9"/>
        <color indexed="12"/>
        <rFont val="Arial"/>
        <family val="2"/>
      </rPr>
      <t>(intereses)</t>
    </r>
  </si>
  <si>
    <r>
      <t xml:space="preserve">TAE excedido </t>
    </r>
    <r>
      <rPr>
        <i/>
        <vertAlign val="subscript"/>
        <sz val="9"/>
        <color indexed="12"/>
        <rFont val="Arial"/>
        <family val="2"/>
      </rPr>
      <t>(comisiones)</t>
    </r>
  </si>
  <si>
    <t>Duracion(años) de la Poliza</t>
  </si>
  <si>
    <t>Nº de liquidaciones anuales</t>
  </si>
  <si>
    <t>Realizado por Alberto García Rivero. Utilización libre reconociendo autoría. Clases al Tfno: 657,661,785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</si>
</sst>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#,##0.00_ ;[Red]\-#,##0.00\ "/>
    <numFmt numFmtId="166" formatCode="0.000%"/>
  </numFmts>
  <fonts count="16" x14ac:knownFonts="1">
    <font>
      <sz val="10"/>
      <name val="Arial"/>
    </font>
    <font>
      <b/>
      <sz val="10"/>
      <name val="Arial"/>
      <family val="2"/>
    </font>
    <font>
      <sz val="16"/>
      <name val="Bookman Old Style"/>
      <family val="1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5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i/>
      <sz val="10"/>
      <color indexed="10"/>
      <name val="Arial"/>
      <family val="2"/>
    </font>
    <font>
      <vertAlign val="subscript"/>
      <sz val="9"/>
      <color indexed="10"/>
      <name val="Arial"/>
      <family val="2"/>
    </font>
    <font>
      <i/>
      <sz val="10"/>
      <color indexed="12"/>
      <name val="Arial"/>
      <family val="2"/>
    </font>
    <font>
      <i/>
      <vertAlign val="subscript"/>
      <sz val="9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1" fontId="0" fillId="0" borderId="0" xfId="0" applyNumberFormat="1"/>
    <xf numFmtId="0" fontId="4" fillId="0" borderId="0" xfId="0" applyFont="1"/>
    <xf numFmtId="165" fontId="0" fillId="0" borderId="0" xfId="0" applyNumberFormat="1"/>
    <xf numFmtId="165" fontId="4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3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0" fillId="3" borderId="1" xfId="0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0" fillId="0" borderId="0" xfId="0" applyNumberFormat="1" applyProtection="1"/>
    <xf numFmtId="1" fontId="0" fillId="0" borderId="0" xfId="0" applyNumberFormat="1" applyProtection="1"/>
    <xf numFmtId="165" fontId="1" fillId="4" borderId="1" xfId="0" applyNumberFormat="1" applyFont="1" applyFill="1" applyBorder="1" applyProtection="1"/>
    <xf numFmtId="0" fontId="1" fillId="4" borderId="1" xfId="0" applyFont="1" applyFill="1" applyBorder="1" applyProtection="1"/>
    <xf numFmtId="165" fontId="0" fillId="5" borderId="1" xfId="0" applyNumberFormat="1" applyFill="1" applyBorder="1" applyProtection="1"/>
    <xf numFmtId="1" fontId="0" fillId="5" borderId="1" xfId="0" applyNumberFormat="1" applyFill="1" applyBorder="1" applyProtection="1"/>
    <xf numFmtId="4" fontId="0" fillId="6" borderId="1" xfId="0" applyNumberFormat="1" applyFill="1" applyBorder="1" applyProtection="1"/>
    <xf numFmtId="4" fontId="3" fillId="6" borderId="1" xfId="0" applyNumberFormat="1" applyFont="1" applyFill="1" applyBorder="1" applyProtection="1"/>
    <xf numFmtId="166" fontId="0" fillId="6" borderId="1" xfId="0" applyNumberFormat="1" applyFill="1" applyBorder="1" applyProtection="1"/>
    <xf numFmtId="164" fontId="0" fillId="7" borderId="1" xfId="0" applyNumberFormat="1" applyFill="1" applyBorder="1" applyProtection="1">
      <protection locked="0"/>
    </xf>
    <xf numFmtId="165" fontId="0" fillId="7" borderId="1" xfId="0" applyNumberFormat="1" applyFill="1" applyBorder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2" fillId="8" borderId="4" xfId="0" applyFont="1" applyFill="1" applyBorder="1"/>
    <xf numFmtId="0" fontId="0" fillId="8" borderId="5" xfId="0" applyFill="1" applyBorder="1"/>
    <xf numFmtId="164" fontId="6" fillId="0" borderId="0" xfId="0" applyNumberFormat="1" applyFont="1"/>
    <xf numFmtId="3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3" fontId="0" fillId="0" borderId="0" xfId="0" applyNumberFormat="1" applyProtection="1"/>
    <xf numFmtId="3" fontId="3" fillId="0" borderId="0" xfId="0" applyNumberFormat="1" applyFont="1" applyProtection="1"/>
    <xf numFmtId="3" fontId="1" fillId="4" borderId="1" xfId="0" applyNumberFormat="1" applyFont="1" applyFill="1" applyBorder="1" applyProtection="1"/>
    <xf numFmtId="3" fontId="5" fillId="4" borderId="1" xfId="0" applyNumberFormat="1" applyFont="1" applyFill="1" applyBorder="1" applyProtection="1"/>
    <xf numFmtId="3" fontId="10" fillId="4" borderId="1" xfId="0" applyNumberFormat="1" applyFont="1" applyFill="1" applyBorder="1" applyProtection="1"/>
    <xf numFmtId="3" fontId="0" fillId="5" borderId="1" xfId="0" applyNumberFormat="1" applyFill="1" applyBorder="1" applyProtection="1"/>
    <xf numFmtId="3" fontId="3" fillId="5" borderId="1" xfId="0" applyNumberFormat="1" applyFont="1" applyFill="1" applyBorder="1" applyProtection="1"/>
    <xf numFmtId="3" fontId="9" fillId="5" borderId="1" xfId="0" applyNumberFormat="1" applyFont="1" applyFill="1" applyBorder="1" applyProtection="1"/>
    <xf numFmtId="3" fontId="8" fillId="0" borderId="0" xfId="0" applyNumberFormat="1" applyFont="1"/>
    <xf numFmtId="3" fontId="9" fillId="0" borderId="0" xfId="0" applyNumberFormat="1" applyFont="1" applyProtection="1"/>
    <xf numFmtId="0" fontId="9" fillId="3" borderId="1" xfId="0" applyFont="1" applyFill="1" applyBorder="1"/>
    <xf numFmtId="0" fontId="9" fillId="2" borderId="1" xfId="0" applyFont="1" applyFill="1" applyBorder="1"/>
    <xf numFmtId="0" fontId="4" fillId="9" borderId="1" xfId="0" applyFont="1" applyFill="1" applyBorder="1"/>
    <xf numFmtId="0" fontId="1" fillId="9" borderId="1" xfId="0" applyFont="1" applyFill="1" applyBorder="1"/>
    <xf numFmtId="0" fontId="3" fillId="9" borderId="1" xfId="0" applyFont="1" applyFill="1" applyBorder="1"/>
    <xf numFmtId="0" fontId="9" fillId="9" borderId="1" xfId="0" applyFont="1" applyFill="1" applyBorder="1"/>
    <xf numFmtId="0" fontId="4" fillId="9" borderId="2" xfId="0" applyFont="1" applyFill="1" applyBorder="1"/>
    <xf numFmtId="0" fontId="4" fillId="9" borderId="1" xfId="0" applyFont="1" applyFill="1" applyBorder="1" applyAlignment="1"/>
    <xf numFmtId="0" fontId="0" fillId="9" borderId="1" xfId="0" applyFill="1" applyBorder="1"/>
    <xf numFmtId="10" fontId="4" fillId="10" borderId="1" xfId="0" applyNumberFormat="1" applyFont="1" applyFill="1" applyBorder="1" applyProtection="1">
      <protection locked="0"/>
    </xf>
    <xf numFmtId="10" fontId="3" fillId="10" borderId="1" xfId="0" applyNumberFormat="1" applyFont="1" applyFill="1" applyBorder="1" applyProtection="1">
      <protection locked="0"/>
    </xf>
    <xf numFmtId="10" fontId="9" fillId="10" borderId="1" xfId="0" applyNumberFormat="1" applyFont="1" applyFill="1" applyBorder="1" applyProtection="1">
      <protection locked="0"/>
    </xf>
    <xf numFmtId="4" fontId="4" fillId="10" borderId="6" xfId="0" applyNumberFormat="1" applyFont="1" applyFill="1" applyBorder="1" applyProtection="1">
      <protection locked="0"/>
    </xf>
    <xf numFmtId="10" fontId="4" fillId="10" borderId="6" xfId="0" applyNumberFormat="1" applyFont="1" applyFill="1" applyBorder="1" applyProtection="1">
      <protection locked="0"/>
    </xf>
    <xf numFmtId="4" fontId="0" fillId="10" borderId="1" xfId="0" applyNumberFormat="1" applyFill="1" applyBorder="1" applyProtection="1">
      <protection locked="0"/>
    </xf>
    <xf numFmtId="0" fontId="7" fillId="2" borderId="1" xfId="0" applyFont="1" applyFill="1" applyBorder="1" applyAlignment="1">
      <alignment horizontal="right"/>
    </xf>
    <xf numFmtId="4" fontId="3" fillId="6" borderId="1" xfId="0" applyNumberFormat="1" applyFont="1" applyFill="1" applyBorder="1"/>
    <xf numFmtId="165" fontId="11" fillId="11" borderId="1" xfId="0" applyNumberFormat="1" applyFont="1" applyFill="1" applyBorder="1" applyAlignment="1">
      <alignment horizontal="right"/>
    </xf>
    <xf numFmtId="4" fontId="0" fillId="11" borderId="1" xfId="0" applyNumberFormat="1" applyFill="1" applyBorder="1" applyAlignment="1">
      <alignment horizontal="right"/>
    </xf>
    <xf numFmtId="4" fontId="3" fillId="11" borderId="1" xfId="0" applyNumberFormat="1" applyFont="1" applyFill="1" applyBorder="1" applyAlignment="1">
      <alignment horizontal="right"/>
    </xf>
    <xf numFmtId="4" fontId="9" fillId="11" borderId="1" xfId="0" applyNumberFormat="1" applyFont="1" applyFill="1" applyBorder="1" applyAlignment="1">
      <alignment horizontal="right"/>
    </xf>
    <xf numFmtId="4" fontId="6" fillId="11" borderId="1" xfId="0" applyNumberFormat="1" applyFont="1" applyFill="1" applyBorder="1" applyAlignment="1">
      <alignment horizontal="right"/>
    </xf>
    <xf numFmtId="4" fontId="6" fillId="11" borderId="6" xfId="0" applyNumberFormat="1" applyFont="1" applyFill="1" applyBorder="1" applyAlignment="1">
      <alignment horizontal="right"/>
    </xf>
    <xf numFmtId="4" fontId="7" fillId="11" borderId="1" xfId="0" applyNumberFormat="1" applyFont="1" applyFill="1" applyBorder="1" applyAlignment="1">
      <alignment horizontal="right"/>
    </xf>
    <xf numFmtId="4" fontId="6" fillId="11" borderId="3" xfId="0" applyNumberFormat="1" applyFont="1" applyFill="1" applyBorder="1" applyAlignment="1">
      <alignment horizontal="right"/>
    </xf>
    <xf numFmtId="165" fontId="1" fillId="11" borderId="1" xfId="0" applyNumberFormat="1" applyFont="1" applyFill="1" applyBorder="1" applyAlignment="1">
      <alignment horizontal="right"/>
    </xf>
    <xf numFmtId="4" fontId="9" fillId="6" borderId="1" xfId="0" applyNumberFormat="1" applyFont="1" applyFill="1" applyBorder="1"/>
    <xf numFmtId="166" fontId="3" fillId="6" borderId="1" xfId="0" applyNumberFormat="1" applyFont="1" applyFill="1" applyBorder="1" applyProtection="1"/>
    <xf numFmtId="0" fontId="12" fillId="3" borderId="1" xfId="0" applyFont="1" applyFill="1" applyBorder="1" applyAlignment="1">
      <alignment horizontal="right"/>
    </xf>
    <xf numFmtId="0" fontId="9" fillId="3" borderId="2" xfId="0" applyFont="1" applyFill="1" applyBorder="1"/>
    <xf numFmtId="0" fontId="14" fillId="3" borderId="1" xfId="0" applyFont="1" applyFill="1" applyBorder="1" applyAlignment="1">
      <alignment horizontal="right"/>
    </xf>
    <xf numFmtId="166" fontId="9" fillId="6" borderId="2" xfId="0" applyNumberFormat="1" applyFont="1" applyFill="1" applyBorder="1"/>
    <xf numFmtId="166" fontId="9" fillId="6" borderId="1" xfId="0" applyNumberFormat="1" applyFont="1" applyFill="1" applyBorder="1"/>
    <xf numFmtId="3" fontId="0" fillId="10" borderId="1" xfId="0" applyNumberFormat="1" applyFill="1" applyBorder="1" applyProtection="1">
      <protection locked="0"/>
    </xf>
    <xf numFmtId="0" fontId="0" fillId="10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5"/>
  <sheetViews>
    <sheetView tabSelected="1" workbookViewId="0">
      <selection activeCell="C15" sqref="C15"/>
    </sheetView>
  </sheetViews>
  <sheetFormatPr baseColWidth="10" defaultRowHeight="13" x14ac:dyDescent="0.15"/>
  <cols>
    <col min="1" max="1" width="2.6640625" customWidth="1"/>
    <col min="2" max="2" width="23.6640625" customWidth="1"/>
    <col min="3" max="3" width="11.6640625" customWidth="1"/>
    <col min="4" max="4" width="3.6640625" customWidth="1"/>
    <col min="5" max="5" width="9.6640625" style="28" customWidth="1"/>
    <col min="6" max="6" width="12.6640625" style="29" customWidth="1"/>
    <col min="7" max="7" width="12.6640625" style="3" customWidth="1"/>
    <col min="8" max="8" width="8.6640625" style="1" customWidth="1"/>
    <col min="9" max="9" width="12.6640625" style="33" customWidth="1"/>
    <col min="10" max="10" width="12.6640625" style="34" customWidth="1"/>
    <col min="11" max="11" width="12.6640625" style="44" customWidth="1"/>
    <col min="12" max="12" width="4.6640625" customWidth="1"/>
  </cols>
  <sheetData>
    <row r="1" spans="2:11" ht="21" x14ac:dyDescent="0.25">
      <c r="B1" s="30" t="s">
        <v>21</v>
      </c>
      <c r="C1" s="31"/>
      <c r="E1" s="32" t="s">
        <v>44</v>
      </c>
      <c r="F1" s="3"/>
      <c r="H1"/>
      <c r="K1" s="34"/>
    </row>
    <row r="2" spans="2:11" s="2" customFormat="1" ht="13.25" customHeight="1" x14ac:dyDescent="0.15">
      <c r="F2" s="4"/>
      <c r="G2" s="4"/>
      <c r="I2" s="35"/>
      <c r="J2" s="34"/>
      <c r="K2" s="34"/>
    </row>
    <row r="3" spans="2:11" x14ac:dyDescent="0.15">
      <c r="B3" s="49" t="s">
        <v>22</v>
      </c>
      <c r="C3" s="48"/>
      <c r="E3"/>
      <c r="F3" s="3"/>
      <c r="G3" s="17"/>
      <c r="H3" s="18">
        <f>SUM(H5:H1005)</f>
        <v>91</v>
      </c>
      <c r="I3" s="36">
        <f>SUM(I5:I1005)</f>
        <v>10000</v>
      </c>
      <c r="J3" s="37">
        <f>SUM(J5:J1005)</f>
        <v>1594970</v>
      </c>
      <c r="K3" s="45">
        <f>SUM(K5:K1005)</f>
        <v>87860</v>
      </c>
    </row>
    <row r="4" spans="2:11" x14ac:dyDescent="0.15">
      <c r="B4" s="54" t="s">
        <v>42</v>
      </c>
      <c r="C4" s="79">
        <v>2</v>
      </c>
      <c r="E4" s="15" t="s">
        <v>0</v>
      </c>
      <c r="F4" s="16" t="s">
        <v>5</v>
      </c>
      <c r="G4" s="19" t="s">
        <v>1</v>
      </c>
      <c r="H4" s="20" t="s">
        <v>2</v>
      </c>
      <c r="I4" s="38" t="s">
        <v>3</v>
      </c>
      <c r="J4" s="39" t="s">
        <v>4</v>
      </c>
      <c r="K4" s="40" t="s">
        <v>23</v>
      </c>
    </row>
    <row r="5" spans="2:11" x14ac:dyDescent="0.15">
      <c r="B5" s="48" t="s">
        <v>43</v>
      </c>
      <c r="C5" s="80">
        <v>4</v>
      </c>
      <c r="E5" s="26">
        <v>38231</v>
      </c>
      <c r="F5" s="27">
        <v>-6000</v>
      </c>
      <c r="G5" s="21">
        <f>IF(E5=0,0,F5)</f>
        <v>-6000</v>
      </c>
      <c r="H5" s="22">
        <f>IF(E6=0,0,E6-E5)</f>
        <v>3</v>
      </c>
      <c r="I5" s="41">
        <f>IF(G5&gt;0,G5*H5,0)</f>
        <v>0</v>
      </c>
      <c r="J5" s="42">
        <f t="shared" ref="J5:J36" si="0">IF(G5&lt;0,IF((-G5)&gt;($C$10),$C$10*H5,-G5*H5),0)</f>
        <v>18000</v>
      </c>
      <c r="K5" s="43">
        <f t="shared" ref="K5:K36" si="1">IF(-G5&gt;$C$10,(-G5-$C$10)*H5,0)</f>
        <v>0</v>
      </c>
    </row>
    <row r="6" spans="2:11" x14ac:dyDescent="0.15">
      <c r="B6" s="48" t="s">
        <v>6</v>
      </c>
      <c r="C6" s="55">
        <v>5.0000000000000001E-3</v>
      </c>
      <c r="E6" s="26">
        <v>38234</v>
      </c>
      <c r="F6" s="27">
        <v>7500</v>
      </c>
      <c r="G6" s="21">
        <f>IF(E6=0,0,G5+F6)</f>
        <v>1500</v>
      </c>
      <c r="H6" s="22">
        <f t="shared" ref="H6:H31" si="2">IF(E7=0,0,E7-E6)</f>
        <v>4</v>
      </c>
      <c r="I6" s="41">
        <f t="shared" ref="I6:I11" si="3">IF(G6&gt;0,G6*H6,0)</f>
        <v>6000</v>
      </c>
      <c r="J6" s="42">
        <f t="shared" si="0"/>
        <v>0</v>
      </c>
      <c r="K6" s="43">
        <f t="shared" si="1"/>
        <v>0</v>
      </c>
    </row>
    <row r="7" spans="2:11" x14ac:dyDescent="0.15">
      <c r="B7" s="50" t="s">
        <v>7</v>
      </c>
      <c r="C7" s="56">
        <v>0.05</v>
      </c>
      <c r="E7" s="26">
        <v>38238</v>
      </c>
      <c r="F7" s="27">
        <v>-500</v>
      </c>
      <c r="G7" s="21">
        <f t="shared" ref="G7:G70" si="4">IF(E7=0,0,G6+F7)</f>
        <v>1000</v>
      </c>
      <c r="H7" s="22">
        <f t="shared" si="2"/>
        <v>4</v>
      </c>
      <c r="I7" s="41">
        <f t="shared" si="3"/>
        <v>4000</v>
      </c>
      <c r="J7" s="42">
        <f t="shared" si="0"/>
        <v>0</v>
      </c>
      <c r="K7" s="43">
        <f t="shared" si="1"/>
        <v>0</v>
      </c>
    </row>
    <row r="8" spans="2:11" x14ac:dyDescent="0.15">
      <c r="B8" s="51" t="s">
        <v>24</v>
      </c>
      <c r="C8" s="57">
        <v>0.1</v>
      </c>
      <c r="E8" s="26">
        <v>38242</v>
      </c>
      <c r="F8" s="27">
        <v>-5000</v>
      </c>
      <c r="G8" s="21">
        <f t="shared" si="4"/>
        <v>-4000</v>
      </c>
      <c r="H8" s="22">
        <f t="shared" si="2"/>
        <v>6</v>
      </c>
      <c r="I8" s="41">
        <f t="shared" si="3"/>
        <v>0</v>
      </c>
      <c r="J8" s="42">
        <f t="shared" si="0"/>
        <v>24000</v>
      </c>
      <c r="K8" s="43">
        <f t="shared" si="1"/>
        <v>0</v>
      </c>
    </row>
    <row r="9" spans="2:11" x14ac:dyDescent="0.15">
      <c r="B9" s="48" t="s">
        <v>11</v>
      </c>
      <c r="C9" s="55">
        <v>0.15</v>
      </c>
      <c r="E9" s="26">
        <v>38248</v>
      </c>
      <c r="F9" s="27">
        <v>-10500</v>
      </c>
      <c r="G9" s="21">
        <f t="shared" si="4"/>
        <v>-14500</v>
      </c>
      <c r="H9" s="22">
        <f t="shared" si="2"/>
        <v>8</v>
      </c>
      <c r="I9" s="41">
        <f t="shared" si="3"/>
        <v>0</v>
      </c>
      <c r="J9" s="42">
        <f t="shared" si="0"/>
        <v>116000</v>
      </c>
      <c r="K9" s="43">
        <f t="shared" si="1"/>
        <v>0</v>
      </c>
    </row>
    <row r="10" spans="2:11" x14ac:dyDescent="0.15">
      <c r="B10" s="52" t="s">
        <v>29</v>
      </c>
      <c r="C10" s="58">
        <v>30000</v>
      </c>
      <c r="E10" s="26">
        <v>38256</v>
      </c>
      <c r="F10" s="27">
        <v>-1500</v>
      </c>
      <c r="G10" s="21">
        <f t="shared" si="4"/>
        <v>-16000</v>
      </c>
      <c r="H10" s="22">
        <f t="shared" si="2"/>
        <v>5</v>
      </c>
      <c r="I10" s="41">
        <f t="shared" si="3"/>
        <v>0</v>
      </c>
      <c r="J10" s="42">
        <f t="shared" si="0"/>
        <v>80000</v>
      </c>
      <c r="K10" s="43">
        <f t="shared" si="1"/>
        <v>0</v>
      </c>
    </row>
    <row r="11" spans="2:11" x14ac:dyDescent="0.15">
      <c r="B11" s="52" t="s">
        <v>25</v>
      </c>
      <c r="C11" s="59">
        <v>0.01</v>
      </c>
      <c r="E11" s="26">
        <v>38261</v>
      </c>
      <c r="F11" s="27">
        <v>-330</v>
      </c>
      <c r="G11" s="21">
        <f t="shared" si="4"/>
        <v>-16330</v>
      </c>
      <c r="H11" s="22">
        <f t="shared" si="2"/>
        <v>5</v>
      </c>
      <c r="I11" s="41">
        <f t="shared" si="3"/>
        <v>0</v>
      </c>
      <c r="J11" s="42">
        <f t="shared" si="0"/>
        <v>81650</v>
      </c>
      <c r="K11" s="43">
        <f t="shared" si="1"/>
        <v>0</v>
      </c>
    </row>
    <row r="12" spans="2:11" x14ac:dyDescent="0.15">
      <c r="B12" s="52" t="s">
        <v>26</v>
      </c>
      <c r="C12" s="59">
        <v>5.0000000000000001E-3</v>
      </c>
      <c r="E12" s="26">
        <v>38266</v>
      </c>
      <c r="F12" s="27">
        <v>-2000</v>
      </c>
      <c r="G12" s="21">
        <f t="shared" si="4"/>
        <v>-18330</v>
      </c>
      <c r="H12" s="22">
        <f t="shared" si="2"/>
        <v>8</v>
      </c>
      <c r="I12" s="41">
        <f>IF(G12&gt;0,G12*H12,0)</f>
        <v>0</v>
      </c>
      <c r="J12" s="42">
        <f t="shared" si="0"/>
        <v>146640</v>
      </c>
      <c r="K12" s="43">
        <f t="shared" si="1"/>
        <v>0</v>
      </c>
    </row>
    <row r="13" spans="2:11" x14ac:dyDescent="0.15">
      <c r="B13" s="52" t="s">
        <v>27</v>
      </c>
      <c r="C13" s="59">
        <v>0.02</v>
      </c>
      <c r="E13" s="26">
        <v>38274</v>
      </c>
      <c r="F13" s="27">
        <v>-4500</v>
      </c>
      <c r="G13" s="21">
        <f t="shared" si="4"/>
        <v>-22830</v>
      </c>
      <c r="H13" s="22">
        <f t="shared" si="2"/>
        <v>3</v>
      </c>
      <c r="I13" s="41">
        <f>IF(G13&gt;0,G13*H13,0)</f>
        <v>0</v>
      </c>
      <c r="J13" s="42">
        <f t="shared" si="0"/>
        <v>68490</v>
      </c>
      <c r="K13" s="43">
        <f t="shared" si="1"/>
        <v>0</v>
      </c>
    </row>
    <row r="14" spans="2:11" x14ac:dyDescent="0.15">
      <c r="B14" s="53" t="s">
        <v>28</v>
      </c>
      <c r="C14" s="55">
        <v>5.0000000000000001E-3</v>
      </c>
      <c r="E14" s="26">
        <v>38277</v>
      </c>
      <c r="F14" s="27">
        <v>-3000</v>
      </c>
      <c r="G14" s="21">
        <f t="shared" si="4"/>
        <v>-25830</v>
      </c>
      <c r="H14" s="22">
        <f t="shared" si="2"/>
        <v>4</v>
      </c>
      <c r="I14" s="41">
        <f>IF(G14&gt;0,G14*H14,0)</f>
        <v>0</v>
      </c>
      <c r="J14" s="42">
        <f t="shared" si="0"/>
        <v>103320</v>
      </c>
      <c r="K14" s="43">
        <f t="shared" si="1"/>
        <v>0</v>
      </c>
    </row>
    <row r="15" spans="2:11" x14ac:dyDescent="0.15">
      <c r="B15" s="54" t="s">
        <v>30</v>
      </c>
      <c r="C15" s="60">
        <v>30</v>
      </c>
      <c r="E15" s="26">
        <v>38281</v>
      </c>
      <c r="F15" s="27">
        <v>-2000</v>
      </c>
      <c r="G15" s="21">
        <f t="shared" si="4"/>
        <v>-27830</v>
      </c>
      <c r="H15" s="22">
        <f t="shared" si="2"/>
        <v>9</v>
      </c>
      <c r="I15" s="41">
        <f t="shared" ref="I15:I25" si="5">IF(G15&gt;0,G15*H15,0)</f>
        <v>0</v>
      </c>
      <c r="J15" s="42">
        <f t="shared" si="0"/>
        <v>250470</v>
      </c>
      <c r="K15" s="43">
        <f t="shared" si="1"/>
        <v>0</v>
      </c>
    </row>
    <row r="16" spans="2:11" x14ac:dyDescent="0.15">
      <c r="E16" s="26">
        <v>38290</v>
      </c>
      <c r="F16" s="27">
        <v>-1250</v>
      </c>
      <c r="G16" s="21">
        <f t="shared" si="4"/>
        <v>-29080</v>
      </c>
      <c r="H16" s="22">
        <f t="shared" si="2"/>
        <v>4</v>
      </c>
      <c r="I16" s="41">
        <f t="shared" si="5"/>
        <v>0</v>
      </c>
      <c r="J16" s="42">
        <f t="shared" si="0"/>
        <v>116320</v>
      </c>
      <c r="K16" s="43">
        <f t="shared" si="1"/>
        <v>0</v>
      </c>
    </row>
    <row r="17" spans="2:11" x14ac:dyDescent="0.15">
      <c r="B17" s="5" t="s">
        <v>8</v>
      </c>
      <c r="C17" s="6"/>
      <c r="E17" s="26">
        <v>38294</v>
      </c>
      <c r="F17" s="27">
        <v>-3800</v>
      </c>
      <c r="G17" s="21">
        <f t="shared" si="4"/>
        <v>-32880</v>
      </c>
      <c r="H17" s="22">
        <f t="shared" si="2"/>
        <v>4</v>
      </c>
      <c r="I17" s="41">
        <f t="shared" si="5"/>
        <v>0</v>
      </c>
      <c r="J17" s="42">
        <f t="shared" si="0"/>
        <v>120000</v>
      </c>
      <c r="K17" s="43">
        <f t="shared" si="1"/>
        <v>11520</v>
      </c>
    </row>
    <row r="18" spans="2:11" x14ac:dyDescent="0.15">
      <c r="B18" s="6" t="s">
        <v>14</v>
      </c>
      <c r="C18" s="63">
        <f>SUM(F5:F10005)</f>
        <v>-4880</v>
      </c>
      <c r="E18" s="26">
        <v>38298</v>
      </c>
      <c r="F18" s="27">
        <v>-3800</v>
      </c>
      <c r="G18" s="21">
        <f t="shared" si="4"/>
        <v>-36680</v>
      </c>
      <c r="H18" s="22">
        <f t="shared" si="2"/>
        <v>10</v>
      </c>
      <c r="I18" s="41">
        <f t="shared" si="5"/>
        <v>0</v>
      </c>
      <c r="J18" s="42">
        <f t="shared" si="0"/>
        <v>300000</v>
      </c>
      <c r="K18" s="43">
        <f t="shared" si="1"/>
        <v>66800</v>
      </c>
    </row>
    <row r="19" spans="2:11" x14ac:dyDescent="0.15">
      <c r="B19" s="7" t="s">
        <v>9</v>
      </c>
      <c r="C19" s="64">
        <f>$I$3*(C6/365)</f>
        <v>0.13698630136986301</v>
      </c>
      <c r="E19" s="26">
        <v>38308</v>
      </c>
      <c r="F19" s="27">
        <v>3500</v>
      </c>
      <c r="G19" s="21">
        <f t="shared" si="4"/>
        <v>-33180</v>
      </c>
      <c r="H19" s="22">
        <f t="shared" si="2"/>
        <v>3</v>
      </c>
      <c r="I19" s="41">
        <f t="shared" si="5"/>
        <v>0</v>
      </c>
      <c r="J19" s="42">
        <f t="shared" si="0"/>
        <v>90000</v>
      </c>
      <c r="K19" s="43">
        <f t="shared" si="1"/>
        <v>9540</v>
      </c>
    </row>
    <row r="20" spans="2:11" x14ac:dyDescent="0.15">
      <c r="B20" s="8" t="s">
        <v>10</v>
      </c>
      <c r="C20" s="65">
        <f>J3*C7/360</f>
        <v>221.52361111111111</v>
      </c>
      <c r="E20" s="26">
        <v>38311</v>
      </c>
      <c r="F20" s="27">
        <v>25000</v>
      </c>
      <c r="G20" s="21">
        <f t="shared" si="4"/>
        <v>-8180</v>
      </c>
      <c r="H20" s="22">
        <f t="shared" si="2"/>
        <v>8</v>
      </c>
      <c r="I20" s="41">
        <f t="shared" si="5"/>
        <v>0</v>
      </c>
      <c r="J20" s="42">
        <f t="shared" si="0"/>
        <v>65440</v>
      </c>
      <c r="K20" s="43">
        <f t="shared" si="1"/>
        <v>0</v>
      </c>
    </row>
    <row r="21" spans="2:11" x14ac:dyDescent="0.15">
      <c r="B21" s="47" t="s">
        <v>31</v>
      </c>
      <c r="C21" s="66">
        <f>K3*C8/360</f>
        <v>24.405555555555555</v>
      </c>
      <c r="E21" s="26">
        <v>38319</v>
      </c>
      <c r="F21" s="27">
        <v>3300</v>
      </c>
      <c r="G21" s="21">
        <f t="shared" si="4"/>
        <v>-4880</v>
      </c>
      <c r="H21" s="22">
        <f t="shared" si="2"/>
        <v>3</v>
      </c>
      <c r="I21" s="41">
        <f t="shared" si="5"/>
        <v>0</v>
      </c>
      <c r="J21" s="42">
        <f t="shared" si="0"/>
        <v>14640</v>
      </c>
      <c r="K21" s="43">
        <f t="shared" si="1"/>
        <v>0</v>
      </c>
    </row>
    <row r="22" spans="2:11" x14ac:dyDescent="0.15">
      <c r="B22" s="7" t="s">
        <v>12</v>
      </c>
      <c r="C22" s="64">
        <f>C9*C19</f>
        <v>2.0547945205479451E-2</v>
      </c>
      <c r="E22" s="26">
        <v>38322</v>
      </c>
      <c r="F22" s="27"/>
      <c r="G22" s="21">
        <f t="shared" si="4"/>
        <v>-4880</v>
      </c>
      <c r="H22" s="22">
        <f t="shared" si="2"/>
        <v>0</v>
      </c>
      <c r="I22" s="41">
        <f t="shared" si="5"/>
        <v>0</v>
      </c>
      <c r="J22" s="42">
        <f t="shared" si="0"/>
        <v>0</v>
      </c>
      <c r="K22" s="43">
        <f t="shared" si="1"/>
        <v>0</v>
      </c>
    </row>
    <row r="23" spans="2:11" x14ac:dyDescent="0.15">
      <c r="B23" s="7" t="s">
        <v>13</v>
      </c>
      <c r="C23" s="64">
        <f>C24+C25+C27</f>
        <v>675.96428571428578</v>
      </c>
      <c r="E23" s="26"/>
      <c r="F23" s="27"/>
      <c r="G23" s="21">
        <f t="shared" si="4"/>
        <v>0</v>
      </c>
      <c r="H23" s="22">
        <f t="shared" si="2"/>
        <v>0</v>
      </c>
      <c r="I23" s="41">
        <f t="shared" si="5"/>
        <v>0</v>
      </c>
      <c r="J23" s="42">
        <f t="shared" si="0"/>
        <v>0</v>
      </c>
      <c r="K23" s="43">
        <f t="shared" si="1"/>
        <v>0</v>
      </c>
    </row>
    <row r="24" spans="2:11" x14ac:dyDescent="0.15">
      <c r="B24" s="9" t="s">
        <v>32</v>
      </c>
      <c r="C24" s="67">
        <f>(C11+C12)*C10+C15</f>
        <v>480</v>
      </c>
      <c r="E24" s="26"/>
      <c r="F24" s="27"/>
      <c r="G24" s="21">
        <f t="shared" si="4"/>
        <v>0</v>
      </c>
      <c r="H24" s="22">
        <f t="shared" si="2"/>
        <v>0</v>
      </c>
      <c r="I24" s="41">
        <f t="shared" si="5"/>
        <v>0</v>
      </c>
      <c r="J24" s="42">
        <f t="shared" si="0"/>
        <v>0</v>
      </c>
      <c r="K24" s="43">
        <f t="shared" si="1"/>
        <v>0</v>
      </c>
    </row>
    <row r="25" spans="2:11" x14ac:dyDescent="0.15">
      <c r="B25" s="10" t="s">
        <v>27</v>
      </c>
      <c r="C25" s="68">
        <f>C13*C26</f>
        <v>133.6</v>
      </c>
      <c r="E25" s="26"/>
      <c r="F25" s="27"/>
      <c r="G25" s="21">
        <f t="shared" si="4"/>
        <v>0</v>
      </c>
      <c r="H25" s="22">
        <f t="shared" si="2"/>
        <v>0</v>
      </c>
      <c r="I25" s="41">
        <f t="shared" si="5"/>
        <v>0</v>
      </c>
      <c r="J25" s="42">
        <f t="shared" si="0"/>
        <v>0</v>
      </c>
      <c r="K25" s="43">
        <f t="shared" si="1"/>
        <v>0</v>
      </c>
    </row>
    <row r="26" spans="2:11" x14ac:dyDescent="0.15">
      <c r="B26" s="61" t="s">
        <v>34</v>
      </c>
      <c r="C26" s="69">
        <f>IF(((-1)*MIN(G5:G105))&gt;C10,(-1)*MIN(G5:G105)-C10,0)</f>
        <v>6680</v>
      </c>
      <c r="E26" s="26"/>
      <c r="F26" s="27"/>
      <c r="G26" s="21">
        <f t="shared" si="4"/>
        <v>0</v>
      </c>
      <c r="H26" s="22">
        <f t="shared" si="2"/>
        <v>0</v>
      </c>
      <c r="I26" s="41">
        <f t="shared" ref="I26:I89" si="6">IF(G26&gt;0,G26*H26,0)</f>
        <v>0</v>
      </c>
      <c r="J26" s="42">
        <f t="shared" si="0"/>
        <v>0</v>
      </c>
      <c r="K26" s="43">
        <f t="shared" si="1"/>
        <v>0</v>
      </c>
    </row>
    <row r="27" spans="2:11" x14ac:dyDescent="0.15">
      <c r="B27" s="11" t="s">
        <v>35</v>
      </c>
      <c r="C27" s="70">
        <f>C14*C33</f>
        <v>62.364285714285707</v>
      </c>
      <c r="E27" s="26"/>
      <c r="F27" s="27"/>
      <c r="G27" s="21">
        <f t="shared" si="4"/>
        <v>0</v>
      </c>
      <c r="H27" s="22">
        <f t="shared" si="2"/>
        <v>0</v>
      </c>
      <c r="I27" s="41">
        <f t="shared" si="6"/>
        <v>0</v>
      </c>
      <c r="J27" s="42">
        <f t="shared" si="0"/>
        <v>0</v>
      </c>
      <c r="K27" s="43">
        <f t="shared" si="1"/>
        <v>0</v>
      </c>
    </row>
    <row r="28" spans="2:11" x14ac:dyDescent="0.15">
      <c r="B28" s="5" t="s">
        <v>15</v>
      </c>
      <c r="C28" s="71">
        <f>C18+C19-C20-C21-C22-C23</f>
        <v>-5801.7770140247867</v>
      </c>
      <c r="E28" s="26"/>
      <c r="F28" s="27"/>
      <c r="G28" s="21">
        <f t="shared" si="4"/>
        <v>0</v>
      </c>
      <c r="H28" s="22">
        <f t="shared" si="2"/>
        <v>0</v>
      </c>
      <c r="I28" s="41">
        <f t="shared" si="6"/>
        <v>0</v>
      </c>
      <c r="J28" s="42">
        <f t="shared" si="0"/>
        <v>0</v>
      </c>
      <c r="K28" s="43">
        <f t="shared" si="1"/>
        <v>0</v>
      </c>
    </row>
    <row r="29" spans="2:11" x14ac:dyDescent="0.15">
      <c r="E29" s="26"/>
      <c r="F29" s="27"/>
      <c r="G29" s="21">
        <f t="shared" si="4"/>
        <v>0</v>
      </c>
      <c r="H29" s="22">
        <f t="shared" si="2"/>
        <v>0</v>
      </c>
      <c r="I29" s="41">
        <f t="shared" si="6"/>
        <v>0</v>
      </c>
      <c r="J29" s="42">
        <f t="shared" si="0"/>
        <v>0</v>
      </c>
      <c r="K29" s="43">
        <f t="shared" si="1"/>
        <v>0</v>
      </c>
    </row>
    <row r="30" spans="2:11" x14ac:dyDescent="0.15">
      <c r="B30" s="14" t="s">
        <v>16</v>
      </c>
      <c r="C30" s="12"/>
      <c r="E30" s="26"/>
      <c r="F30" s="27"/>
      <c r="G30" s="21">
        <f t="shared" si="4"/>
        <v>0</v>
      </c>
      <c r="H30" s="22">
        <f t="shared" si="2"/>
        <v>0</v>
      </c>
      <c r="I30" s="41">
        <f t="shared" si="6"/>
        <v>0</v>
      </c>
      <c r="J30" s="42">
        <f t="shared" si="0"/>
        <v>0</v>
      </c>
      <c r="K30" s="43">
        <f t="shared" si="1"/>
        <v>0</v>
      </c>
    </row>
    <row r="31" spans="2:11" x14ac:dyDescent="0.15">
      <c r="B31" s="12" t="s">
        <v>17</v>
      </c>
      <c r="C31" s="23">
        <f>I3/H3</f>
        <v>109.89010989010988</v>
      </c>
      <c r="E31" s="26"/>
      <c r="F31" s="27"/>
      <c r="G31" s="21">
        <f t="shared" si="4"/>
        <v>0</v>
      </c>
      <c r="H31" s="22">
        <f t="shared" si="2"/>
        <v>0</v>
      </c>
      <c r="I31" s="41">
        <f t="shared" si="6"/>
        <v>0</v>
      </c>
      <c r="J31" s="42">
        <f t="shared" si="0"/>
        <v>0</v>
      </c>
      <c r="K31" s="43">
        <f t="shared" si="1"/>
        <v>0</v>
      </c>
    </row>
    <row r="32" spans="2:11" x14ac:dyDescent="0.15">
      <c r="B32" s="13" t="s">
        <v>18</v>
      </c>
      <c r="C32" s="24">
        <f>J3/H3</f>
        <v>17527.142857142859</v>
      </c>
      <c r="E32" s="26"/>
      <c r="F32" s="27"/>
      <c r="G32" s="21">
        <f t="shared" si="4"/>
        <v>0</v>
      </c>
      <c r="H32" s="22">
        <f t="shared" ref="H32:H89" si="7">IF(E33=0,0,E33-E32)</f>
        <v>0</v>
      </c>
      <c r="I32" s="41">
        <f t="shared" si="6"/>
        <v>0</v>
      </c>
      <c r="J32" s="42">
        <f t="shared" si="0"/>
        <v>0</v>
      </c>
      <c r="K32" s="43">
        <f t="shared" si="1"/>
        <v>0</v>
      </c>
    </row>
    <row r="33" spans="2:11" x14ac:dyDescent="0.15">
      <c r="B33" s="13" t="s">
        <v>36</v>
      </c>
      <c r="C33" s="62">
        <f>C10-C32</f>
        <v>12472.857142857141</v>
      </c>
      <c r="E33" s="26"/>
      <c r="F33" s="27"/>
      <c r="G33" s="21">
        <f t="shared" si="4"/>
        <v>0</v>
      </c>
      <c r="H33" s="22">
        <f t="shared" si="7"/>
        <v>0</v>
      </c>
      <c r="I33" s="41">
        <f t="shared" si="6"/>
        <v>0</v>
      </c>
      <c r="J33" s="42">
        <f t="shared" si="0"/>
        <v>0</v>
      </c>
      <c r="K33" s="43">
        <f t="shared" si="1"/>
        <v>0</v>
      </c>
    </row>
    <row r="34" spans="2:11" x14ac:dyDescent="0.15">
      <c r="B34" s="46" t="s">
        <v>33</v>
      </c>
      <c r="C34" s="72">
        <f>K3/H3</f>
        <v>965.49450549450546</v>
      </c>
      <c r="E34" s="26"/>
      <c r="F34" s="27"/>
      <c r="G34" s="21">
        <f t="shared" si="4"/>
        <v>0</v>
      </c>
      <c r="H34" s="22">
        <f t="shared" si="7"/>
        <v>0</v>
      </c>
      <c r="I34" s="41">
        <f t="shared" si="6"/>
        <v>0</v>
      </c>
      <c r="J34" s="42">
        <f t="shared" si="0"/>
        <v>0</v>
      </c>
      <c r="K34" s="43">
        <f t="shared" si="1"/>
        <v>0</v>
      </c>
    </row>
    <row r="35" spans="2:11" x14ac:dyDescent="0.15">
      <c r="B35" s="12" t="s">
        <v>19</v>
      </c>
      <c r="C35" s="25">
        <f>(1+(C19/C31))^(365/H3)-1</f>
        <v>5.0093914051727584E-3</v>
      </c>
      <c r="E35" s="26"/>
      <c r="F35" s="27"/>
      <c r="G35" s="21">
        <f t="shared" si="4"/>
        <v>0</v>
      </c>
      <c r="H35" s="22">
        <f t="shared" si="7"/>
        <v>0</v>
      </c>
      <c r="I35" s="41">
        <f t="shared" si="6"/>
        <v>0</v>
      </c>
      <c r="J35" s="42">
        <f t="shared" si="0"/>
        <v>0</v>
      </c>
      <c r="K35" s="43">
        <f t="shared" si="1"/>
        <v>0</v>
      </c>
    </row>
    <row r="36" spans="2:11" x14ac:dyDescent="0.15">
      <c r="B36" s="13" t="s">
        <v>20</v>
      </c>
      <c r="C36" s="73">
        <f>C37+C38</f>
        <v>5.8910001575891657E-2</v>
      </c>
      <c r="E36" s="26"/>
      <c r="F36" s="27"/>
      <c r="G36" s="21">
        <f t="shared" si="4"/>
        <v>0</v>
      </c>
      <c r="H36" s="22">
        <f t="shared" si="7"/>
        <v>0</v>
      </c>
      <c r="I36" s="41">
        <f t="shared" si="6"/>
        <v>0</v>
      </c>
      <c r="J36" s="42">
        <f t="shared" si="0"/>
        <v>0</v>
      </c>
      <c r="K36" s="43">
        <f t="shared" si="1"/>
        <v>0</v>
      </c>
    </row>
    <row r="37" spans="2:11" x14ac:dyDescent="0.15">
      <c r="B37" s="74" t="s">
        <v>38</v>
      </c>
      <c r="C37" s="73">
        <f>(1+(C20/C32))^(360/H3)-1</f>
        <v>5.0941748107559359E-2</v>
      </c>
      <c r="E37" s="26"/>
      <c r="F37" s="27"/>
      <c r="G37" s="21">
        <f t="shared" si="4"/>
        <v>0</v>
      </c>
      <c r="H37" s="22">
        <f t="shared" si="7"/>
        <v>0</v>
      </c>
      <c r="I37" s="41">
        <f t="shared" si="6"/>
        <v>0</v>
      </c>
      <c r="J37" s="42">
        <f t="shared" ref="J37:J68" si="8">IF(G37&lt;0,IF((-G37)&gt;($C$10),$C$10*H37,-G37*H37),0)</f>
        <v>0</v>
      </c>
      <c r="K37" s="43">
        <f t="shared" ref="K37:K68" si="9">IF(-G37&gt;$C$10,(-G37-$C$10)*H37,0)</f>
        <v>0</v>
      </c>
    </row>
    <row r="38" spans="2:11" x14ac:dyDescent="0.15">
      <c r="B38" s="74" t="s">
        <v>39</v>
      </c>
      <c r="C38" s="73">
        <f>(1+(C24/C10))^(C5/(C4*C5))-1</f>
        <v>7.9682534683322981E-3</v>
      </c>
      <c r="E38" s="26"/>
      <c r="F38" s="27"/>
      <c r="G38" s="21">
        <f t="shared" si="4"/>
        <v>0</v>
      </c>
      <c r="H38" s="22">
        <f t="shared" si="7"/>
        <v>0</v>
      </c>
      <c r="I38" s="41">
        <f t="shared" si="6"/>
        <v>0</v>
      </c>
      <c r="J38" s="42">
        <f t="shared" si="8"/>
        <v>0</v>
      </c>
      <c r="K38" s="43">
        <f t="shared" si="9"/>
        <v>0</v>
      </c>
    </row>
    <row r="39" spans="2:11" x14ac:dyDescent="0.15">
      <c r="B39" s="75" t="s">
        <v>37</v>
      </c>
      <c r="C39" s="77">
        <f>C40+C41</f>
        <v>0.18528843181703847</v>
      </c>
      <c r="E39" s="26"/>
      <c r="F39" s="27"/>
      <c r="G39" s="21">
        <f t="shared" si="4"/>
        <v>0</v>
      </c>
      <c r="H39" s="22">
        <f t="shared" si="7"/>
        <v>0</v>
      </c>
      <c r="I39" s="41">
        <f t="shared" si="6"/>
        <v>0</v>
      </c>
      <c r="J39" s="42">
        <f t="shared" si="8"/>
        <v>0</v>
      </c>
      <c r="K39" s="43">
        <f t="shared" si="9"/>
        <v>0</v>
      </c>
    </row>
    <row r="40" spans="2:11" x14ac:dyDescent="0.15">
      <c r="B40" s="76" t="s">
        <v>40</v>
      </c>
      <c r="C40" s="78">
        <f>(1+(C21/C34))^(360/H3)-1</f>
        <v>0.10379805970046019</v>
      </c>
      <c r="E40" s="26"/>
      <c r="F40" s="27"/>
      <c r="G40" s="21">
        <f t="shared" si="4"/>
        <v>0</v>
      </c>
      <c r="H40" s="22">
        <f t="shared" si="7"/>
        <v>0</v>
      </c>
      <c r="I40" s="41">
        <f t="shared" si="6"/>
        <v>0</v>
      </c>
      <c r="J40" s="42">
        <f t="shared" si="8"/>
        <v>0</v>
      </c>
      <c r="K40" s="43">
        <f t="shared" si="9"/>
        <v>0</v>
      </c>
    </row>
    <row r="41" spans="2:11" x14ac:dyDescent="0.15">
      <c r="B41" s="76" t="s">
        <v>41</v>
      </c>
      <c r="C41" s="78">
        <f>(1+(C25/C26))^(360/H3)-1</f>
        <v>8.149037211657828E-2</v>
      </c>
      <c r="E41" s="26"/>
      <c r="F41" s="27"/>
      <c r="G41" s="21">
        <f t="shared" si="4"/>
        <v>0</v>
      </c>
      <c r="H41" s="22">
        <f t="shared" si="7"/>
        <v>0</v>
      </c>
      <c r="I41" s="41">
        <f t="shared" si="6"/>
        <v>0</v>
      </c>
      <c r="J41" s="42">
        <f t="shared" si="8"/>
        <v>0</v>
      </c>
      <c r="K41" s="43">
        <f t="shared" si="9"/>
        <v>0</v>
      </c>
    </row>
    <row r="42" spans="2:11" x14ac:dyDescent="0.15">
      <c r="E42" s="26"/>
      <c r="F42" s="27"/>
      <c r="G42" s="21">
        <f t="shared" si="4"/>
        <v>0</v>
      </c>
      <c r="H42" s="22">
        <f t="shared" si="7"/>
        <v>0</v>
      </c>
      <c r="I42" s="41">
        <f t="shared" si="6"/>
        <v>0</v>
      </c>
      <c r="J42" s="42">
        <f t="shared" si="8"/>
        <v>0</v>
      </c>
      <c r="K42" s="43">
        <f t="shared" si="9"/>
        <v>0</v>
      </c>
    </row>
    <row r="43" spans="2:11" x14ac:dyDescent="0.15">
      <c r="E43" s="26"/>
      <c r="F43" s="27"/>
      <c r="G43" s="21">
        <f t="shared" si="4"/>
        <v>0</v>
      </c>
      <c r="H43" s="22">
        <f t="shared" si="7"/>
        <v>0</v>
      </c>
      <c r="I43" s="41">
        <f t="shared" si="6"/>
        <v>0</v>
      </c>
      <c r="J43" s="42">
        <f t="shared" si="8"/>
        <v>0</v>
      </c>
      <c r="K43" s="43">
        <f t="shared" si="9"/>
        <v>0</v>
      </c>
    </row>
    <row r="44" spans="2:11" x14ac:dyDescent="0.15">
      <c r="E44" s="26"/>
      <c r="F44" s="27"/>
      <c r="G44" s="21">
        <f t="shared" si="4"/>
        <v>0</v>
      </c>
      <c r="H44" s="22">
        <f t="shared" si="7"/>
        <v>0</v>
      </c>
      <c r="I44" s="41">
        <f t="shared" si="6"/>
        <v>0</v>
      </c>
      <c r="J44" s="42">
        <f t="shared" si="8"/>
        <v>0</v>
      </c>
      <c r="K44" s="43">
        <f t="shared" si="9"/>
        <v>0</v>
      </c>
    </row>
    <row r="45" spans="2:11" x14ac:dyDescent="0.15">
      <c r="E45" s="26"/>
      <c r="F45" s="27"/>
      <c r="G45" s="21">
        <f t="shared" si="4"/>
        <v>0</v>
      </c>
      <c r="H45" s="22">
        <f t="shared" si="7"/>
        <v>0</v>
      </c>
      <c r="I45" s="41">
        <f t="shared" si="6"/>
        <v>0</v>
      </c>
      <c r="J45" s="42">
        <f t="shared" si="8"/>
        <v>0</v>
      </c>
      <c r="K45" s="43">
        <f t="shared" si="9"/>
        <v>0</v>
      </c>
    </row>
    <row r="46" spans="2:11" x14ac:dyDescent="0.15">
      <c r="E46" s="26"/>
      <c r="F46" s="27"/>
      <c r="G46" s="21">
        <f t="shared" si="4"/>
        <v>0</v>
      </c>
      <c r="H46" s="22">
        <f t="shared" si="7"/>
        <v>0</v>
      </c>
      <c r="I46" s="41">
        <f t="shared" si="6"/>
        <v>0</v>
      </c>
      <c r="J46" s="42">
        <f t="shared" si="8"/>
        <v>0</v>
      </c>
      <c r="K46" s="43">
        <f t="shared" si="9"/>
        <v>0</v>
      </c>
    </row>
    <row r="47" spans="2:11" x14ac:dyDescent="0.15">
      <c r="E47" s="26"/>
      <c r="F47" s="27"/>
      <c r="G47" s="21">
        <f t="shared" si="4"/>
        <v>0</v>
      </c>
      <c r="H47" s="22">
        <f t="shared" si="7"/>
        <v>0</v>
      </c>
      <c r="I47" s="41">
        <f t="shared" si="6"/>
        <v>0</v>
      </c>
      <c r="J47" s="42">
        <f t="shared" si="8"/>
        <v>0</v>
      </c>
      <c r="K47" s="43">
        <f t="shared" si="9"/>
        <v>0</v>
      </c>
    </row>
    <row r="48" spans="2:11" x14ac:dyDescent="0.15">
      <c r="E48" s="26"/>
      <c r="F48" s="27"/>
      <c r="G48" s="21">
        <f t="shared" si="4"/>
        <v>0</v>
      </c>
      <c r="H48" s="22">
        <f t="shared" si="7"/>
        <v>0</v>
      </c>
      <c r="I48" s="41">
        <f t="shared" si="6"/>
        <v>0</v>
      </c>
      <c r="J48" s="42">
        <f t="shared" si="8"/>
        <v>0</v>
      </c>
      <c r="K48" s="43">
        <f t="shared" si="9"/>
        <v>0</v>
      </c>
    </row>
    <row r="49" spans="5:11" x14ac:dyDescent="0.15">
      <c r="E49" s="26"/>
      <c r="F49" s="27"/>
      <c r="G49" s="21">
        <f t="shared" si="4"/>
        <v>0</v>
      </c>
      <c r="H49" s="22">
        <f t="shared" si="7"/>
        <v>0</v>
      </c>
      <c r="I49" s="41">
        <f t="shared" si="6"/>
        <v>0</v>
      </c>
      <c r="J49" s="42">
        <f t="shared" si="8"/>
        <v>0</v>
      </c>
      <c r="K49" s="43">
        <f t="shared" si="9"/>
        <v>0</v>
      </c>
    </row>
    <row r="50" spans="5:11" x14ac:dyDescent="0.15">
      <c r="E50" s="26"/>
      <c r="F50" s="27"/>
      <c r="G50" s="21">
        <f t="shared" si="4"/>
        <v>0</v>
      </c>
      <c r="H50" s="22">
        <f t="shared" si="7"/>
        <v>0</v>
      </c>
      <c r="I50" s="41">
        <f t="shared" si="6"/>
        <v>0</v>
      </c>
      <c r="J50" s="42">
        <f t="shared" si="8"/>
        <v>0</v>
      </c>
      <c r="K50" s="43">
        <f t="shared" si="9"/>
        <v>0</v>
      </c>
    </row>
    <row r="51" spans="5:11" x14ac:dyDescent="0.15">
      <c r="E51" s="26"/>
      <c r="F51" s="27"/>
      <c r="G51" s="21">
        <f t="shared" si="4"/>
        <v>0</v>
      </c>
      <c r="H51" s="22">
        <f t="shared" si="7"/>
        <v>0</v>
      </c>
      <c r="I51" s="41">
        <f t="shared" si="6"/>
        <v>0</v>
      </c>
      <c r="J51" s="42">
        <f t="shared" si="8"/>
        <v>0</v>
      </c>
      <c r="K51" s="43">
        <f t="shared" si="9"/>
        <v>0</v>
      </c>
    </row>
    <row r="52" spans="5:11" x14ac:dyDescent="0.15">
      <c r="E52" s="26"/>
      <c r="F52" s="27"/>
      <c r="G52" s="21">
        <f t="shared" si="4"/>
        <v>0</v>
      </c>
      <c r="H52" s="22">
        <f t="shared" si="7"/>
        <v>0</v>
      </c>
      <c r="I52" s="41">
        <f t="shared" si="6"/>
        <v>0</v>
      </c>
      <c r="J52" s="42">
        <f t="shared" si="8"/>
        <v>0</v>
      </c>
      <c r="K52" s="43">
        <f t="shared" si="9"/>
        <v>0</v>
      </c>
    </row>
    <row r="53" spans="5:11" x14ac:dyDescent="0.15">
      <c r="E53" s="26"/>
      <c r="F53" s="27"/>
      <c r="G53" s="21">
        <f t="shared" si="4"/>
        <v>0</v>
      </c>
      <c r="H53" s="22">
        <f t="shared" si="7"/>
        <v>0</v>
      </c>
      <c r="I53" s="41">
        <f t="shared" si="6"/>
        <v>0</v>
      </c>
      <c r="J53" s="42">
        <f t="shared" si="8"/>
        <v>0</v>
      </c>
      <c r="K53" s="43">
        <f t="shared" si="9"/>
        <v>0</v>
      </c>
    </row>
    <row r="54" spans="5:11" x14ac:dyDescent="0.15">
      <c r="E54" s="26"/>
      <c r="F54" s="27"/>
      <c r="G54" s="21">
        <f t="shared" si="4"/>
        <v>0</v>
      </c>
      <c r="H54" s="22">
        <f t="shared" si="7"/>
        <v>0</v>
      </c>
      <c r="I54" s="41">
        <f t="shared" si="6"/>
        <v>0</v>
      </c>
      <c r="J54" s="42">
        <f t="shared" si="8"/>
        <v>0</v>
      </c>
      <c r="K54" s="43">
        <f t="shared" si="9"/>
        <v>0</v>
      </c>
    </row>
    <row r="55" spans="5:11" x14ac:dyDescent="0.15">
      <c r="E55" s="26"/>
      <c r="F55" s="27"/>
      <c r="G55" s="21">
        <f t="shared" si="4"/>
        <v>0</v>
      </c>
      <c r="H55" s="22">
        <f t="shared" si="7"/>
        <v>0</v>
      </c>
      <c r="I55" s="41">
        <f t="shared" si="6"/>
        <v>0</v>
      </c>
      <c r="J55" s="42">
        <f t="shared" si="8"/>
        <v>0</v>
      </c>
      <c r="K55" s="43">
        <f t="shared" si="9"/>
        <v>0</v>
      </c>
    </row>
    <row r="56" spans="5:11" x14ac:dyDescent="0.15">
      <c r="E56" s="26"/>
      <c r="F56" s="27"/>
      <c r="G56" s="21">
        <f t="shared" si="4"/>
        <v>0</v>
      </c>
      <c r="H56" s="22">
        <f t="shared" si="7"/>
        <v>0</v>
      </c>
      <c r="I56" s="41">
        <f t="shared" si="6"/>
        <v>0</v>
      </c>
      <c r="J56" s="42">
        <f t="shared" si="8"/>
        <v>0</v>
      </c>
      <c r="K56" s="43">
        <f t="shared" si="9"/>
        <v>0</v>
      </c>
    </row>
    <row r="57" spans="5:11" x14ac:dyDescent="0.15">
      <c r="E57" s="26"/>
      <c r="F57" s="27"/>
      <c r="G57" s="21">
        <f t="shared" si="4"/>
        <v>0</v>
      </c>
      <c r="H57" s="22">
        <f t="shared" si="7"/>
        <v>0</v>
      </c>
      <c r="I57" s="41">
        <f t="shared" si="6"/>
        <v>0</v>
      </c>
      <c r="J57" s="42">
        <f t="shared" si="8"/>
        <v>0</v>
      </c>
      <c r="K57" s="43">
        <f t="shared" si="9"/>
        <v>0</v>
      </c>
    </row>
    <row r="58" spans="5:11" x14ac:dyDescent="0.15">
      <c r="E58" s="26"/>
      <c r="F58" s="27"/>
      <c r="G58" s="21">
        <f t="shared" si="4"/>
        <v>0</v>
      </c>
      <c r="H58" s="22">
        <f t="shared" si="7"/>
        <v>0</v>
      </c>
      <c r="I58" s="41">
        <f t="shared" si="6"/>
        <v>0</v>
      </c>
      <c r="J58" s="42">
        <f t="shared" si="8"/>
        <v>0</v>
      </c>
      <c r="K58" s="43">
        <f t="shared" si="9"/>
        <v>0</v>
      </c>
    </row>
    <row r="59" spans="5:11" x14ac:dyDescent="0.15">
      <c r="E59" s="26"/>
      <c r="F59" s="27"/>
      <c r="G59" s="21">
        <f t="shared" si="4"/>
        <v>0</v>
      </c>
      <c r="H59" s="22">
        <f t="shared" si="7"/>
        <v>0</v>
      </c>
      <c r="I59" s="41">
        <f t="shared" si="6"/>
        <v>0</v>
      </c>
      <c r="J59" s="42">
        <f t="shared" si="8"/>
        <v>0</v>
      </c>
      <c r="K59" s="43">
        <f t="shared" si="9"/>
        <v>0</v>
      </c>
    </row>
    <row r="60" spans="5:11" x14ac:dyDescent="0.15">
      <c r="E60" s="26"/>
      <c r="F60" s="27"/>
      <c r="G60" s="21">
        <f t="shared" si="4"/>
        <v>0</v>
      </c>
      <c r="H60" s="22">
        <f t="shared" si="7"/>
        <v>0</v>
      </c>
      <c r="I60" s="41">
        <f t="shared" si="6"/>
        <v>0</v>
      </c>
      <c r="J60" s="42">
        <f t="shared" si="8"/>
        <v>0</v>
      </c>
      <c r="K60" s="43">
        <f t="shared" si="9"/>
        <v>0</v>
      </c>
    </row>
    <row r="61" spans="5:11" x14ac:dyDescent="0.15">
      <c r="E61" s="26"/>
      <c r="F61" s="27"/>
      <c r="G61" s="21">
        <f t="shared" si="4"/>
        <v>0</v>
      </c>
      <c r="H61" s="22">
        <f t="shared" si="7"/>
        <v>0</v>
      </c>
      <c r="I61" s="41">
        <f t="shared" si="6"/>
        <v>0</v>
      </c>
      <c r="J61" s="42">
        <f t="shared" si="8"/>
        <v>0</v>
      </c>
      <c r="K61" s="43">
        <f t="shared" si="9"/>
        <v>0</v>
      </c>
    </row>
    <row r="62" spans="5:11" x14ac:dyDescent="0.15">
      <c r="E62" s="26"/>
      <c r="F62" s="27"/>
      <c r="G62" s="21">
        <f t="shared" si="4"/>
        <v>0</v>
      </c>
      <c r="H62" s="22">
        <f t="shared" si="7"/>
        <v>0</v>
      </c>
      <c r="I62" s="41">
        <f t="shared" si="6"/>
        <v>0</v>
      </c>
      <c r="J62" s="42">
        <f t="shared" si="8"/>
        <v>0</v>
      </c>
      <c r="K62" s="43">
        <f t="shared" si="9"/>
        <v>0</v>
      </c>
    </row>
    <row r="63" spans="5:11" x14ac:dyDescent="0.15">
      <c r="E63" s="26"/>
      <c r="F63" s="27"/>
      <c r="G63" s="21">
        <f t="shared" si="4"/>
        <v>0</v>
      </c>
      <c r="H63" s="22">
        <f t="shared" si="7"/>
        <v>0</v>
      </c>
      <c r="I63" s="41">
        <f t="shared" si="6"/>
        <v>0</v>
      </c>
      <c r="J63" s="42">
        <f t="shared" si="8"/>
        <v>0</v>
      </c>
      <c r="K63" s="43">
        <f t="shared" si="9"/>
        <v>0</v>
      </c>
    </row>
    <row r="64" spans="5:11" x14ac:dyDescent="0.15">
      <c r="E64" s="26"/>
      <c r="F64" s="27"/>
      <c r="G64" s="21">
        <f t="shared" si="4"/>
        <v>0</v>
      </c>
      <c r="H64" s="22">
        <f t="shared" si="7"/>
        <v>0</v>
      </c>
      <c r="I64" s="41">
        <f t="shared" si="6"/>
        <v>0</v>
      </c>
      <c r="J64" s="42">
        <f t="shared" si="8"/>
        <v>0</v>
      </c>
      <c r="K64" s="43">
        <f t="shared" si="9"/>
        <v>0</v>
      </c>
    </row>
    <row r="65" spans="5:11" x14ac:dyDescent="0.15">
      <c r="E65" s="26"/>
      <c r="F65" s="27"/>
      <c r="G65" s="21">
        <f t="shared" si="4"/>
        <v>0</v>
      </c>
      <c r="H65" s="22">
        <f t="shared" si="7"/>
        <v>0</v>
      </c>
      <c r="I65" s="41">
        <f t="shared" si="6"/>
        <v>0</v>
      </c>
      <c r="J65" s="42">
        <f t="shared" si="8"/>
        <v>0</v>
      </c>
      <c r="K65" s="43">
        <f t="shared" si="9"/>
        <v>0</v>
      </c>
    </row>
    <row r="66" spans="5:11" x14ac:dyDescent="0.15">
      <c r="E66" s="26"/>
      <c r="F66" s="27"/>
      <c r="G66" s="21">
        <f t="shared" si="4"/>
        <v>0</v>
      </c>
      <c r="H66" s="22">
        <f t="shared" si="7"/>
        <v>0</v>
      </c>
      <c r="I66" s="41">
        <f t="shared" si="6"/>
        <v>0</v>
      </c>
      <c r="J66" s="42">
        <f t="shared" si="8"/>
        <v>0</v>
      </c>
      <c r="K66" s="43">
        <f t="shared" si="9"/>
        <v>0</v>
      </c>
    </row>
    <row r="67" spans="5:11" x14ac:dyDescent="0.15">
      <c r="E67" s="26"/>
      <c r="F67" s="27"/>
      <c r="G67" s="21">
        <f t="shared" si="4"/>
        <v>0</v>
      </c>
      <c r="H67" s="22">
        <f t="shared" si="7"/>
        <v>0</v>
      </c>
      <c r="I67" s="41">
        <f t="shared" si="6"/>
        <v>0</v>
      </c>
      <c r="J67" s="42">
        <f t="shared" si="8"/>
        <v>0</v>
      </c>
      <c r="K67" s="43">
        <f t="shared" si="9"/>
        <v>0</v>
      </c>
    </row>
    <row r="68" spans="5:11" x14ac:dyDescent="0.15">
      <c r="E68" s="26"/>
      <c r="F68" s="27"/>
      <c r="G68" s="21">
        <f t="shared" si="4"/>
        <v>0</v>
      </c>
      <c r="H68" s="22">
        <f t="shared" si="7"/>
        <v>0</v>
      </c>
      <c r="I68" s="41">
        <f t="shared" si="6"/>
        <v>0</v>
      </c>
      <c r="J68" s="42">
        <f t="shared" si="8"/>
        <v>0</v>
      </c>
      <c r="K68" s="43">
        <f t="shared" si="9"/>
        <v>0</v>
      </c>
    </row>
    <row r="69" spans="5:11" x14ac:dyDescent="0.15">
      <c r="E69" s="26"/>
      <c r="F69" s="27"/>
      <c r="G69" s="21">
        <f t="shared" si="4"/>
        <v>0</v>
      </c>
      <c r="H69" s="22">
        <f t="shared" si="7"/>
        <v>0</v>
      </c>
      <c r="I69" s="41">
        <f t="shared" si="6"/>
        <v>0</v>
      </c>
      <c r="J69" s="42">
        <f t="shared" ref="J69:J105" si="10">IF(G69&lt;0,IF((-G69)&gt;($C$10),$C$10*H69,-G69*H69),0)</f>
        <v>0</v>
      </c>
      <c r="K69" s="43">
        <f t="shared" ref="K69:K105" si="11">IF(-G69&gt;$C$10,(-G69-$C$10)*H69,0)</f>
        <v>0</v>
      </c>
    </row>
    <row r="70" spans="5:11" x14ac:dyDescent="0.15">
      <c r="E70" s="26"/>
      <c r="F70" s="27"/>
      <c r="G70" s="21">
        <f t="shared" si="4"/>
        <v>0</v>
      </c>
      <c r="H70" s="22">
        <f t="shared" si="7"/>
        <v>0</v>
      </c>
      <c r="I70" s="41">
        <f t="shared" si="6"/>
        <v>0</v>
      </c>
      <c r="J70" s="42">
        <f t="shared" si="10"/>
        <v>0</v>
      </c>
      <c r="K70" s="43">
        <f t="shared" si="11"/>
        <v>0</v>
      </c>
    </row>
    <row r="71" spans="5:11" x14ac:dyDescent="0.15">
      <c r="E71" s="26"/>
      <c r="F71" s="27"/>
      <c r="G71" s="21">
        <f t="shared" ref="G71:G102" si="12">IF(E71=0,0,G70+F71)</f>
        <v>0</v>
      </c>
      <c r="H71" s="22">
        <f t="shared" si="7"/>
        <v>0</v>
      </c>
      <c r="I71" s="41">
        <f t="shared" si="6"/>
        <v>0</v>
      </c>
      <c r="J71" s="42">
        <f t="shared" si="10"/>
        <v>0</v>
      </c>
      <c r="K71" s="43">
        <f t="shared" si="11"/>
        <v>0</v>
      </c>
    </row>
    <row r="72" spans="5:11" x14ac:dyDescent="0.15">
      <c r="E72" s="26"/>
      <c r="F72" s="27"/>
      <c r="G72" s="21">
        <f t="shared" si="12"/>
        <v>0</v>
      </c>
      <c r="H72" s="22">
        <f t="shared" si="7"/>
        <v>0</v>
      </c>
      <c r="I72" s="41">
        <f t="shared" si="6"/>
        <v>0</v>
      </c>
      <c r="J72" s="42">
        <f t="shared" si="10"/>
        <v>0</v>
      </c>
      <c r="K72" s="43">
        <f t="shared" si="11"/>
        <v>0</v>
      </c>
    </row>
    <row r="73" spans="5:11" x14ac:dyDescent="0.15">
      <c r="E73" s="26"/>
      <c r="F73" s="27"/>
      <c r="G73" s="21">
        <f t="shared" si="12"/>
        <v>0</v>
      </c>
      <c r="H73" s="22">
        <f t="shared" si="7"/>
        <v>0</v>
      </c>
      <c r="I73" s="41">
        <f t="shared" si="6"/>
        <v>0</v>
      </c>
      <c r="J73" s="42">
        <f t="shared" si="10"/>
        <v>0</v>
      </c>
      <c r="K73" s="43">
        <f t="shared" si="11"/>
        <v>0</v>
      </c>
    </row>
    <row r="74" spans="5:11" x14ac:dyDescent="0.15">
      <c r="E74" s="26"/>
      <c r="F74" s="27"/>
      <c r="G74" s="21">
        <f t="shared" si="12"/>
        <v>0</v>
      </c>
      <c r="H74" s="22">
        <f t="shared" si="7"/>
        <v>0</v>
      </c>
      <c r="I74" s="41">
        <f t="shared" si="6"/>
        <v>0</v>
      </c>
      <c r="J74" s="42">
        <f t="shared" si="10"/>
        <v>0</v>
      </c>
      <c r="K74" s="43">
        <f t="shared" si="11"/>
        <v>0</v>
      </c>
    </row>
    <row r="75" spans="5:11" x14ac:dyDescent="0.15">
      <c r="E75" s="26"/>
      <c r="F75" s="27"/>
      <c r="G75" s="21">
        <f t="shared" si="12"/>
        <v>0</v>
      </c>
      <c r="H75" s="22">
        <f t="shared" si="7"/>
        <v>0</v>
      </c>
      <c r="I75" s="41">
        <f t="shared" si="6"/>
        <v>0</v>
      </c>
      <c r="J75" s="42">
        <f t="shared" si="10"/>
        <v>0</v>
      </c>
      <c r="K75" s="43">
        <f t="shared" si="11"/>
        <v>0</v>
      </c>
    </row>
    <row r="76" spans="5:11" x14ac:dyDescent="0.15">
      <c r="E76" s="26"/>
      <c r="F76" s="27"/>
      <c r="G76" s="21">
        <f t="shared" si="12"/>
        <v>0</v>
      </c>
      <c r="H76" s="22">
        <f t="shared" si="7"/>
        <v>0</v>
      </c>
      <c r="I76" s="41">
        <f t="shared" si="6"/>
        <v>0</v>
      </c>
      <c r="J76" s="42">
        <f t="shared" si="10"/>
        <v>0</v>
      </c>
      <c r="K76" s="43">
        <f t="shared" si="11"/>
        <v>0</v>
      </c>
    </row>
    <row r="77" spans="5:11" x14ac:dyDescent="0.15">
      <c r="E77" s="26"/>
      <c r="F77" s="27"/>
      <c r="G77" s="21">
        <f t="shared" si="12"/>
        <v>0</v>
      </c>
      <c r="H77" s="22">
        <f t="shared" si="7"/>
        <v>0</v>
      </c>
      <c r="I77" s="41">
        <f t="shared" si="6"/>
        <v>0</v>
      </c>
      <c r="J77" s="42">
        <f t="shared" si="10"/>
        <v>0</v>
      </c>
      <c r="K77" s="43">
        <f t="shared" si="11"/>
        <v>0</v>
      </c>
    </row>
    <row r="78" spans="5:11" x14ac:dyDescent="0.15">
      <c r="E78" s="26"/>
      <c r="F78" s="27"/>
      <c r="G78" s="21">
        <f t="shared" si="12"/>
        <v>0</v>
      </c>
      <c r="H78" s="22">
        <f t="shared" si="7"/>
        <v>0</v>
      </c>
      <c r="I78" s="41">
        <f t="shared" si="6"/>
        <v>0</v>
      </c>
      <c r="J78" s="42">
        <f t="shared" si="10"/>
        <v>0</v>
      </c>
      <c r="K78" s="43">
        <f t="shared" si="11"/>
        <v>0</v>
      </c>
    </row>
    <row r="79" spans="5:11" x14ac:dyDescent="0.15">
      <c r="E79" s="26"/>
      <c r="F79" s="27"/>
      <c r="G79" s="21">
        <f t="shared" si="12"/>
        <v>0</v>
      </c>
      <c r="H79" s="22">
        <f t="shared" si="7"/>
        <v>0</v>
      </c>
      <c r="I79" s="41">
        <f t="shared" si="6"/>
        <v>0</v>
      </c>
      <c r="J79" s="42">
        <f t="shared" si="10"/>
        <v>0</v>
      </c>
      <c r="K79" s="43">
        <f t="shared" si="11"/>
        <v>0</v>
      </c>
    </row>
    <row r="80" spans="5:11" x14ac:dyDescent="0.15">
      <c r="E80" s="26"/>
      <c r="F80" s="27"/>
      <c r="G80" s="21">
        <f t="shared" si="12"/>
        <v>0</v>
      </c>
      <c r="H80" s="22">
        <f t="shared" si="7"/>
        <v>0</v>
      </c>
      <c r="I80" s="41">
        <f t="shared" si="6"/>
        <v>0</v>
      </c>
      <c r="J80" s="42">
        <f t="shared" si="10"/>
        <v>0</v>
      </c>
      <c r="K80" s="43">
        <f t="shared" si="11"/>
        <v>0</v>
      </c>
    </row>
    <row r="81" spans="5:11" x14ac:dyDescent="0.15">
      <c r="E81" s="26"/>
      <c r="F81" s="27"/>
      <c r="G81" s="21">
        <f t="shared" si="12"/>
        <v>0</v>
      </c>
      <c r="H81" s="22">
        <f t="shared" si="7"/>
        <v>0</v>
      </c>
      <c r="I81" s="41">
        <f t="shared" si="6"/>
        <v>0</v>
      </c>
      <c r="J81" s="42">
        <f t="shared" si="10"/>
        <v>0</v>
      </c>
      <c r="K81" s="43">
        <f t="shared" si="11"/>
        <v>0</v>
      </c>
    </row>
    <row r="82" spans="5:11" x14ac:dyDescent="0.15">
      <c r="E82" s="26"/>
      <c r="F82" s="27"/>
      <c r="G82" s="21">
        <f t="shared" si="12"/>
        <v>0</v>
      </c>
      <c r="H82" s="22">
        <f t="shared" si="7"/>
        <v>0</v>
      </c>
      <c r="I82" s="41">
        <f t="shared" si="6"/>
        <v>0</v>
      </c>
      <c r="J82" s="42">
        <f t="shared" si="10"/>
        <v>0</v>
      </c>
      <c r="K82" s="43">
        <f t="shared" si="11"/>
        <v>0</v>
      </c>
    </row>
    <row r="83" spans="5:11" x14ac:dyDescent="0.15">
      <c r="E83" s="26"/>
      <c r="F83" s="27"/>
      <c r="G83" s="21">
        <f t="shared" si="12"/>
        <v>0</v>
      </c>
      <c r="H83" s="22">
        <f t="shared" si="7"/>
        <v>0</v>
      </c>
      <c r="I83" s="41">
        <f t="shared" si="6"/>
        <v>0</v>
      </c>
      <c r="J83" s="42">
        <f t="shared" si="10"/>
        <v>0</v>
      </c>
      <c r="K83" s="43">
        <f t="shared" si="11"/>
        <v>0</v>
      </c>
    </row>
    <row r="84" spans="5:11" x14ac:dyDescent="0.15">
      <c r="E84" s="26"/>
      <c r="F84" s="27"/>
      <c r="G84" s="21">
        <f t="shared" si="12"/>
        <v>0</v>
      </c>
      <c r="H84" s="22">
        <f t="shared" si="7"/>
        <v>0</v>
      </c>
      <c r="I84" s="41">
        <f t="shared" si="6"/>
        <v>0</v>
      </c>
      <c r="J84" s="42">
        <f t="shared" si="10"/>
        <v>0</v>
      </c>
      <c r="K84" s="43">
        <f t="shared" si="11"/>
        <v>0</v>
      </c>
    </row>
    <row r="85" spans="5:11" x14ac:dyDescent="0.15">
      <c r="E85" s="26"/>
      <c r="F85" s="27"/>
      <c r="G85" s="21">
        <f t="shared" si="12"/>
        <v>0</v>
      </c>
      <c r="H85" s="22">
        <f t="shared" si="7"/>
        <v>0</v>
      </c>
      <c r="I85" s="41">
        <f t="shared" si="6"/>
        <v>0</v>
      </c>
      <c r="J85" s="42">
        <f t="shared" si="10"/>
        <v>0</v>
      </c>
      <c r="K85" s="43">
        <f t="shared" si="11"/>
        <v>0</v>
      </c>
    </row>
    <row r="86" spans="5:11" x14ac:dyDescent="0.15">
      <c r="E86" s="26"/>
      <c r="F86" s="27"/>
      <c r="G86" s="21">
        <f t="shared" si="12"/>
        <v>0</v>
      </c>
      <c r="H86" s="22">
        <f t="shared" si="7"/>
        <v>0</v>
      </c>
      <c r="I86" s="41">
        <f t="shared" si="6"/>
        <v>0</v>
      </c>
      <c r="J86" s="42">
        <f t="shared" si="10"/>
        <v>0</v>
      </c>
      <c r="K86" s="43">
        <f t="shared" si="11"/>
        <v>0</v>
      </c>
    </row>
    <row r="87" spans="5:11" x14ac:dyDescent="0.15">
      <c r="E87" s="26"/>
      <c r="F87" s="27"/>
      <c r="G87" s="21">
        <f t="shared" si="12"/>
        <v>0</v>
      </c>
      <c r="H87" s="22">
        <f t="shared" si="7"/>
        <v>0</v>
      </c>
      <c r="I87" s="41">
        <f t="shared" si="6"/>
        <v>0</v>
      </c>
      <c r="J87" s="42">
        <f t="shared" si="10"/>
        <v>0</v>
      </c>
      <c r="K87" s="43">
        <f t="shared" si="11"/>
        <v>0</v>
      </c>
    </row>
    <row r="88" spans="5:11" x14ac:dyDescent="0.15">
      <c r="E88" s="26"/>
      <c r="F88" s="27"/>
      <c r="G88" s="21">
        <f t="shared" si="12"/>
        <v>0</v>
      </c>
      <c r="H88" s="22">
        <f t="shared" si="7"/>
        <v>0</v>
      </c>
      <c r="I88" s="41">
        <f t="shared" si="6"/>
        <v>0</v>
      </c>
      <c r="J88" s="42">
        <f t="shared" si="10"/>
        <v>0</v>
      </c>
      <c r="K88" s="43">
        <f t="shared" si="11"/>
        <v>0</v>
      </c>
    </row>
    <row r="89" spans="5:11" x14ac:dyDescent="0.15">
      <c r="E89" s="26"/>
      <c r="F89" s="27"/>
      <c r="G89" s="21">
        <f t="shared" si="12"/>
        <v>0</v>
      </c>
      <c r="H89" s="22">
        <f t="shared" si="7"/>
        <v>0</v>
      </c>
      <c r="I89" s="41">
        <f t="shared" si="6"/>
        <v>0</v>
      </c>
      <c r="J89" s="42">
        <f t="shared" si="10"/>
        <v>0</v>
      </c>
      <c r="K89" s="43">
        <f t="shared" si="11"/>
        <v>0</v>
      </c>
    </row>
    <row r="90" spans="5:11" x14ac:dyDescent="0.15">
      <c r="E90" s="26"/>
      <c r="F90" s="27"/>
      <c r="G90" s="21">
        <f t="shared" si="12"/>
        <v>0</v>
      </c>
      <c r="H90" s="22">
        <f t="shared" ref="H90:H105" si="13">IF(E91=0,0,E91-E90)</f>
        <v>0</v>
      </c>
      <c r="I90" s="41">
        <f t="shared" ref="I90:I105" si="14">IF(G90&gt;0,G90*H90,0)</f>
        <v>0</v>
      </c>
      <c r="J90" s="42">
        <f t="shared" si="10"/>
        <v>0</v>
      </c>
      <c r="K90" s="43">
        <f t="shared" si="11"/>
        <v>0</v>
      </c>
    </row>
    <row r="91" spans="5:11" x14ac:dyDescent="0.15">
      <c r="E91" s="26"/>
      <c r="F91" s="27"/>
      <c r="G91" s="21">
        <f t="shared" si="12"/>
        <v>0</v>
      </c>
      <c r="H91" s="22">
        <f t="shared" si="13"/>
        <v>0</v>
      </c>
      <c r="I91" s="41">
        <f t="shared" si="14"/>
        <v>0</v>
      </c>
      <c r="J91" s="42">
        <f t="shared" si="10"/>
        <v>0</v>
      </c>
      <c r="K91" s="43">
        <f t="shared" si="11"/>
        <v>0</v>
      </c>
    </row>
    <row r="92" spans="5:11" x14ac:dyDescent="0.15">
      <c r="E92" s="26"/>
      <c r="F92" s="27"/>
      <c r="G92" s="21">
        <f t="shared" si="12"/>
        <v>0</v>
      </c>
      <c r="H92" s="22">
        <f t="shared" si="13"/>
        <v>0</v>
      </c>
      <c r="I92" s="41">
        <f t="shared" si="14"/>
        <v>0</v>
      </c>
      <c r="J92" s="42">
        <f t="shared" si="10"/>
        <v>0</v>
      </c>
      <c r="K92" s="43">
        <f t="shared" si="11"/>
        <v>0</v>
      </c>
    </row>
    <row r="93" spans="5:11" x14ac:dyDescent="0.15">
      <c r="E93" s="26"/>
      <c r="F93" s="27"/>
      <c r="G93" s="21">
        <f t="shared" si="12"/>
        <v>0</v>
      </c>
      <c r="H93" s="22">
        <f t="shared" si="13"/>
        <v>0</v>
      </c>
      <c r="I93" s="41">
        <f t="shared" si="14"/>
        <v>0</v>
      </c>
      <c r="J93" s="42">
        <f t="shared" si="10"/>
        <v>0</v>
      </c>
      <c r="K93" s="43">
        <f t="shared" si="11"/>
        <v>0</v>
      </c>
    </row>
    <row r="94" spans="5:11" x14ac:dyDescent="0.15">
      <c r="E94" s="26"/>
      <c r="F94" s="27"/>
      <c r="G94" s="21">
        <f t="shared" si="12"/>
        <v>0</v>
      </c>
      <c r="H94" s="22">
        <f t="shared" si="13"/>
        <v>0</v>
      </c>
      <c r="I94" s="41">
        <f t="shared" si="14"/>
        <v>0</v>
      </c>
      <c r="J94" s="42">
        <f t="shared" si="10"/>
        <v>0</v>
      </c>
      <c r="K94" s="43">
        <f t="shared" si="11"/>
        <v>0</v>
      </c>
    </row>
    <row r="95" spans="5:11" x14ac:dyDescent="0.15">
      <c r="E95" s="26"/>
      <c r="F95" s="27"/>
      <c r="G95" s="21">
        <f t="shared" si="12"/>
        <v>0</v>
      </c>
      <c r="H95" s="22">
        <f t="shared" si="13"/>
        <v>0</v>
      </c>
      <c r="I95" s="41">
        <f t="shared" si="14"/>
        <v>0</v>
      </c>
      <c r="J95" s="42">
        <f t="shared" si="10"/>
        <v>0</v>
      </c>
      <c r="K95" s="43">
        <f t="shared" si="11"/>
        <v>0</v>
      </c>
    </row>
    <row r="96" spans="5:11" x14ac:dyDescent="0.15">
      <c r="E96" s="26"/>
      <c r="F96" s="27"/>
      <c r="G96" s="21">
        <f t="shared" si="12"/>
        <v>0</v>
      </c>
      <c r="H96" s="22">
        <f t="shared" si="13"/>
        <v>0</v>
      </c>
      <c r="I96" s="41">
        <f t="shared" si="14"/>
        <v>0</v>
      </c>
      <c r="J96" s="42">
        <f t="shared" si="10"/>
        <v>0</v>
      </c>
      <c r="K96" s="43">
        <f t="shared" si="11"/>
        <v>0</v>
      </c>
    </row>
    <row r="97" spans="5:11" x14ac:dyDescent="0.15">
      <c r="E97" s="26"/>
      <c r="F97" s="27"/>
      <c r="G97" s="21">
        <f t="shared" si="12"/>
        <v>0</v>
      </c>
      <c r="H97" s="22">
        <f t="shared" si="13"/>
        <v>0</v>
      </c>
      <c r="I97" s="41">
        <f t="shared" si="14"/>
        <v>0</v>
      </c>
      <c r="J97" s="42">
        <f t="shared" si="10"/>
        <v>0</v>
      </c>
      <c r="K97" s="43">
        <f t="shared" si="11"/>
        <v>0</v>
      </c>
    </row>
    <row r="98" spans="5:11" x14ac:dyDescent="0.15">
      <c r="E98" s="26"/>
      <c r="F98" s="27"/>
      <c r="G98" s="21">
        <f t="shared" si="12"/>
        <v>0</v>
      </c>
      <c r="H98" s="22">
        <f t="shared" si="13"/>
        <v>0</v>
      </c>
      <c r="I98" s="41">
        <f t="shared" si="14"/>
        <v>0</v>
      </c>
      <c r="J98" s="42">
        <f t="shared" si="10"/>
        <v>0</v>
      </c>
      <c r="K98" s="43">
        <f t="shared" si="11"/>
        <v>0</v>
      </c>
    </row>
    <row r="99" spans="5:11" x14ac:dyDescent="0.15">
      <c r="E99" s="26"/>
      <c r="F99" s="27"/>
      <c r="G99" s="21">
        <f t="shared" si="12"/>
        <v>0</v>
      </c>
      <c r="H99" s="22">
        <f t="shared" si="13"/>
        <v>0</v>
      </c>
      <c r="I99" s="41">
        <f t="shared" si="14"/>
        <v>0</v>
      </c>
      <c r="J99" s="42">
        <f t="shared" si="10"/>
        <v>0</v>
      </c>
      <c r="K99" s="43">
        <f t="shared" si="11"/>
        <v>0</v>
      </c>
    </row>
    <row r="100" spans="5:11" x14ac:dyDescent="0.15">
      <c r="E100" s="26"/>
      <c r="F100" s="27"/>
      <c r="G100" s="21">
        <f t="shared" si="12"/>
        <v>0</v>
      </c>
      <c r="H100" s="22">
        <f t="shared" si="13"/>
        <v>0</v>
      </c>
      <c r="I100" s="41">
        <f t="shared" si="14"/>
        <v>0</v>
      </c>
      <c r="J100" s="42">
        <f t="shared" si="10"/>
        <v>0</v>
      </c>
      <c r="K100" s="43">
        <f t="shared" si="11"/>
        <v>0</v>
      </c>
    </row>
    <row r="101" spans="5:11" x14ac:dyDescent="0.15">
      <c r="E101" s="26"/>
      <c r="F101" s="27"/>
      <c r="G101" s="21">
        <f t="shared" si="12"/>
        <v>0</v>
      </c>
      <c r="H101" s="22">
        <f t="shared" si="13"/>
        <v>0</v>
      </c>
      <c r="I101" s="41">
        <f t="shared" si="14"/>
        <v>0</v>
      </c>
      <c r="J101" s="42">
        <f t="shared" si="10"/>
        <v>0</v>
      </c>
      <c r="K101" s="43">
        <f t="shared" si="11"/>
        <v>0</v>
      </c>
    </row>
    <row r="102" spans="5:11" x14ac:dyDescent="0.15">
      <c r="E102" s="26"/>
      <c r="F102" s="27"/>
      <c r="G102" s="21">
        <f t="shared" si="12"/>
        <v>0</v>
      </c>
      <c r="H102" s="22">
        <f t="shared" si="13"/>
        <v>0</v>
      </c>
      <c r="I102" s="41">
        <f t="shared" si="14"/>
        <v>0</v>
      </c>
      <c r="J102" s="42">
        <f t="shared" si="10"/>
        <v>0</v>
      </c>
      <c r="K102" s="43">
        <f t="shared" si="11"/>
        <v>0</v>
      </c>
    </row>
    <row r="103" spans="5:11" x14ac:dyDescent="0.15">
      <c r="E103" s="26"/>
      <c r="F103" s="27"/>
      <c r="G103" s="21">
        <f>IF(E103=0,0,G102+F103)</f>
        <v>0</v>
      </c>
      <c r="H103" s="22">
        <f t="shared" si="13"/>
        <v>0</v>
      </c>
      <c r="I103" s="41">
        <f t="shared" si="14"/>
        <v>0</v>
      </c>
      <c r="J103" s="42">
        <f t="shared" si="10"/>
        <v>0</v>
      </c>
      <c r="K103" s="43">
        <f t="shared" si="11"/>
        <v>0</v>
      </c>
    </row>
    <row r="104" spans="5:11" x14ac:dyDescent="0.15">
      <c r="E104" s="26"/>
      <c r="F104" s="27"/>
      <c r="G104" s="21">
        <f>IF(E104=0,0,G103+F104)</f>
        <v>0</v>
      </c>
      <c r="H104" s="22">
        <f t="shared" si="13"/>
        <v>0</v>
      </c>
      <c r="I104" s="41">
        <f t="shared" si="14"/>
        <v>0</v>
      </c>
      <c r="J104" s="42">
        <f t="shared" si="10"/>
        <v>0</v>
      </c>
      <c r="K104" s="43">
        <f t="shared" si="11"/>
        <v>0</v>
      </c>
    </row>
    <row r="105" spans="5:11" x14ac:dyDescent="0.15">
      <c r="E105" s="26"/>
      <c r="F105" s="27"/>
      <c r="G105" s="21">
        <f>IF(E105=0,0,G104+F105)</f>
        <v>0</v>
      </c>
      <c r="H105" s="22">
        <f t="shared" si="13"/>
        <v>0</v>
      </c>
      <c r="I105" s="41">
        <f t="shared" si="14"/>
        <v>0</v>
      </c>
      <c r="J105" s="42">
        <f t="shared" si="10"/>
        <v>0</v>
      </c>
      <c r="K105" s="43">
        <f t="shared" si="11"/>
        <v>0</v>
      </c>
    </row>
  </sheetData>
  <sheetProtection algorithmName="SHA-512" hashValue="IDIo0P88FR6jgRAUqLSjWlwB/tzOEg05/YlCECj5x7iGCWtNGzbi4fqeyzZFEy7cjoPn07yBv4FHsFfVnnnYRg==" saltValue="wjazUlbJGtuW3cbYS8Pcng==" spinCount="100000" sheet="1" objects="1" scenarios="1"/>
  <pageMargins left="0.75" right="0.75" top="1" bottom="1" header="0" footer="0"/>
  <pageSetup paperSize="9" orientation="portrait" horizontalDpi="36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CUENTA CORRIENTE</dc:title>
  <dc:creator>Alberto García Rivero</dc:creator>
  <dc:description>Cuenta Corriente elaborada para AOF</dc:description>
  <cp:lastModifiedBy>Microsoft Office User</cp:lastModifiedBy>
  <dcterms:created xsi:type="dcterms:W3CDTF">2004-10-28T10:11:47Z</dcterms:created>
  <dcterms:modified xsi:type="dcterms:W3CDTF">2020-07-11T10:06:08Z</dcterms:modified>
</cp:coreProperties>
</file>