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lvaro/Desktop/UNIVERSIDAD/IOF/"/>
    </mc:Choice>
  </mc:AlternateContent>
  <xr:revisionPtr revIDLastSave="0" documentId="8_{8BD85D7B-A275-694F-9411-7C27E07D7425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Hoja1" sheetId="1" r:id="rId1"/>
    <sheet name="Frances" sheetId="3" r:id="rId2"/>
    <sheet name="Cuotas de amortizacion" sheetId="5" r:id="rId3"/>
    <sheet name="BOTON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I24" i="1"/>
  <c r="J24" i="1"/>
  <c r="H25" i="1"/>
  <c r="I25" i="1"/>
  <c r="J25" i="1"/>
  <c r="H18" i="1"/>
  <c r="H19" i="1"/>
  <c r="H20" i="1"/>
  <c r="H21" i="1"/>
  <c r="I21" i="1"/>
  <c r="J21" i="1"/>
  <c r="H22" i="1"/>
  <c r="I22" i="1"/>
  <c r="J22" i="1"/>
  <c r="H23" i="1"/>
  <c r="I23" i="1"/>
  <c r="J23" i="1"/>
  <c r="N20" i="5"/>
  <c r="N20" i="3"/>
  <c r="I11" i="1"/>
  <c r="I10" i="1"/>
  <c r="F18" i="2"/>
  <c r="H17" i="1"/>
  <c r="H16" i="1"/>
  <c r="F17" i="2"/>
  <c r="F16" i="2"/>
  <c r="F15" i="2"/>
  <c r="F14" i="2"/>
  <c r="I19" i="1"/>
  <c r="I18" i="1"/>
  <c r="I20" i="1"/>
  <c r="J20" i="1"/>
  <c r="J18" i="1"/>
  <c r="J19" i="1"/>
  <c r="I16" i="1"/>
  <c r="J16" i="1"/>
  <c r="I17" i="1"/>
  <c r="J17" i="1"/>
  <c r="F19" i="2"/>
  <c r="F20" i="2"/>
  <c r="I12" i="1"/>
  <c r="F21" i="2"/>
  <c r="M16" i="5"/>
  <c r="J28" i="1"/>
  <c r="F27" i="1"/>
  <c r="J15" i="1"/>
  <c r="I15" i="1"/>
  <c r="H15" i="1"/>
  <c r="F15" i="1"/>
  <c r="K28" i="1"/>
  <c r="F33" i="1"/>
  <c r="B33" i="1"/>
  <c r="F41" i="1"/>
  <c r="B41" i="1"/>
  <c r="F49" i="1"/>
  <c r="B49" i="1"/>
  <c r="F57" i="1"/>
  <c r="B57" i="1"/>
  <c r="F65" i="1"/>
  <c r="B65" i="1"/>
  <c r="F73" i="1"/>
  <c r="B73" i="1"/>
  <c r="F81" i="1"/>
  <c r="B81" i="1"/>
  <c r="F89" i="1"/>
  <c r="B89" i="1"/>
  <c r="F97" i="1"/>
  <c r="B97" i="1"/>
  <c r="F105" i="1"/>
  <c r="B105" i="1"/>
  <c r="F113" i="1"/>
  <c r="B113" i="1"/>
  <c r="F121" i="1"/>
  <c r="B121" i="1"/>
  <c r="F129" i="1"/>
  <c r="B129" i="1"/>
  <c r="F137" i="1"/>
  <c r="B137" i="1"/>
  <c r="F145" i="1"/>
  <c r="B145" i="1"/>
  <c r="F130" i="1"/>
  <c r="B130" i="1"/>
  <c r="F146" i="1"/>
  <c r="B146" i="1"/>
  <c r="F59" i="1"/>
  <c r="B59" i="1"/>
  <c r="F99" i="1"/>
  <c r="B99" i="1"/>
  <c r="F123" i="1"/>
  <c r="B123" i="1"/>
  <c r="F139" i="1"/>
  <c r="B139" i="1"/>
  <c r="F116" i="1"/>
  <c r="B116" i="1"/>
  <c r="F140" i="1"/>
  <c r="B140" i="1"/>
  <c r="F34" i="1"/>
  <c r="B34" i="1"/>
  <c r="F42" i="1"/>
  <c r="B42" i="1"/>
  <c r="F50" i="1"/>
  <c r="B50" i="1"/>
  <c r="F58" i="1"/>
  <c r="B58" i="1"/>
  <c r="F66" i="1"/>
  <c r="B66" i="1"/>
  <c r="F74" i="1"/>
  <c r="B74" i="1"/>
  <c r="F82" i="1"/>
  <c r="B82" i="1"/>
  <c r="F90" i="1"/>
  <c r="B90" i="1"/>
  <c r="F98" i="1"/>
  <c r="B98" i="1"/>
  <c r="F106" i="1"/>
  <c r="B106" i="1"/>
  <c r="F114" i="1"/>
  <c r="B114" i="1"/>
  <c r="F122" i="1"/>
  <c r="B122" i="1"/>
  <c r="F138" i="1"/>
  <c r="B138" i="1"/>
  <c r="F51" i="1"/>
  <c r="B51" i="1"/>
  <c r="F75" i="1"/>
  <c r="B75" i="1"/>
  <c r="F91" i="1"/>
  <c r="B91" i="1"/>
  <c r="F115" i="1"/>
  <c r="B115" i="1"/>
  <c r="F147" i="1"/>
  <c r="B147" i="1"/>
  <c r="F108" i="1"/>
  <c r="B108" i="1"/>
  <c r="F148" i="1"/>
  <c r="B148" i="1"/>
  <c r="F35" i="1"/>
  <c r="B35" i="1"/>
  <c r="F43" i="1"/>
  <c r="B43" i="1"/>
  <c r="F67" i="1"/>
  <c r="B67" i="1"/>
  <c r="F83" i="1"/>
  <c r="B83" i="1"/>
  <c r="F107" i="1"/>
  <c r="B107" i="1"/>
  <c r="F131" i="1"/>
  <c r="B131" i="1"/>
  <c r="F132" i="1"/>
  <c r="B132" i="1"/>
  <c r="F36" i="1"/>
  <c r="B36" i="1"/>
  <c r="F44" i="1"/>
  <c r="B44" i="1"/>
  <c r="F52" i="1"/>
  <c r="B52" i="1"/>
  <c r="F60" i="1"/>
  <c r="B60" i="1"/>
  <c r="F68" i="1"/>
  <c r="B68" i="1"/>
  <c r="F76" i="1"/>
  <c r="B76" i="1"/>
  <c r="F84" i="1"/>
  <c r="B84" i="1"/>
  <c r="F92" i="1"/>
  <c r="B92" i="1"/>
  <c r="F100" i="1"/>
  <c r="B100" i="1"/>
  <c r="F124" i="1"/>
  <c r="B124" i="1"/>
  <c r="F29" i="1"/>
  <c r="B29" i="1"/>
  <c r="F37" i="1"/>
  <c r="B37" i="1"/>
  <c r="F45" i="1"/>
  <c r="B45" i="1"/>
  <c r="F53" i="1"/>
  <c r="B53" i="1"/>
  <c r="F61" i="1"/>
  <c r="B61" i="1"/>
  <c r="F69" i="1"/>
  <c r="B69" i="1"/>
  <c r="F77" i="1"/>
  <c r="B77" i="1"/>
  <c r="F85" i="1"/>
  <c r="B85" i="1"/>
  <c r="F93" i="1"/>
  <c r="B93" i="1"/>
  <c r="F101" i="1"/>
  <c r="B101" i="1"/>
  <c r="F109" i="1"/>
  <c r="B109" i="1"/>
  <c r="F117" i="1"/>
  <c r="B117" i="1"/>
  <c r="F125" i="1"/>
  <c r="B125" i="1"/>
  <c r="F133" i="1"/>
  <c r="B133" i="1"/>
  <c r="F141" i="1"/>
  <c r="B141" i="1"/>
  <c r="F28" i="1"/>
  <c r="F95" i="1"/>
  <c r="B95" i="1"/>
  <c r="F127" i="1"/>
  <c r="B127" i="1"/>
  <c r="F104" i="1"/>
  <c r="B104" i="1"/>
  <c r="F136" i="1"/>
  <c r="B136" i="1"/>
  <c r="F30" i="1"/>
  <c r="B30" i="1"/>
  <c r="F38" i="1"/>
  <c r="B38" i="1"/>
  <c r="F46" i="1"/>
  <c r="B46" i="1"/>
  <c r="F54" i="1"/>
  <c r="B54" i="1"/>
  <c r="F62" i="1"/>
  <c r="B62" i="1"/>
  <c r="F70" i="1"/>
  <c r="B70" i="1"/>
  <c r="F78" i="1"/>
  <c r="B78" i="1"/>
  <c r="F86" i="1"/>
  <c r="B86" i="1"/>
  <c r="F94" i="1"/>
  <c r="B94" i="1"/>
  <c r="F102" i="1"/>
  <c r="B102" i="1"/>
  <c r="F110" i="1"/>
  <c r="B110" i="1"/>
  <c r="F118" i="1"/>
  <c r="B118" i="1"/>
  <c r="F126" i="1"/>
  <c r="B126" i="1"/>
  <c r="F134" i="1"/>
  <c r="B134" i="1"/>
  <c r="F142" i="1"/>
  <c r="B142" i="1"/>
  <c r="F31" i="1"/>
  <c r="B31" i="1"/>
  <c r="F55" i="1"/>
  <c r="B55" i="1"/>
  <c r="F71" i="1"/>
  <c r="B71" i="1"/>
  <c r="F79" i="1"/>
  <c r="B79" i="1"/>
  <c r="F103" i="1"/>
  <c r="B103" i="1"/>
  <c r="F119" i="1"/>
  <c r="B119" i="1"/>
  <c r="F143" i="1"/>
  <c r="B143" i="1"/>
  <c r="F128" i="1"/>
  <c r="B128" i="1"/>
  <c r="F39" i="1"/>
  <c r="B39" i="1"/>
  <c r="F47" i="1"/>
  <c r="B47" i="1"/>
  <c r="F63" i="1"/>
  <c r="B63" i="1"/>
  <c r="F87" i="1"/>
  <c r="B87" i="1"/>
  <c r="F111" i="1"/>
  <c r="B111" i="1"/>
  <c r="F135" i="1"/>
  <c r="B135" i="1"/>
  <c r="F112" i="1"/>
  <c r="B112" i="1"/>
  <c r="F144" i="1"/>
  <c r="B144" i="1"/>
  <c r="F32" i="1"/>
  <c r="B32" i="1"/>
  <c r="F40" i="1"/>
  <c r="B40" i="1"/>
  <c r="F48" i="1"/>
  <c r="B48" i="1"/>
  <c r="F56" i="1"/>
  <c r="B56" i="1"/>
  <c r="F64" i="1"/>
  <c r="B64" i="1"/>
  <c r="F72" i="1"/>
  <c r="B72" i="1"/>
  <c r="F80" i="1"/>
  <c r="B80" i="1"/>
  <c r="F88" i="1"/>
  <c r="B88" i="1"/>
  <c r="F96" i="1"/>
  <c r="B96" i="1"/>
  <c r="F120" i="1"/>
  <c r="B120" i="1"/>
  <c r="E30" i="1"/>
  <c r="C30" i="1"/>
  <c r="M95" i="5"/>
  <c r="M36" i="5"/>
  <c r="M130" i="5"/>
  <c r="M48" i="5"/>
  <c r="M79" i="5"/>
  <c r="M71" i="5"/>
  <c r="M102" i="5"/>
  <c r="M38" i="5"/>
  <c r="M133" i="5"/>
  <c r="M69" i="5"/>
  <c r="M92" i="5"/>
  <c r="M28" i="5"/>
  <c r="M140" i="5"/>
  <c r="M114" i="5"/>
  <c r="M50" i="5"/>
  <c r="M91" i="5"/>
  <c r="M105" i="5"/>
  <c r="M41" i="5"/>
  <c r="M56" i="5"/>
  <c r="M49" i="5"/>
  <c r="M94" i="5"/>
  <c r="M30" i="5"/>
  <c r="M125" i="5"/>
  <c r="M61" i="5"/>
  <c r="M84" i="5"/>
  <c r="M124" i="5"/>
  <c r="M100" i="5"/>
  <c r="M106" i="5"/>
  <c r="M42" i="5"/>
  <c r="M51" i="5"/>
  <c r="M97" i="5"/>
  <c r="M33" i="5"/>
  <c r="M103" i="5"/>
  <c r="M116" i="5"/>
  <c r="M115" i="5"/>
  <c r="M55" i="5"/>
  <c r="M39" i="5"/>
  <c r="M47" i="5"/>
  <c r="M86" i="5"/>
  <c r="M22" i="5"/>
  <c r="M117" i="5"/>
  <c r="M53" i="5"/>
  <c r="M76" i="5"/>
  <c r="M123" i="5"/>
  <c r="M139" i="5"/>
  <c r="M98" i="5"/>
  <c r="M34" i="5"/>
  <c r="M138" i="5"/>
  <c r="M89" i="5"/>
  <c r="M25" i="5"/>
  <c r="M46" i="5"/>
  <c r="M113" i="5"/>
  <c r="M63" i="5"/>
  <c r="M24" i="5"/>
  <c r="M31" i="5"/>
  <c r="M23" i="5"/>
  <c r="M78" i="5"/>
  <c r="M128" i="5"/>
  <c r="M109" i="5"/>
  <c r="M45" i="5"/>
  <c r="M68" i="5"/>
  <c r="M99" i="5"/>
  <c r="M107" i="5"/>
  <c r="M90" i="5"/>
  <c r="M26" i="5"/>
  <c r="M122" i="5"/>
  <c r="M81" i="5"/>
  <c r="M88" i="5"/>
  <c r="M80" i="5"/>
  <c r="M136" i="5"/>
  <c r="M120" i="5"/>
  <c r="M134" i="5"/>
  <c r="M70" i="5"/>
  <c r="M96" i="5"/>
  <c r="M101" i="5"/>
  <c r="M37" i="5"/>
  <c r="M60" i="5"/>
  <c r="M75" i="5"/>
  <c r="M83" i="5"/>
  <c r="M82" i="5"/>
  <c r="M132" i="5"/>
  <c r="M137" i="5"/>
  <c r="M73" i="5"/>
  <c r="M110" i="5"/>
  <c r="M27" i="5"/>
  <c r="M112" i="5"/>
  <c r="M72" i="5"/>
  <c r="M104" i="5"/>
  <c r="M135" i="5"/>
  <c r="M126" i="5"/>
  <c r="M62" i="5"/>
  <c r="M119" i="5"/>
  <c r="M93" i="5"/>
  <c r="M29" i="5"/>
  <c r="M52" i="5"/>
  <c r="M59" i="5"/>
  <c r="M67" i="5"/>
  <c r="M74" i="5"/>
  <c r="M108" i="5"/>
  <c r="M129" i="5"/>
  <c r="M65" i="5"/>
  <c r="M77" i="5"/>
  <c r="M58" i="5"/>
  <c r="M40" i="5"/>
  <c r="M32" i="5"/>
  <c r="M64" i="5"/>
  <c r="M127" i="5"/>
  <c r="M111" i="5"/>
  <c r="M118" i="5"/>
  <c r="M54" i="5"/>
  <c r="M87" i="5"/>
  <c r="M85" i="5"/>
  <c r="M21" i="5"/>
  <c r="M44" i="5"/>
  <c r="M35" i="5"/>
  <c r="M43" i="5"/>
  <c r="M66" i="5"/>
  <c r="M131" i="5"/>
  <c r="M121" i="5"/>
  <c r="M57" i="5"/>
  <c r="E86" i="1"/>
  <c r="C86" i="1"/>
  <c r="E98" i="1"/>
  <c r="C98" i="1"/>
  <c r="E89" i="1"/>
  <c r="C89" i="1"/>
  <c r="E88" i="1"/>
  <c r="C88" i="1"/>
  <c r="E144" i="1"/>
  <c r="C144" i="1"/>
  <c r="E142" i="1"/>
  <c r="C142" i="1"/>
  <c r="E78" i="1"/>
  <c r="C78" i="1"/>
  <c r="E109" i="1"/>
  <c r="C109" i="1"/>
  <c r="E45" i="1"/>
  <c r="C45" i="1"/>
  <c r="E68" i="1"/>
  <c r="C68" i="1"/>
  <c r="E83" i="1"/>
  <c r="C83" i="1"/>
  <c r="E91" i="1"/>
  <c r="C91" i="1"/>
  <c r="E90" i="1"/>
  <c r="C90" i="1"/>
  <c r="E140" i="1"/>
  <c r="C140" i="1"/>
  <c r="E145" i="1"/>
  <c r="C145" i="1"/>
  <c r="E81" i="1"/>
  <c r="C81" i="1"/>
  <c r="E39" i="1"/>
  <c r="C39" i="1"/>
  <c r="E76" i="1"/>
  <c r="C76" i="1"/>
  <c r="E115" i="1"/>
  <c r="C115" i="1"/>
  <c r="E112" i="1"/>
  <c r="C112" i="1"/>
  <c r="E143" i="1"/>
  <c r="C143" i="1"/>
  <c r="E134" i="1"/>
  <c r="C134" i="1"/>
  <c r="E70" i="1"/>
  <c r="C70" i="1"/>
  <c r="E127" i="1"/>
  <c r="C127" i="1"/>
  <c r="E101" i="1"/>
  <c r="C101" i="1"/>
  <c r="E37" i="1"/>
  <c r="C37" i="1"/>
  <c r="E60" i="1"/>
  <c r="C60" i="1"/>
  <c r="E67" i="1"/>
  <c r="C67" i="1"/>
  <c r="E75" i="1"/>
  <c r="C75" i="1"/>
  <c r="E82" i="1"/>
  <c r="C82" i="1"/>
  <c r="E116" i="1"/>
  <c r="C116" i="1"/>
  <c r="E137" i="1"/>
  <c r="C137" i="1"/>
  <c r="E73" i="1"/>
  <c r="C73" i="1"/>
  <c r="E96" i="1"/>
  <c r="C96" i="1"/>
  <c r="E130" i="1"/>
  <c r="C130" i="1"/>
  <c r="E62" i="1"/>
  <c r="C62" i="1"/>
  <c r="E93" i="1"/>
  <c r="C93" i="1"/>
  <c r="E52" i="1"/>
  <c r="C52" i="1"/>
  <c r="E43" i="1"/>
  <c r="C43" i="1"/>
  <c r="E51" i="1"/>
  <c r="C51" i="1"/>
  <c r="E74" i="1"/>
  <c r="C74" i="1"/>
  <c r="E139" i="1"/>
  <c r="C139" i="1"/>
  <c r="E129" i="1"/>
  <c r="C129" i="1"/>
  <c r="E65" i="1"/>
  <c r="C65" i="1"/>
  <c r="E117" i="1"/>
  <c r="C117" i="1"/>
  <c r="E64" i="1"/>
  <c r="C64" i="1"/>
  <c r="E111" i="1"/>
  <c r="C111" i="1"/>
  <c r="E103" i="1"/>
  <c r="C103" i="1"/>
  <c r="E118" i="1"/>
  <c r="C118" i="1"/>
  <c r="E85" i="1"/>
  <c r="C85" i="1"/>
  <c r="E124" i="1"/>
  <c r="C124" i="1"/>
  <c r="E44" i="1"/>
  <c r="C44" i="1"/>
  <c r="E35" i="1"/>
  <c r="C35" i="1"/>
  <c r="E138" i="1"/>
  <c r="C138" i="1"/>
  <c r="E66" i="1"/>
  <c r="C66" i="1"/>
  <c r="E123" i="1"/>
  <c r="C123" i="1"/>
  <c r="E121" i="1"/>
  <c r="C121" i="1"/>
  <c r="E57" i="1"/>
  <c r="C57" i="1"/>
  <c r="E72" i="1"/>
  <c r="C72" i="1"/>
  <c r="E126" i="1"/>
  <c r="C126" i="1"/>
  <c r="E95" i="1"/>
  <c r="C95" i="1"/>
  <c r="E107" i="1"/>
  <c r="C107" i="1"/>
  <c r="E31" i="1"/>
  <c r="C31" i="1"/>
  <c r="E79" i="1"/>
  <c r="C79" i="1"/>
  <c r="E110" i="1"/>
  <c r="C110" i="1"/>
  <c r="E46" i="1"/>
  <c r="C46" i="1"/>
  <c r="E141" i="1"/>
  <c r="C141" i="1"/>
  <c r="E77" i="1"/>
  <c r="C77" i="1"/>
  <c r="E100" i="1"/>
  <c r="C100" i="1"/>
  <c r="E148" i="1"/>
  <c r="C148" i="1"/>
  <c r="E122" i="1"/>
  <c r="C122" i="1"/>
  <c r="E58" i="1"/>
  <c r="C58" i="1"/>
  <c r="E99" i="1"/>
  <c r="C99" i="1"/>
  <c r="E113" i="1"/>
  <c r="C113" i="1"/>
  <c r="E49" i="1"/>
  <c r="C49" i="1"/>
  <c r="E53" i="1"/>
  <c r="C53" i="1"/>
  <c r="E32" i="1"/>
  <c r="C32" i="1"/>
  <c r="E48" i="1"/>
  <c r="C48" i="1"/>
  <c r="E63" i="1"/>
  <c r="C63" i="1"/>
  <c r="E71" i="1"/>
  <c r="C71" i="1"/>
  <c r="E102" i="1"/>
  <c r="C102" i="1"/>
  <c r="E38" i="1"/>
  <c r="C38" i="1"/>
  <c r="E133" i="1"/>
  <c r="C133" i="1"/>
  <c r="E69" i="1"/>
  <c r="C69" i="1"/>
  <c r="E92" i="1"/>
  <c r="C92" i="1"/>
  <c r="E132" i="1"/>
  <c r="C132" i="1"/>
  <c r="E108" i="1"/>
  <c r="C108" i="1"/>
  <c r="E114" i="1"/>
  <c r="C114" i="1"/>
  <c r="E50" i="1"/>
  <c r="C50" i="1"/>
  <c r="E59" i="1"/>
  <c r="C59" i="1"/>
  <c r="E105" i="1"/>
  <c r="C105" i="1"/>
  <c r="E41" i="1"/>
  <c r="C41" i="1"/>
  <c r="E136" i="1"/>
  <c r="C136" i="1"/>
  <c r="E135" i="1"/>
  <c r="C135" i="1"/>
  <c r="E34" i="1"/>
  <c r="C34" i="1"/>
  <c r="E120" i="1"/>
  <c r="C120" i="1"/>
  <c r="E40" i="1"/>
  <c r="C40" i="1"/>
  <c r="E47" i="1"/>
  <c r="C47" i="1"/>
  <c r="E55" i="1"/>
  <c r="C55" i="1"/>
  <c r="E125" i="1"/>
  <c r="C125" i="1"/>
  <c r="E61" i="1"/>
  <c r="C61" i="1"/>
  <c r="E84" i="1"/>
  <c r="C84" i="1"/>
  <c r="E131" i="1"/>
  <c r="C131" i="1"/>
  <c r="E147" i="1"/>
  <c r="C147" i="1"/>
  <c r="E106" i="1"/>
  <c r="C106" i="1"/>
  <c r="E42" i="1"/>
  <c r="C42" i="1"/>
  <c r="E146" i="1"/>
  <c r="C146" i="1"/>
  <c r="E97" i="1"/>
  <c r="C97" i="1"/>
  <c r="E33" i="1"/>
  <c r="C33" i="1"/>
  <c r="E56" i="1"/>
  <c r="C56" i="1"/>
  <c r="E54" i="1"/>
  <c r="C54" i="1"/>
  <c r="E119" i="1"/>
  <c r="C119" i="1"/>
  <c r="E128" i="1"/>
  <c r="C128" i="1"/>
  <c r="E87" i="1"/>
  <c r="C87" i="1"/>
  <c r="E36" i="1"/>
  <c r="C36" i="1"/>
  <c r="E94" i="1"/>
  <c r="C94" i="1"/>
  <c r="E104" i="1"/>
  <c r="C104" i="1"/>
  <c r="E80" i="1"/>
  <c r="C80" i="1"/>
  <c r="E29" i="1"/>
  <c r="C29" i="1"/>
  <c r="K21" i="3"/>
  <c r="L21" i="3"/>
  <c r="M21" i="3"/>
  <c r="N21" i="3"/>
  <c r="K22" i="3"/>
  <c r="L21" i="5"/>
  <c r="K21" i="5"/>
  <c r="G29" i="1"/>
  <c r="K29" i="1"/>
  <c r="N21" i="5"/>
  <c r="H29" i="1"/>
  <c r="I29" i="1"/>
  <c r="L22" i="3"/>
  <c r="M22" i="3"/>
  <c r="J29" i="1"/>
  <c r="N22" i="5"/>
  <c r="L22" i="5"/>
  <c r="N22" i="3"/>
  <c r="I30" i="1"/>
  <c r="H30" i="1"/>
  <c r="K22" i="5"/>
  <c r="G30" i="1"/>
  <c r="K30" i="1"/>
  <c r="K23" i="3"/>
  <c r="L23" i="3"/>
  <c r="J30" i="1"/>
  <c r="N23" i="5"/>
  <c r="L23" i="5"/>
  <c r="M23" i="3"/>
  <c r="L24" i="5"/>
  <c r="N24" i="5"/>
  <c r="H31" i="1"/>
  <c r="K23" i="5"/>
  <c r="G31" i="1"/>
  <c r="K31" i="1"/>
  <c r="N23" i="3"/>
  <c r="I31" i="1"/>
  <c r="L25" i="5"/>
  <c r="N25" i="5"/>
  <c r="K24" i="5"/>
  <c r="J31" i="1"/>
  <c r="L24" i="3"/>
  <c r="H32" i="1"/>
  <c r="K24" i="3"/>
  <c r="L26" i="5"/>
  <c r="N26" i="5"/>
  <c r="K25" i="5"/>
  <c r="M24" i="3"/>
  <c r="N24" i="3"/>
  <c r="G32" i="1"/>
  <c r="K32" i="1"/>
  <c r="L27" i="5"/>
  <c r="N27" i="5"/>
  <c r="K26" i="5"/>
  <c r="I32" i="1"/>
  <c r="K25" i="3"/>
  <c r="G33" i="1"/>
  <c r="K33" i="1"/>
  <c r="J32" i="1"/>
  <c r="L25" i="3"/>
  <c r="N28" i="5"/>
  <c r="N29" i="5"/>
  <c r="L28" i="5"/>
  <c r="K27" i="5"/>
  <c r="M25" i="3"/>
  <c r="H33" i="1"/>
  <c r="K28" i="5"/>
  <c r="L29" i="5"/>
  <c r="L30" i="5"/>
  <c r="N25" i="3"/>
  <c r="I33" i="1"/>
  <c r="K30" i="5"/>
  <c r="K29" i="5"/>
  <c r="N30" i="5"/>
  <c r="L26" i="3"/>
  <c r="H34" i="1"/>
  <c r="J33" i="1"/>
  <c r="K26" i="3"/>
  <c r="L31" i="5"/>
  <c r="M26" i="3"/>
  <c r="G34" i="1"/>
  <c r="K34" i="1"/>
  <c r="K31" i="5"/>
  <c r="N31" i="5"/>
  <c r="N26" i="3"/>
  <c r="I34" i="1"/>
  <c r="L32" i="5"/>
  <c r="J34" i="1"/>
  <c r="K27" i="3"/>
  <c r="L27" i="3"/>
  <c r="H35" i="1"/>
  <c r="K32" i="5"/>
  <c r="N32" i="5"/>
  <c r="M27" i="3"/>
  <c r="G35" i="1"/>
  <c r="K35" i="1"/>
  <c r="L33" i="5"/>
  <c r="N27" i="3"/>
  <c r="I35" i="1"/>
  <c r="K33" i="5"/>
  <c r="N33" i="5"/>
  <c r="J35" i="1"/>
  <c r="L28" i="3"/>
  <c r="H36" i="1"/>
  <c r="K28" i="3"/>
  <c r="L34" i="5"/>
  <c r="N34" i="5"/>
  <c r="G36" i="1"/>
  <c r="K36" i="1"/>
  <c r="M28" i="3"/>
  <c r="K34" i="5"/>
  <c r="L35" i="5"/>
  <c r="N28" i="3"/>
  <c r="I36" i="1"/>
  <c r="K35" i="5"/>
  <c r="N35" i="5"/>
  <c r="J36" i="1"/>
  <c r="L29" i="3"/>
  <c r="H37" i="1"/>
  <c r="K29" i="3"/>
  <c r="L36" i="5"/>
  <c r="G37" i="1"/>
  <c r="K37" i="1"/>
  <c r="M29" i="3"/>
  <c r="K36" i="5"/>
  <c r="N36" i="5"/>
  <c r="N29" i="3"/>
  <c r="I37" i="1"/>
  <c r="L37" i="5"/>
  <c r="J37" i="1"/>
  <c r="L30" i="3"/>
  <c r="H38" i="1"/>
  <c r="K30" i="3"/>
  <c r="K37" i="5"/>
  <c r="N37" i="5"/>
  <c r="G38" i="1"/>
  <c r="K38" i="1"/>
  <c r="M30" i="3"/>
  <c r="L38" i="5"/>
  <c r="N38" i="5"/>
  <c r="N30" i="3"/>
  <c r="I38" i="1"/>
  <c r="K38" i="5"/>
  <c r="L39" i="5"/>
  <c r="J38" i="1"/>
  <c r="K31" i="3"/>
  <c r="L31" i="3"/>
  <c r="H39" i="1"/>
  <c r="K39" i="5"/>
  <c r="N39" i="5"/>
  <c r="G39" i="1"/>
  <c r="K39" i="1"/>
  <c r="M31" i="3"/>
  <c r="L40" i="5"/>
  <c r="N40" i="5"/>
  <c r="N31" i="3"/>
  <c r="I39" i="1"/>
  <c r="K40" i="5"/>
  <c r="L41" i="5"/>
  <c r="J39" i="1"/>
  <c r="K32" i="3"/>
  <c r="L32" i="3"/>
  <c r="H40" i="1"/>
  <c r="K41" i="5"/>
  <c r="N41" i="5"/>
  <c r="M32" i="3"/>
  <c r="G40" i="1"/>
  <c r="K40" i="1"/>
  <c r="L42" i="5"/>
  <c r="N32" i="3"/>
  <c r="I40" i="1"/>
  <c r="K42" i="5"/>
  <c r="N42" i="5"/>
  <c r="J40" i="1"/>
  <c r="K33" i="3"/>
  <c r="L33" i="3"/>
  <c r="H41" i="1"/>
  <c r="L43" i="5"/>
  <c r="G41" i="1"/>
  <c r="K41" i="1"/>
  <c r="M33" i="3"/>
  <c r="K43" i="5"/>
  <c r="N43" i="5"/>
  <c r="N33" i="3"/>
  <c r="I41" i="1"/>
  <c r="K45" i="3"/>
  <c r="M45" i="3"/>
  <c r="L44" i="5"/>
  <c r="N45" i="3"/>
  <c r="I53" i="1"/>
  <c r="J41" i="1"/>
  <c r="K34" i="3"/>
  <c r="L34" i="3"/>
  <c r="H42" i="1"/>
  <c r="K44" i="5"/>
  <c r="L46" i="3"/>
  <c r="K46" i="3"/>
  <c r="M46" i="3"/>
  <c r="N44" i="5"/>
  <c r="M34" i="3"/>
  <c r="G42" i="1"/>
  <c r="K42" i="1"/>
  <c r="N46" i="3"/>
  <c r="I54" i="1"/>
  <c r="K47" i="3"/>
  <c r="L47" i="3"/>
  <c r="L45" i="5"/>
  <c r="N34" i="3"/>
  <c r="I42" i="1"/>
  <c r="M47" i="3"/>
  <c r="K45" i="5"/>
  <c r="G53" i="1"/>
  <c r="K53" i="1"/>
  <c r="K48" i="3"/>
  <c r="L48" i="3"/>
  <c r="M48" i="3"/>
  <c r="N45" i="5"/>
  <c r="J53" i="1"/>
  <c r="N48" i="3"/>
  <c r="I56" i="1"/>
  <c r="N47" i="3"/>
  <c r="I55" i="1"/>
  <c r="J42" i="1"/>
  <c r="K35" i="3"/>
  <c r="L35" i="3"/>
  <c r="H43" i="1"/>
  <c r="K49" i="3"/>
  <c r="L49" i="3"/>
  <c r="L46" i="5"/>
  <c r="G43" i="1"/>
  <c r="K43" i="1"/>
  <c r="M35" i="3"/>
  <c r="M49" i="3"/>
  <c r="H54" i="1"/>
  <c r="K46" i="5"/>
  <c r="G54" i="1"/>
  <c r="K54" i="1"/>
  <c r="N46" i="5"/>
  <c r="J54" i="1"/>
  <c r="N49" i="3"/>
  <c r="L50" i="3"/>
  <c r="I57" i="1"/>
  <c r="N35" i="3"/>
  <c r="I43" i="1"/>
  <c r="K50" i="3"/>
  <c r="M50" i="3"/>
  <c r="L47" i="5"/>
  <c r="N50" i="3"/>
  <c r="I58" i="1"/>
  <c r="J43" i="1"/>
  <c r="K36" i="3"/>
  <c r="L36" i="3"/>
  <c r="H44" i="1"/>
  <c r="H55" i="1"/>
  <c r="K47" i="5"/>
  <c r="G55" i="1"/>
  <c r="K55" i="1"/>
  <c r="L51" i="3"/>
  <c r="K51" i="3"/>
  <c r="N47" i="5"/>
  <c r="J55" i="1"/>
  <c r="M36" i="3"/>
  <c r="G44" i="1"/>
  <c r="K44" i="1"/>
  <c r="M51" i="3"/>
  <c r="L48" i="5"/>
  <c r="N51" i="3"/>
  <c r="L52" i="3"/>
  <c r="I59" i="1"/>
  <c r="N36" i="3"/>
  <c r="I44" i="1"/>
  <c r="K52" i="3"/>
  <c r="H56" i="1"/>
  <c r="K48" i="5"/>
  <c r="G56" i="1"/>
  <c r="K56" i="1"/>
  <c r="M52" i="3"/>
  <c r="N48" i="5"/>
  <c r="J56" i="1"/>
  <c r="J44" i="1"/>
  <c r="K37" i="3"/>
  <c r="L37" i="3"/>
  <c r="H45" i="1"/>
  <c r="N52" i="3"/>
  <c r="I60" i="1"/>
  <c r="L53" i="3"/>
  <c r="K53" i="3"/>
  <c r="L49" i="5"/>
  <c r="G45" i="1"/>
  <c r="K45" i="1"/>
  <c r="M37" i="3"/>
  <c r="H57" i="1"/>
  <c r="K49" i="5"/>
  <c r="G57" i="1"/>
  <c r="K57" i="1"/>
  <c r="M53" i="3"/>
  <c r="N49" i="5"/>
  <c r="J57" i="1"/>
  <c r="N53" i="3"/>
  <c r="I61" i="1"/>
  <c r="N37" i="3"/>
  <c r="I45" i="1"/>
  <c r="K54" i="3"/>
  <c r="L54" i="3"/>
  <c r="L50" i="5"/>
  <c r="L38" i="3"/>
  <c r="H46" i="1"/>
  <c r="J45" i="1"/>
  <c r="K38" i="3"/>
  <c r="H58" i="1"/>
  <c r="K50" i="5"/>
  <c r="G58" i="1"/>
  <c r="K58" i="1"/>
  <c r="M54" i="3"/>
  <c r="N50" i="5"/>
  <c r="J58" i="1"/>
  <c r="N54" i="3"/>
  <c r="I62" i="1"/>
  <c r="M38" i="3"/>
  <c r="G46" i="1"/>
  <c r="K46" i="1"/>
  <c r="L55" i="3"/>
  <c r="K55" i="3"/>
  <c r="L51" i="5"/>
  <c r="N38" i="3"/>
  <c r="I46" i="1"/>
  <c r="M55" i="3"/>
  <c r="H59" i="1"/>
  <c r="K51" i="5"/>
  <c r="G59" i="1"/>
  <c r="K59" i="1"/>
  <c r="N51" i="5"/>
  <c r="J59" i="1"/>
  <c r="N55" i="3"/>
  <c r="K56" i="3"/>
  <c r="I63" i="1"/>
  <c r="K39" i="3"/>
  <c r="G47" i="1"/>
  <c r="K47" i="1"/>
  <c r="J46" i="1"/>
  <c r="L39" i="3"/>
  <c r="L56" i="3"/>
  <c r="M56" i="3"/>
  <c r="L52" i="5"/>
  <c r="M39" i="3"/>
  <c r="H47" i="1"/>
  <c r="N56" i="3"/>
  <c r="K57" i="3"/>
  <c r="I64" i="1"/>
  <c r="L57" i="3"/>
  <c r="M57" i="3"/>
  <c r="H60" i="1"/>
  <c r="K52" i="5"/>
  <c r="G60" i="1"/>
  <c r="K60" i="1"/>
  <c r="N52" i="5"/>
  <c r="J60" i="1"/>
  <c r="N57" i="3"/>
  <c r="I65" i="1"/>
  <c r="N39" i="3"/>
  <c r="I47" i="1"/>
  <c r="L58" i="3"/>
  <c r="K58" i="3"/>
  <c r="L53" i="5"/>
  <c r="L40" i="3"/>
  <c r="H48" i="1"/>
  <c r="J47" i="1"/>
  <c r="K40" i="3"/>
  <c r="M58" i="3"/>
  <c r="H61" i="1"/>
  <c r="K53" i="5"/>
  <c r="G61" i="1"/>
  <c r="K61" i="1"/>
  <c r="K59" i="3"/>
  <c r="N53" i="5"/>
  <c r="N58" i="3"/>
  <c r="L59" i="3"/>
  <c r="I66" i="1"/>
  <c r="M40" i="3"/>
  <c r="G48" i="1"/>
  <c r="K48" i="1"/>
  <c r="L54" i="5"/>
  <c r="J61" i="1"/>
  <c r="M59" i="3"/>
  <c r="N54" i="5"/>
  <c r="J62" i="1"/>
  <c r="N59" i="3"/>
  <c r="I67" i="1"/>
  <c r="N40" i="3"/>
  <c r="I48" i="1"/>
  <c r="L60" i="3"/>
  <c r="K60" i="3"/>
  <c r="H62" i="1"/>
  <c r="K54" i="5"/>
  <c r="G62" i="1"/>
  <c r="K62" i="1"/>
  <c r="N55" i="5"/>
  <c r="J63" i="1"/>
  <c r="L55" i="5"/>
  <c r="L41" i="3"/>
  <c r="H49" i="1"/>
  <c r="J48" i="1"/>
  <c r="K41" i="3"/>
  <c r="H63" i="1"/>
  <c r="K55" i="5"/>
  <c r="G63" i="1"/>
  <c r="K63" i="1"/>
  <c r="M60" i="3"/>
  <c r="L56" i="5"/>
  <c r="M41" i="3"/>
  <c r="G49" i="1"/>
  <c r="K49" i="1"/>
  <c r="N60" i="3"/>
  <c r="I68" i="1"/>
  <c r="H64" i="1"/>
  <c r="K56" i="5"/>
  <c r="G64" i="1"/>
  <c r="K64" i="1"/>
  <c r="K61" i="3"/>
  <c r="L61" i="3"/>
  <c r="N56" i="5"/>
  <c r="J64" i="1"/>
  <c r="N41" i="3"/>
  <c r="I49" i="1"/>
  <c r="M61" i="3"/>
  <c r="L57" i="5"/>
  <c r="N61" i="3"/>
  <c r="K62" i="3"/>
  <c r="I69" i="1"/>
  <c r="K42" i="3"/>
  <c r="G50" i="1"/>
  <c r="K50" i="1"/>
  <c r="J49" i="1"/>
  <c r="L42" i="3"/>
  <c r="L62" i="3"/>
  <c r="M62" i="3"/>
  <c r="H65" i="1"/>
  <c r="K57" i="5"/>
  <c r="G65" i="1"/>
  <c r="K65" i="1"/>
  <c r="N57" i="5"/>
  <c r="J65" i="1"/>
  <c r="N62" i="3"/>
  <c r="I70" i="1"/>
  <c r="M42" i="3"/>
  <c r="H50" i="1"/>
  <c r="L63" i="3"/>
  <c r="K63" i="3"/>
  <c r="M63" i="3"/>
  <c r="L58" i="5"/>
  <c r="N63" i="3"/>
  <c r="I71" i="1"/>
  <c r="N42" i="3"/>
  <c r="I50" i="1"/>
  <c r="H66" i="1"/>
  <c r="K58" i="5"/>
  <c r="G66" i="1"/>
  <c r="K66" i="1"/>
  <c r="L64" i="3"/>
  <c r="K64" i="3"/>
  <c r="N58" i="5"/>
  <c r="J66" i="1"/>
  <c r="L43" i="3"/>
  <c r="H51" i="1"/>
  <c r="J50" i="1"/>
  <c r="K43" i="3"/>
  <c r="M64" i="3"/>
  <c r="L59" i="5"/>
  <c r="M43" i="3"/>
  <c r="G51" i="1"/>
  <c r="K51" i="1"/>
  <c r="N64" i="3"/>
  <c r="I72" i="1"/>
  <c r="H67" i="1"/>
  <c r="K59" i="5"/>
  <c r="G67" i="1"/>
  <c r="K67" i="1"/>
  <c r="L65" i="3"/>
  <c r="K65" i="3"/>
  <c r="N59" i="5"/>
  <c r="J67" i="1"/>
  <c r="N43" i="3"/>
  <c r="I51" i="1"/>
  <c r="M65" i="3"/>
  <c r="L60" i="5"/>
  <c r="N65" i="3"/>
  <c r="I73" i="1"/>
  <c r="L44" i="3"/>
  <c r="H52" i="1"/>
  <c r="K44" i="3"/>
  <c r="J51" i="1"/>
  <c r="H68" i="1"/>
  <c r="K60" i="5"/>
  <c r="G68" i="1"/>
  <c r="K68" i="1"/>
  <c r="K66" i="3"/>
  <c r="L66" i="3"/>
  <c r="N60" i="5"/>
  <c r="J68" i="1"/>
  <c r="M44" i="3"/>
  <c r="G52" i="1"/>
  <c r="K52" i="1"/>
  <c r="M66" i="3"/>
  <c r="L61" i="5"/>
  <c r="N66" i="3"/>
  <c r="I74" i="1"/>
  <c r="N44" i="3"/>
  <c r="I52" i="1"/>
  <c r="H69" i="1"/>
  <c r="K61" i="5"/>
  <c r="G69" i="1"/>
  <c r="K69" i="1"/>
  <c r="L67" i="3"/>
  <c r="K67" i="3"/>
  <c r="M67" i="3"/>
  <c r="N61" i="5"/>
  <c r="J69" i="1"/>
  <c r="N67" i="3"/>
  <c r="I75" i="1"/>
  <c r="L45" i="3"/>
  <c r="H53" i="1"/>
  <c r="J52" i="1"/>
  <c r="L68" i="3"/>
  <c r="K68" i="3"/>
  <c r="L62" i="5"/>
  <c r="H70" i="1"/>
  <c r="K62" i="5"/>
  <c r="G70" i="1"/>
  <c r="K70" i="1"/>
  <c r="M68" i="3"/>
  <c r="N62" i="5"/>
  <c r="N68" i="3"/>
  <c r="I76" i="1"/>
  <c r="K69" i="3"/>
  <c r="L69" i="3"/>
  <c r="L63" i="5"/>
  <c r="J70" i="1"/>
  <c r="N63" i="5"/>
  <c r="J71" i="1"/>
  <c r="M69" i="3"/>
  <c r="H71" i="1"/>
  <c r="K63" i="5"/>
  <c r="G71" i="1"/>
  <c r="K71" i="1"/>
  <c r="L64" i="5"/>
  <c r="N69" i="3"/>
  <c r="K70" i="3"/>
  <c r="I77" i="1"/>
  <c r="L70" i="3"/>
  <c r="M70" i="3"/>
  <c r="H72" i="1"/>
  <c r="K64" i="5"/>
  <c r="G72" i="1"/>
  <c r="K72" i="1"/>
  <c r="N64" i="5"/>
  <c r="J72" i="1"/>
  <c r="N70" i="3"/>
  <c r="I78" i="1"/>
  <c r="K71" i="3"/>
  <c r="L71" i="3"/>
  <c r="M71" i="3"/>
  <c r="L65" i="5"/>
  <c r="N71" i="3"/>
  <c r="I79" i="1"/>
  <c r="H73" i="1"/>
  <c r="K65" i="5"/>
  <c r="G73" i="1"/>
  <c r="K73" i="1"/>
  <c r="K72" i="3"/>
  <c r="L72" i="3"/>
  <c r="N65" i="5"/>
  <c r="J73" i="1"/>
  <c r="M72" i="3"/>
  <c r="L66" i="5"/>
  <c r="N72" i="3"/>
  <c r="L73" i="3"/>
  <c r="I80" i="1"/>
  <c r="K73" i="3"/>
  <c r="H74" i="1"/>
  <c r="K66" i="5"/>
  <c r="G74" i="1"/>
  <c r="K74" i="1"/>
  <c r="M73" i="3"/>
  <c r="N66" i="5"/>
  <c r="J74" i="1"/>
  <c r="N73" i="3"/>
  <c r="I81" i="1"/>
  <c r="L74" i="3"/>
  <c r="K74" i="3"/>
  <c r="N67" i="5"/>
  <c r="J75" i="1"/>
  <c r="L67" i="5"/>
  <c r="H75" i="1"/>
  <c r="K67" i="5"/>
  <c r="G75" i="1"/>
  <c r="K75" i="1"/>
  <c r="M74" i="3"/>
  <c r="L68" i="5"/>
  <c r="N74" i="3"/>
  <c r="I82" i="1"/>
  <c r="H76" i="1"/>
  <c r="K68" i="5"/>
  <c r="G76" i="1"/>
  <c r="K76" i="1"/>
  <c r="L75" i="3"/>
  <c r="K75" i="3"/>
  <c r="N68" i="5"/>
  <c r="J76" i="1"/>
  <c r="M75" i="3"/>
  <c r="N69" i="5"/>
  <c r="J77" i="1"/>
  <c r="L69" i="5"/>
  <c r="N75" i="3"/>
  <c r="K76" i="3"/>
  <c r="I83" i="1"/>
  <c r="L76" i="3"/>
  <c r="M76" i="3"/>
  <c r="H77" i="1"/>
  <c r="K69" i="5"/>
  <c r="G77" i="1"/>
  <c r="K77" i="1"/>
  <c r="L70" i="5"/>
  <c r="N76" i="3"/>
  <c r="K77" i="3"/>
  <c r="I84" i="1"/>
  <c r="L77" i="3"/>
  <c r="M77" i="3"/>
  <c r="H78" i="1"/>
  <c r="K70" i="5"/>
  <c r="G78" i="1"/>
  <c r="K78" i="1"/>
  <c r="N70" i="5"/>
  <c r="J78" i="1"/>
  <c r="N77" i="3"/>
  <c r="I85" i="1"/>
  <c r="K78" i="3"/>
  <c r="L78" i="3"/>
  <c r="M78" i="3"/>
  <c r="L71" i="5"/>
  <c r="N78" i="3"/>
  <c r="I86" i="1"/>
  <c r="H79" i="1"/>
  <c r="K71" i="5"/>
  <c r="G79" i="1"/>
  <c r="K79" i="1"/>
  <c r="L79" i="3"/>
  <c r="K79" i="3"/>
  <c r="N71" i="5"/>
  <c r="J79" i="1"/>
  <c r="M79" i="3"/>
  <c r="L72" i="5"/>
  <c r="N79" i="3"/>
  <c r="K80" i="3"/>
  <c r="I87" i="1"/>
  <c r="L80" i="3"/>
  <c r="M80" i="3"/>
  <c r="H80" i="1"/>
  <c r="K72" i="5"/>
  <c r="G80" i="1"/>
  <c r="K80" i="1"/>
  <c r="N72" i="5"/>
  <c r="J80" i="1"/>
  <c r="N80" i="3"/>
  <c r="L81" i="3"/>
  <c r="I88" i="1"/>
  <c r="K81" i="3"/>
  <c r="M81" i="3"/>
  <c r="L73" i="5"/>
  <c r="N81" i="3"/>
  <c r="I89" i="1"/>
  <c r="H81" i="1"/>
  <c r="K73" i="5"/>
  <c r="G81" i="1"/>
  <c r="K81" i="1"/>
  <c r="L82" i="3"/>
  <c r="K82" i="3"/>
  <c r="N73" i="5"/>
  <c r="J81" i="1"/>
  <c r="M82" i="3"/>
  <c r="L74" i="5"/>
  <c r="N82" i="3"/>
  <c r="I90" i="1"/>
  <c r="H82" i="1"/>
  <c r="K74" i="5"/>
  <c r="G82" i="1"/>
  <c r="K82" i="1"/>
  <c r="K83" i="3"/>
  <c r="L83" i="3"/>
  <c r="N74" i="5"/>
  <c r="J82" i="1"/>
  <c r="M83" i="3"/>
  <c r="L75" i="5"/>
  <c r="N83" i="3"/>
  <c r="K84" i="3"/>
  <c r="I91" i="1"/>
  <c r="L84" i="3"/>
  <c r="M84" i="3"/>
  <c r="H83" i="1"/>
  <c r="K75" i="5"/>
  <c r="G83" i="1"/>
  <c r="K83" i="1"/>
  <c r="N75" i="5"/>
  <c r="J83" i="1"/>
  <c r="N84" i="3"/>
  <c r="K85" i="3"/>
  <c r="I92" i="1"/>
  <c r="L85" i="3"/>
  <c r="M85" i="3"/>
  <c r="L76" i="5"/>
  <c r="N85" i="3"/>
  <c r="K86" i="3"/>
  <c r="I93" i="1"/>
  <c r="L86" i="3"/>
  <c r="M86" i="3"/>
  <c r="H84" i="1"/>
  <c r="K76" i="5"/>
  <c r="G84" i="1"/>
  <c r="K84" i="1"/>
  <c r="N76" i="5"/>
  <c r="J84" i="1"/>
  <c r="N86" i="3"/>
  <c r="K87" i="3"/>
  <c r="I94" i="1"/>
  <c r="L87" i="3"/>
  <c r="M87" i="3"/>
  <c r="L77" i="5"/>
  <c r="N87" i="3"/>
  <c r="I95" i="1"/>
  <c r="H85" i="1"/>
  <c r="K77" i="5"/>
  <c r="G85" i="1"/>
  <c r="K85" i="1"/>
  <c r="L88" i="3"/>
  <c r="K88" i="3"/>
  <c r="N77" i="5"/>
  <c r="J85" i="1"/>
  <c r="M88" i="3"/>
  <c r="L78" i="5"/>
  <c r="N88" i="3"/>
  <c r="I96" i="1"/>
  <c r="H86" i="1"/>
  <c r="K78" i="5"/>
  <c r="G86" i="1"/>
  <c r="K86" i="1"/>
  <c r="L89" i="3"/>
  <c r="K89" i="3"/>
  <c r="N78" i="5"/>
  <c r="J86" i="1"/>
  <c r="M89" i="3"/>
  <c r="L79" i="5"/>
  <c r="N89" i="3"/>
  <c r="L90" i="3"/>
  <c r="I97" i="1"/>
  <c r="K90" i="3"/>
  <c r="H87" i="1"/>
  <c r="K79" i="5"/>
  <c r="G87" i="1"/>
  <c r="K87" i="1"/>
  <c r="M90" i="3"/>
  <c r="N79" i="5"/>
  <c r="J87" i="1"/>
  <c r="N90" i="3"/>
  <c r="I98" i="1"/>
  <c r="K91" i="3"/>
  <c r="L91" i="3"/>
  <c r="L80" i="5"/>
  <c r="M91" i="3"/>
  <c r="H88" i="1"/>
  <c r="K80" i="5"/>
  <c r="G88" i="1"/>
  <c r="K88" i="1"/>
  <c r="L92" i="3"/>
  <c r="N80" i="5"/>
  <c r="J88" i="1"/>
  <c r="N91" i="3"/>
  <c r="K92" i="3"/>
  <c r="I99" i="1"/>
  <c r="M92" i="3"/>
  <c r="L81" i="5"/>
  <c r="N92" i="3"/>
  <c r="I100" i="1"/>
  <c r="H89" i="1"/>
  <c r="K81" i="5"/>
  <c r="G89" i="1"/>
  <c r="K89" i="1"/>
  <c r="K93" i="3"/>
  <c r="L93" i="3"/>
  <c r="N81" i="5"/>
  <c r="J89" i="1"/>
  <c r="L82" i="5"/>
  <c r="H90" i="1"/>
  <c r="M93" i="3"/>
  <c r="N82" i="5"/>
  <c r="J90" i="1"/>
  <c r="N93" i="3"/>
  <c r="I101" i="1"/>
  <c r="K82" i="5"/>
  <c r="G90" i="1"/>
  <c r="K90" i="1"/>
  <c r="L94" i="3"/>
  <c r="K94" i="3"/>
  <c r="L83" i="5"/>
  <c r="M94" i="3"/>
  <c r="H91" i="1"/>
  <c r="K83" i="5"/>
  <c r="G91" i="1"/>
  <c r="K91" i="1"/>
  <c r="L95" i="3"/>
  <c r="K95" i="3"/>
  <c r="M95" i="3"/>
  <c r="N83" i="5"/>
  <c r="J91" i="1"/>
  <c r="N95" i="3"/>
  <c r="I103" i="1"/>
  <c r="N94" i="3"/>
  <c r="I102" i="1"/>
  <c r="L84" i="5"/>
  <c r="H92" i="1"/>
  <c r="L96" i="3"/>
  <c r="K96" i="3"/>
  <c r="N84" i="5"/>
  <c r="J92" i="1"/>
  <c r="K84" i="5"/>
  <c r="G92" i="1"/>
  <c r="K92" i="1"/>
  <c r="M96" i="3"/>
  <c r="L85" i="5"/>
  <c r="N96" i="3"/>
  <c r="L97" i="3"/>
  <c r="I104" i="1"/>
  <c r="K97" i="3"/>
  <c r="M97" i="3"/>
  <c r="H93" i="1"/>
  <c r="K85" i="5"/>
  <c r="G93" i="1"/>
  <c r="K93" i="1"/>
  <c r="N85" i="5"/>
  <c r="J93" i="1"/>
  <c r="N97" i="3"/>
  <c r="L98" i="3"/>
  <c r="I105" i="1"/>
  <c r="K98" i="3"/>
  <c r="M98" i="3"/>
  <c r="L86" i="5"/>
  <c r="N86" i="5"/>
  <c r="J94" i="1"/>
  <c r="N98" i="3"/>
  <c r="I106" i="1"/>
  <c r="H94" i="1"/>
  <c r="K86" i="5"/>
  <c r="G94" i="1"/>
  <c r="K94" i="1"/>
  <c r="K99" i="3"/>
  <c r="L99" i="3"/>
  <c r="L87" i="5"/>
  <c r="H95" i="1"/>
  <c r="K87" i="5"/>
  <c r="G95" i="1"/>
  <c r="K95" i="1"/>
  <c r="M99" i="3"/>
  <c r="N87" i="5"/>
  <c r="J95" i="1"/>
  <c r="N99" i="3"/>
  <c r="I107" i="1"/>
  <c r="L100" i="3"/>
  <c r="K100" i="3"/>
  <c r="L88" i="5"/>
  <c r="N88" i="5"/>
  <c r="J96" i="1"/>
  <c r="H96" i="1"/>
  <c r="K88" i="5"/>
  <c r="G96" i="1"/>
  <c r="K96" i="1"/>
  <c r="M100" i="3"/>
  <c r="L89" i="5"/>
  <c r="N89" i="5"/>
  <c r="J97" i="1"/>
  <c r="N100" i="3"/>
  <c r="I108" i="1"/>
  <c r="K101" i="3"/>
  <c r="L101" i="3"/>
  <c r="H97" i="1"/>
  <c r="K89" i="5"/>
  <c r="G97" i="1"/>
  <c r="K97" i="1"/>
  <c r="L90" i="5"/>
  <c r="N90" i="5"/>
  <c r="J98" i="1"/>
  <c r="H98" i="1"/>
  <c r="K90" i="5"/>
  <c r="G98" i="1"/>
  <c r="K98" i="1"/>
  <c r="M101" i="3"/>
  <c r="L91" i="5"/>
  <c r="N101" i="3"/>
  <c r="I109" i="1"/>
  <c r="H99" i="1"/>
  <c r="K91" i="5"/>
  <c r="G99" i="1"/>
  <c r="K99" i="1"/>
  <c r="K102" i="3"/>
  <c r="L102" i="3"/>
  <c r="N91" i="5"/>
  <c r="J99" i="1"/>
  <c r="M102" i="3"/>
  <c r="L92" i="5"/>
  <c r="N92" i="5"/>
  <c r="J100" i="1"/>
  <c r="N102" i="3"/>
  <c r="K103" i="3"/>
  <c r="I110" i="1"/>
  <c r="L103" i="3"/>
  <c r="M103" i="3"/>
  <c r="H100" i="1"/>
  <c r="K92" i="5"/>
  <c r="G100" i="1"/>
  <c r="K100" i="1"/>
  <c r="L93" i="5"/>
  <c r="N103" i="3"/>
  <c r="L104" i="3"/>
  <c r="I111" i="1"/>
  <c r="K104" i="3"/>
  <c r="H101" i="1"/>
  <c r="K93" i="5"/>
  <c r="G101" i="1"/>
  <c r="K101" i="1"/>
  <c r="M104" i="3"/>
  <c r="N93" i="5"/>
  <c r="J101" i="1"/>
  <c r="N104" i="3"/>
  <c r="I112" i="1"/>
  <c r="K105" i="3"/>
  <c r="L105" i="3"/>
  <c r="M105" i="3"/>
  <c r="L94" i="5"/>
  <c r="N94" i="5"/>
  <c r="J102" i="1"/>
  <c r="N105" i="3"/>
  <c r="I113" i="1"/>
  <c r="L106" i="3"/>
  <c r="K106" i="3"/>
  <c r="H102" i="1"/>
  <c r="K94" i="5"/>
  <c r="G102" i="1"/>
  <c r="K102" i="1"/>
  <c r="L95" i="5"/>
  <c r="M106" i="3"/>
  <c r="H103" i="1"/>
  <c r="K95" i="5"/>
  <c r="G103" i="1"/>
  <c r="K103" i="1"/>
  <c r="N95" i="5"/>
  <c r="J103" i="1"/>
  <c r="N106" i="3"/>
  <c r="L107" i="3"/>
  <c r="I114" i="1"/>
  <c r="K107" i="3"/>
  <c r="M107" i="3"/>
  <c r="L96" i="5"/>
  <c r="N96" i="5"/>
  <c r="J104" i="1"/>
  <c r="N107" i="3"/>
  <c r="L108" i="3"/>
  <c r="I115" i="1"/>
  <c r="K108" i="3"/>
  <c r="M108" i="3"/>
  <c r="H104" i="1"/>
  <c r="K96" i="5"/>
  <c r="G104" i="1"/>
  <c r="K104" i="1"/>
  <c r="L97" i="5"/>
  <c r="N108" i="3"/>
  <c r="K109" i="3"/>
  <c r="I116" i="1"/>
  <c r="L109" i="3"/>
  <c r="M109" i="3"/>
  <c r="H105" i="1"/>
  <c r="K97" i="5"/>
  <c r="G105" i="1"/>
  <c r="K105" i="1"/>
  <c r="N97" i="5"/>
  <c r="J105" i="1"/>
  <c r="N109" i="3"/>
  <c r="K110" i="3"/>
  <c r="I117" i="1"/>
  <c r="L110" i="3"/>
  <c r="M110" i="3"/>
  <c r="L98" i="5"/>
  <c r="N98" i="5"/>
  <c r="J106" i="1"/>
  <c r="N110" i="3"/>
  <c r="L111" i="3"/>
  <c r="I118" i="1"/>
  <c r="K111" i="3"/>
  <c r="M111" i="3"/>
  <c r="H106" i="1"/>
  <c r="K98" i="5"/>
  <c r="G106" i="1"/>
  <c r="K106" i="1"/>
  <c r="L99" i="5"/>
  <c r="N111" i="3"/>
  <c r="I119" i="1"/>
  <c r="L112" i="3"/>
  <c r="K112" i="3"/>
  <c r="H107" i="1"/>
  <c r="K99" i="5"/>
  <c r="G107" i="1"/>
  <c r="K107" i="1"/>
  <c r="M112" i="3"/>
  <c r="N99" i="5"/>
  <c r="J107" i="1"/>
  <c r="N112" i="3"/>
  <c r="I120" i="1"/>
  <c r="K113" i="3"/>
  <c r="L113" i="3"/>
  <c r="L100" i="5"/>
  <c r="N100" i="5"/>
  <c r="J108" i="1"/>
  <c r="M113" i="3"/>
  <c r="H108" i="1"/>
  <c r="K100" i="5"/>
  <c r="G108" i="1"/>
  <c r="K108" i="1"/>
  <c r="K114" i="3"/>
  <c r="L101" i="5"/>
  <c r="N113" i="3"/>
  <c r="L114" i="3"/>
  <c r="I121" i="1"/>
  <c r="M114" i="3"/>
  <c r="H109" i="1"/>
  <c r="K101" i="5"/>
  <c r="G109" i="1"/>
  <c r="K109" i="1"/>
  <c r="N101" i="5"/>
  <c r="J109" i="1"/>
  <c r="N114" i="3"/>
  <c r="L115" i="3"/>
  <c r="I122" i="1"/>
  <c r="K115" i="3"/>
  <c r="M115" i="3"/>
  <c r="L102" i="5"/>
  <c r="N102" i="5"/>
  <c r="J110" i="1"/>
  <c r="N115" i="3"/>
  <c r="I123" i="1"/>
  <c r="H110" i="1"/>
  <c r="K102" i="5"/>
  <c r="G110" i="1"/>
  <c r="K110" i="1"/>
  <c r="K116" i="3"/>
  <c r="L116" i="3"/>
  <c r="L103" i="5"/>
  <c r="N103" i="5"/>
  <c r="J111" i="1"/>
  <c r="M116" i="3"/>
  <c r="H111" i="1"/>
  <c r="K103" i="5"/>
  <c r="G111" i="1"/>
  <c r="K111" i="1"/>
  <c r="L104" i="5"/>
  <c r="N104" i="5"/>
  <c r="J112" i="1"/>
  <c r="N116" i="3"/>
  <c r="K117" i="3"/>
  <c r="I124" i="1"/>
  <c r="L117" i="3"/>
  <c r="M117" i="3"/>
  <c r="H112" i="1"/>
  <c r="K104" i="5"/>
  <c r="G112" i="1"/>
  <c r="K112" i="1"/>
  <c r="L105" i="5"/>
  <c r="N117" i="3"/>
  <c r="L118" i="3"/>
  <c r="I125" i="1"/>
  <c r="K118" i="3"/>
  <c r="M118" i="3"/>
  <c r="H113" i="1"/>
  <c r="K105" i="5"/>
  <c r="G113" i="1"/>
  <c r="K113" i="1"/>
  <c r="N105" i="5"/>
  <c r="J113" i="1"/>
  <c r="N118" i="3"/>
  <c r="L119" i="3"/>
  <c r="I126" i="1"/>
  <c r="K119" i="3"/>
  <c r="M119" i="3"/>
  <c r="L106" i="5"/>
  <c r="H114" i="1"/>
  <c r="N106" i="5"/>
  <c r="J114" i="1"/>
  <c r="N119" i="3"/>
  <c r="I127" i="1"/>
  <c r="K106" i="5"/>
  <c r="G114" i="1"/>
  <c r="K114" i="1"/>
  <c r="L107" i="5"/>
  <c r="H115" i="1"/>
  <c r="K120" i="3"/>
  <c r="L120" i="3"/>
  <c r="M120" i="3"/>
  <c r="N107" i="5"/>
  <c r="J115" i="1"/>
  <c r="N120" i="3"/>
  <c r="I128" i="1"/>
  <c r="K107" i="5"/>
  <c r="G115" i="1"/>
  <c r="K115" i="1"/>
  <c r="L121" i="3"/>
  <c r="K121" i="3"/>
  <c r="L108" i="5"/>
  <c r="N108" i="5"/>
  <c r="J116" i="1"/>
  <c r="M121" i="3"/>
  <c r="H116" i="1"/>
  <c r="K108" i="5"/>
  <c r="G116" i="1"/>
  <c r="K116" i="1"/>
  <c r="L109" i="5"/>
  <c r="N121" i="3"/>
  <c r="K122" i="3"/>
  <c r="I129" i="1"/>
  <c r="L122" i="3"/>
  <c r="M122" i="3"/>
  <c r="H117" i="1"/>
  <c r="K109" i="5"/>
  <c r="G117" i="1"/>
  <c r="K117" i="1"/>
  <c r="N109" i="5"/>
  <c r="J117" i="1"/>
  <c r="N122" i="3"/>
  <c r="I130" i="1"/>
  <c r="L123" i="3"/>
  <c r="K123" i="3"/>
  <c r="M123" i="3"/>
  <c r="L110" i="5"/>
  <c r="N110" i="5"/>
  <c r="J118" i="1"/>
  <c r="N123" i="3"/>
  <c r="I131" i="1"/>
  <c r="H118" i="1"/>
  <c r="K110" i="5"/>
  <c r="G118" i="1"/>
  <c r="K118" i="1"/>
  <c r="K124" i="3"/>
  <c r="L124" i="3"/>
  <c r="L111" i="5"/>
  <c r="M124" i="3"/>
  <c r="H119" i="1"/>
  <c r="K111" i="5"/>
  <c r="G119" i="1"/>
  <c r="K119" i="1"/>
  <c r="N111" i="5"/>
  <c r="J119" i="1"/>
  <c r="N124" i="3"/>
  <c r="K125" i="3"/>
  <c r="I132" i="1"/>
  <c r="L125" i="3"/>
  <c r="M125" i="3"/>
  <c r="L112" i="5"/>
  <c r="N112" i="5"/>
  <c r="J120" i="1"/>
  <c r="N125" i="3"/>
  <c r="K126" i="3"/>
  <c r="I133" i="1"/>
  <c r="L126" i="3"/>
  <c r="M126" i="3"/>
  <c r="H120" i="1"/>
  <c r="K112" i="5"/>
  <c r="G120" i="1"/>
  <c r="K120" i="1"/>
  <c r="L113" i="5"/>
  <c r="N126" i="3"/>
  <c r="K127" i="3"/>
  <c r="I134" i="1"/>
  <c r="L127" i="3"/>
  <c r="H121" i="1"/>
  <c r="K113" i="5"/>
  <c r="G121" i="1"/>
  <c r="K121" i="1"/>
  <c r="M127" i="3"/>
  <c r="N113" i="5"/>
  <c r="J121" i="1"/>
  <c r="N127" i="3"/>
  <c r="I135" i="1"/>
  <c r="K128" i="3"/>
  <c r="L128" i="3"/>
  <c r="L114" i="5"/>
  <c r="N114" i="5"/>
  <c r="J122" i="1"/>
  <c r="H122" i="1"/>
  <c r="K114" i="5"/>
  <c r="G122" i="1"/>
  <c r="K122" i="1"/>
  <c r="M128" i="3"/>
  <c r="L115" i="5"/>
  <c r="N115" i="5"/>
  <c r="J123" i="1"/>
  <c r="N128" i="3"/>
  <c r="I136" i="1"/>
  <c r="H123" i="1"/>
  <c r="K115" i="5"/>
  <c r="G123" i="1"/>
  <c r="K123" i="1"/>
  <c r="L129" i="3"/>
  <c r="K129" i="3"/>
  <c r="L116" i="5"/>
  <c r="N116" i="5"/>
  <c r="J124" i="1"/>
  <c r="H124" i="1"/>
  <c r="K116" i="5"/>
  <c r="G124" i="1"/>
  <c r="K124" i="1"/>
  <c r="M129" i="3"/>
  <c r="L117" i="5"/>
  <c r="N117" i="5"/>
  <c r="J125" i="1"/>
  <c r="N129" i="3"/>
  <c r="I137" i="1"/>
  <c r="H125" i="1"/>
  <c r="K117" i="5"/>
  <c r="G125" i="1"/>
  <c r="K125" i="1"/>
  <c r="K130" i="3"/>
  <c r="L130" i="3"/>
  <c r="L118" i="5"/>
  <c r="N118" i="5"/>
  <c r="J126" i="1"/>
  <c r="H126" i="1"/>
  <c r="K118" i="5"/>
  <c r="G126" i="1"/>
  <c r="K126" i="1"/>
  <c r="M130" i="3"/>
  <c r="L119" i="5"/>
  <c r="N130" i="3"/>
  <c r="I138" i="1"/>
  <c r="H127" i="1"/>
  <c r="K119" i="5"/>
  <c r="G127" i="1"/>
  <c r="K127" i="1"/>
  <c r="L131" i="3"/>
  <c r="K131" i="3"/>
  <c r="N119" i="5"/>
  <c r="J127" i="1"/>
  <c r="M131" i="3"/>
  <c r="L120" i="5"/>
  <c r="N120" i="5"/>
  <c r="J128" i="1"/>
  <c r="N131" i="3"/>
  <c r="I139" i="1"/>
  <c r="H128" i="1"/>
  <c r="K120" i="5"/>
  <c r="G128" i="1"/>
  <c r="K128" i="1"/>
  <c r="L132" i="3"/>
  <c r="K132" i="3"/>
  <c r="L121" i="5"/>
  <c r="M132" i="3"/>
  <c r="H129" i="1"/>
  <c r="K121" i="5"/>
  <c r="G129" i="1"/>
  <c r="K129" i="1"/>
  <c r="N121" i="5"/>
  <c r="J129" i="1"/>
  <c r="N132" i="3"/>
  <c r="K133" i="3"/>
  <c r="I140" i="1"/>
  <c r="L133" i="3"/>
  <c r="M133" i="3"/>
  <c r="L122" i="5"/>
  <c r="N122" i="5"/>
  <c r="J130" i="1"/>
  <c r="N133" i="3"/>
  <c r="K134" i="3"/>
  <c r="I141" i="1"/>
  <c r="L134" i="3"/>
  <c r="M134" i="3"/>
  <c r="H130" i="1"/>
  <c r="K122" i="5"/>
  <c r="G130" i="1"/>
  <c r="K130" i="1"/>
  <c r="L123" i="5"/>
  <c r="N134" i="3"/>
  <c r="K135" i="3"/>
  <c r="I142" i="1"/>
  <c r="L135" i="3"/>
  <c r="M135" i="3"/>
  <c r="H131" i="1"/>
  <c r="K123" i="5"/>
  <c r="G131" i="1"/>
  <c r="K131" i="1"/>
  <c r="N123" i="5"/>
  <c r="J131" i="1"/>
  <c r="N135" i="3"/>
  <c r="L136" i="3"/>
  <c r="I143" i="1"/>
  <c r="K136" i="3"/>
  <c r="M136" i="3"/>
  <c r="L124" i="5"/>
  <c r="N136" i="3"/>
  <c r="I144" i="1"/>
  <c r="H132" i="1"/>
  <c r="K124" i="5"/>
  <c r="G132" i="1"/>
  <c r="K132" i="1"/>
  <c r="L137" i="3"/>
  <c r="K137" i="3"/>
  <c r="N124" i="5"/>
  <c r="J132" i="1"/>
  <c r="M137" i="3"/>
  <c r="L125" i="5"/>
  <c r="N137" i="3"/>
  <c r="L138" i="3"/>
  <c r="I145" i="1"/>
  <c r="K138" i="3"/>
  <c r="H133" i="1"/>
  <c r="K125" i="5"/>
  <c r="G133" i="1"/>
  <c r="K133" i="1"/>
  <c r="M138" i="3"/>
  <c r="N125" i="5"/>
  <c r="N138" i="3"/>
  <c r="I146" i="1"/>
  <c r="K139" i="3"/>
  <c r="L139" i="3"/>
  <c r="L126" i="5"/>
  <c r="J133" i="1"/>
  <c r="N126" i="5"/>
  <c r="J134" i="1"/>
  <c r="L127" i="5"/>
  <c r="M139" i="3"/>
  <c r="N127" i="5"/>
  <c r="J135" i="1"/>
  <c r="H135" i="1"/>
  <c r="K127" i="5"/>
  <c r="G135" i="1"/>
  <c r="K135" i="1"/>
  <c r="H134" i="1"/>
  <c r="K126" i="5"/>
  <c r="G134" i="1"/>
  <c r="K134" i="1"/>
  <c r="L128" i="5"/>
  <c r="N139" i="3"/>
  <c r="L140" i="3"/>
  <c r="I147" i="1"/>
  <c r="N128" i="5"/>
  <c r="J136" i="1"/>
  <c r="K140" i="3"/>
  <c r="M140" i="3"/>
  <c r="H136" i="1"/>
  <c r="K128" i="5"/>
  <c r="G136" i="1"/>
  <c r="K136" i="1"/>
  <c r="L129" i="5"/>
  <c r="N140" i="3"/>
  <c r="I148" i="1"/>
  <c r="H137" i="1"/>
  <c r="K129" i="5"/>
  <c r="G137" i="1"/>
  <c r="K137" i="1"/>
  <c r="N129" i="5"/>
  <c r="J137" i="1"/>
  <c r="L130" i="5"/>
  <c r="N130" i="5"/>
  <c r="J138" i="1"/>
  <c r="H138" i="1"/>
  <c r="K130" i="5"/>
  <c r="G138" i="1"/>
  <c r="K138" i="1"/>
  <c r="N131" i="5"/>
  <c r="J139" i="1"/>
  <c r="L131" i="5"/>
  <c r="H139" i="1"/>
  <c r="K131" i="5"/>
  <c r="G139" i="1"/>
  <c r="K139" i="1"/>
  <c r="L132" i="5"/>
  <c r="N132" i="5"/>
  <c r="J140" i="1"/>
  <c r="H140" i="1"/>
  <c r="K132" i="5"/>
  <c r="G140" i="1"/>
  <c r="K140" i="1"/>
  <c r="L133" i="5"/>
  <c r="H141" i="1"/>
  <c r="K133" i="5"/>
  <c r="G141" i="1"/>
  <c r="K141" i="1"/>
  <c r="N133" i="5"/>
  <c r="J141" i="1"/>
  <c r="L134" i="5"/>
  <c r="N134" i="5"/>
  <c r="L135" i="5"/>
  <c r="J142" i="1"/>
  <c r="H142" i="1"/>
  <c r="K134" i="5"/>
  <c r="G142" i="1"/>
  <c r="K142" i="1"/>
  <c r="N135" i="5"/>
  <c r="J143" i="1"/>
  <c r="L136" i="5"/>
  <c r="H144" i="1"/>
  <c r="H143" i="1"/>
  <c r="K135" i="5"/>
  <c r="G143" i="1"/>
  <c r="K143" i="1"/>
  <c r="N136" i="5"/>
  <c r="J144" i="1"/>
  <c r="K136" i="5"/>
  <c r="G144" i="1"/>
  <c r="K144" i="1"/>
  <c r="L137" i="5"/>
  <c r="H145" i="1"/>
  <c r="N137" i="5"/>
  <c r="J145" i="1"/>
  <c r="K137" i="5"/>
  <c r="G145" i="1"/>
  <c r="K145" i="1"/>
  <c r="L138" i="5"/>
  <c r="N138" i="5"/>
  <c r="J146" i="1"/>
  <c r="H146" i="1"/>
  <c r="K138" i="5"/>
  <c r="G146" i="1"/>
  <c r="K146" i="1"/>
  <c r="L139" i="5"/>
  <c r="H147" i="1"/>
  <c r="K139" i="5"/>
  <c r="G147" i="1"/>
  <c r="K147" i="1"/>
  <c r="N139" i="5"/>
  <c r="J147" i="1"/>
  <c r="L140" i="5"/>
  <c r="N140" i="5"/>
  <c r="J148" i="1"/>
  <c r="H148" i="1"/>
  <c r="K140" i="5"/>
  <c r="G148" i="1"/>
  <c r="K148" i="1"/>
  <c r="M28" i="1"/>
  <c r="M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Alberto El Trolero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Alberto El Economista:</t>
        </r>
        <r>
          <rPr>
            <sz val="9"/>
            <color indexed="81"/>
            <rFont val="Tahoma"/>
            <family val="2"/>
          </rPr>
          <t xml:space="preserve">
SOLO LAS CASILLAS VERDE CLARITO SON MODIFICABLES</t>
        </r>
      </text>
    </comment>
  </commentList>
</comments>
</file>

<file path=xl/sharedStrings.xml><?xml version="1.0" encoding="utf-8"?>
<sst xmlns="http://schemas.openxmlformats.org/spreadsheetml/2006/main" count="84" uniqueCount="74">
  <si>
    <t>Capital solicitado</t>
  </si>
  <si>
    <t>i</t>
  </si>
  <si>
    <t>Tipo efectivo anual</t>
  </si>
  <si>
    <t>Tipo nominal con capitalización semestral</t>
  </si>
  <si>
    <t>Tipo nominal con capitalización cuatrimestral</t>
  </si>
  <si>
    <t>Tipo nominal con capitalización trimestral</t>
  </si>
  <si>
    <t>Tipo nominal con capitalización bimestral</t>
  </si>
  <si>
    <t>Tipo nominal con capitalización mensual</t>
  </si>
  <si>
    <t xml:space="preserve">= Euribor + </t>
  </si>
  <si>
    <t>Duración</t>
  </si>
  <si>
    <t>Años</t>
  </si>
  <si>
    <t>Semestres</t>
  </si>
  <si>
    <t>Trimestres</t>
  </si>
  <si>
    <t>Cuatrimestres</t>
  </si>
  <si>
    <t>Bimestres</t>
  </si>
  <si>
    <t>Meses</t>
  </si>
  <si>
    <t>Pagos</t>
  </si>
  <si>
    <t>Revisiones</t>
  </si>
  <si>
    <t>Anuales</t>
  </si>
  <si>
    <t>Semestrales</t>
  </si>
  <si>
    <t>Cuatrimestrales</t>
  </si>
  <si>
    <t>Trimestrales</t>
  </si>
  <si>
    <t>Bimestrales</t>
  </si>
  <si>
    <t>Mensuales</t>
  </si>
  <si>
    <t>Euribor</t>
  </si>
  <si>
    <t>k=</t>
  </si>
  <si>
    <t>m=</t>
  </si>
  <si>
    <t>n=</t>
  </si>
  <si>
    <t>Tipo de interes variable</t>
  </si>
  <si>
    <r>
      <t>j</t>
    </r>
    <r>
      <rPr>
        <vertAlign val="subscript"/>
        <sz val="14"/>
        <color theme="1"/>
        <rFont val="Arial"/>
        <family val="2"/>
      </rPr>
      <t>2</t>
    </r>
  </si>
  <si>
    <r>
      <t>j</t>
    </r>
    <r>
      <rPr>
        <vertAlign val="subscript"/>
        <sz val="14"/>
        <color theme="1"/>
        <rFont val="Arial"/>
        <family val="2"/>
      </rPr>
      <t>3</t>
    </r>
  </si>
  <si>
    <r>
      <t>j</t>
    </r>
    <r>
      <rPr>
        <vertAlign val="subscript"/>
        <sz val="14"/>
        <color theme="1"/>
        <rFont val="Arial"/>
        <family val="2"/>
      </rPr>
      <t>4</t>
    </r>
  </si>
  <si>
    <r>
      <t>j</t>
    </r>
    <r>
      <rPr>
        <vertAlign val="subscript"/>
        <sz val="14"/>
        <color theme="1"/>
        <rFont val="Arial"/>
        <family val="2"/>
      </rPr>
      <t>6</t>
    </r>
  </si>
  <si>
    <r>
      <t>j</t>
    </r>
    <r>
      <rPr>
        <vertAlign val="subscript"/>
        <sz val="14"/>
        <color theme="1"/>
        <rFont val="Arial"/>
        <family val="2"/>
      </rPr>
      <t>12</t>
    </r>
  </si>
  <si>
    <t>i2</t>
  </si>
  <si>
    <t>i3</t>
  </si>
  <si>
    <t>i4</t>
  </si>
  <si>
    <t>i6</t>
  </si>
  <si>
    <t>i12</t>
  </si>
  <si>
    <t>Año</t>
  </si>
  <si>
    <t>Semestre</t>
  </si>
  <si>
    <t>Bimestre</t>
  </si>
  <si>
    <t>Cuatrimestre</t>
  </si>
  <si>
    <t>Trimestre</t>
  </si>
  <si>
    <t>Mes</t>
  </si>
  <si>
    <t>Termino amortizativo</t>
  </si>
  <si>
    <t>Cuota de intereses</t>
  </si>
  <si>
    <t>Cuota de amortización</t>
  </si>
  <si>
    <t>Capital Vivo</t>
  </si>
  <si>
    <t>Flujo Neto</t>
  </si>
  <si>
    <t>Resultado</t>
  </si>
  <si>
    <t>indicador Fila</t>
  </si>
  <si>
    <t>Tipo variable</t>
  </si>
  <si>
    <t>Periodos con tipos escritos</t>
  </si>
  <si>
    <t>Subperiodos a representar</t>
  </si>
  <si>
    <t>Subperiodos en un periodo</t>
  </si>
  <si>
    <t>Periodo</t>
  </si>
  <si>
    <t>ani</t>
  </si>
  <si>
    <t>Comisión de Apertura</t>
  </si>
  <si>
    <t>Comision de Estudio</t>
  </si>
  <si>
    <t>Frances</t>
  </si>
  <si>
    <t>Cuotas de Amortización Constantes</t>
  </si>
  <si>
    <t>PRESTAMO A TIPO VARIABLE SISTEMA</t>
  </si>
  <si>
    <t>Indicador tipo de prestamo</t>
  </si>
  <si>
    <t>A=</t>
  </si>
  <si>
    <t>Tipo interés variable</t>
  </si>
  <si>
    <t>Total Comisiones</t>
  </si>
  <si>
    <t>TABLA DE LOS TIPOS VARIABLES A INTRODUCIR</t>
  </si>
  <si>
    <t>SubTIR</t>
  </si>
  <si>
    <t>Pagos (Subperiodos)</t>
  </si>
  <si>
    <t>Revisiones (Periodos)</t>
  </si>
  <si>
    <t>TIR Anual</t>
  </si>
  <si>
    <t>CALCULADORA DE PRÉSTAMOS A TIPO VARIABLE</t>
  </si>
  <si>
    <t>Propiedad de Alberto García Rivero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</si>
</sst>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00%"/>
  </numFmts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Fill="1" applyBorder="1"/>
    <xf numFmtId="0" fontId="0" fillId="0" borderId="2" xfId="0" applyFont="1" applyFill="1" applyBorder="1"/>
    <xf numFmtId="0" fontId="4" fillId="0" borderId="1" xfId="0" applyFont="1" applyFill="1" applyBorder="1"/>
    <xf numFmtId="0" fontId="2" fillId="0" borderId="1" xfId="0" applyFont="1" applyFill="1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0" fillId="0" borderId="0" xfId="2" applyFont="1" applyAlignment="1">
      <alignment horizontal="center" vertical="center"/>
    </xf>
    <xf numFmtId="8" fontId="0" fillId="0" borderId="0" xfId="0" applyNumberFormat="1"/>
    <xf numFmtId="4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8" fontId="0" fillId="0" borderId="0" xfId="0" applyNumberFormat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7" fillId="0" borderId="0" xfId="0" applyFont="1"/>
    <xf numFmtId="0" fontId="6" fillId="4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8" fontId="6" fillId="4" borderId="0" xfId="0" applyNumberFormat="1" applyFont="1" applyFill="1" applyAlignment="1">
      <alignment horizontal="center" vertical="center"/>
    </xf>
    <xf numFmtId="8" fontId="0" fillId="5" borderId="0" xfId="0" applyNumberFormat="1" applyFill="1" applyAlignment="1">
      <alignment horizontal="center" vertical="center"/>
    </xf>
    <xf numFmtId="44" fontId="0" fillId="2" borderId="0" xfId="2" applyFont="1" applyFill="1" applyAlignment="1" applyProtection="1">
      <alignment vertical="center"/>
      <protection locked="0"/>
    </xf>
    <xf numFmtId="10" fontId="0" fillId="2" borderId="0" xfId="0" applyNumberForma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10" fontId="0" fillId="2" borderId="0" xfId="1" applyNumberFormat="1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22" fmlaLink="BOTONES!$D$14" fmlaRange="BOTONES!$B$5:$B$10" noThreeD="1" sel="4" val="0"/>
</file>

<file path=xl/ctrlProps/ctrlProp2.xml><?xml version="1.0" encoding="utf-8"?>
<formControlPr xmlns="http://schemas.microsoft.com/office/spreadsheetml/2009/9/main" objectType="Drop" dropStyle="combo" dx="22" fmlaLink="BOTONES!$D$15" fmlaRange="BOTONES!$D$5:$D$10" noThreeD="1" sel="1" val="0"/>
</file>

<file path=xl/ctrlProps/ctrlProp3.xml><?xml version="1.0" encoding="utf-8"?>
<formControlPr xmlns="http://schemas.microsoft.com/office/spreadsheetml/2009/9/main" objectType="Drop" dropStyle="combo" dx="22" fmlaLink="BOTONES!$D$16" fmlaRange="BOTONES!$E$5:$E$10" noThreeD="1" sel="6" val="0"/>
</file>

<file path=xl/ctrlProps/ctrlProp4.xml><?xml version="1.0" encoding="utf-8"?>
<formControlPr xmlns="http://schemas.microsoft.com/office/spreadsheetml/2009/9/main" objectType="Drop" dropStyle="combo" dx="22" fmlaLink="BOTONES!$D$17" fmlaRange="BOTONES!$E$5:$E$10" noThreeD="1" sel="4" val="0"/>
</file>

<file path=xl/ctrlProps/ctrlProp5.xml><?xml version="1.0" encoding="utf-8"?>
<formControlPr xmlns="http://schemas.microsoft.com/office/spreadsheetml/2009/9/main" objectType="Drop" dropStyle="combo" dx="22" fmlaLink="BOTONES!$D$22" fmlaRange="BOTONES!$K$5:$K$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</xdr:colOff>
          <xdr:row>5</xdr:row>
          <xdr:rowOff>12700</xdr:rowOff>
        </xdr:from>
        <xdr:to>
          <xdr:col>7</xdr:col>
          <xdr:colOff>635000</xdr:colOff>
          <xdr:row>5</xdr:row>
          <xdr:rowOff>292100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520700</xdr:colOff>
          <xdr:row>6</xdr:row>
          <xdr:rowOff>12700</xdr:rowOff>
        </xdr:from>
        <xdr:to>
          <xdr:col>8</xdr:col>
          <xdr:colOff>279400</xdr:colOff>
          <xdr:row>6</xdr:row>
          <xdr:rowOff>292100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7</xdr:row>
          <xdr:rowOff>12700</xdr:rowOff>
        </xdr:from>
        <xdr:to>
          <xdr:col>7</xdr:col>
          <xdr:colOff>939800</xdr:colOff>
          <xdr:row>7</xdr:row>
          <xdr:rowOff>292100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8</xdr:row>
          <xdr:rowOff>12700</xdr:rowOff>
        </xdr:from>
        <xdr:to>
          <xdr:col>7</xdr:col>
          <xdr:colOff>939800</xdr:colOff>
          <xdr:row>9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1016000</xdr:colOff>
          <xdr:row>3</xdr:row>
          <xdr:rowOff>12700</xdr:rowOff>
        </xdr:from>
        <xdr:to>
          <xdr:col>9</xdr:col>
          <xdr:colOff>520700</xdr:colOff>
          <xdr:row>3</xdr:row>
          <xdr:rowOff>292100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48"/>
  <sheetViews>
    <sheetView tabSelected="1" topLeftCell="F1" zoomScale="110" zoomScaleNormal="110" workbookViewId="0">
      <selection activeCell="I8" sqref="I8"/>
    </sheetView>
  </sheetViews>
  <sheetFormatPr baseColWidth="10" defaultColWidth="9.1640625" defaultRowHeight="15" x14ac:dyDescent="0.2"/>
  <cols>
    <col min="1" max="1" width="10.33203125" hidden="1" customWidth="1"/>
    <col min="2" max="2" width="9" hidden="1" customWidth="1"/>
    <col min="3" max="3" width="9.6640625" hidden="1" customWidth="1"/>
    <col min="4" max="4" width="2.83203125" customWidth="1"/>
    <col min="5" max="5" width="12.83203125" customWidth="1"/>
    <col min="6" max="6" width="10.83203125" customWidth="1"/>
    <col min="7" max="8" width="19.83203125" customWidth="1"/>
    <col min="9" max="14" width="19.83203125" style="8" customWidth="1"/>
    <col min="15" max="15" width="19.83203125" customWidth="1"/>
  </cols>
  <sheetData>
    <row r="2" spans="6:14" ht="29" x14ac:dyDescent="0.35">
      <c r="G2" s="22" t="s">
        <v>72</v>
      </c>
    </row>
    <row r="3" spans="6:14" ht="18" customHeight="1" x14ac:dyDescent="0.2"/>
    <row r="4" spans="6:14" s="15" customFormat="1" ht="24" customHeight="1" x14ac:dyDescent="0.2">
      <c r="G4" s="23" t="s">
        <v>62</v>
      </c>
      <c r="H4" s="24"/>
      <c r="I4" s="24"/>
      <c r="J4" s="24"/>
      <c r="K4" s="8"/>
      <c r="L4" s="15" t="s">
        <v>73</v>
      </c>
    </row>
    <row r="5" spans="6:14" s="15" customFormat="1" ht="24" customHeight="1" x14ac:dyDescent="0.2">
      <c r="G5" s="23" t="s">
        <v>0</v>
      </c>
      <c r="H5" s="30">
        <v>20000</v>
      </c>
      <c r="I5" s="26"/>
      <c r="J5" s="26"/>
      <c r="K5" s="8"/>
    </row>
    <row r="6" spans="6:14" s="15" customFormat="1" ht="24" customHeight="1" x14ac:dyDescent="0.2">
      <c r="G6" s="23" t="s">
        <v>65</v>
      </c>
      <c r="H6" s="25" t="s">
        <v>8</v>
      </c>
      <c r="I6" s="31">
        <v>2E-3</v>
      </c>
      <c r="J6" s="24"/>
    </row>
    <row r="7" spans="6:14" s="15" customFormat="1" ht="24" customHeight="1" x14ac:dyDescent="0.2">
      <c r="G7" s="23" t="s">
        <v>9</v>
      </c>
      <c r="H7" s="32">
        <v>2</v>
      </c>
      <c r="I7" s="24"/>
      <c r="J7" s="24"/>
      <c r="M7" s="8"/>
      <c r="N7" s="8"/>
    </row>
    <row r="8" spans="6:14" s="15" customFormat="1" ht="24" customHeight="1" x14ac:dyDescent="0.2">
      <c r="G8" s="23" t="s">
        <v>16</v>
      </c>
      <c r="H8" s="24"/>
      <c r="I8" s="24"/>
      <c r="J8" s="24"/>
      <c r="M8" s="8"/>
      <c r="N8" s="8"/>
    </row>
    <row r="9" spans="6:14" s="15" customFormat="1" ht="24" customHeight="1" x14ac:dyDescent="0.2">
      <c r="G9" s="23" t="s">
        <v>17</v>
      </c>
      <c r="H9" s="24"/>
      <c r="I9" s="24"/>
      <c r="J9" s="24"/>
      <c r="M9" s="8"/>
      <c r="N9" s="8"/>
    </row>
    <row r="10" spans="6:14" s="15" customFormat="1" ht="24" customHeight="1" x14ac:dyDescent="0.2">
      <c r="G10" s="23" t="s">
        <v>58</v>
      </c>
      <c r="H10" s="33">
        <v>0.01</v>
      </c>
      <c r="I10" s="29">
        <f>$H$5*H10</f>
        <v>200</v>
      </c>
      <c r="J10" s="9"/>
      <c r="K10" s="17"/>
      <c r="M10" s="8"/>
      <c r="N10" s="8"/>
    </row>
    <row r="11" spans="6:14" s="15" customFormat="1" ht="24" customHeight="1" x14ac:dyDescent="0.2">
      <c r="G11" s="23" t="s">
        <v>59</v>
      </c>
      <c r="H11" s="33">
        <v>2.5000000000000001E-3</v>
      </c>
      <c r="I11" s="29">
        <f>$H$5*H11</f>
        <v>50</v>
      </c>
      <c r="J11" s="9"/>
      <c r="K11" s="17"/>
      <c r="M11" s="8"/>
      <c r="N11" s="8"/>
    </row>
    <row r="12" spans="6:14" s="15" customFormat="1" ht="24" customHeight="1" x14ac:dyDescent="0.2">
      <c r="H12" s="27" t="s">
        <v>66</v>
      </c>
      <c r="I12" s="28">
        <f>SUM(I10:I11)</f>
        <v>250</v>
      </c>
      <c r="M12" s="8"/>
      <c r="N12" s="8"/>
    </row>
    <row r="13" spans="6:14" s="15" customFormat="1" ht="24" customHeight="1" x14ac:dyDescent="0.2">
      <c r="H13" s="11"/>
      <c r="I13" s="18"/>
      <c r="M13" s="8"/>
      <c r="N13" s="8"/>
    </row>
    <row r="14" spans="6:14" ht="18" customHeight="1" x14ac:dyDescent="0.2">
      <c r="F14" s="34" t="s">
        <v>67</v>
      </c>
      <c r="G14" s="34"/>
      <c r="H14" s="34"/>
      <c r="I14" s="34"/>
      <c r="J14" s="34"/>
    </row>
    <row r="15" spans="6:14" ht="18" customHeight="1" x14ac:dyDescent="0.2">
      <c r="F15" s="11" t="str">
        <f>VLOOKUP(BOTONES!D17,BOTONES!A5:F10,4)</f>
        <v>Trimestres</v>
      </c>
      <c r="G15" s="11" t="s">
        <v>24</v>
      </c>
      <c r="H15" s="11" t="str">
        <f>VLOOKUP(BOTONES!D14,BOTONES!$A$5:$G$10,2)</f>
        <v>j4</v>
      </c>
      <c r="I15" s="11" t="str">
        <f>VLOOKUP(BOTONES!D14,BOTONES!$A$5:$G$10,7)</f>
        <v>i4</v>
      </c>
      <c r="J15" s="11" t="str">
        <f>VLOOKUP(BOTONES!D16,BOTONES!$A$5:$G$10,7)</f>
        <v>i12</v>
      </c>
    </row>
    <row r="16" spans="6:14" ht="18" customHeight="1" x14ac:dyDescent="0.2">
      <c r="F16" s="8">
        <v>1</v>
      </c>
      <c r="G16" s="33">
        <v>0.01</v>
      </c>
      <c r="H16" s="20">
        <f t="shared" ref="H16:H25" si="0">IF(G16&lt;&gt;"",G16+$I$6,"")</f>
        <v>1.2E-2</v>
      </c>
      <c r="I16" s="21">
        <f>IF(G16&lt;&gt;"",H16/BOTONES!$F$14,"")</f>
        <v>3.0000000000000001E-3</v>
      </c>
      <c r="J16" s="21">
        <f>IF(G16&lt;&gt;"",(1+I16)^(BOTONES!$F$14/BOTONES!$F$16)-1,"")</f>
        <v>9.9900166334054852E-4</v>
      </c>
    </row>
    <row r="17" spans="1:13" ht="18" customHeight="1" x14ac:dyDescent="0.2">
      <c r="F17" s="8">
        <v>2</v>
      </c>
      <c r="G17" s="33">
        <v>1.4999999999999999E-2</v>
      </c>
      <c r="H17" s="20">
        <f t="shared" si="0"/>
        <v>1.7000000000000001E-2</v>
      </c>
      <c r="I17" s="21">
        <f>IF(G17&lt;&gt;"",H17/BOTONES!$F$14,"")</f>
        <v>4.2500000000000003E-3</v>
      </c>
      <c r="J17" s="21">
        <f>IF(G17&lt;&gt;"",(1+I17)^(BOTONES!$F$14/BOTONES!$F$16)-1,"")</f>
        <v>1.4146644474566372E-3</v>
      </c>
    </row>
    <row r="18" spans="1:13" x14ac:dyDescent="0.2">
      <c r="F18" s="8">
        <v>3</v>
      </c>
      <c r="G18" s="33"/>
      <c r="H18" s="20" t="str">
        <f t="shared" si="0"/>
        <v/>
      </c>
      <c r="I18" s="21" t="str">
        <f>IF(G18&lt;&gt;"",H18/BOTONES!$F$14,"")</f>
        <v/>
      </c>
      <c r="J18" s="21" t="str">
        <f>IF(G18&lt;&gt;"",(1+I18)^(BOTONES!$F$14/BOTONES!$F$16)-1,"")</f>
        <v/>
      </c>
    </row>
    <row r="19" spans="1:13" x14ac:dyDescent="0.2">
      <c r="F19" s="8">
        <v>4</v>
      </c>
      <c r="G19" s="33"/>
      <c r="H19" s="20" t="str">
        <f t="shared" si="0"/>
        <v/>
      </c>
      <c r="I19" s="21" t="str">
        <f>IF(G19&lt;&gt;"",H19/BOTONES!$F$14,"")</f>
        <v/>
      </c>
      <c r="J19" s="21" t="str">
        <f>IF(G19&lt;&gt;"",(1+I19)^(BOTONES!$F$14/BOTONES!$F$16)-1,"")</f>
        <v/>
      </c>
    </row>
    <row r="20" spans="1:13" x14ac:dyDescent="0.2">
      <c r="F20" s="8">
        <v>5</v>
      </c>
      <c r="G20" s="33"/>
      <c r="H20" s="20" t="str">
        <f t="shared" si="0"/>
        <v/>
      </c>
      <c r="I20" s="21" t="str">
        <f>IF(G20&lt;&gt;"",H20/BOTONES!$F$14,"")</f>
        <v/>
      </c>
      <c r="J20" s="21" t="str">
        <f>IF(G20&lt;&gt;"",(1+I20)^(BOTONES!$F$14/BOTONES!$F$16)-1,"")</f>
        <v/>
      </c>
    </row>
    <row r="21" spans="1:13" x14ac:dyDescent="0.2">
      <c r="F21" s="8">
        <v>6</v>
      </c>
      <c r="G21" s="33"/>
      <c r="H21" s="20" t="str">
        <f t="shared" si="0"/>
        <v/>
      </c>
      <c r="I21" s="21" t="str">
        <f>IF(G21&lt;&gt;"",H21/BOTONES!$F$14,"")</f>
        <v/>
      </c>
      <c r="J21" s="21" t="str">
        <f>IF(G21&lt;&gt;"",(1+I21)^(BOTONES!$F$14/BOTONES!$F$16)-1,"")</f>
        <v/>
      </c>
    </row>
    <row r="22" spans="1:13" x14ac:dyDescent="0.2">
      <c r="F22" s="8">
        <v>7</v>
      </c>
      <c r="G22" s="33"/>
      <c r="H22" s="20" t="str">
        <f t="shared" si="0"/>
        <v/>
      </c>
      <c r="I22" s="21" t="str">
        <f>IF(G22&lt;&gt;"",H22/BOTONES!$F$14,"")</f>
        <v/>
      </c>
      <c r="J22" s="21" t="str">
        <f>IF(G22&lt;&gt;"",(1+I22)^(BOTONES!$F$14/BOTONES!$F$16)-1,"")</f>
        <v/>
      </c>
    </row>
    <row r="23" spans="1:13" x14ac:dyDescent="0.2">
      <c r="F23" s="8">
        <v>8</v>
      </c>
      <c r="G23" s="33"/>
      <c r="H23" s="20" t="str">
        <f t="shared" si="0"/>
        <v/>
      </c>
      <c r="I23" s="21" t="str">
        <f>IF(G23&lt;&gt;"",H23/BOTONES!$F$14,"")</f>
        <v/>
      </c>
      <c r="J23" s="21" t="str">
        <f>IF(G23&lt;&gt;"",(1+I23)^(BOTONES!$F$14/BOTONES!$F$16)-1,"")</f>
        <v/>
      </c>
    </row>
    <row r="24" spans="1:13" x14ac:dyDescent="0.2">
      <c r="F24" s="8">
        <v>9</v>
      </c>
      <c r="G24" s="33"/>
      <c r="H24" s="20" t="str">
        <f t="shared" si="0"/>
        <v/>
      </c>
      <c r="I24" s="21" t="str">
        <f>IF(G24&lt;&gt;"",H24/BOTONES!$F$14,"")</f>
        <v/>
      </c>
      <c r="J24" s="21" t="str">
        <f>IF(G24&lt;&gt;"",(1+I24)^(BOTONES!$F$14/BOTONES!$F$16)-1,"")</f>
        <v/>
      </c>
    </row>
    <row r="25" spans="1:13" x14ac:dyDescent="0.2">
      <c r="F25" s="8">
        <v>10</v>
      </c>
      <c r="G25" s="33"/>
      <c r="H25" s="20" t="str">
        <f t="shared" si="0"/>
        <v/>
      </c>
      <c r="I25" s="21" t="str">
        <f>IF(G25&lt;&gt;"",H25/BOTONES!$F$14,"")</f>
        <v/>
      </c>
      <c r="J25" s="21" t="str">
        <f>IF(G25&lt;&gt;"",(1+I25)^(BOTONES!$F$14/BOTONES!$F$16)-1,"")</f>
        <v/>
      </c>
    </row>
    <row r="27" spans="1:13" x14ac:dyDescent="0.2">
      <c r="B27" t="s">
        <v>56</v>
      </c>
      <c r="C27" t="s">
        <v>57</v>
      </c>
      <c r="E27" s="11" t="s">
        <v>52</v>
      </c>
      <c r="F27" s="11" t="str">
        <f>VLOOKUP(BOTONES!D16,BOTONES!A5:H10,8)</f>
        <v>Mes</v>
      </c>
      <c r="G27" s="11" t="s">
        <v>45</v>
      </c>
      <c r="H27" s="11" t="s">
        <v>46</v>
      </c>
      <c r="I27" s="11" t="s">
        <v>47</v>
      </c>
      <c r="J27" s="11" t="s">
        <v>48</v>
      </c>
      <c r="K27" s="7" t="s">
        <v>49</v>
      </c>
    </row>
    <row r="28" spans="1:13" x14ac:dyDescent="0.2">
      <c r="A28">
        <v>0</v>
      </c>
      <c r="E28" s="8"/>
      <c r="F28" s="8">
        <f>IF(A28&lt;=BOTONES!$F$21,IF(A28&lt;=BOTONES!$F$20,A28,""),"")</f>
        <v>0</v>
      </c>
      <c r="G28" s="8"/>
      <c r="H28" s="8"/>
      <c r="J28" s="12">
        <f>H5</f>
        <v>20000</v>
      </c>
      <c r="K28" s="13">
        <f>I12-J28</f>
        <v>-19750</v>
      </c>
      <c r="L28" s="16" t="s">
        <v>68</v>
      </c>
      <c r="M28" s="19">
        <f>IRR(K28:K148)</f>
        <v>-0.28902754363715133</v>
      </c>
    </row>
    <row r="29" spans="1:13" x14ac:dyDescent="0.2">
      <c r="A29">
        <v>1</v>
      </c>
      <c r="B29" s="2">
        <f>IF(F29&lt;&gt;"",ROUNDUP(F29/BOTONES!$F$19,0),"")</f>
        <v>1</v>
      </c>
      <c r="C29" s="2">
        <f>(1-(1+E29)^-(BOTONES!$F$21-Hoja1!A28))/Hoja1!E29</f>
        <v>23.702876912166705</v>
      </c>
      <c r="E29" s="10">
        <f t="shared" ref="E29:E60" si="1">IF(F29&lt;&gt;"",IF(B29&lt;&gt;"",INDEX($J$16:$J$25,B29),""),"")</f>
        <v>9.9900166334054852E-4</v>
      </c>
      <c r="F29" s="8">
        <f>IF(A29&lt;=BOTONES!$F$21,IF(A29&lt;=BOTONES!$F$20,A29,""),"")</f>
        <v>1</v>
      </c>
      <c r="G29" s="12">
        <f>IF(BOTONES!$D$22=1,Frances!K21,IF(BOTONES!$D$22=2,'Cuotas de amortizacion'!K21,""))</f>
        <v>843.77943125266722</v>
      </c>
      <c r="H29" s="12">
        <f>IF(BOTONES!$D$22=1,Frances!L21,IF(BOTONES!$D$22=2,'Cuotas de amortizacion'!L21,""))</f>
        <v>19.98003326681097</v>
      </c>
      <c r="I29" s="12">
        <f>IF(BOTONES!$D$22=1,Frances!M21,IF(BOTONES!$D$22=2,'Cuotas de amortizacion'!M21,""))</f>
        <v>823.79939798585622</v>
      </c>
      <c r="J29" s="12">
        <f>IF(BOTONES!$D$22=1,Frances!N21,IF(BOTONES!$D$22=2,'Cuotas de amortizacion'!N21,""))</f>
        <v>19176.200602014145</v>
      </c>
      <c r="K29" s="14">
        <f>G29</f>
        <v>843.77943125266722</v>
      </c>
      <c r="L29" s="16" t="s">
        <v>71</v>
      </c>
      <c r="M29" s="19">
        <f>(1+M28)^BOTONES!F16-1</f>
        <v>-0.98331856860464983</v>
      </c>
    </row>
    <row r="30" spans="1:13" x14ac:dyDescent="0.2">
      <c r="A30">
        <v>2</v>
      </c>
      <c r="B30" s="2">
        <f>IF(F30&lt;&gt;"",ROUNDUP(F30/BOTONES!$F$19,0),"")</f>
        <v>1</v>
      </c>
      <c r="C30" s="2">
        <f>(1-(1+E30)^-(BOTONES!$F$21-Hoja1!A29))/Hoja1!E30</f>
        <v>22.726556125627724</v>
      </c>
      <c r="E30" s="10">
        <f t="shared" si="1"/>
        <v>9.9900166334054852E-4</v>
      </c>
      <c r="F30" s="8">
        <f>IF(A30&lt;=BOTONES!$F$21,IF(A30&lt;=BOTONES!$F$20,A30,""),"")</f>
        <v>2</v>
      </c>
      <c r="G30" s="12">
        <f>IF(BOTONES!$D$22=1,Frances!K22,IF(BOTONES!$D$22=2,'Cuotas de amortizacion'!K22,""))</f>
        <v>843.7794312526745</v>
      </c>
      <c r="H30" s="12">
        <f>IF(BOTONES!$D$22=1,Frances!L22,IF(BOTONES!$D$22=2,'Cuotas de amortizacion'!L22,""))</f>
        <v>19.157056297964157</v>
      </c>
      <c r="I30" s="12">
        <f>IF(BOTONES!$D$22=1,Frances!M22,IF(BOTONES!$D$22=2,'Cuotas de amortizacion'!M22,""))</f>
        <v>824.62237495471038</v>
      </c>
      <c r="J30" s="12">
        <f>IF(BOTONES!$D$22=1,Frances!N22,IF(BOTONES!$D$22=2,'Cuotas de amortizacion'!N22,""))</f>
        <v>18351.578227059435</v>
      </c>
      <c r="K30" s="14">
        <f t="shared" ref="K30:K93" si="2">G30</f>
        <v>843.7794312526745</v>
      </c>
    </row>
    <row r="31" spans="1:13" x14ac:dyDescent="0.2">
      <c r="A31">
        <v>3</v>
      </c>
      <c r="B31" s="2">
        <f>IF(F31&lt;&gt;"",ROUNDUP(F31/BOTONES!$F$19,0),"")</f>
        <v>1</v>
      </c>
      <c r="C31" s="2">
        <f>(1-(1+E31)^-(BOTONES!$F$21-Hoja1!A30))/Hoja1!E31</f>
        <v>21.749259992999303</v>
      </c>
      <c r="E31" s="10">
        <f t="shared" si="1"/>
        <v>9.9900166334054852E-4</v>
      </c>
      <c r="F31" s="8">
        <f>IF(A31&lt;=BOTONES!$F$21,IF(A31&lt;=BOTONES!$F$20,A31,""),"")</f>
        <v>3</v>
      </c>
      <c r="G31" s="12">
        <f>IF(BOTONES!$D$22=1,Frances!K23,IF(BOTONES!$D$22=2,'Cuotas de amortizacion'!K23,""))</f>
        <v>843.77943125267154</v>
      </c>
      <c r="H31" s="12">
        <f>IF(BOTONES!$D$22=1,Frances!L23,IF(BOTONES!$D$22=2,'Cuotas de amortizacion'!L23,""))</f>
        <v>18.333257173756571</v>
      </c>
      <c r="I31" s="12">
        <f>IF(BOTONES!$D$22=1,Frances!M23,IF(BOTONES!$D$22=2,'Cuotas de amortizacion'!M23,""))</f>
        <v>825.44617407891496</v>
      </c>
      <c r="J31" s="12">
        <f>IF(BOTONES!$D$22=1,Frances!N23,IF(BOTONES!$D$22=2,'Cuotas de amortizacion'!N23,""))</f>
        <v>17526.13205298052</v>
      </c>
      <c r="K31" s="14">
        <f t="shared" si="2"/>
        <v>843.77943125267154</v>
      </c>
    </row>
    <row r="32" spans="1:13" x14ac:dyDescent="0.2">
      <c r="A32">
        <v>4</v>
      </c>
      <c r="B32" s="2">
        <f>IF(F32&lt;&gt;"",ROUNDUP(F32/BOTONES!$F$19,0),"")</f>
        <v>2</v>
      </c>
      <c r="C32" s="2">
        <f>(1-(1+E32)^-(BOTONES!$F$21-Hoja1!A31))/Hoja1!E32</f>
        <v>20.676726899417037</v>
      </c>
      <c r="E32" s="10">
        <f t="shared" si="1"/>
        <v>1.4146644474566372E-3</v>
      </c>
      <c r="F32" s="8">
        <f>IF(A32&lt;=BOTONES!$F$21,IF(A32&lt;=BOTONES!$F$20,A32,""),"")</f>
        <v>4</v>
      </c>
      <c r="G32" s="12">
        <f>IF(BOTONES!$D$22=1,Frances!K24,IF(BOTONES!$D$22=2,'Cuotas de amortizacion'!K24,""))</f>
        <v>847.62603569884425</v>
      </c>
      <c r="H32" s="12">
        <f>IF(BOTONES!$D$22=1,Frances!L24,IF(BOTONES!$D$22=2,'Cuotas de amortizacion'!L24,""))</f>
        <v>24.793595916781747</v>
      </c>
      <c r="I32" s="12">
        <f>IF(BOTONES!$D$22=1,Frances!M24,IF(BOTONES!$D$22=2,'Cuotas de amortizacion'!M24,""))</f>
        <v>822.83243978206247</v>
      </c>
      <c r="J32" s="12">
        <f>IF(BOTONES!$D$22=1,Frances!N24,IF(BOTONES!$D$22=2,'Cuotas de amortizacion'!N24,""))</f>
        <v>16703.299613198458</v>
      </c>
      <c r="K32" s="14">
        <f t="shared" si="2"/>
        <v>847.62603569884425</v>
      </c>
    </row>
    <row r="33" spans="1:11" x14ac:dyDescent="0.2">
      <c r="A33">
        <v>5</v>
      </c>
      <c r="B33" s="2">
        <f>IF(F33&lt;&gt;"",ROUNDUP(F33/BOTONES!$F$19,0),"")</f>
        <v>2</v>
      </c>
      <c r="C33" s="2">
        <f>(1-(1+E33)^-(BOTONES!$F$21-Hoja1!A32))/Hoja1!E33</f>
        <v>19.705977529851403</v>
      </c>
      <c r="E33" s="10">
        <f t="shared" si="1"/>
        <v>1.4146644474566372E-3</v>
      </c>
      <c r="F33" s="8">
        <f>IF(A33&lt;=BOTONES!$F$21,IF(A33&lt;=BOTONES!$F$20,A33,""),"")</f>
        <v>5</v>
      </c>
      <c r="G33" s="12">
        <f>IF(BOTONES!$D$22=1,Frances!K25,IF(BOTONES!$D$22=2,'Cuotas de amortizacion'!K25,""))</f>
        <v>847.62603569884482</v>
      </c>
      <c r="H33" s="12">
        <f>IF(BOTONES!$D$22=1,Frances!L25,IF(BOTONES!$D$22=2,'Cuotas de amortizacion'!L25,""))</f>
        <v>23.629564118008059</v>
      </c>
      <c r="I33" s="12">
        <f>IF(BOTONES!$D$22=1,Frances!M25,IF(BOTONES!$D$22=2,'Cuotas de amortizacion'!M25,""))</f>
        <v>823.99647158083678</v>
      </c>
      <c r="J33" s="12">
        <f>IF(BOTONES!$D$22=1,Frances!N25,IF(BOTONES!$D$22=2,'Cuotas de amortizacion'!N25,""))</f>
        <v>15879.303141617622</v>
      </c>
      <c r="K33" s="14">
        <f t="shared" si="2"/>
        <v>847.62603569884482</v>
      </c>
    </row>
    <row r="34" spans="1:11" x14ac:dyDescent="0.2">
      <c r="A34">
        <v>6</v>
      </c>
      <c r="B34" s="2">
        <f>IF(F34&lt;&gt;"",ROUNDUP(F34/BOTONES!$F$19,0),"")</f>
        <v>2</v>
      </c>
      <c r="C34" s="2">
        <f>(1-(1+E34)^-(BOTONES!$F$21-Hoja1!A33))/Hoja1!E34</f>
        <v>18.733854875665251</v>
      </c>
      <c r="E34" s="10">
        <f t="shared" si="1"/>
        <v>1.4146644474566372E-3</v>
      </c>
      <c r="F34" s="8">
        <f>IF(A34&lt;=BOTONES!$F$21,IF(A34&lt;=BOTONES!$F$20,A34,""),"")</f>
        <v>6</v>
      </c>
      <c r="G34" s="12">
        <f>IF(BOTONES!$D$22=1,Frances!K26,IF(BOTONES!$D$22=2,'Cuotas de amortizacion'!K26,""))</f>
        <v>847.62603569884527</v>
      </c>
      <c r="H34" s="12">
        <f>IF(BOTONES!$D$22=1,Frances!L26,IF(BOTONES!$D$22=2,'Cuotas de amortizacion'!L26,""))</f>
        <v>22.463885604832935</v>
      </c>
      <c r="I34" s="12">
        <f>IF(BOTONES!$D$22=1,Frances!M26,IF(BOTONES!$D$22=2,'Cuotas de amortizacion'!M26,""))</f>
        <v>825.1621500940123</v>
      </c>
      <c r="J34" s="12">
        <f>IF(BOTONES!$D$22=1,Frances!N26,IF(BOTONES!$D$22=2,'Cuotas de amortizacion'!N26,""))</f>
        <v>15054.140991523609</v>
      </c>
      <c r="K34" s="14">
        <f t="shared" si="2"/>
        <v>847.62603569884527</v>
      </c>
    </row>
    <row r="35" spans="1:11" x14ac:dyDescent="0.2">
      <c r="A35">
        <v>7</v>
      </c>
      <c r="B35" s="2" t="str">
        <f>IF(F35&lt;&gt;"",ROUNDUP(F35/BOTONES!$F$19,0),"")</f>
        <v/>
      </c>
      <c r="C35" s="2" t="e">
        <f>(1-(1+E35)^-(BOTONES!$F$21-Hoja1!A34))/Hoja1!E35</f>
        <v>#VALUE!</v>
      </c>
      <c r="E35" s="10" t="str">
        <f t="shared" si="1"/>
        <v/>
      </c>
      <c r="F35" s="8" t="str">
        <f>IF(A35&lt;=BOTONES!$F$21,IF(A35&lt;=BOTONES!$F$20,A35,""),"")</f>
        <v/>
      </c>
      <c r="G35" s="12" t="str">
        <f>IF(BOTONES!$D$22=1,Frances!K27,IF(BOTONES!$D$22=2,'Cuotas de amortizacion'!K27,""))</f>
        <v/>
      </c>
      <c r="H35" s="12" t="str">
        <f>IF(BOTONES!$D$22=1,Frances!L27,IF(BOTONES!$D$22=2,'Cuotas de amortizacion'!L27,""))</f>
        <v/>
      </c>
      <c r="I35" s="12" t="str">
        <f>IF(BOTONES!$D$22=1,Frances!M27,IF(BOTONES!$D$22=2,'Cuotas de amortizacion'!M27,""))</f>
        <v/>
      </c>
      <c r="J35" s="12" t="str">
        <f>IF(BOTONES!$D$22=1,Frances!N27,IF(BOTONES!$D$22=2,'Cuotas de amortizacion'!N27,""))</f>
        <v/>
      </c>
      <c r="K35" s="14" t="str">
        <f t="shared" si="2"/>
        <v/>
      </c>
    </row>
    <row r="36" spans="1:11" x14ac:dyDescent="0.2">
      <c r="A36">
        <v>8</v>
      </c>
      <c r="B36" s="2" t="str">
        <f>IF(F36&lt;&gt;"",ROUNDUP(F36/BOTONES!$F$19,0),"")</f>
        <v/>
      </c>
      <c r="C36" s="2" t="e">
        <f>(1-(1+E36)^-(BOTONES!$F$21-Hoja1!A35))/Hoja1!E36</f>
        <v>#VALUE!</v>
      </c>
      <c r="E36" s="10" t="str">
        <f t="shared" si="1"/>
        <v/>
      </c>
      <c r="F36" s="8" t="str">
        <f>IF(A36&lt;=BOTONES!$F$21,IF(A36&lt;=BOTONES!$F$20,A36,""),"")</f>
        <v/>
      </c>
      <c r="G36" s="12" t="str">
        <f>IF(BOTONES!$D$22=1,Frances!K28,IF(BOTONES!$D$22=2,'Cuotas de amortizacion'!K28,""))</f>
        <v/>
      </c>
      <c r="H36" s="12" t="str">
        <f>IF(BOTONES!$D$22=1,Frances!L28,IF(BOTONES!$D$22=2,'Cuotas de amortizacion'!L28,""))</f>
        <v/>
      </c>
      <c r="I36" s="12" t="str">
        <f>IF(BOTONES!$D$22=1,Frances!M28,IF(BOTONES!$D$22=2,'Cuotas de amortizacion'!M28,""))</f>
        <v/>
      </c>
      <c r="J36" s="12" t="str">
        <f>IF(BOTONES!$D$22=1,Frances!N28,IF(BOTONES!$D$22=2,'Cuotas de amortizacion'!N28,""))</f>
        <v/>
      </c>
      <c r="K36" s="14" t="str">
        <f t="shared" si="2"/>
        <v/>
      </c>
    </row>
    <row r="37" spans="1:11" x14ac:dyDescent="0.2">
      <c r="A37">
        <v>9</v>
      </c>
      <c r="B37" s="2" t="str">
        <f>IF(F37&lt;&gt;"",ROUNDUP(F37/BOTONES!$F$19,0),"")</f>
        <v/>
      </c>
      <c r="C37" s="2" t="e">
        <f>(1-(1+E37)^-(BOTONES!$F$21-Hoja1!A36))/Hoja1!E37</f>
        <v>#VALUE!</v>
      </c>
      <c r="E37" s="10" t="str">
        <f t="shared" si="1"/>
        <v/>
      </c>
      <c r="F37" s="8" t="str">
        <f>IF(A37&lt;=BOTONES!$F$21,IF(A37&lt;=BOTONES!$F$20,A37,""),"")</f>
        <v/>
      </c>
      <c r="G37" s="12" t="str">
        <f>IF(BOTONES!$D$22=1,Frances!K29,IF(BOTONES!$D$22=2,'Cuotas de amortizacion'!K29,""))</f>
        <v/>
      </c>
      <c r="H37" s="12" t="str">
        <f>IF(BOTONES!$D$22=1,Frances!L29,IF(BOTONES!$D$22=2,'Cuotas de amortizacion'!L29,""))</f>
        <v/>
      </c>
      <c r="I37" s="12" t="str">
        <f>IF(BOTONES!$D$22=1,Frances!M29,IF(BOTONES!$D$22=2,'Cuotas de amortizacion'!M29,""))</f>
        <v/>
      </c>
      <c r="J37" s="12" t="str">
        <f>IF(BOTONES!$D$22=1,Frances!N29,IF(BOTONES!$D$22=2,'Cuotas de amortizacion'!N29,""))</f>
        <v/>
      </c>
      <c r="K37" s="14" t="str">
        <f t="shared" si="2"/>
        <v/>
      </c>
    </row>
    <row r="38" spans="1:11" x14ac:dyDescent="0.2">
      <c r="A38">
        <v>10</v>
      </c>
      <c r="B38" s="2" t="str">
        <f>IF(F38&lt;&gt;"",ROUNDUP(F38/BOTONES!$F$19,0),"")</f>
        <v/>
      </c>
      <c r="C38" s="2" t="e">
        <f>(1-(1+E38)^-(BOTONES!$F$21-Hoja1!A37))/Hoja1!E38</f>
        <v>#VALUE!</v>
      </c>
      <c r="E38" s="10" t="str">
        <f t="shared" si="1"/>
        <v/>
      </c>
      <c r="F38" s="8" t="str">
        <f>IF(A38&lt;=BOTONES!$F$21,IF(A38&lt;=BOTONES!$F$20,A38,""),"")</f>
        <v/>
      </c>
      <c r="G38" s="12" t="str">
        <f>IF(BOTONES!$D$22=1,Frances!K30,IF(BOTONES!$D$22=2,'Cuotas de amortizacion'!K30,""))</f>
        <v/>
      </c>
      <c r="H38" s="12" t="str">
        <f>IF(BOTONES!$D$22=1,Frances!L30,IF(BOTONES!$D$22=2,'Cuotas de amortizacion'!L30,""))</f>
        <v/>
      </c>
      <c r="I38" s="12" t="str">
        <f>IF(BOTONES!$D$22=1,Frances!M30,IF(BOTONES!$D$22=2,'Cuotas de amortizacion'!M30,""))</f>
        <v/>
      </c>
      <c r="J38" s="12" t="str">
        <f>IF(BOTONES!$D$22=1,Frances!N30,IF(BOTONES!$D$22=2,'Cuotas de amortizacion'!N30,""))</f>
        <v/>
      </c>
      <c r="K38" s="14" t="str">
        <f t="shared" si="2"/>
        <v/>
      </c>
    </row>
    <row r="39" spans="1:11" x14ac:dyDescent="0.2">
      <c r="A39">
        <v>11</v>
      </c>
      <c r="B39" s="2" t="str">
        <f>IF(F39&lt;&gt;"",ROUNDUP(F39/BOTONES!$F$19,0),"")</f>
        <v/>
      </c>
      <c r="C39" s="2" t="e">
        <f>(1-(1+E39)^-(BOTONES!$F$21-Hoja1!A38))/Hoja1!E39</f>
        <v>#VALUE!</v>
      </c>
      <c r="E39" s="10" t="str">
        <f t="shared" si="1"/>
        <v/>
      </c>
      <c r="F39" s="8" t="str">
        <f>IF(A39&lt;=BOTONES!$F$21,IF(A39&lt;=BOTONES!$F$20,A39,""),"")</f>
        <v/>
      </c>
      <c r="G39" s="12" t="str">
        <f>IF(BOTONES!$D$22=1,Frances!K31,IF(BOTONES!$D$22=2,'Cuotas de amortizacion'!K31,""))</f>
        <v/>
      </c>
      <c r="H39" s="12" t="str">
        <f>IF(BOTONES!$D$22=1,Frances!L31,IF(BOTONES!$D$22=2,'Cuotas de amortizacion'!L31,""))</f>
        <v/>
      </c>
      <c r="I39" s="12" t="str">
        <f>IF(BOTONES!$D$22=1,Frances!M31,IF(BOTONES!$D$22=2,'Cuotas de amortizacion'!M31,""))</f>
        <v/>
      </c>
      <c r="J39" s="12" t="str">
        <f>IF(BOTONES!$D$22=1,Frances!N31,IF(BOTONES!$D$22=2,'Cuotas de amortizacion'!N31,""))</f>
        <v/>
      </c>
      <c r="K39" s="14" t="str">
        <f t="shared" si="2"/>
        <v/>
      </c>
    </row>
    <row r="40" spans="1:11" x14ac:dyDescent="0.2">
      <c r="A40">
        <v>12</v>
      </c>
      <c r="B40" s="2" t="str">
        <f>IF(F40&lt;&gt;"",ROUNDUP(F40/BOTONES!$F$19,0),"")</f>
        <v/>
      </c>
      <c r="C40" s="2" t="e">
        <f>(1-(1+E40)^-(BOTONES!$F$21-Hoja1!A39))/Hoja1!E40</f>
        <v>#VALUE!</v>
      </c>
      <c r="E40" s="10" t="str">
        <f t="shared" si="1"/>
        <v/>
      </c>
      <c r="F40" s="8" t="str">
        <f>IF(A40&lt;=BOTONES!$F$21,IF(A40&lt;=BOTONES!$F$20,A40,""),"")</f>
        <v/>
      </c>
      <c r="G40" s="12" t="str">
        <f>IF(BOTONES!$D$22=1,Frances!K32,IF(BOTONES!$D$22=2,'Cuotas de amortizacion'!K32,""))</f>
        <v/>
      </c>
      <c r="H40" s="12" t="str">
        <f>IF(BOTONES!$D$22=1,Frances!L32,IF(BOTONES!$D$22=2,'Cuotas de amortizacion'!L32,""))</f>
        <v/>
      </c>
      <c r="I40" s="12" t="str">
        <f>IF(BOTONES!$D$22=1,Frances!M32,IF(BOTONES!$D$22=2,'Cuotas de amortizacion'!M32,""))</f>
        <v/>
      </c>
      <c r="J40" s="12" t="str">
        <f>IF(BOTONES!$D$22=1,Frances!N32,IF(BOTONES!$D$22=2,'Cuotas de amortizacion'!N32,""))</f>
        <v/>
      </c>
      <c r="K40" s="14" t="str">
        <f t="shared" si="2"/>
        <v/>
      </c>
    </row>
    <row r="41" spans="1:11" x14ac:dyDescent="0.2">
      <c r="A41">
        <v>13</v>
      </c>
      <c r="B41" s="2" t="str">
        <f>IF(F41&lt;&gt;"",ROUNDUP(F41/BOTONES!$F$19,0),"")</f>
        <v/>
      </c>
      <c r="C41" s="2" t="e">
        <f>(1-(1+E41)^-(BOTONES!$F$21-Hoja1!A40))/Hoja1!E41</f>
        <v>#VALUE!</v>
      </c>
      <c r="E41" s="10" t="str">
        <f t="shared" si="1"/>
        <v/>
      </c>
      <c r="F41" s="8" t="str">
        <f>IF(A41&lt;=BOTONES!$F$21,IF(A41&lt;=BOTONES!$F$20,A41,""),"")</f>
        <v/>
      </c>
      <c r="G41" s="12" t="str">
        <f>IF(BOTONES!$D$22=1,Frances!K33,IF(BOTONES!$D$22=2,'Cuotas de amortizacion'!K33,""))</f>
        <v/>
      </c>
      <c r="H41" s="12" t="str">
        <f>IF(BOTONES!$D$22=1,Frances!L33,IF(BOTONES!$D$22=2,'Cuotas de amortizacion'!L33,""))</f>
        <v/>
      </c>
      <c r="I41" s="12" t="str">
        <f>IF(BOTONES!$D$22=1,Frances!M33,IF(BOTONES!$D$22=2,'Cuotas de amortizacion'!M33,""))</f>
        <v/>
      </c>
      <c r="J41" s="12" t="str">
        <f>IF(BOTONES!$D$22=1,Frances!N33,IF(BOTONES!$D$22=2,'Cuotas de amortizacion'!N33,""))</f>
        <v/>
      </c>
      <c r="K41" s="14" t="str">
        <f t="shared" si="2"/>
        <v/>
      </c>
    </row>
    <row r="42" spans="1:11" x14ac:dyDescent="0.2">
      <c r="A42">
        <v>14</v>
      </c>
      <c r="B42" s="2" t="str">
        <f>IF(F42&lt;&gt;"",ROUNDUP(F42/BOTONES!$F$19,0),"")</f>
        <v/>
      </c>
      <c r="C42" s="2" t="e">
        <f>(1-(1+E42)^-(BOTONES!$F$21-Hoja1!A41))/Hoja1!E42</f>
        <v>#VALUE!</v>
      </c>
      <c r="E42" s="10" t="str">
        <f t="shared" si="1"/>
        <v/>
      </c>
      <c r="F42" s="8" t="str">
        <f>IF(A42&lt;=BOTONES!$F$21,IF(A42&lt;=BOTONES!$F$20,A42,""),"")</f>
        <v/>
      </c>
      <c r="G42" s="12" t="str">
        <f>IF(BOTONES!$D$22=1,Frances!K34,IF(BOTONES!$D$22=2,'Cuotas de amortizacion'!K34,""))</f>
        <v/>
      </c>
      <c r="H42" s="12" t="str">
        <f>IF(BOTONES!$D$22=1,Frances!L34,IF(BOTONES!$D$22=2,'Cuotas de amortizacion'!L34,""))</f>
        <v/>
      </c>
      <c r="I42" s="12" t="str">
        <f>IF(BOTONES!$D$22=1,Frances!M34,IF(BOTONES!$D$22=2,'Cuotas de amortizacion'!M34,""))</f>
        <v/>
      </c>
      <c r="J42" s="12" t="str">
        <f>IF(BOTONES!$D$22=1,Frances!N34,IF(BOTONES!$D$22=2,'Cuotas de amortizacion'!N34,""))</f>
        <v/>
      </c>
      <c r="K42" s="14" t="str">
        <f t="shared" si="2"/>
        <v/>
      </c>
    </row>
    <row r="43" spans="1:11" x14ac:dyDescent="0.2">
      <c r="A43">
        <v>15</v>
      </c>
      <c r="B43" s="2" t="str">
        <f>IF(F43&lt;&gt;"",ROUNDUP(F43/BOTONES!$F$19,0),"")</f>
        <v/>
      </c>
      <c r="C43" s="2" t="e">
        <f>(1-(1+E43)^-(BOTONES!$F$21-Hoja1!A42))/Hoja1!E43</f>
        <v>#VALUE!</v>
      </c>
      <c r="E43" s="10" t="str">
        <f t="shared" si="1"/>
        <v/>
      </c>
      <c r="F43" s="8" t="str">
        <f>IF(A43&lt;=BOTONES!$F$21,IF(A43&lt;=BOTONES!$F$20,A43,""),"")</f>
        <v/>
      </c>
      <c r="G43" s="12" t="str">
        <f>IF(BOTONES!$D$22=1,Frances!K35,IF(BOTONES!$D$22=2,'Cuotas de amortizacion'!K35,""))</f>
        <v/>
      </c>
      <c r="H43" s="12" t="str">
        <f>IF(BOTONES!$D$22=1,Frances!L35,IF(BOTONES!$D$22=2,'Cuotas de amortizacion'!L35,""))</f>
        <v/>
      </c>
      <c r="I43" s="12" t="str">
        <f>IF(BOTONES!$D$22=1,Frances!M35,IF(BOTONES!$D$22=2,'Cuotas de amortizacion'!M35,""))</f>
        <v/>
      </c>
      <c r="J43" s="12" t="str">
        <f>IF(BOTONES!$D$22=1,Frances!N35,IF(BOTONES!$D$22=2,'Cuotas de amortizacion'!N35,""))</f>
        <v/>
      </c>
      <c r="K43" s="14" t="str">
        <f t="shared" si="2"/>
        <v/>
      </c>
    </row>
    <row r="44" spans="1:11" x14ac:dyDescent="0.2">
      <c r="A44">
        <v>16</v>
      </c>
      <c r="B44" s="2" t="str">
        <f>IF(F44&lt;&gt;"",ROUNDUP(F44/BOTONES!$F$19,0),"")</f>
        <v/>
      </c>
      <c r="C44" s="2" t="e">
        <f>(1-(1+E44)^-(BOTONES!$F$21-Hoja1!A43))/Hoja1!E44</f>
        <v>#VALUE!</v>
      </c>
      <c r="E44" s="10" t="str">
        <f t="shared" si="1"/>
        <v/>
      </c>
      <c r="F44" s="8" t="str">
        <f>IF(A44&lt;=BOTONES!$F$21,IF(A44&lt;=BOTONES!$F$20,A44,""),"")</f>
        <v/>
      </c>
      <c r="G44" s="12" t="str">
        <f>IF(BOTONES!$D$22=1,Frances!K36,IF(BOTONES!$D$22=2,'Cuotas de amortizacion'!K36,""))</f>
        <v/>
      </c>
      <c r="H44" s="12" t="str">
        <f>IF(BOTONES!$D$22=1,Frances!L36,IF(BOTONES!$D$22=2,'Cuotas de amortizacion'!L36,""))</f>
        <v/>
      </c>
      <c r="I44" s="12" t="str">
        <f>IF(BOTONES!$D$22=1,Frances!M36,IF(BOTONES!$D$22=2,'Cuotas de amortizacion'!M36,""))</f>
        <v/>
      </c>
      <c r="J44" s="12" t="str">
        <f>IF(BOTONES!$D$22=1,Frances!N36,IF(BOTONES!$D$22=2,'Cuotas de amortizacion'!N36,""))</f>
        <v/>
      </c>
      <c r="K44" s="14" t="str">
        <f t="shared" si="2"/>
        <v/>
      </c>
    </row>
    <row r="45" spans="1:11" x14ac:dyDescent="0.2">
      <c r="A45">
        <v>17</v>
      </c>
      <c r="B45" s="2" t="str">
        <f>IF(F45&lt;&gt;"",ROUNDUP(F45/BOTONES!$F$19,0),"")</f>
        <v/>
      </c>
      <c r="C45" s="2" t="e">
        <f>(1-(1+E45)^-(BOTONES!$F$21-Hoja1!A44))/Hoja1!E45</f>
        <v>#VALUE!</v>
      </c>
      <c r="E45" s="10" t="str">
        <f t="shared" si="1"/>
        <v/>
      </c>
      <c r="F45" s="8" t="str">
        <f>IF(A45&lt;=BOTONES!$F$21,IF(A45&lt;=BOTONES!$F$20,A45,""),"")</f>
        <v/>
      </c>
      <c r="G45" s="12" t="str">
        <f>IF(BOTONES!$D$22=1,Frances!K37,IF(BOTONES!$D$22=2,'Cuotas de amortizacion'!K37,""))</f>
        <v/>
      </c>
      <c r="H45" s="12" t="str">
        <f>IF(BOTONES!$D$22=1,Frances!L37,IF(BOTONES!$D$22=2,'Cuotas de amortizacion'!L37,""))</f>
        <v/>
      </c>
      <c r="I45" s="12" t="str">
        <f>IF(BOTONES!$D$22=1,Frances!M37,IF(BOTONES!$D$22=2,'Cuotas de amortizacion'!M37,""))</f>
        <v/>
      </c>
      <c r="J45" s="12" t="str">
        <f>IF(BOTONES!$D$22=1,Frances!N37,IF(BOTONES!$D$22=2,'Cuotas de amortizacion'!N37,""))</f>
        <v/>
      </c>
      <c r="K45" s="14" t="str">
        <f t="shared" si="2"/>
        <v/>
      </c>
    </row>
    <row r="46" spans="1:11" x14ac:dyDescent="0.2">
      <c r="A46">
        <v>18</v>
      </c>
      <c r="B46" s="2" t="str">
        <f>IF(F46&lt;&gt;"",ROUNDUP(F46/BOTONES!$F$19,0),"")</f>
        <v/>
      </c>
      <c r="C46" s="2" t="e">
        <f>(1-(1+E46)^-(BOTONES!$F$21-Hoja1!A45))/Hoja1!E46</f>
        <v>#VALUE!</v>
      </c>
      <c r="E46" s="10" t="str">
        <f t="shared" si="1"/>
        <v/>
      </c>
      <c r="F46" s="8" t="str">
        <f>IF(A46&lt;=BOTONES!$F$21,IF(A46&lt;=BOTONES!$F$20,A46,""),"")</f>
        <v/>
      </c>
      <c r="G46" s="12" t="str">
        <f>IF(BOTONES!$D$22=1,Frances!K38,IF(BOTONES!$D$22=2,'Cuotas de amortizacion'!K38,""))</f>
        <v/>
      </c>
      <c r="H46" s="12" t="str">
        <f>IF(BOTONES!$D$22=1,Frances!L38,IF(BOTONES!$D$22=2,'Cuotas de amortizacion'!L38,""))</f>
        <v/>
      </c>
      <c r="I46" s="12" t="str">
        <f>IF(BOTONES!$D$22=1,Frances!M38,IF(BOTONES!$D$22=2,'Cuotas de amortizacion'!M38,""))</f>
        <v/>
      </c>
      <c r="J46" s="12" t="str">
        <f>IF(BOTONES!$D$22=1,Frances!N38,IF(BOTONES!$D$22=2,'Cuotas de amortizacion'!N38,""))</f>
        <v/>
      </c>
      <c r="K46" s="14" t="str">
        <f t="shared" si="2"/>
        <v/>
      </c>
    </row>
    <row r="47" spans="1:11" x14ac:dyDescent="0.2">
      <c r="A47">
        <v>19</v>
      </c>
      <c r="B47" s="2" t="str">
        <f>IF(F47&lt;&gt;"",ROUNDUP(F47/BOTONES!$F$19,0),"")</f>
        <v/>
      </c>
      <c r="C47" s="2" t="e">
        <f>(1-(1+E47)^-(BOTONES!$F$21-Hoja1!A46))/Hoja1!E47</f>
        <v>#VALUE!</v>
      </c>
      <c r="E47" s="10" t="str">
        <f t="shared" si="1"/>
        <v/>
      </c>
      <c r="F47" s="8" t="str">
        <f>IF(A47&lt;=BOTONES!$F$21,IF(A47&lt;=BOTONES!$F$20,A47,""),"")</f>
        <v/>
      </c>
      <c r="G47" s="12" t="str">
        <f>IF(BOTONES!$D$22=1,Frances!K39,IF(BOTONES!$D$22=2,'Cuotas de amortizacion'!K39,""))</f>
        <v/>
      </c>
      <c r="H47" s="12" t="str">
        <f>IF(BOTONES!$D$22=1,Frances!L39,IF(BOTONES!$D$22=2,'Cuotas de amortizacion'!L39,""))</f>
        <v/>
      </c>
      <c r="I47" s="12" t="str">
        <f>IF(BOTONES!$D$22=1,Frances!M39,IF(BOTONES!$D$22=2,'Cuotas de amortizacion'!M39,""))</f>
        <v/>
      </c>
      <c r="J47" s="12" t="str">
        <f>IF(BOTONES!$D$22=1,Frances!N39,IF(BOTONES!$D$22=2,'Cuotas de amortizacion'!N39,""))</f>
        <v/>
      </c>
      <c r="K47" s="14" t="str">
        <f t="shared" si="2"/>
        <v/>
      </c>
    </row>
    <row r="48" spans="1:11" x14ac:dyDescent="0.2">
      <c r="A48">
        <v>20</v>
      </c>
      <c r="B48" s="2" t="str">
        <f>IF(F48&lt;&gt;"",ROUNDUP(F48/BOTONES!$F$19,0),"")</f>
        <v/>
      </c>
      <c r="C48" s="2" t="e">
        <f>(1-(1+E48)^-(BOTONES!$F$21-Hoja1!A47))/Hoja1!E48</f>
        <v>#VALUE!</v>
      </c>
      <c r="E48" s="10" t="str">
        <f t="shared" si="1"/>
        <v/>
      </c>
      <c r="F48" s="8" t="str">
        <f>IF(A48&lt;=BOTONES!$F$21,IF(A48&lt;=BOTONES!$F$20,A48,""),"")</f>
        <v/>
      </c>
      <c r="G48" s="12" t="str">
        <f>IF(BOTONES!$D$22=1,Frances!K40,IF(BOTONES!$D$22=2,'Cuotas de amortizacion'!K40,""))</f>
        <v/>
      </c>
      <c r="H48" s="12" t="str">
        <f>IF(BOTONES!$D$22=1,Frances!L40,IF(BOTONES!$D$22=2,'Cuotas de amortizacion'!L40,""))</f>
        <v/>
      </c>
      <c r="I48" s="12" t="str">
        <f>IF(BOTONES!$D$22=1,Frances!M40,IF(BOTONES!$D$22=2,'Cuotas de amortizacion'!M40,""))</f>
        <v/>
      </c>
      <c r="J48" s="12" t="str">
        <f>IF(BOTONES!$D$22=1,Frances!N40,IF(BOTONES!$D$22=2,'Cuotas de amortizacion'!N40,""))</f>
        <v/>
      </c>
      <c r="K48" s="14" t="str">
        <f t="shared" si="2"/>
        <v/>
      </c>
    </row>
    <row r="49" spans="1:11" x14ac:dyDescent="0.2">
      <c r="A49">
        <v>21</v>
      </c>
      <c r="B49" s="2" t="str">
        <f>IF(F49&lt;&gt;"",ROUNDUP(F49/BOTONES!$F$19,0),"")</f>
        <v/>
      </c>
      <c r="C49" s="2" t="e">
        <f>(1-(1+E49)^-(BOTONES!$F$21-Hoja1!A48))/Hoja1!E49</f>
        <v>#VALUE!</v>
      </c>
      <c r="E49" s="10" t="str">
        <f t="shared" si="1"/>
        <v/>
      </c>
      <c r="F49" s="8" t="str">
        <f>IF(A49&lt;=BOTONES!$F$21,IF(A49&lt;=BOTONES!$F$20,A49,""),"")</f>
        <v/>
      </c>
      <c r="G49" s="12" t="str">
        <f>IF(BOTONES!$D$22=1,Frances!K41,IF(BOTONES!$D$22=2,'Cuotas de amortizacion'!K41,""))</f>
        <v/>
      </c>
      <c r="H49" s="12" t="str">
        <f>IF(BOTONES!$D$22=1,Frances!L41,IF(BOTONES!$D$22=2,'Cuotas de amortizacion'!L41,""))</f>
        <v/>
      </c>
      <c r="I49" s="12" t="str">
        <f>IF(BOTONES!$D$22=1,Frances!M41,IF(BOTONES!$D$22=2,'Cuotas de amortizacion'!M41,""))</f>
        <v/>
      </c>
      <c r="J49" s="12" t="str">
        <f>IF(BOTONES!$D$22=1,Frances!N41,IF(BOTONES!$D$22=2,'Cuotas de amortizacion'!N41,""))</f>
        <v/>
      </c>
      <c r="K49" s="14" t="str">
        <f t="shared" si="2"/>
        <v/>
      </c>
    </row>
    <row r="50" spans="1:11" x14ac:dyDescent="0.2">
      <c r="A50">
        <v>22</v>
      </c>
      <c r="B50" s="2" t="str">
        <f>IF(F50&lt;&gt;"",ROUNDUP(F50/BOTONES!$F$19,0),"")</f>
        <v/>
      </c>
      <c r="C50" s="2" t="e">
        <f>(1-(1+E50)^-(BOTONES!$F$21-Hoja1!A49))/Hoja1!E50</f>
        <v>#VALUE!</v>
      </c>
      <c r="E50" s="10" t="str">
        <f t="shared" si="1"/>
        <v/>
      </c>
      <c r="F50" s="8" t="str">
        <f>IF(A50&lt;=BOTONES!$F$21,IF(A50&lt;=BOTONES!$F$20,A50,""),"")</f>
        <v/>
      </c>
      <c r="G50" s="12" t="str">
        <f>IF(BOTONES!$D$22=1,Frances!K42,IF(BOTONES!$D$22=2,'Cuotas de amortizacion'!K42,""))</f>
        <v/>
      </c>
      <c r="H50" s="12" t="str">
        <f>IF(BOTONES!$D$22=1,Frances!L42,IF(BOTONES!$D$22=2,'Cuotas de amortizacion'!L42,""))</f>
        <v/>
      </c>
      <c r="I50" s="12" t="str">
        <f>IF(BOTONES!$D$22=1,Frances!M42,IF(BOTONES!$D$22=2,'Cuotas de amortizacion'!M42,""))</f>
        <v/>
      </c>
      <c r="J50" s="12" t="str">
        <f>IF(BOTONES!$D$22=1,Frances!N42,IF(BOTONES!$D$22=2,'Cuotas de amortizacion'!N42,""))</f>
        <v/>
      </c>
      <c r="K50" s="14" t="str">
        <f t="shared" si="2"/>
        <v/>
      </c>
    </row>
    <row r="51" spans="1:11" x14ac:dyDescent="0.2">
      <c r="A51">
        <v>23</v>
      </c>
      <c r="B51" s="2" t="str">
        <f>IF(F51&lt;&gt;"",ROUNDUP(F51/BOTONES!$F$19,0),"")</f>
        <v/>
      </c>
      <c r="C51" s="2" t="e">
        <f>(1-(1+E51)^-(BOTONES!$F$21-Hoja1!A50))/Hoja1!E51</f>
        <v>#VALUE!</v>
      </c>
      <c r="E51" s="10" t="str">
        <f t="shared" si="1"/>
        <v/>
      </c>
      <c r="F51" s="8" t="str">
        <f>IF(A51&lt;=BOTONES!$F$21,IF(A51&lt;=BOTONES!$F$20,A51,""),"")</f>
        <v/>
      </c>
      <c r="G51" s="12" t="str">
        <f>IF(BOTONES!$D$22=1,Frances!K43,IF(BOTONES!$D$22=2,'Cuotas de amortizacion'!K43,""))</f>
        <v/>
      </c>
      <c r="H51" s="12" t="str">
        <f>IF(BOTONES!$D$22=1,Frances!L43,IF(BOTONES!$D$22=2,'Cuotas de amortizacion'!L43,""))</f>
        <v/>
      </c>
      <c r="I51" s="12" t="str">
        <f>IF(BOTONES!$D$22=1,Frances!M43,IF(BOTONES!$D$22=2,'Cuotas de amortizacion'!M43,""))</f>
        <v/>
      </c>
      <c r="J51" s="12" t="str">
        <f>IF(BOTONES!$D$22=1,Frances!N43,IF(BOTONES!$D$22=2,'Cuotas de amortizacion'!N43,""))</f>
        <v/>
      </c>
      <c r="K51" s="14" t="str">
        <f t="shared" si="2"/>
        <v/>
      </c>
    </row>
    <row r="52" spans="1:11" x14ac:dyDescent="0.2">
      <c r="A52">
        <v>24</v>
      </c>
      <c r="B52" s="2" t="str">
        <f>IF(F52&lt;&gt;"",ROUNDUP(F52/BOTONES!$F$19,0),"")</f>
        <v/>
      </c>
      <c r="C52" s="2" t="e">
        <f>(1-(1+E52)^-(BOTONES!$F$21-Hoja1!A51))/Hoja1!E52</f>
        <v>#VALUE!</v>
      </c>
      <c r="E52" s="10" t="str">
        <f t="shared" si="1"/>
        <v/>
      </c>
      <c r="F52" s="8" t="str">
        <f>IF(A52&lt;=BOTONES!$F$21,IF(A52&lt;=BOTONES!$F$20,A52,""),"")</f>
        <v/>
      </c>
      <c r="G52" s="12" t="str">
        <f>IF(BOTONES!$D$22=1,Frances!K44,IF(BOTONES!$D$22=2,'Cuotas de amortizacion'!K44,""))</f>
        <v/>
      </c>
      <c r="H52" s="12" t="str">
        <f>IF(BOTONES!$D$22=1,Frances!L44,IF(BOTONES!$D$22=2,'Cuotas de amortizacion'!L44,""))</f>
        <v/>
      </c>
      <c r="I52" s="12" t="str">
        <f>IF(BOTONES!$D$22=1,Frances!M44,IF(BOTONES!$D$22=2,'Cuotas de amortizacion'!M44,""))</f>
        <v/>
      </c>
      <c r="J52" s="12" t="str">
        <f>IF(BOTONES!$D$22=1,Frances!N44,IF(BOTONES!$D$22=2,'Cuotas de amortizacion'!N44,""))</f>
        <v/>
      </c>
      <c r="K52" s="14" t="str">
        <f t="shared" si="2"/>
        <v/>
      </c>
    </row>
    <row r="53" spans="1:11" x14ac:dyDescent="0.2">
      <c r="A53">
        <v>25</v>
      </c>
      <c r="B53" s="2" t="str">
        <f>IF(F53&lt;&gt;"",ROUNDUP(F53/BOTONES!$F$19,0),"")</f>
        <v/>
      </c>
      <c r="C53" s="2" t="e">
        <f>(1-(1+E53)^-(BOTONES!$F$21-Hoja1!A52))/Hoja1!E53</f>
        <v>#VALUE!</v>
      </c>
      <c r="E53" s="10" t="str">
        <f t="shared" si="1"/>
        <v/>
      </c>
      <c r="F53" s="8" t="str">
        <f>IF(A53&lt;=BOTONES!$F$21,IF(A53&lt;=BOTONES!$F$20,A53,""),"")</f>
        <v/>
      </c>
      <c r="G53" s="12" t="str">
        <f>IF(BOTONES!$D$22=1,Frances!K45,IF(BOTONES!$D$22=2,'Cuotas de amortizacion'!K45,""))</f>
        <v/>
      </c>
      <c r="H53" s="12" t="str">
        <f>IF(BOTONES!$D$22=1,Frances!L45,IF(BOTONES!$D$22=2,'Cuotas de amortizacion'!L45,""))</f>
        <v/>
      </c>
      <c r="I53" s="12" t="str">
        <f>IF(BOTONES!$D$22=1,Frances!M45,IF(BOTONES!$D$22=2,'Cuotas de amortizacion'!M45,""))</f>
        <v/>
      </c>
      <c r="J53" s="12" t="str">
        <f>IF(BOTONES!$D$22=1,Frances!N45,IF(BOTONES!$D$22=2,'Cuotas de amortizacion'!N45,""))</f>
        <v/>
      </c>
      <c r="K53" s="14" t="str">
        <f t="shared" si="2"/>
        <v/>
      </c>
    </row>
    <row r="54" spans="1:11" x14ac:dyDescent="0.2">
      <c r="A54">
        <v>26</v>
      </c>
      <c r="B54" s="2" t="str">
        <f>IF(F54&lt;&gt;"",ROUNDUP(F54/BOTONES!$F$19,0),"")</f>
        <v/>
      </c>
      <c r="C54" s="2" t="e">
        <f>(1-(1+E54)^-(BOTONES!$F$21-Hoja1!A53))/Hoja1!E54</f>
        <v>#VALUE!</v>
      </c>
      <c r="E54" s="10" t="str">
        <f t="shared" si="1"/>
        <v/>
      </c>
      <c r="F54" s="8" t="str">
        <f>IF(A54&lt;=BOTONES!$F$21,IF(A54&lt;=BOTONES!$F$20,A54,""),"")</f>
        <v/>
      </c>
      <c r="G54" s="12" t="str">
        <f>IF(BOTONES!$D$22=1,Frances!K46,IF(BOTONES!$D$22=2,'Cuotas de amortizacion'!K46,""))</f>
        <v/>
      </c>
      <c r="H54" s="12" t="str">
        <f>IF(BOTONES!$D$22=1,Frances!L46,IF(BOTONES!$D$22=2,'Cuotas de amortizacion'!L46,""))</f>
        <v/>
      </c>
      <c r="I54" s="12" t="str">
        <f>IF(BOTONES!$D$22=1,Frances!M46,IF(BOTONES!$D$22=2,'Cuotas de amortizacion'!M46,""))</f>
        <v/>
      </c>
      <c r="J54" s="12" t="str">
        <f>IF(BOTONES!$D$22=1,Frances!N46,IF(BOTONES!$D$22=2,'Cuotas de amortizacion'!N46,""))</f>
        <v/>
      </c>
      <c r="K54" s="14" t="str">
        <f t="shared" si="2"/>
        <v/>
      </c>
    </row>
    <row r="55" spans="1:11" x14ac:dyDescent="0.2">
      <c r="A55">
        <v>27</v>
      </c>
      <c r="B55" s="2" t="str">
        <f>IF(F55&lt;&gt;"",ROUNDUP(F55/BOTONES!$F$19,0),"")</f>
        <v/>
      </c>
      <c r="C55" s="2" t="e">
        <f>(1-(1+E55)^-(BOTONES!$F$21-Hoja1!A54))/Hoja1!E55</f>
        <v>#VALUE!</v>
      </c>
      <c r="E55" s="10" t="str">
        <f t="shared" si="1"/>
        <v/>
      </c>
      <c r="F55" s="8" t="str">
        <f>IF(A55&lt;=BOTONES!$F$21,IF(A55&lt;=BOTONES!$F$20,A55,""),"")</f>
        <v/>
      </c>
      <c r="G55" s="12" t="str">
        <f>IF(BOTONES!$D$22=1,Frances!K47,IF(BOTONES!$D$22=2,'Cuotas de amortizacion'!K47,""))</f>
        <v/>
      </c>
      <c r="H55" s="12" t="str">
        <f>IF(BOTONES!$D$22=1,Frances!L47,IF(BOTONES!$D$22=2,'Cuotas de amortizacion'!L47,""))</f>
        <v/>
      </c>
      <c r="I55" s="12" t="str">
        <f>IF(BOTONES!$D$22=1,Frances!M47,IF(BOTONES!$D$22=2,'Cuotas de amortizacion'!M47,""))</f>
        <v/>
      </c>
      <c r="J55" s="12" t="str">
        <f>IF(BOTONES!$D$22=1,Frances!N47,IF(BOTONES!$D$22=2,'Cuotas de amortizacion'!N47,""))</f>
        <v/>
      </c>
      <c r="K55" s="14" t="str">
        <f t="shared" si="2"/>
        <v/>
      </c>
    </row>
    <row r="56" spans="1:11" x14ac:dyDescent="0.2">
      <c r="A56">
        <v>28</v>
      </c>
      <c r="B56" s="2" t="str">
        <f>IF(F56&lt;&gt;"",ROUNDUP(F56/BOTONES!$F$19,0),"")</f>
        <v/>
      </c>
      <c r="C56" s="2" t="e">
        <f>(1-(1+E56)^-(BOTONES!$F$21-Hoja1!A55))/Hoja1!E56</f>
        <v>#VALUE!</v>
      </c>
      <c r="E56" s="10" t="str">
        <f t="shared" si="1"/>
        <v/>
      </c>
      <c r="F56" s="8" t="str">
        <f>IF(A56&lt;=BOTONES!$F$21,IF(A56&lt;=BOTONES!$F$20,A56,""),"")</f>
        <v/>
      </c>
      <c r="G56" s="12" t="str">
        <f>IF(BOTONES!$D$22=1,Frances!K48,IF(BOTONES!$D$22=2,'Cuotas de amortizacion'!K48,""))</f>
        <v/>
      </c>
      <c r="H56" s="12" t="str">
        <f>IF(BOTONES!$D$22=1,Frances!L48,IF(BOTONES!$D$22=2,'Cuotas de amortizacion'!L48,""))</f>
        <v/>
      </c>
      <c r="I56" s="12" t="str">
        <f>IF(BOTONES!$D$22=1,Frances!M48,IF(BOTONES!$D$22=2,'Cuotas de amortizacion'!M48,""))</f>
        <v/>
      </c>
      <c r="J56" s="12" t="str">
        <f>IF(BOTONES!$D$22=1,Frances!N48,IF(BOTONES!$D$22=2,'Cuotas de amortizacion'!N48,""))</f>
        <v/>
      </c>
      <c r="K56" s="14" t="str">
        <f t="shared" si="2"/>
        <v/>
      </c>
    </row>
    <row r="57" spans="1:11" x14ac:dyDescent="0.2">
      <c r="A57">
        <v>29</v>
      </c>
      <c r="B57" s="2" t="str">
        <f>IF(F57&lt;&gt;"",ROUNDUP(F57/BOTONES!$F$19,0),"")</f>
        <v/>
      </c>
      <c r="C57" s="2" t="e">
        <f>(1-(1+E57)^-(BOTONES!$F$21-Hoja1!A56))/Hoja1!E57</f>
        <v>#VALUE!</v>
      </c>
      <c r="E57" s="10" t="str">
        <f t="shared" si="1"/>
        <v/>
      </c>
      <c r="F57" s="8" t="str">
        <f>IF(A57&lt;=BOTONES!$F$21,IF(A57&lt;=BOTONES!$F$20,A57,""),"")</f>
        <v/>
      </c>
      <c r="G57" s="12" t="str">
        <f>IF(BOTONES!$D$22=1,Frances!K49,IF(BOTONES!$D$22=2,'Cuotas de amortizacion'!K49,""))</f>
        <v/>
      </c>
      <c r="H57" s="12" t="str">
        <f>IF(BOTONES!$D$22=1,Frances!L49,IF(BOTONES!$D$22=2,'Cuotas de amortizacion'!L49,""))</f>
        <v/>
      </c>
      <c r="I57" s="12" t="str">
        <f>IF(BOTONES!$D$22=1,Frances!M49,IF(BOTONES!$D$22=2,'Cuotas de amortizacion'!M49,""))</f>
        <v/>
      </c>
      <c r="J57" s="12" t="str">
        <f>IF(BOTONES!$D$22=1,Frances!N49,IF(BOTONES!$D$22=2,'Cuotas de amortizacion'!N49,""))</f>
        <v/>
      </c>
      <c r="K57" s="14" t="str">
        <f t="shared" si="2"/>
        <v/>
      </c>
    </row>
    <row r="58" spans="1:11" x14ac:dyDescent="0.2">
      <c r="A58">
        <v>30</v>
      </c>
      <c r="B58" s="2" t="str">
        <f>IF(F58&lt;&gt;"",ROUNDUP(F58/BOTONES!$F$19,0),"")</f>
        <v/>
      </c>
      <c r="C58" s="2" t="e">
        <f>(1-(1+E58)^-(BOTONES!$F$21-Hoja1!A57))/Hoja1!E58</f>
        <v>#VALUE!</v>
      </c>
      <c r="E58" s="10" t="str">
        <f t="shared" si="1"/>
        <v/>
      </c>
      <c r="F58" s="8" t="str">
        <f>IF(A58&lt;=BOTONES!$F$21,IF(A58&lt;=BOTONES!$F$20,A58,""),"")</f>
        <v/>
      </c>
      <c r="G58" s="12" t="str">
        <f>IF(BOTONES!$D$22=1,Frances!K50,IF(BOTONES!$D$22=2,'Cuotas de amortizacion'!K50,""))</f>
        <v/>
      </c>
      <c r="H58" s="12" t="str">
        <f>IF(BOTONES!$D$22=1,Frances!L50,IF(BOTONES!$D$22=2,'Cuotas de amortizacion'!L50,""))</f>
        <v/>
      </c>
      <c r="I58" s="12" t="str">
        <f>IF(BOTONES!$D$22=1,Frances!M50,IF(BOTONES!$D$22=2,'Cuotas de amortizacion'!M50,""))</f>
        <v/>
      </c>
      <c r="J58" s="12" t="str">
        <f>IF(BOTONES!$D$22=1,Frances!N50,IF(BOTONES!$D$22=2,'Cuotas de amortizacion'!N50,""))</f>
        <v/>
      </c>
      <c r="K58" s="14" t="str">
        <f t="shared" si="2"/>
        <v/>
      </c>
    </row>
    <row r="59" spans="1:11" x14ac:dyDescent="0.2">
      <c r="A59">
        <v>31</v>
      </c>
      <c r="B59" s="2" t="str">
        <f>IF(F59&lt;&gt;"",ROUNDUP(F59/BOTONES!$F$19,0),"")</f>
        <v/>
      </c>
      <c r="C59" s="2" t="e">
        <f>(1-(1+E59)^-(BOTONES!$F$21-Hoja1!A58))/Hoja1!E59</f>
        <v>#VALUE!</v>
      </c>
      <c r="E59" s="10" t="str">
        <f t="shared" si="1"/>
        <v/>
      </c>
      <c r="F59" s="8" t="str">
        <f>IF(A59&lt;=BOTONES!$F$21,IF(A59&lt;=BOTONES!$F$20,A59,""),"")</f>
        <v/>
      </c>
      <c r="G59" s="12" t="str">
        <f>IF(BOTONES!$D$22=1,Frances!K51,IF(BOTONES!$D$22=2,'Cuotas de amortizacion'!K51,""))</f>
        <v/>
      </c>
      <c r="H59" s="12" t="str">
        <f>IF(BOTONES!$D$22=1,Frances!L51,IF(BOTONES!$D$22=2,'Cuotas de amortizacion'!L51,""))</f>
        <v/>
      </c>
      <c r="I59" s="12" t="str">
        <f>IF(BOTONES!$D$22=1,Frances!M51,IF(BOTONES!$D$22=2,'Cuotas de amortizacion'!M51,""))</f>
        <v/>
      </c>
      <c r="J59" s="12" t="str">
        <f>IF(BOTONES!$D$22=1,Frances!N51,IF(BOTONES!$D$22=2,'Cuotas de amortizacion'!N51,""))</f>
        <v/>
      </c>
      <c r="K59" s="14" t="str">
        <f t="shared" si="2"/>
        <v/>
      </c>
    </row>
    <row r="60" spans="1:11" x14ac:dyDescent="0.2">
      <c r="A60">
        <v>32</v>
      </c>
      <c r="B60" s="2" t="str">
        <f>IF(F60&lt;&gt;"",ROUNDUP(F60/BOTONES!$F$19,0),"")</f>
        <v/>
      </c>
      <c r="C60" s="2" t="e">
        <f>(1-(1+E60)^-(BOTONES!$F$21-Hoja1!A59))/Hoja1!E60</f>
        <v>#VALUE!</v>
      </c>
      <c r="E60" s="10" t="str">
        <f t="shared" si="1"/>
        <v/>
      </c>
      <c r="F60" s="8" t="str">
        <f>IF(A60&lt;=BOTONES!$F$21,IF(A60&lt;=BOTONES!$F$20,A60,""),"")</f>
        <v/>
      </c>
      <c r="G60" s="12" t="str">
        <f>IF(BOTONES!$D$22=1,Frances!K52,IF(BOTONES!$D$22=2,'Cuotas de amortizacion'!K52,""))</f>
        <v/>
      </c>
      <c r="H60" s="12" t="str">
        <f>IF(BOTONES!$D$22=1,Frances!L52,IF(BOTONES!$D$22=2,'Cuotas de amortizacion'!L52,""))</f>
        <v/>
      </c>
      <c r="I60" s="12" t="str">
        <f>IF(BOTONES!$D$22=1,Frances!M52,IF(BOTONES!$D$22=2,'Cuotas de amortizacion'!M52,""))</f>
        <v/>
      </c>
      <c r="J60" s="12" t="str">
        <f>IF(BOTONES!$D$22=1,Frances!N52,IF(BOTONES!$D$22=2,'Cuotas de amortizacion'!N52,""))</f>
        <v/>
      </c>
      <c r="K60" s="14" t="str">
        <f t="shared" si="2"/>
        <v/>
      </c>
    </row>
    <row r="61" spans="1:11" x14ac:dyDescent="0.2">
      <c r="A61">
        <v>33</v>
      </c>
      <c r="B61" s="2" t="str">
        <f>IF(F61&lt;&gt;"",ROUNDUP(F61/BOTONES!$F$19,0),"")</f>
        <v/>
      </c>
      <c r="C61" s="2" t="e">
        <f>(1-(1+E61)^-(BOTONES!$F$21-Hoja1!A60))/Hoja1!E61</f>
        <v>#VALUE!</v>
      </c>
      <c r="E61" s="10" t="str">
        <f t="shared" ref="E61:E92" si="3">IF(F61&lt;&gt;"",IF(B61&lt;&gt;"",INDEX($J$16:$J$25,B61),""),"")</f>
        <v/>
      </c>
      <c r="F61" s="8" t="str">
        <f>IF(A61&lt;=BOTONES!$F$21,IF(A61&lt;=BOTONES!$F$20,A61,""),"")</f>
        <v/>
      </c>
      <c r="G61" s="12" t="str">
        <f>IF(BOTONES!$D$22=1,Frances!K53,IF(BOTONES!$D$22=2,'Cuotas de amortizacion'!K53,""))</f>
        <v/>
      </c>
      <c r="H61" s="12" t="str">
        <f>IF(BOTONES!$D$22=1,Frances!L53,IF(BOTONES!$D$22=2,'Cuotas de amortizacion'!L53,""))</f>
        <v/>
      </c>
      <c r="I61" s="12" t="str">
        <f>IF(BOTONES!$D$22=1,Frances!M53,IF(BOTONES!$D$22=2,'Cuotas de amortizacion'!M53,""))</f>
        <v/>
      </c>
      <c r="J61" s="12" t="str">
        <f>IF(BOTONES!$D$22=1,Frances!N53,IF(BOTONES!$D$22=2,'Cuotas de amortizacion'!N53,""))</f>
        <v/>
      </c>
      <c r="K61" s="14" t="str">
        <f t="shared" si="2"/>
        <v/>
      </c>
    </row>
    <row r="62" spans="1:11" x14ac:dyDescent="0.2">
      <c r="A62">
        <v>34</v>
      </c>
      <c r="B62" s="2" t="str">
        <f>IF(F62&lt;&gt;"",ROUNDUP(F62/BOTONES!$F$19,0),"")</f>
        <v/>
      </c>
      <c r="C62" s="2" t="e">
        <f>(1-(1+E62)^-(BOTONES!$F$21-Hoja1!A61))/Hoja1!E62</f>
        <v>#VALUE!</v>
      </c>
      <c r="E62" s="10" t="str">
        <f t="shared" si="3"/>
        <v/>
      </c>
      <c r="F62" s="8" t="str">
        <f>IF(A62&lt;=BOTONES!$F$21,IF(A62&lt;=BOTONES!$F$20,A62,""),"")</f>
        <v/>
      </c>
      <c r="G62" s="12" t="str">
        <f>IF(BOTONES!$D$22=1,Frances!K54,IF(BOTONES!$D$22=2,'Cuotas de amortizacion'!K54,""))</f>
        <v/>
      </c>
      <c r="H62" s="12" t="str">
        <f>IF(BOTONES!$D$22=1,Frances!L54,IF(BOTONES!$D$22=2,'Cuotas de amortizacion'!L54,""))</f>
        <v/>
      </c>
      <c r="I62" s="12" t="str">
        <f>IF(BOTONES!$D$22=1,Frances!M54,IF(BOTONES!$D$22=2,'Cuotas de amortizacion'!M54,""))</f>
        <v/>
      </c>
      <c r="J62" s="12" t="str">
        <f>IF(BOTONES!$D$22=1,Frances!N54,IF(BOTONES!$D$22=2,'Cuotas de amortizacion'!N54,""))</f>
        <v/>
      </c>
      <c r="K62" s="14" t="str">
        <f t="shared" si="2"/>
        <v/>
      </c>
    </row>
    <row r="63" spans="1:11" x14ac:dyDescent="0.2">
      <c r="A63">
        <v>35</v>
      </c>
      <c r="B63" s="2" t="str">
        <f>IF(F63&lt;&gt;"",ROUNDUP(F63/BOTONES!$F$19,0),"")</f>
        <v/>
      </c>
      <c r="C63" s="2" t="e">
        <f>(1-(1+E63)^-(BOTONES!$F$21-Hoja1!A62))/Hoja1!E63</f>
        <v>#VALUE!</v>
      </c>
      <c r="E63" s="10" t="str">
        <f t="shared" si="3"/>
        <v/>
      </c>
      <c r="F63" s="8" t="str">
        <f>IF(A63&lt;=BOTONES!$F$21,IF(A63&lt;=BOTONES!$F$20,A63,""),"")</f>
        <v/>
      </c>
      <c r="G63" s="12" t="str">
        <f>IF(BOTONES!$D$22=1,Frances!K55,IF(BOTONES!$D$22=2,'Cuotas de amortizacion'!K55,""))</f>
        <v/>
      </c>
      <c r="H63" s="12" t="str">
        <f>IF(BOTONES!$D$22=1,Frances!L55,IF(BOTONES!$D$22=2,'Cuotas de amortizacion'!L55,""))</f>
        <v/>
      </c>
      <c r="I63" s="12" t="str">
        <f>IF(BOTONES!$D$22=1,Frances!M55,IF(BOTONES!$D$22=2,'Cuotas de amortizacion'!M55,""))</f>
        <v/>
      </c>
      <c r="J63" s="12" t="str">
        <f>IF(BOTONES!$D$22=1,Frances!N55,IF(BOTONES!$D$22=2,'Cuotas de amortizacion'!N55,""))</f>
        <v/>
      </c>
      <c r="K63" s="14" t="str">
        <f t="shared" si="2"/>
        <v/>
      </c>
    </row>
    <row r="64" spans="1:11" x14ac:dyDescent="0.2">
      <c r="A64">
        <v>36</v>
      </c>
      <c r="B64" s="2" t="str">
        <f>IF(F64&lt;&gt;"",ROUNDUP(F64/BOTONES!$F$19,0),"")</f>
        <v/>
      </c>
      <c r="C64" s="2" t="e">
        <f>(1-(1+E64)^-(BOTONES!$F$21-Hoja1!A63))/Hoja1!E64</f>
        <v>#VALUE!</v>
      </c>
      <c r="E64" s="10" t="str">
        <f t="shared" si="3"/>
        <v/>
      </c>
      <c r="F64" s="8" t="str">
        <f>IF(A64&lt;=BOTONES!$F$21,IF(A64&lt;=BOTONES!$F$20,A64,""),"")</f>
        <v/>
      </c>
      <c r="G64" s="12" t="str">
        <f>IF(BOTONES!$D$22=1,Frances!K56,IF(BOTONES!$D$22=2,'Cuotas de amortizacion'!K56,""))</f>
        <v/>
      </c>
      <c r="H64" s="12" t="str">
        <f>IF(BOTONES!$D$22=1,Frances!L56,IF(BOTONES!$D$22=2,'Cuotas de amortizacion'!L56,""))</f>
        <v/>
      </c>
      <c r="I64" s="12" t="str">
        <f>IF(BOTONES!$D$22=1,Frances!M56,IF(BOTONES!$D$22=2,'Cuotas de amortizacion'!M56,""))</f>
        <v/>
      </c>
      <c r="J64" s="12" t="str">
        <f>IF(BOTONES!$D$22=1,Frances!N56,IF(BOTONES!$D$22=2,'Cuotas de amortizacion'!N56,""))</f>
        <v/>
      </c>
      <c r="K64" s="14" t="str">
        <f t="shared" si="2"/>
        <v/>
      </c>
    </row>
    <row r="65" spans="1:11" x14ac:dyDescent="0.2">
      <c r="A65">
        <v>37</v>
      </c>
      <c r="B65" s="2" t="str">
        <f>IF(F65&lt;&gt;"",ROUNDUP(F65/BOTONES!$F$19,0),"")</f>
        <v/>
      </c>
      <c r="C65" s="2" t="e">
        <f>(1-(1+E65)^-(BOTONES!$F$21-Hoja1!A64))/Hoja1!E65</f>
        <v>#VALUE!</v>
      </c>
      <c r="E65" s="10" t="str">
        <f t="shared" si="3"/>
        <v/>
      </c>
      <c r="F65" s="8" t="str">
        <f>IF(A65&lt;=BOTONES!$F$21,IF(A65&lt;=BOTONES!$F$20,A65,""),"")</f>
        <v/>
      </c>
      <c r="G65" s="12" t="str">
        <f>IF(BOTONES!$D$22=1,Frances!K57,IF(BOTONES!$D$22=2,'Cuotas de amortizacion'!K57,""))</f>
        <v/>
      </c>
      <c r="H65" s="12" t="str">
        <f>IF(BOTONES!$D$22=1,Frances!L57,IF(BOTONES!$D$22=2,'Cuotas de amortizacion'!L57,""))</f>
        <v/>
      </c>
      <c r="I65" s="12" t="str">
        <f>IF(BOTONES!$D$22=1,Frances!M57,IF(BOTONES!$D$22=2,'Cuotas de amortizacion'!M57,""))</f>
        <v/>
      </c>
      <c r="J65" s="12" t="str">
        <f>IF(BOTONES!$D$22=1,Frances!N57,IF(BOTONES!$D$22=2,'Cuotas de amortizacion'!N57,""))</f>
        <v/>
      </c>
      <c r="K65" s="14" t="str">
        <f t="shared" si="2"/>
        <v/>
      </c>
    </row>
    <row r="66" spans="1:11" x14ac:dyDescent="0.2">
      <c r="A66">
        <v>38</v>
      </c>
      <c r="B66" s="2" t="str">
        <f>IF(F66&lt;&gt;"",ROUNDUP(F66/BOTONES!$F$19,0),"")</f>
        <v/>
      </c>
      <c r="C66" s="2" t="e">
        <f>(1-(1+E66)^-(BOTONES!$F$21-Hoja1!A65))/Hoja1!E66</f>
        <v>#VALUE!</v>
      </c>
      <c r="E66" s="10" t="str">
        <f t="shared" si="3"/>
        <v/>
      </c>
      <c r="F66" s="8" t="str">
        <f>IF(A66&lt;=BOTONES!$F$21,IF(A66&lt;=BOTONES!$F$20,A66,""),"")</f>
        <v/>
      </c>
      <c r="G66" s="12" t="str">
        <f>IF(BOTONES!$D$22=1,Frances!K58,IF(BOTONES!$D$22=2,'Cuotas de amortizacion'!K58,""))</f>
        <v/>
      </c>
      <c r="H66" s="12" t="str">
        <f>IF(BOTONES!$D$22=1,Frances!L58,IF(BOTONES!$D$22=2,'Cuotas de amortizacion'!L58,""))</f>
        <v/>
      </c>
      <c r="I66" s="12" t="str">
        <f>IF(BOTONES!$D$22=1,Frances!M58,IF(BOTONES!$D$22=2,'Cuotas de amortizacion'!M58,""))</f>
        <v/>
      </c>
      <c r="J66" s="12" t="str">
        <f>IF(BOTONES!$D$22=1,Frances!N58,IF(BOTONES!$D$22=2,'Cuotas de amortizacion'!N58,""))</f>
        <v/>
      </c>
      <c r="K66" s="14" t="str">
        <f t="shared" si="2"/>
        <v/>
      </c>
    </row>
    <row r="67" spans="1:11" x14ac:dyDescent="0.2">
      <c r="A67">
        <v>39</v>
      </c>
      <c r="B67" s="2" t="str">
        <f>IF(F67&lt;&gt;"",ROUNDUP(F67/BOTONES!$F$19,0),"")</f>
        <v/>
      </c>
      <c r="C67" s="2" t="e">
        <f>(1-(1+E67)^-(BOTONES!$F$21-Hoja1!A66))/Hoja1!E67</f>
        <v>#VALUE!</v>
      </c>
      <c r="E67" s="10" t="str">
        <f t="shared" si="3"/>
        <v/>
      </c>
      <c r="F67" s="8" t="str">
        <f>IF(A67&lt;=BOTONES!$F$21,IF(A67&lt;=BOTONES!$F$20,A67,""),"")</f>
        <v/>
      </c>
      <c r="G67" s="12" t="str">
        <f>IF(BOTONES!$D$22=1,Frances!K59,IF(BOTONES!$D$22=2,'Cuotas de amortizacion'!K59,""))</f>
        <v/>
      </c>
      <c r="H67" s="12" t="str">
        <f>IF(BOTONES!$D$22=1,Frances!L59,IF(BOTONES!$D$22=2,'Cuotas de amortizacion'!L59,""))</f>
        <v/>
      </c>
      <c r="I67" s="12" t="str">
        <f>IF(BOTONES!$D$22=1,Frances!M59,IF(BOTONES!$D$22=2,'Cuotas de amortizacion'!M59,""))</f>
        <v/>
      </c>
      <c r="J67" s="12" t="str">
        <f>IF(BOTONES!$D$22=1,Frances!N59,IF(BOTONES!$D$22=2,'Cuotas de amortizacion'!N59,""))</f>
        <v/>
      </c>
      <c r="K67" s="14" t="str">
        <f t="shared" si="2"/>
        <v/>
      </c>
    </row>
    <row r="68" spans="1:11" x14ac:dyDescent="0.2">
      <c r="A68">
        <v>40</v>
      </c>
      <c r="B68" s="2" t="str">
        <f>IF(F68&lt;&gt;"",ROUNDUP(F68/BOTONES!$F$19,0),"")</f>
        <v/>
      </c>
      <c r="C68" s="2" t="e">
        <f>(1-(1+E68)^-(BOTONES!$F$21-Hoja1!A67))/Hoja1!E68</f>
        <v>#VALUE!</v>
      </c>
      <c r="E68" s="10" t="str">
        <f t="shared" si="3"/>
        <v/>
      </c>
      <c r="F68" s="8" t="str">
        <f>IF(A68&lt;=BOTONES!$F$21,IF(A68&lt;=BOTONES!$F$20,A68,""),"")</f>
        <v/>
      </c>
      <c r="G68" s="12" t="str">
        <f>IF(BOTONES!$D$22=1,Frances!K60,IF(BOTONES!$D$22=2,'Cuotas de amortizacion'!K60,""))</f>
        <v/>
      </c>
      <c r="H68" s="12" t="str">
        <f>IF(BOTONES!$D$22=1,Frances!L60,IF(BOTONES!$D$22=2,'Cuotas de amortizacion'!L60,""))</f>
        <v/>
      </c>
      <c r="I68" s="12" t="str">
        <f>IF(BOTONES!$D$22=1,Frances!M60,IF(BOTONES!$D$22=2,'Cuotas de amortizacion'!M60,""))</f>
        <v/>
      </c>
      <c r="J68" s="12" t="str">
        <f>IF(BOTONES!$D$22=1,Frances!N60,IF(BOTONES!$D$22=2,'Cuotas de amortizacion'!N60,""))</f>
        <v/>
      </c>
      <c r="K68" s="14" t="str">
        <f t="shared" si="2"/>
        <v/>
      </c>
    </row>
    <row r="69" spans="1:11" x14ac:dyDescent="0.2">
      <c r="A69">
        <v>41</v>
      </c>
      <c r="B69" s="2" t="str">
        <f>IF(F69&lt;&gt;"",ROUNDUP(F69/BOTONES!$F$19,0),"")</f>
        <v/>
      </c>
      <c r="C69" s="2" t="e">
        <f>(1-(1+E69)^-(BOTONES!$F$21-Hoja1!A68))/Hoja1!E69</f>
        <v>#VALUE!</v>
      </c>
      <c r="E69" s="10" t="str">
        <f t="shared" si="3"/>
        <v/>
      </c>
      <c r="F69" s="8" t="str">
        <f>IF(A69&lt;=BOTONES!$F$21,IF(A69&lt;=BOTONES!$F$20,A69,""),"")</f>
        <v/>
      </c>
      <c r="G69" s="12" t="str">
        <f>IF(BOTONES!$D$22=1,Frances!K61,IF(BOTONES!$D$22=2,'Cuotas de amortizacion'!K61,""))</f>
        <v/>
      </c>
      <c r="H69" s="12" t="str">
        <f>IF(BOTONES!$D$22=1,Frances!L61,IF(BOTONES!$D$22=2,'Cuotas de amortizacion'!L61,""))</f>
        <v/>
      </c>
      <c r="I69" s="12" t="str">
        <f>IF(BOTONES!$D$22=1,Frances!M61,IF(BOTONES!$D$22=2,'Cuotas de amortizacion'!M61,""))</f>
        <v/>
      </c>
      <c r="J69" s="12" t="str">
        <f>IF(BOTONES!$D$22=1,Frances!N61,IF(BOTONES!$D$22=2,'Cuotas de amortizacion'!N61,""))</f>
        <v/>
      </c>
      <c r="K69" s="14" t="str">
        <f t="shared" si="2"/>
        <v/>
      </c>
    </row>
    <row r="70" spans="1:11" x14ac:dyDescent="0.2">
      <c r="A70">
        <v>42</v>
      </c>
      <c r="B70" s="2" t="str">
        <f>IF(F70&lt;&gt;"",ROUNDUP(F70/BOTONES!$F$19,0),"")</f>
        <v/>
      </c>
      <c r="C70" s="2" t="e">
        <f>(1-(1+E70)^-(BOTONES!$F$21-Hoja1!A69))/Hoja1!E70</f>
        <v>#VALUE!</v>
      </c>
      <c r="E70" s="10" t="str">
        <f t="shared" si="3"/>
        <v/>
      </c>
      <c r="F70" s="8" t="str">
        <f>IF(A70&lt;=BOTONES!$F$21,IF(A70&lt;=BOTONES!$F$20,A70,""),"")</f>
        <v/>
      </c>
      <c r="G70" s="12" t="str">
        <f>IF(BOTONES!$D$22=1,Frances!K62,IF(BOTONES!$D$22=2,'Cuotas de amortizacion'!K62,""))</f>
        <v/>
      </c>
      <c r="H70" s="12" t="str">
        <f>IF(BOTONES!$D$22=1,Frances!L62,IF(BOTONES!$D$22=2,'Cuotas de amortizacion'!L62,""))</f>
        <v/>
      </c>
      <c r="I70" s="12" t="str">
        <f>IF(BOTONES!$D$22=1,Frances!M62,IF(BOTONES!$D$22=2,'Cuotas de amortizacion'!M62,""))</f>
        <v/>
      </c>
      <c r="J70" s="12" t="str">
        <f>IF(BOTONES!$D$22=1,Frances!N62,IF(BOTONES!$D$22=2,'Cuotas de amortizacion'!N62,""))</f>
        <v/>
      </c>
      <c r="K70" s="14" t="str">
        <f t="shared" si="2"/>
        <v/>
      </c>
    </row>
    <row r="71" spans="1:11" x14ac:dyDescent="0.2">
      <c r="A71">
        <v>43</v>
      </c>
      <c r="B71" s="2" t="str">
        <f>IF(F71&lt;&gt;"",ROUNDUP(F71/BOTONES!$F$19,0),"")</f>
        <v/>
      </c>
      <c r="C71" s="2" t="e">
        <f>(1-(1+E71)^-(BOTONES!$F$21-Hoja1!A70))/Hoja1!E71</f>
        <v>#VALUE!</v>
      </c>
      <c r="E71" s="10" t="str">
        <f t="shared" si="3"/>
        <v/>
      </c>
      <c r="F71" s="8" t="str">
        <f>IF(A71&lt;=BOTONES!$F$21,IF(A71&lt;=BOTONES!$F$20,A71,""),"")</f>
        <v/>
      </c>
      <c r="G71" s="12" t="str">
        <f>IF(BOTONES!$D$22=1,Frances!K63,IF(BOTONES!$D$22=2,'Cuotas de amortizacion'!K63,""))</f>
        <v/>
      </c>
      <c r="H71" s="12" t="str">
        <f>IF(BOTONES!$D$22=1,Frances!L63,IF(BOTONES!$D$22=2,'Cuotas de amortizacion'!L63,""))</f>
        <v/>
      </c>
      <c r="I71" s="12" t="str">
        <f>IF(BOTONES!$D$22=1,Frances!M63,IF(BOTONES!$D$22=2,'Cuotas de amortizacion'!M63,""))</f>
        <v/>
      </c>
      <c r="J71" s="12" t="str">
        <f>IF(BOTONES!$D$22=1,Frances!N63,IF(BOTONES!$D$22=2,'Cuotas de amortizacion'!N63,""))</f>
        <v/>
      </c>
      <c r="K71" s="14" t="str">
        <f t="shared" si="2"/>
        <v/>
      </c>
    </row>
    <row r="72" spans="1:11" x14ac:dyDescent="0.2">
      <c r="A72">
        <v>44</v>
      </c>
      <c r="B72" s="2" t="str">
        <f>IF(F72&lt;&gt;"",ROUNDUP(F72/BOTONES!$F$19,0),"")</f>
        <v/>
      </c>
      <c r="C72" s="2" t="e">
        <f>(1-(1+E72)^-(BOTONES!$F$21-Hoja1!A71))/Hoja1!E72</f>
        <v>#VALUE!</v>
      </c>
      <c r="E72" s="10" t="str">
        <f t="shared" si="3"/>
        <v/>
      </c>
      <c r="F72" s="8" t="str">
        <f>IF(A72&lt;=BOTONES!$F$21,IF(A72&lt;=BOTONES!$F$20,A72,""),"")</f>
        <v/>
      </c>
      <c r="G72" s="12" t="str">
        <f>IF(BOTONES!$D$22=1,Frances!K64,IF(BOTONES!$D$22=2,'Cuotas de amortizacion'!K64,""))</f>
        <v/>
      </c>
      <c r="H72" s="12" t="str">
        <f>IF(BOTONES!$D$22=1,Frances!L64,IF(BOTONES!$D$22=2,'Cuotas de amortizacion'!L64,""))</f>
        <v/>
      </c>
      <c r="I72" s="12" t="str">
        <f>IF(BOTONES!$D$22=1,Frances!M64,IF(BOTONES!$D$22=2,'Cuotas de amortizacion'!M64,""))</f>
        <v/>
      </c>
      <c r="J72" s="12" t="str">
        <f>IF(BOTONES!$D$22=1,Frances!N64,IF(BOTONES!$D$22=2,'Cuotas de amortizacion'!N64,""))</f>
        <v/>
      </c>
      <c r="K72" s="14" t="str">
        <f t="shared" si="2"/>
        <v/>
      </c>
    </row>
    <row r="73" spans="1:11" x14ac:dyDescent="0.2">
      <c r="A73">
        <v>45</v>
      </c>
      <c r="B73" s="2" t="str">
        <f>IF(F73&lt;&gt;"",ROUNDUP(F73/BOTONES!$F$19,0),"")</f>
        <v/>
      </c>
      <c r="C73" s="2" t="e">
        <f>(1-(1+E73)^-(BOTONES!$F$21-Hoja1!A72))/Hoja1!E73</f>
        <v>#VALUE!</v>
      </c>
      <c r="E73" s="10" t="str">
        <f t="shared" si="3"/>
        <v/>
      </c>
      <c r="F73" s="8" t="str">
        <f>IF(A73&lt;=BOTONES!$F$21,IF(A73&lt;=BOTONES!$F$20,A73,""),"")</f>
        <v/>
      </c>
      <c r="G73" s="12" t="str">
        <f>IF(BOTONES!$D$22=1,Frances!K65,IF(BOTONES!$D$22=2,'Cuotas de amortizacion'!K65,""))</f>
        <v/>
      </c>
      <c r="H73" s="12" t="str">
        <f>IF(BOTONES!$D$22=1,Frances!L65,IF(BOTONES!$D$22=2,'Cuotas de amortizacion'!L65,""))</f>
        <v/>
      </c>
      <c r="I73" s="12" t="str">
        <f>IF(BOTONES!$D$22=1,Frances!M65,IF(BOTONES!$D$22=2,'Cuotas de amortizacion'!M65,""))</f>
        <v/>
      </c>
      <c r="J73" s="12" t="str">
        <f>IF(BOTONES!$D$22=1,Frances!N65,IF(BOTONES!$D$22=2,'Cuotas de amortizacion'!N65,""))</f>
        <v/>
      </c>
      <c r="K73" s="14" t="str">
        <f t="shared" si="2"/>
        <v/>
      </c>
    </row>
    <row r="74" spans="1:11" x14ac:dyDescent="0.2">
      <c r="A74">
        <v>46</v>
      </c>
      <c r="B74" s="2" t="str">
        <f>IF(F74&lt;&gt;"",ROUNDUP(F74/BOTONES!$F$19,0),"")</f>
        <v/>
      </c>
      <c r="C74" s="2" t="e">
        <f>(1-(1+E74)^-(BOTONES!$F$21-Hoja1!A73))/Hoja1!E74</f>
        <v>#VALUE!</v>
      </c>
      <c r="E74" s="10" t="str">
        <f t="shared" si="3"/>
        <v/>
      </c>
      <c r="F74" s="8" t="str">
        <f>IF(A74&lt;=BOTONES!$F$21,IF(A74&lt;=BOTONES!$F$20,A74,""),"")</f>
        <v/>
      </c>
      <c r="G74" s="12" t="str">
        <f>IF(BOTONES!$D$22=1,Frances!K66,IF(BOTONES!$D$22=2,'Cuotas de amortizacion'!K66,""))</f>
        <v/>
      </c>
      <c r="H74" s="12" t="str">
        <f>IF(BOTONES!$D$22=1,Frances!L66,IF(BOTONES!$D$22=2,'Cuotas de amortizacion'!L66,""))</f>
        <v/>
      </c>
      <c r="I74" s="12" t="str">
        <f>IF(BOTONES!$D$22=1,Frances!M66,IF(BOTONES!$D$22=2,'Cuotas de amortizacion'!M66,""))</f>
        <v/>
      </c>
      <c r="J74" s="12" t="str">
        <f>IF(BOTONES!$D$22=1,Frances!N66,IF(BOTONES!$D$22=2,'Cuotas de amortizacion'!N66,""))</f>
        <v/>
      </c>
      <c r="K74" s="14" t="str">
        <f t="shared" si="2"/>
        <v/>
      </c>
    </row>
    <row r="75" spans="1:11" x14ac:dyDescent="0.2">
      <c r="A75">
        <v>47</v>
      </c>
      <c r="B75" s="2" t="str">
        <f>IF(F75&lt;&gt;"",ROUNDUP(F75/BOTONES!$F$19,0),"")</f>
        <v/>
      </c>
      <c r="C75" s="2" t="e">
        <f>(1-(1+E75)^-(BOTONES!$F$21-Hoja1!A74))/Hoja1!E75</f>
        <v>#VALUE!</v>
      </c>
      <c r="E75" s="10" t="str">
        <f t="shared" si="3"/>
        <v/>
      </c>
      <c r="F75" s="8" t="str">
        <f>IF(A75&lt;=BOTONES!$F$21,IF(A75&lt;=BOTONES!$F$20,A75,""),"")</f>
        <v/>
      </c>
      <c r="G75" s="12" t="str">
        <f>IF(BOTONES!$D$22=1,Frances!K67,IF(BOTONES!$D$22=2,'Cuotas de amortizacion'!K67,""))</f>
        <v/>
      </c>
      <c r="H75" s="12" t="str">
        <f>IF(BOTONES!$D$22=1,Frances!L67,IF(BOTONES!$D$22=2,'Cuotas de amortizacion'!L67,""))</f>
        <v/>
      </c>
      <c r="I75" s="12" t="str">
        <f>IF(BOTONES!$D$22=1,Frances!M67,IF(BOTONES!$D$22=2,'Cuotas de amortizacion'!M67,""))</f>
        <v/>
      </c>
      <c r="J75" s="12" t="str">
        <f>IF(BOTONES!$D$22=1,Frances!N67,IF(BOTONES!$D$22=2,'Cuotas de amortizacion'!N67,""))</f>
        <v/>
      </c>
      <c r="K75" s="14" t="str">
        <f t="shared" si="2"/>
        <v/>
      </c>
    </row>
    <row r="76" spans="1:11" x14ac:dyDescent="0.2">
      <c r="A76">
        <v>48</v>
      </c>
      <c r="B76" s="2" t="str">
        <f>IF(F76&lt;&gt;"",ROUNDUP(F76/BOTONES!$F$19,0),"")</f>
        <v/>
      </c>
      <c r="C76" s="2" t="e">
        <f>(1-(1+E76)^-(BOTONES!$F$21-Hoja1!A75))/Hoja1!E76</f>
        <v>#VALUE!</v>
      </c>
      <c r="E76" s="10" t="str">
        <f t="shared" si="3"/>
        <v/>
      </c>
      <c r="F76" s="8" t="str">
        <f>IF(A76&lt;=BOTONES!$F$21,IF(A76&lt;=BOTONES!$F$20,A76,""),"")</f>
        <v/>
      </c>
      <c r="G76" s="12" t="str">
        <f>IF(BOTONES!$D$22=1,Frances!K68,IF(BOTONES!$D$22=2,'Cuotas de amortizacion'!K68,""))</f>
        <v/>
      </c>
      <c r="H76" s="12" t="str">
        <f>IF(BOTONES!$D$22=1,Frances!L68,IF(BOTONES!$D$22=2,'Cuotas de amortizacion'!L68,""))</f>
        <v/>
      </c>
      <c r="I76" s="12" t="str">
        <f>IF(BOTONES!$D$22=1,Frances!M68,IF(BOTONES!$D$22=2,'Cuotas de amortizacion'!M68,""))</f>
        <v/>
      </c>
      <c r="J76" s="12" t="str">
        <f>IF(BOTONES!$D$22=1,Frances!N68,IF(BOTONES!$D$22=2,'Cuotas de amortizacion'!N68,""))</f>
        <v/>
      </c>
      <c r="K76" s="14" t="str">
        <f t="shared" si="2"/>
        <v/>
      </c>
    </row>
    <row r="77" spans="1:11" x14ac:dyDescent="0.2">
      <c r="A77">
        <v>49</v>
      </c>
      <c r="B77" s="2" t="str">
        <f>IF(F77&lt;&gt;"",ROUNDUP(F77/BOTONES!$F$19,0),"")</f>
        <v/>
      </c>
      <c r="C77" s="2" t="e">
        <f>(1-(1+E77)^-(BOTONES!$F$21-Hoja1!A76))/Hoja1!E77</f>
        <v>#VALUE!</v>
      </c>
      <c r="E77" s="10" t="str">
        <f t="shared" si="3"/>
        <v/>
      </c>
      <c r="F77" s="8" t="str">
        <f>IF(A77&lt;=BOTONES!$F$21,IF(A77&lt;=BOTONES!$F$20,A77,""),"")</f>
        <v/>
      </c>
      <c r="G77" s="12" t="str">
        <f>IF(BOTONES!$D$22=1,Frances!K69,IF(BOTONES!$D$22=2,'Cuotas de amortizacion'!K69,""))</f>
        <v/>
      </c>
      <c r="H77" s="12" t="str">
        <f>IF(BOTONES!$D$22=1,Frances!L69,IF(BOTONES!$D$22=2,'Cuotas de amortizacion'!L69,""))</f>
        <v/>
      </c>
      <c r="I77" s="12" t="str">
        <f>IF(BOTONES!$D$22=1,Frances!M69,IF(BOTONES!$D$22=2,'Cuotas de amortizacion'!M69,""))</f>
        <v/>
      </c>
      <c r="J77" s="12" t="str">
        <f>IF(BOTONES!$D$22=1,Frances!N69,IF(BOTONES!$D$22=2,'Cuotas de amortizacion'!N69,""))</f>
        <v/>
      </c>
      <c r="K77" s="14" t="str">
        <f t="shared" si="2"/>
        <v/>
      </c>
    </row>
    <row r="78" spans="1:11" x14ac:dyDescent="0.2">
      <c r="A78">
        <v>50</v>
      </c>
      <c r="B78" s="2" t="str">
        <f>IF(F78&lt;&gt;"",ROUNDUP(F78/BOTONES!$F$19,0),"")</f>
        <v/>
      </c>
      <c r="C78" s="2" t="e">
        <f>(1-(1+E78)^-(BOTONES!$F$21-Hoja1!A77))/Hoja1!E78</f>
        <v>#VALUE!</v>
      </c>
      <c r="E78" s="10" t="str">
        <f t="shared" si="3"/>
        <v/>
      </c>
      <c r="F78" s="8" t="str">
        <f>IF(A78&lt;=BOTONES!$F$21,IF(A78&lt;=BOTONES!$F$20,A78,""),"")</f>
        <v/>
      </c>
      <c r="G78" s="12" t="str">
        <f>IF(BOTONES!$D$22=1,Frances!K70,IF(BOTONES!$D$22=2,'Cuotas de amortizacion'!K70,""))</f>
        <v/>
      </c>
      <c r="H78" s="12" t="str">
        <f>IF(BOTONES!$D$22=1,Frances!L70,IF(BOTONES!$D$22=2,'Cuotas de amortizacion'!L70,""))</f>
        <v/>
      </c>
      <c r="I78" s="12" t="str">
        <f>IF(BOTONES!$D$22=1,Frances!M70,IF(BOTONES!$D$22=2,'Cuotas de amortizacion'!M70,""))</f>
        <v/>
      </c>
      <c r="J78" s="12" t="str">
        <f>IF(BOTONES!$D$22=1,Frances!N70,IF(BOTONES!$D$22=2,'Cuotas de amortizacion'!N70,""))</f>
        <v/>
      </c>
      <c r="K78" s="14" t="str">
        <f t="shared" si="2"/>
        <v/>
      </c>
    </row>
    <row r="79" spans="1:11" x14ac:dyDescent="0.2">
      <c r="A79">
        <v>51</v>
      </c>
      <c r="B79" s="2" t="str">
        <f>IF(F79&lt;&gt;"",ROUNDUP(F79/BOTONES!$F$19,0),"")</f>
        <v/>
      </c>
      <c r="C79" s="2" t="e">
        <f>(1-(1+E79)^-(BOTONES!$F$21-Hoja1!A78))/Hoja1!E79</f>
        <v>#VALUE!</v>
      </c>
      <c r="E79" s="10" t="str">
        <f t="shared" si="3"/>
        <v/>
      </c>
      <c r="F79" s="8" t="str">
        <f>IF(A79&lt;=BOTONES!$F$21,IF(A79&lt;=BOTONES!$F$20,A79,""),"")</f>
        <v/>
      </c>
      <c r="G79" s="12" t="str">
        <f>IF(BOTONES!$D$22=1,Frances!K71,IF(BOTONES!$D$22=2,'Cuotas de amortizacion'!K71,""))</f>
        <v/>
      </c>
      <c r="H79" s="12" t="str">
        <f>IF(BOTONES!$D$22=1,Frances!L71,IF(BOTONES!$D$22=2,'Cuotas de amortizacion'!L71,""))</f>
        <v/>
      </c>
      <c r="I79" s="12" t="str">
        <f>IF(BOTONES!$D$22=1,Frances!M71,IF(BOTONES!$D$22=2,'Cuotas de amortizacion'!M71,""))</f>
        <v/>
      </c>
      <c r="J79" s="12" t="str">
        <f>IF(BOTONES!$D$22=1,Frances!N71,IF(BOTONES!$D$22=2,'Cuotas de amortizacion'!N71,""))</f>
        <v/>
      </c>
      <c r="K79" s="14" t="str">
        <f t="shared" si="2"/>
        <v/>
      </c>
    </row>
    <row r="80" spans="1:11" x14ac:dyDescent="0.2">
      <c r="A80">
        <v>52</v>
      </c>
      <c r="B80" s="2" t="str">
        <f>IF(F80&lt;&gt;"",ROUNDUP(F80/BOTONES!$F$19,0),"")</f>
        <v/>
      </c>
      <c r="C80" s="2" t="e">
        <f>(1-(1+E80)^-(BOTONES!$F$21-Hoja1!A79))/Hoja1!E80</f>
        <v>#VALUE!</v>
      </c>
      <c r="E80" s="10" t="str">
        <f t="shared" si="3"/>
        <v/>
      </c>
      <c r="F80" s="8" t="str">
        <f>IF(A80&lt;=BOTONES!$F$21,IF(A80&lt;=BOTONES!$F$20,A80,""),"")</f>
        <v/>
      </c>
      <c r="G80" s="12" t="str">
        <f>IF(BOTONES!$D$22=1,Frances!K72,IF(BOTONES!$D$22=2,'Cuotas de amortizacion'!K72,""))</f>
        <v/>
      </c>
      <c r="H80" s="12" t="str">
        <f>IF(BOTONES!$D$22=1,Frances!L72,IF(BOTONES!$D$22=2,'Cuotas de amortizacion'!L72,""))</f>
        <v/>
      </c>
      <c r="I80" s="12" t="str">
        <f>IF(BOTONES!$D$22=1,Frances!M72,IF(BOTONES!$D$22=2,'Cuotas de amortizacion'!M72,""))</f>
        <v/>
      </c>
      <c r="J80" s="12" t="str">
        <f>IF(BOTONES!$D$22=1,Frances!N72,IF(BOTONES!$D$22=2,'Cuotas de amortizacion'!N72,""))</f>
        <v/>
      </c>
      <c r="K80" s="14" t="str">
        <f t="shared" si="2"/>
        <v/>
      </c>
    </row>
    <row r="81" spans="1:11" x14ac:dyDescent="0.2">
      <c r="A81">
        <v>53</v>
      </c>
      <c r="B81" s="2" t="str">
        <f>IF(F81&lt;&gt;"",ROUNDUP(F81/BOTONES!$F$19,0),"")</f>
        <v/>
      </c>
      <c r="C81" s="2" t="e">
        <f>(1-(1+E81)^-(BOTONES!$F$21-Hoja1!A80))/Hoja1!E81</f>
        <v>#VALUE!</v>
      </c>
      <c r="E81" s="10" t="str">
        <f t="shared" si="3"/>
        <v/>
      </c>
      <c r="F81" s="8" t="str">
        <f>IF(A81&lt;=BOTONES!$F$21,IF(A81&lt;=BOTONES!$F$20,A81,""),"")</f>
        <v/>
      </c>
      <c r="G81" s="12" t="str">
        <f>IF(BOTONES!$D$22=1,Frances!K73,IF(BOTONES!$D$22=2,'Cuotas de amortizacion'!K73,""))</f>
        <v/>
      </c>
      <c r="H81" s="12" t="str">
        <f>IF(BOTONES!$D$22=1,Frances!L73,IF(BOTONES!$D$22=2,'Cuotas de amortizacion'!L73,""))</f>
        <v/>
      </c>
      <c r="I81" s="12" t="str">
        <f>IF(BOTONES!$D$22=1,Frances!M73,IF(BOTONES!$D$22=2,'Cuotas de amortizacion'!M73,""))</f>
        <v/>
      </c>
      <c r="J81" s="12" t="str">
        <f>IF(BOTONES!$D$22=1,Frances!N73,IF(BOTONES!$D$22=2,'Cuotas de amortizacion'!N73,""))</f>
        <v/>
      </c>
      <c r="K81" s="14" t="str">
        <f t="shared" si="2"/>
        <v/>
      </c>
    </row>
    <row r="82" spans="1:11" x14ac:dyDescent="0.2">
      <c r="A82">
        <v>54</v>
      </c>
      <c r="B82" s="2" t="str">
        <f>IF(F82&lt;&gt;"",ROUNDUP(F82/BOTONES!$F$19,0),"")</f>
        <v/>
      </c>
      <c r="C82" s="2" t="e">
        <f>(1-(1+E82)^-(BOTONES!$F$21-Hoja1!A81))/Hoja1!E82</f>
        <v>#VALUE!</v>
      </c>
      <c r="E82" s="10" t="str">
        <f t="shared" si="3"/>
        <v/>
      </c>
      <c r="F82" s="8" t="str">
        <f>IF(A82&lt;=BOTONES!$F$21,IF(A82&lt;=BOTONES!$F$20,A82,""),"")</f>
        <v/>
      </c>
      <c r="G82" s="12" t="str">
        <f>IF(BOTONES!$D$22=1,Frances!K74,IF(BOTONES!$D$22=2,'Cuotas de amortizacion'!K74,""))</f>
        <v/>
      </c>
      <c r="H82" s="12" t="str">
        <f>IF(BOTONES!$D$22=1,Frances!L74,IF(BOTONES!$D$22=2,'Cuotas de amortizacion'!L74,""))</f>
        <v/>
      </c>
      <c r="I82" s="12" t="str">
        <f>IF(BOTONES!$D$22=1,Frances!M74,IF(BOTONES!$D$22=2,'Cuotas de amortizacion'!M74,""))</f>
        <v/>
      </c>
      <c r="J82" s="12" t="str">
        <f>IF(BOTONES!$D$22=1,Frances!N74,IF(BOTONES!$D$22=2,'Cuotas de amortizacion'!N74,""))</f>
        <v/>
      </c>
      <c r="K82" s="14" t="str">
        <f t="shared" si="2"/>
        <v/>
      </c>
    </row>
    <row r="83" spans="1:11" x14ac:dyDescent="0.2">
      <c r="A83">
        <v>55</v>
      </c>
      <c r="B83" s="2" t="str">
        <f>IF(F83&lt;&gt;"",ROUNDUP(F83/BOTONES!$F$19,0),"")</f>
        <v/>
      </c>
      <c r="C83" s="2" t="e">
        <f>(1-(1+E83)^-(BOTONES!$F$21-Hoja1!A82))/Hoja1!E83</f>
        <v>#VALUE!</v>
      </c>
      <c r="E83" s="10" t="str">
        <f t="shared" si="3"/>
        <v/>
      </c>
      <c r="F83" s="8" t="str">
        <f>IF(A83&lt;=BOTONES!$F$21,IF(A83&lt;=BOTONES!$F$20,A83,""),"")</f>
        <v/>
      </c>
      <c r="G83" s="12" t="str">
        <f>IF(BOTONES!$D$22=1,Frances!K75,IF(BOTONES!$D$22=2,'Cuotas de amortizacion'!K75,""))</f>
        <v/>
      </c>
      <c r="H83" s="12" t="str">
        <f>IF(BOTONES!$D$22=1,Frances!L75,IF(BOTONES!$D$22=2,'Cuotas de amortizacion'!L75,""))</f>
        <v/>
      </c>
      <c r="I83" s="12" t="str">
        <f>IF(BOTONES!$D$22=1,Frances!M75,IF(BOTONES!$D$22=2,'Cuotas de amortizacion'!M75,""))</f>
        <v/>
      </c>
      <c r="J83" s="12" t="str">
        <f>IF(BOTONES!$D$22=1,Frances!N75,IF(BOTONES!$D$22=2,'Cuotas de amortizacion'!N75,""))</f>
        <v/>
      </c>
      <c r="K83" s="14" t="str">
        <f t="shared" si="2"/>
        <v/>
      </c>
    </row>
    <row r="84" spans="1:11" x14ac:dyDescent="0.2">
      <c r="A84">
        <v>56</v>
      </c>
      <c r="B84" s="2" t="str">
        <f>IF(F84&lt;&gt;"",ROUNDUP(F84/BOTONES!$F$19,0),"")</f>
        <v/>
      </c>
      <c r="C84" s="2" t="e">
        <f>(1-(1+E84)^-(BOTONES!$F$21-Hoja1!A83))/Hoja1!E84</f>
        <v>#VALUE!</v>
      </c>
      <c r="E84" s="10" t="str">
        <f t="shared" si="3"/>
        <v/>
      </c>
      <c r="F84" s="8" t="str">
        <f>IF(A84&lt;=BOTONES!$F$21,IF(A84&lt;=BOTONES!$F$20,A84,""),"")</f>
        <v/>
      </c>
      <c r="G84" s="12" t="str">
        <f>IF(BOTONES!$D$22=1,Frances!K76,IF(BOTONES!$D$22=2,'Cuotas de amortizacion'!K76,""))</f>
        <v/>
      </c>
      <c r="H84" s="12" t="str">
        <f>IF(BOTONES!$D$22=1,Frances!L76,IF(BOTONES!$D$22=2,'Cuotas de amortizacion'!L76,""))</f>
        <v/>
      </c>
      <c r="I84" s="12" t="str">
        <f>IF(BOTONES!$D$22=1,Frances!M76,IF(BOTONES!$D$22=2,'Cuotas de amortizacion'!M76,""))</f>
        <v/>
      </c>
      <c r="J84" s="12" t="str">
        <f>IF(BOTONES!$D$22=1,Frances!N76,IF(BOTONES!$D$22=2,'Cuotas de amortizacion'!N76,""))</f>
        <v/>
      </c>
      <c r="K84" s="14" t="str">
        <f t="shared" si="2"/>
        <v/>
      </c>
    </row>
    <row r="85" spans="1:11" x14ac:dyDescent="0.2">
      <c r="A85">
        <v>57</v>
      </c>
      <c r="B85" s="2" t="str">
        <f>IF(F85&lt;&gt;"",ROUNDUP(F85/BOTONES!$F$19,0),"")</f>
        <v/>
      </c>
      <c r="C85" s="2" t="e">
        <f>(1-(1+E85)^-(BOTONES!$F$21-Hoja1!A84))/Hoja1!E85</f>
        <v>#VALUE!</v>
      </c>
      <c r="E85" s="10" t="str">
        <f t="shared" si="3"/>
        <v/>
      </c>
      <c r="F85" s="8" t="str">
        <f>IF(A85&lt;=BOTONES!$F$21,IF(A85&lt;=BOTONES!$F$20,A85,""),"")</f>
        <v/>
      </c>
      <c r="G85" s="12" t="str">
        <f>IF(BOTONES!$D$22=1,Frances!K77,IF(BOTONES!$D$22=2,'Cuotas de amortizacion'!K77,""))</f>
        <v/>
      </c>
      <c r="H85" s="12" t="str">
        <f>IF(BOTONES!$D$22=1,Frances!L77,IF(BOTONES!$D$22=2,'Cuotas de amortizacion'!L77,""))</f>
        <v/>
      </c>
      <c r="I85" s="12" t="str">
        <f>IF(BOTONES!$D$22=1,Frances!M77,IF(BOTONES!$D$22=2,'Cuotas de amortizacion'!M77,""))</f>
        <v/>
      </c>
      <c r="J85" s="12" t="str">
        <f>IF(BOTONES!$D$22=1,Frances!N77,IF(BOTONES!$D$22=2,'Cuotas de amortizacion'!N77,""))</f>
        <v/>
      </c>
      <c r="K85" s="14" t="str">
        <f t="shared" si="2"/>
        <v/>
      </c>
    </row>
    <row r="86" spans="1:11" x14ac:dyDescent="0.2">
      <c r="A86">
        <v>58</v>
      </c>
      <c r="B86" s="2" t="str">
        <f>IF(F86&lt;&gt;"",ROUNDUP(F86/BOTONES!$F$19,0),"")</f>
        <v/>
      </c>
      <c r="C86" s="2" t="e">
        <f>(1-(1+E86)^-(BOTONES!$F$21-Hoja1!A85))/Hoja1!E86</f>
        <v>#VALUE!</v>
      </c>
      <c r="E86" s="10" t="str">
        <f t="shared" si="3"/>
        <v/>
      </c>
      <c r="F86" s="8" t="str">
        <f>IF(A86&lt;=BOTONES!$F$21,IF(A86&lt;=BOTONES!$F$20,A86,""),"")</f>
        <v/>
      </c>
      <c r="G86" s="12" t="str">
        <f>IF(BOTONES!$D$22=1,Frances!K78,IF(BOTONES!$D$22=2,'Cuotas de amortizacion'!K78,""))</f>
        <v/>
      </c>
      <c r="H86" s="12" t="str">
        <f>IF(BOTONES!$D$22=1,Frances!L78,IF(BOTONES!$D$22=2,'Cuotas de amortizacion'!L78,""))</f>
        <v/>
      </c>
      <c r="I86" s="12" t="str">
        <f>IF(BOTONES!$D$22=1,Frances!M78,IF(BOTONES!$D$22=2,'Cuotas de amortizacion'!M78,""))</f>
        <v/>
      </c>
      <c r="J86" s="12" t="str">
        <f>IF(BOTONES!$D$22=1,Frances!N78,IF(BOTONES!$D$22=2,'Cuotas de amortizacion'!N78,""))</f>
        <v/>
      </c>
      <c r="K86" s="14" t="str">
        <f t="shared" si="2"/>
        <v/>
      </c>
    </row>
    <row r="87" spans="1:11" x14ac:dyDescent="0.2">
      <c r="A87">
        <v>59</v>
      </c>
      <c r="B87" s="2" t="str">
        <f>IF(F87&lt;&gt;"",ROUNDUP(F87/BOTONES!$F$19,0),"")</f>
        <v/>
      </c>
      <c r="C87" s="2" t="e">
        <f>(1-(1+E87)^-(BOTONES!$F$21-Hoja1!A86))/Hoja1!E87</f>
        <v>#VALUE!</v>
      </c>
      <c r="E87" s="10" t="str">
        <f t="shared" si="3"/>
        <v/>
      </c>
      <c r="F87" s="8" t="str">
        <f>IF(A87&lt;=BOTONES!$F$21,IF(A87&lt;=BOTONES!$F$20,A87,""),"")</f>
        <v/>
      </c>
      <c r="G87" s="12" t="str">
        <f>IF(BOTONES!$D$22=1,Frances!K79,IF(BOTONES!$D$22=2,'Cuotas de amortizacion'!K79,""))</f>
        <v/>
      </c>
      <c r="H87" s="12" t="str">
        <f>IF(BOTONES!$D$22=1,Frances!L79,IF(BOTONES!$D$22=2,'Cuotas de amortizacion'!L79,""))</f>
        <v/>
      </c>
      <c r="I87" s="12" t="str">
        <f>IF(BOTONES!$D$22=1,Frances!M79,IF(BOTONES!$D$22=2,'Cuotas de amortizacion'!M79,""))</f>
        <v/>
      </c>
      <c r="J87" s="12" t="str">
        <f>IF(BOTONES!$D$22=1,Frances!N79,IF(BOTONES!$D$22=2,'Cuotas de amortizacion'!N79,""))</f>
        <v/>
      </c>
      <c r="K87" s="14" t="str">
        <f t="shared" si="2"/>
        <v/>
      </c>
    </row>
    <row r="88" spans="1:11" x14ac:dyDescent="0.2">
      <c r="A88">
        <v>60</v>
      </c>
      <c r="B88" s="2" t="str">
        <f>IF(F88&lt;&gt;"",ROUNDUP(F88/BOTONES!$F$19,0),"")</f>
        <v/>
      </c>
      <c r="C88" s="2" t="e">
        <f>(1-(1+E88)^-(BOTONES!$F$21-Hoja1!A87))/Hoja1!E88</f>
        <v>#VALUE!</v>
      </c>
      <c r="E88" s="10" t="str">
        <f t="shared" si="3"/>
        <v/>
      </c>
      <c r="F88" s="8" t="str">
        <f>IF(A88&lt;=BOTONES!$F$21,IF(A88&lt;=BOTONES!$F$20,A88,""),"")</f>
        <v/>
      </c>
      <c r="G88" s="12" t="str">
        <f>IF(BOTONES!$D$22=1,Frances!K80,IF(BOTONES!$D$22=2,'Cuotas de amortizacion'!K80,""))</f>
        <v/>
      </c>
      <c r="H88" s="12" t="str">
        <f>IF(BOTONES!$D$22=1,Frances!L80,IF(BOTONES!$D$22=2,'Cuotas de amortizacion'!L80,""))</f>
        <v/>
      </c>
      <c r="I88" s="12" t="str">
        <f>IF(BOTONES!$D$22=1,Frances!M80,IF(BOTONES!$D$22=2,'Cuotas de amortizacion'!M80,""))</f>
        <v/>
      </c>
      <c r="J88" s="12" t="str">
        <f>IF(BOTONES!$D$22=1,Frances!N80,IF(BOTONES!$D$22=2,'Cuotas de amortizacion'!N80,""))</f>
        <v/>
      </c>
      <c r="K88" s="14" t="str">
        <f t="shared" si="2"/>
        <v/>
      </c>
    </row>
    <row r="89" spans="1:11" x14ac:dyDescent="0.2">
      <c r="A89">
        <v>61</v>
      </c>
      <c r="B89" s="2" t="str">
        <f>IF(F89&lt;&gt;"",ROUNDUP(F89/BOTONES!$F$19,0),"")</f>
        <v/>
      </c>
      <c r="C89" s="2" t="e">
        <f>(1-(1+E89)^-(BOTONES!$F$21-Hoja1!A88))/Hoja1!E89</f>
        <v>#VALUE!</v>
      </c>
      <c r="E89" s="10" t="str">
        <f t="shared" si="3"/>
        <v/>
      </c>
      <c r="F89" s="8" t="str">
        <f>IF(A89&lt;=BOTONES!$F$21,IF(A89&lt;=BOTONES!$F$20,A89,""),"")</f>
        <v/>
      </c>
      <c r="G89" s="12" t="str">
        <f>IF(BOTONES!$D$22=1,Frances!K81,IF(BOTONES!$D$22=2,'Cuotas de amortizacion'!K81,""))</f>
        <v/>
      </c>
      <c r="H89" s="12" t="str">
        <f>IF(BOTONES!$D$22=1,Frances!L81,IF(BOTONES!$D$22=2,'Cuotas de amortizacion'!L81,""))</f>
        <v/>
      </c>
      <c r="I89" s="12" t="str">
        <f>IF(BOTONES!$D$22=1,Frances!M81,IF(BOTONES!$D$22=2,'Cuotas de amortizacion'!M81,""))</f>
        <v/>
      </c>
      <c r="J89" s="12" t="str">
        <f>IF(BOTONES!$D$22=1,Frances!N81,IF(BOTONES!$D$22=2,'Cuotas de amortizacion'!N81,""))</f>
        <v/>
      </c>
      <c r="K89" s="14" t="str">
        <f t="shared" si="2"/>
        <v/>
      </c>
    </row>
    <row r="90" spans="1:11" x14ac:dyDescent="0.2">
      <c r="A90">
        <v>62</v>
      </c>
      <c r="B90" s="2" t="str">
        <f>IF(F90&lt;&gt;"",ROUNDUP(F90/BOTONES!$F$19,0),"")</f>
        <v/>
      </c>
      <c r="C90" s="2" t="e">
        <f>(1-(1+E90)^-(BOTONES!$F$21-Hoja1!A89))/Hoja1!E90</f>
        <v>#VALUE!</v>
      </c>
      <c r="E90" s="10" t="str">
        <f t="shared" si="3"/>
        <v/>
      </c>
      <c r="F90" s="8" t="str">
        <f>IF(A90&lt;=BOTONES!$F$21,IF(A90&lt;=BOTONES!$F$20,A90,""),"")</f>
        <v/>
      </c>
      <c r="G90" s="12" t="str">
        <f>IF(BOTONES!$D$22=1,Frances!K82,IF(BOTONES!$D$22=2,'Cuotas de amortizacion'!K82,""))</f>
        <v/>
      </c>
      <c r="H90" s="12" t="str">
        <f>IF(BOTONES!$D$22=1,Frances!L82,IF(BOTONES!$D$22=2,'Cuotas de amortizacion'!L82,""))</f>
        <v/>
      </c>
      <c r="I90" s="12" t="str">
        <f>IF(BOTONES!$D$22=1,Frances!M82,IF(BOTONES!$D$22=2,'Cuotas de amortizacion'!M82,""))</f>
        <v/>
      </c>
      <c r="J90" s="12" t="str">
        <f>IF(BOTONES!$D$22=1,Frances!N82,IF(BOTONES!$D$22=2,'Cuotas de amortizacion'!N82,""))</f>
        <v/>
      </c>
      <c r="K90" s="14" t="str">
        <f t="shared" si="2"/>
        <v/>
      </c>
    </row>
    <row r="91" spans="1:11" x14ac:dyDescent="0.2">
      <c r="A91">
        <v>63</v>
      </c>
      <c r="B91" s="2" t="str">
        <f>IF(F91&lt;&gt;"",ROUNDUP(F91/BOTONES!$F$19,0),"")</f>
        <v/>
      </c>
      <c r="C91" s="2" t="e">
        <f>(1-(1+E91)^-(BOTONES!$F$21-Hoja1!A90))/Hoja1!E91</f>
        <v>#VALUE!</v>
      </c>
      <c r="E91" s="10" t="str">
        <f t="shared" si="3"/>
        <v/>
      </c>
      <c r="F91" s="8" t="str">
        <f>IF(A91&lt;=BOTONES!$F$21,IF(A91&lt;=BOTONES!$F$20,A91,""),"")</f>
        <v/>
      </c>
      <c r="G91" s="12" t="str">
        <f>IF(BOTONES!$D$22=1,Frances!K83,IF(BOTONES!$D$22=2,'Cuotas de amortizacion'!K83,""))</f>
        <v/>
      </c>
      <c r="H91" s="12" t="str">
        <f>IF(BOTONES!$D$22=1,Frances!L83,IF(BOTONES!$D$22=2,'Cuotas de amortizacion'!L83,""))</f>
        <v/>
      </c>
      <c r="I91" s="12" t="str">
        <f>IF(BOTONES!$D$22=1,Frances!M83,IF(BOTONES!$D$22=2,'Cuotas de amortizacion'!M83,""))</f>
        <v/>
      </c>
      <c r="J91" s="12" t="str">
        <f>IF(BOTONES!$D$22=1,Frances!N83,IF(BOTONES!$D$22=2,'Cuotas de amortizacion'!N83,""))</f>
        <v/>
      </c>
      <c r="K91" s="14" t="str">
        <f t="shared" si="2"/>
        <v/>
      </c>
    </row>
    <row r="92" spans="1:11" x14ac:dyDescent="0.2">
      <c r="A92">
        <v>64</v>
      </c>
      <c r="B92" s="2" t="str">
        <f>IF(F92&lt;&gt;"",ROUNDUP(F92/BOTONES!$F$19,0),"")</f>
        <v/>
      </c>
      <c r="C92" s="2" t="e">
        <f>(1-(1+E92)^-(BOTONES!$F$21-Hoja1!A91))/Hoja1!E92</f>
        <v>#VALUE!</v>
      </c>
      <c r="E92" s="10" t="str">
        <f t="shared" si="3"/>
        <v/>
      </c>
      <c r="F92" s="8" t="str">
        <f>IF(A92&lt;=BOTONES!$F$21,IF(A92&lt;=BOTONES!$F$20,A92,""),"")</f>
        <v/>
      </c>
      <c r="G92" s="12" t="str">
        <f>IF(BOTONES!$D$22=1,Frances!K84,IF(BOTONES!$D$22=2,'Cuotas de amortizacion'!K84,""))</f>
        <v/>
      </c>
      <c r="H92" s="12" t="str">
        <f>IF(BOTONES!$D$22=1,Frances!L84,IF(BOTONES!$D$22=2,'Cuotas de amortizacion'!L84,""))</f>
        <v/>
      </c>
      <c r="I92" s="12" t="str">
        <f>IF(BOTONES!$D$22=1,Frances!M84,IF(BOTONES!$D$22=2,'Cuotas de amortizacion'!M84,""))</f>
        <v/>
      </c>
      <c r="J92" s="12" t="str">
        <f>IF(BOTONES!$D$22=1,Frances!N84,IF(BOTONES!$D$22=2,'Cuotas de amortizacion'!N84,""))</f>
        <v/>
      </c>
      <c r="K92" s="14" t="str">
        <f t="shared" si="2"/>
        <v/>
      </c>
    </row>
    <row r="93" spans="1:11" x14ac:dyDescent="0.2">
      <c r="A93">
        <v>65</v>
      </c>
      <c r="B93" s="2" t="str">
        <f>IF(F93&lt;&gt;"",ROUNDUP(F93/BOTONES!$F$19,0),"")</f>
        <v/>
      </c>
      <c r="C93" s="2" t="e">
        <f>(1-(1+E93)^-(BOTONES!$F$21-Hoja1!A92))/Hoja1!E93</f>
        <v>#VALUE!</v>
      </c>
      <c r="E93" s="10" t="str">
        <f t="shared" ref="E93:E124" si="4">IF(F93&lt;&gt;"",IF(B93&lt;&gt;"",INDEX($J$16:$J$25,B93),""),"")</f>
        <v/>
      </c>
      <c r="F93" s="8" t="str">
        <f>IF(A93&lt;=BOTONES!$F$21,IF(A93&lt;=BOTONES!$F$20,A93,""),"")</f>
        <v/>
      </c>
      <c r="G93" s="12" t="str">
        <f>IF(BOTONES!$D$22=1,Frances!K85,IF(BOTONES!$D$22=2,'Cuotas de amortizacion'!K85,""))</f>
        <v/>
      </c>
      <c r="H93" s="12" t="str">
        <f>IF(BOTONES!$D$22=1,Frances!L85,IF(BOTONES!$D$22=2,'Cuotas de amortizacion'!L85,""))</f>
        <v/>
      </c>
      <c r="I93" s="12" t="str">
        <f>IF(BOTONES!$D$22=1,Frances!M85,IF(BOTONES!$D$22=2,'Cuotas de amortizacion'!M85,""))</f>
        <v/>
      </c>
      <c r="J93" s="12" t="str">
        <f>IF(BOTONES!$D$22=1,Frances!N85,IF(BOTONES!$D$22=2,'Cuotas de amortizacion'!N85,""))</f>
        <v/>
      </c>
      <c r="K93" s="14" t="str">
        <f t="shared" si="2"/>
        <v/>
      </c>
    </row>
    <row r="94" spans="1:11" x14ac:dyDescent="0.2">
      <c r="A94">
        <v>66</v>
      </c>
      <c r="B94" s="2" t="str">
        <f>IF(F94&lt;&gt;"",ROUNDUP(F94/BOTONES!$F$19,0),"")</f>
        <v/>
      </c>
      <c r="C94" s="2" t="e">
        <f>(1-(1+E94)^-(BOTONES!$F$21-Hoja1!A93))/Hoja1!E94</f>
        <v>#VALUE!</v>
      </c>
      <c r="E94" s="10" t="str">
        <f t="shared" si="4"/>
        <v/>
      </c>
      <c r="F94" s="8" t="str">
        <f>IF(A94&lt;=BOTONES!$F$21,IF(A94&lt;=BOTONES!$F$20,A94,""),"")</f>
        <v/>
      </c>
      <c r="G94" s="12" t="str">
        <f>IF(BOTONES!$D$22=1,Frances!K86,IF(BOTONES!$D$22=2,'Cuotas de amortizacion'!K86,""))</f>
        <v/>
      </c>
      <c r="H94" s="12" t="str">
        <f>IF(BOTONES!$D$22=1,Frances!L86,IF(BOTONES!$D$22=2,'Cuotas de amortizacion'!L86,""))</f>
        <v/>
      </c>
      <c r="I94" s="12" t="str">
        <f>IF(BOTONES!$D$22=1,Frances!M86,IF(BOTONES!$D$22=2,'Cuotas de amortizacion'!M86,""))</f>
        <v/>
      </c>
      <c r="J94" s="12" t="str">
        <f>IF(BOTONES!$D$22=1,Frances!N86,IF(BOTONES!$D$22=2,'Cuotas de amortizacion'!N86,""))</f>
        <v/>
      </c>
      <c r="K94" s="14" t="str">
        <f t="shared" ref="K94:K148" si="5">G94</f>
        <v/>
      </c>
    </row>
    <row r="95" spans="1:11" x14ac:dyDescent="0.2">
      <c r="A95">
        <v>67</v>
      </c>
      <c r="B95" s="2" t="str">
        <f>IF(F95&lt;&gt;"",ROUNDUP(F95/BOTONES!$F$19,0),"")</f>
        <v/>
      </c>
      <c r="C95" s="2" t="e">
        <f>(1-(1+E95)^-(BOTONES!$F$21-Hoja1!A94))/Hoja1!E95</f>
        <v>#VALUE!</v>
      </c>
      <c r="E95" s="10" t="str">
        <f t="shared" si="4"/>
        <v/>
      </c>
      <c r="F95" s="8" t="str">
        <f>IF(A95&lt;=BOTONES!$F$21,IF(A95&lt;=BOTONES!$F$20,A95,""),"")</f>
        <v/>
      </c>
      <c r="G95" s="12" t="str">
        <f>IF(BOTONES!$D$22=1,Frances!K87,IF(BOTONES!$D$22=2,'Cuotas de amortizacion'!K87,""))</f>
        <v/>
      </c>
      <c r="H95" s="12" t="str">
        <f>IF(BOTONES!$D$22=1,Frances!L87,IF(BOTONES!$D$22=2,'Cuotas de amortizacion'!L87,""))</f>
        <v/>
      </c>
      <c r="I95" s="12" t="str">
        <f>IF(BOTONES!$D$22=1,Frances!M87,IF(BOTONES!$D$22=2,'Cuotas de amortizacion'!M87,""))</f>
        <v/>
      </c>
      <c r="J95" s="12" t="str">
        <f>IF(BOTONES!$D$22=1,Frances!N87,IF(BOTONES!$D$22=2,'Cuotas de amortizacion'!N87,""))</f>
        <v/>
      </c>
      <c r="K95" s="14" t="str">
        <f t="shared" si="5"/>
        <v/>
      </c>
    </row>
    <row r="96" spans="1:11" x14ac:dyDescent="0.2">
      <c r="A96">
        <v>68</v>
      </c>
      <c r="B96" s="2" t="str">
        <f>IF(F96&lt;&gt;"",ROUNDUP(F96/BOTONES!$F$19,0),"")</f>
        <v/>
      </c>
      <c r="C96" s="2" t="e">
        <f>(1-(1+E96)^-(BOTONES!$F$21-Hoja1!A95))/Hoja1!E96</f>
        <v>#VALUE!</v>
      </c>
      <c r="E96" s="10" t="str">
        <f t="shared" si="4"/>
        <v/>
      </c>
      <c r="F96" s="8" t="str">
        <f>IF(A96&lt;=BOTONES!$F$21,IF(A96&lt;=BOTONES!$F$20,A96,""),"")</f>
        <v/>
      </c>
      <c r="G96" s="12" t="str">
        <f>IF(BOTONES!$D$22=1,Frances!K88,IF(BOTONES!$D$22=2,'Cuotas de amortizacion'!K88,""))</f>
        <v/>
      </c>
      <c r="H96" s="12" t="str">
        <f>IF(BOTONES!$D$22=1,Frances!L88,IF(BOTONES!$D$22=2,'Cuotas de amortizacion'!L88,""))</f>
        <v/>
      </c>
      <c r="I96" s="12" t="str">
        <f>IF(BOTONES!$D$22=1,Frances!M88,IF(BOTONES!$D$22=2,'Cuotas de amortizacion'!M88,""))</f>
        <v/>
      </c>
      <c r="J96" s="12" t="str">
        <f>IF(BOTONES!$D$22=1,Frances!N88,IF(BOTONES!$D$22=2,'Cuotas de amortizacion'!N88,""))</f>
        <v/>
      </c>
      <c r="K96" s="14" t="str">
        <f t="shared" si="5"/>
        <v/>
      </c>
    </row>
    <row r="97" spans="1:11" x14ac:dyDescent="0.2">
      <c r="A97">
        <v>69</v>
      </c>
      <c r="B97" s="2" t="str">
        <f>IF(F97&lt;&gt;"",ROUNDUP(F97/BOTONES!$F$19,0),"")</f>
        <v/>
      </c>
      <c r="C97" s="2" t="e">
        <f>(1-(1+E97)^-(BOTONES!$F$21-Hoja1!A96))/Hoja1!E97</f>
        <v>#VALUE!</v>
      </c>
      <c r="E97" s="10" t="str">
        <f t="shared" si="4"/>
        <v/>
      </c>
      <c r="F97" s="8" t="str">
        <f>IF(A97&lt;=BOTONES!$F$21,IF(A97&lt;=BOTONES!$F$20,A97,""),"")</f>
        <v/>
      </c>
      <c r="G97" s="12" t="str">
        <f>IF(BOTONES!$D$22=1,Frances!K89,IF(BOTONES!$D$22=2,'Cuotas de amortizacion'!K89,""))</f>
        <v/>
      </c>
      <c r="H97" s="12" t="str">
        <f>IF(BOTONES!$D$22=1,Frances!L89,IF(BOTONES!$D$22=2,'Cuotas de amortizacion'!L89,""))</f>
        <v/>
      </c>
      <c r="I97" s="12" t="str">
        <f>IF(BOTONES!$D$22=1,Frances!M89,IF(BOTONES!$D$22=2,'Cuotas de amortizacion'!M89,""))</f>
        <v/>
      </c>
      <c r="J97" s="12" t="str">
        <f>IF(BOTONES!$D$22=1,Frances!N89,IF(BOTONES!$D$22=2,'Cuotas de amortizacion'!N89,""))</f>
        <v/>
      </c>
      <c r="K97" s="14" t="str">
        <f t="shared" si="5"/>
        <v/>
      </c>
    </row>
    <row r="98" spans="1:11" x14ac:dyDescent="0.2">
      <c r="A98">
        <v>70</v>
      </c>
      <c r="B98" s="2" t="str">
        <f>IF(F98&lt;&gt;"",ROUNDUP(F98/BOTONES!$F$19,0),"")</f>
        <v/>
      </c>
      <c r="C98" s="2" t="e">
        <f>(1-(1+E98)^-(BOTONES!$F$21-Hoja1!A97))/Hoja1!E98</f>
        <v>#VALUE!</v>
      </c>
      <c r="E98" s="10" t="str">
        <f t="shared" si="4"/>
        <v/>
      </c>
      <c r="F98" s="8" t="str">
        <f>IF(A98&lt;=BOTONES!$F$21,IF(A98&lt;=BOTONES!$F$20,A98,""),"")</f>
        <v/>
      </c>
      <c r="G98" s="12" t="str">
        <f>IF(BOTONES!$D$22=1,Frances!K90,IF(BOTONES!$D$22=2,'Cuotas de amortizacion'!K90,""))</f>
        <v/>
      </c>
      <c r="H98" s="12" t="str">
        <f>IF(BOTONES!$D$22=1,Frances!L90,IF(BOTONES!$D$22=2,'Cuotas de amortizacion'!L90,""))</f>
        <v/>
      </c>
      <c r="I98" s="12" t="str">
        <f>IF(BOTONES!$D$22=1,Frances!M90,IF(BOTONES!$D$22=2,'Cuotas de amortizacion'!M90,""))</f>
        <v/>
      </c>
      <c r="J98" s="12" t="str">
        <f>IF(BOTONES!$D$22=1,Frances!N90,IF(BOTONES!$D$22=2,'Cuotas de amortizacion'!N90,""))</f>
        <v/>
      </c>
      <c r="K98" s="14" t="str">
        <f t="shared" si="5"/>
        <v/>
      </c>
    </row>
    <row r="99" spans="1:11" x14ac:dyDescent="0.2">
      <c r="A99">
        <v>71</v>
      </c>
      <c r="B99" s="2" t="str">
        <f>IF(F99&lt;&gt;"",ROUNDUP(F99/BOTONES!$F$19,0),"")</f>
        <v/>
      </c>
      <c r="C99" s="2" t="e">
        <f>(1-(1+E99)^-(BOTONES!$F$21-Hoja1!A98))/Hoja1!E99</f>
        <v>#VALUE!</v>
      </c>
      <c r="E99" s="10" t="str">
        <f t="shared" si="4"/>
        <v/>
      </c>
      <c r="F99" s="8" t="str">
        <f>IF(A99&lt;=BOTONES!$F$21,IF(A99&lt;=BOTONES!$F$20,A99,""),"")</f>
        <v/>
      </c>
      <c r="G99" s="12" t="str">
        <f>IF(BOTONES!$D$22=1,Frances!K91,IF(BOTONES!$D$22=2,'Cuotas de amortizacion'!K91,""))</f>
        <v/>
      </c>
      <c r="H99" s="12" t="str">
        <f>IF(BOTONES!$D$22=1,Frances!L91,IF(BOTONES!$D$22=2,'Cuotas de amortizacion'!L91,""))</f>
        <v/>
      </c>
      <c r="I99" s="12" t="str">
        <f>IF(BOTONES!$D$22=1,Frances!M91,IF(BOTONES!$D$22=2,'Cuotas de amortizacion'!M91,""))</f>
        <v/>
      </c>
      <c r="J99" s="12" t="str">
        <f>IF(BOTONES!$D$22=1,Frances!N91,IF(BOTONES!$D$22=2,'Cuotas de amortizacion'!N91,""))</f>
        <v/>
      </c>
      <c r="K99" s="14" t="str">
        <f t="shared" si="5"/>
        <v/>
      </c>
    </row>
    <row r="100" spans="1:11" x14ac:dyDescent="0.2">
      <c r="A100">
        <v>72</v>
      </c>
      <c r="B100" s="2" t="str">
        <f>IF(F100&lt;&gt;"",ROUNDUP(F100/BOTONES!$F$19,0),"")</f>
        <v/>
      </c>
      <c r="C100" s="2" t="e">
        <f>(1-(1+E100)^-(BOTONES!$F$21-Hoja1!A99))/Hoja1!E100</f>
        <v>#VALUE!</v>
      </c>
      <c r="E100" s="10" t="str">
        <f t="shared" si="4"/>
        <v/>
      </c>
      <c r="F100" s="8" t="str">
        <f>IF(A100&lt;=BOTONES!$F$21,IF(A100&lt;=BOTONES!$F$20,A100,""),"")</f>
        <v/>
      </c>
      <c r="G100" s="12" t="str">
        <f>IF(BOTONES!$D$22=1,Frances!K92,IF(BOTONES!$D$22=2,'Cuotas de amortizacion'!K92,""))</f>
        <v/>
      </c>
      <c r="H100" s="12" t="str">
        <f>IF(BOTONES!$D$22=1,Frances!L92,IF(BOTONES!$D$22=2,'Cuotas de amortizacion'!L92,""))</f>
        <v/>
      </c>
      <c r="I100" s="12" t="str">
        <f>IF(BOTONES!$D$22=1,Frances!M92,IF(BOTONES!$D$22=2,'Cuotas de amortizacion'!M92,""))</f>
        <v/>
      </c>
      <c r="J100" s="12" t="str">
        <f>IF(BOTONES!$D$22=1,Frances!N92,IF(BOTONES!$D$22=2,'Cuotas de amortizacion'!N92,""))</f>
        <v/>
      </c>
      <c r="K100" s="14" t="str">
        <f t="shared" si="5"/>
        <v/>
      </c>
    </row>
    <row r="101" spans="1:11" x14ac:dyDescent="0.2">
      <c r="A101">
        <v>73</v>
      </c>
      <c r="B101" s="2" t="str">
        <f>IF(F101&lt;&gt;"",ROUNDUP(F101/BOTONES!$F$19,0),"")</f>
        <v/>
      </c>
      <c r="C101" s="2" t="e">
        <f>(1-(1+E101)^-(BOTONES!$F$21-Hoja1!A100))/Hoja1!E101</f>
        <v>#VALUE!</v>
      </c>
      <c r="E101" s="10" t="str">
        <f t="shared" si="4"/>
        <v/>
      </c>
      <c r="F101" s="8" t="str">
        <f>IF(A101&lt;=BOTONES!$F$21,IF(A101&lt;=BOTONES!$F$20,A101,""),"")</f>
        <v/>
      </c>
      <c r="G101" s="12" t="str">
        <f>IF(BOTONES!$D$22=1,Frances!K93,IF(BOTONES!$D$22=2,'Cuotas de amortizacion'!K93,""))</f>
        <v/>
      </c>
      <c r="H101" s="12" t="str">
        <f>IF(BOTONES!$D$22=1,Frances!L93,IF(BOTONES!$D$22=2,'Cuotas de amortizacion'!L93,""))</f>
        <v/>
      </c>
      <c r="I101" s="12" t="str">
        <f>IF(BOTONES!$D$22=1,Frances!M93,IF(BOTONES!$D$22=2,'Cuotas de amortizacion'!M93,""))</f>
        <v/>
      </c>
      <c r="J101" s="12" t="str">
        <f>IF(BOTONES!$D$22=1,Frances!N93,IF(BOTONES!$D$22=2,'Cuotas de amortizacion'!N93,""))</f>
        <v/>
      </c>
      <c r="K101" s="14" t="str">
        <f t="shared" si="5"/>
        <v/>
      </c>
    </row>
    <row r="102" spans="1:11" x14ac:dyDescent="0.2">
      <c r="A102">
        <v>74</v>
      </c>
      <c r="B102" s="2" t="str">
        <f>IF(F102&lt;&gt;"",ROUNDUP(F102/BOTONES!$F$19,0),"")</f>
        <v/>
      </c>
      <c r="C102" s="2" t="e">
        <f>(1-(1+E102)^-(BOTONES!$F$21-Hoja1!A101))/Hoja1!E102</f>
        <v>#VALUE!</v>
      </c>
      <c r="E102" s="10" t="str">
        <f t="shared" si="4"/>
        <v/>
      </c>
      <c r="F102" s="8" t="str">
        <f>IF(A102&lt;=BOTONES!$F$21,IF(A102&lt;=BOTONES!$F$20,A102,""),"")</f>
        <v/>
      </c>
      <c r="G102" s="12" t="str">
        <f>IF(BOTONES!$D$22=1,Frances!K94,IF(BOTONES!$D$22=2,'Cuotas de amortizacion'!K94,""))</f>
        <v/>
      </c>
      <c r="H102" s="12" t="str">
        <f>IF(BOTONES!$D$22=1,Frances!L94,IF(BOTONES!$D$22=2,'Cuotas de amortizacion'!L94,""))</f>
        <v/>
      </c>
      <c r="I102" s="12" t="str">
        <f>IF(BOTONES!$D$22=1,Frances!M94,IF(BOTONES!$D$22=2,'Cuotas de amortizacion'!M94,""))</f>
        <v/>
      </c>
      <c r="J102" s="12" t="str">
        <f>IF(BOTONES!$D$22=1,Frances!N94,IF(BOTONES!$D$22=2,'Cuotas de amortizacion'!N94,""))</f>
        <v/>
      </c>
      <c r="K102" s="14" t="str">
        <f t="shared" si="5"/>
        <v/>
      </c>
    </row>
    <row r="103" spans="1:11" x14ac:dyDescent="0.2">
      <c r="A103">
        <v>75</v>
      </c>
      <c r="B103" s="2" t="str">
        <f>IF(F103&lt;&gt;"",ROUNDUP(F103/BOTONES!$F$19,0),"")</f>
        <v/>
      </c>
      <c r="C103" s="2" t="e">
        <f>(1-(1+E103)^-(BOTONES!$F$21-Hoja1!A102))/Hoja1!E103</f>
        <v>#VALUE!</v>
      </c>
      <c r="E103" s="10" t="str">
        <f t="shared" si="4"/>
        <v/>
      </c>
      <c r="F103" s="8" t="str">
        <f>IF(A103&lt;=BOTONES!$F$21,IF(A103&lt;=BOTONES!$F$20,A103,""),"")</f>
        <v/>
      </c>
      <c r="G103" s="12" t="str">
        <f>IF(BOTONES!$D$22=1,Frances!K95,IF(BOTONES!$D$22=2,'Cuotas de amortizacion'!K95,""))</f>
        <v/>
      </c>
      <c r="H103" s="12" t="str">
        <f>IF(BOTONES!$D$22=1,Frances!L95,IF(BOTONES!$D$22=2,'Cuotas de amortizacion'!L95,""))</f>
        <v/>
      </c>
      <c r="I103" s="12" t="str">
        <f>IF(BOTONES!$D$22=1,Frances!M95,IF(BOTONES!$D$22=2,'Cuotas de amortizacion'!M95,""))</f>
        <v/>
      </c>
      <c r="J103" s="12" t="str">
        <f>IF(BOTONES!$D$22=1,Frances!N95,IF(BOTONES!$D$22=2,'Cuotas de amortizacion'!N95,""))</f>
        <v/>
      </c>
      <c r="K103" s="14" t="str">
        <f t="shared" si="5"/>
        <v/>
      </c>
    </row>
    <row r="104" spans="1:11" x14ac:dyDescent="0.2">
      <c r="A104">
        <v>76</v>
      </c>
      <c r="B104" s="2" t="str">
        <f>IF(F104&lt;&gt;"",ROUNDUP(F104/BOTONES!$F$19,0),"")</f>
        <v/>
      </c>
      <c r="C104" s="2" t="e">
        <f>(1-(1+E104)^-(BOTONES!$F$21-Hoja1!A103))/Hoja1!E104</f>
        <v>#VALUE!</v>
      </c>
      <c r="E104" s="10" t="str">
        <f t="shared" si="4"/>
        <v/>
      </c>
      <c r="F104" s="8" t="str">
        <f>IF(A104&lt;=BOTONES!$F$21,IF(A104&lt;=BOTONES!$F$20,A104,""),"")</f>
        <v/>
      </c>
      <c r="G104" s="12" t="str">
        <f>IF(BOTONES!$D$22=1,Frances!K96,IF(BOTONES!$D$22=2,'Cuotas de amortizacion'!K96,""))</f>
        <v/>
      </c>
      <c r="H104" s="12" t="str">
        <f>IF(BOTONES!$D$22=1,Frances!L96,IF(BOTONES!$D$22=2,'Cuotas de amortizacion'!L96,""))</f>
        <v/>
      </c>
      <c r="I104" s="12" t="str">
        <f>IF(BOTONES!$D$22=1,Frances!M96,IF(BOTONES!$D$22=2,'Cuotas de amortizacion'!M96,""))</f>
        <v/>
      </c>
      <c r="J104" s="12" t="str">
        <f>IF(BOTONES!$D$22=1,Frances!N96,IF(BOTONES!$D$22=2,'Cuotas de amortizacion'!N96,""))</f>
        <v/>
      </c>
      <c r="K104" s="14" t="str">
        <f t="shared" si="5"/>
        <v/>
      </c>
    </row>
    <row r="105" spans="1:11" x14ac:dyDescent="0.2">
      <c r="A105">
        <v>77</v>
      </c>
      <c r="B105" s="2" t="str">
        <f>IF(F105&lt;&gt;"",ROUNDUP(F105/BOTONES!$F$19,0),"")</f>
        <v/>
      </c>
      <c r="C105" s="2" t="e">
        <f>(1-(1+E105)^-(BOTONES!$F$21-Hoja1!A104))/Hoja1!E105</f>
        <v>#VALUE!</v>
      </c>
      <c r="E105" s="10" t="str">
        <f t="shared" si="4"/>
        <v/>
      </c>
      <c r="F105" s="8" t="str">
        <f>IF(A105&lt;=BOTONES!$F$21,IF(A105&lt;=BOTONES!$F$20,A105,""),"")</f>
        <v/>
      </c>
      <c r="G105" s="12" t="str">
        <f>IF(BOTONES!$D$22=1,Frances!K97,IF(BOTONES!$D$22=2,'Cuotas de amortizacion'!K97,""))</f>
        <v/>
      </c>
      <c r="H105" s="12" t="str">
        <f>IF(BOTONES!$D$22=1,Frances!L97,IF(BOTONES!$D$22=2,'Cuotas de amortizacion'!L97,""))</f>
        <v/>
      </c>
      <c r="I105" s="12" t="str">
        <f>IF(BOTONES!$D$22=1,Frances!M97,IF(BOTONES!$D$22=2,'Cuotas de amortizacion'!M97,""))</f>
        <v/>
      </c>
      <c r="J105" s="12" t="str">
        <f>IF(BOTONES!$D$22=1,Frances!N97,IF(BOTONES!$D$22=2,'Cuotas de amortizacion'!N97,""))</f>
        <v/>
      </c>
      <c r="K105" s="14" t="str">
        <f t="shared" si="5"/>
        <v/>
      </c>
    </row>
    <row r="106" spans="1:11" x14ac:dyDescent="0.2">
      <c r="A106">
        <v>78</v>
      </c>
      <c r="B106" s="2" t="str">
        <f>IF(F106&lt;&gt;"",ROUNDUP(F106/BOTONES!$F$19,0),"")</f>
        <v/>
      </c>
      <c r="C106" s="2" t="e">
        <f>(1-(1+E106)^-(BOTONES!$F$21-Hoja1!A105))/Hoja1!E106</f>
        <v>#VALUE!</v>
      </c>
      <c r="E106" s="10" t="str">
        <f t="shared" si="4"/>
        <v/>
      </c>
      <c r="F106" s="8" t="str">
        <f>IF(A106&lt;=BOTONES!$F$21,IF(A106&lt;=BOTONES!$F$20,A106,""),"")</f>
        <v/>
      </c>
      <c r="G106" s="12" t="str">
        <f>IF(BOTONES!$D$22=1,Frances!K98,IF(BOTONES!$D$22=2,'Cuotas de amortizacion'!K98,""))</f>
        <v/>
      </c>
      <c r="H106" s="12" t="str">
        <f>IF(BOTONES!$D$22=1,Frances!L98,IF(BOTONES!$D$22=2,'Cuotas de amortizacion'!L98,""))</f>
        <v/>
      </c>
      <c r="I106" s="12" t="str">
        <f>IF(BOTONES!$D$22=1,Frances!M98,IF(BOTONES!$D$22=2,'Cuotas de amortizacion'!M98,""))</f>
        <v/>
      </c>
      <c r="J106" s="12" t="str">
        <f>IF(BOTONES!$D$22=1,Frances!N98,IF(BOTONES!$D$22=2,'Cuotas de amortizacion'!N98,""))</f>
        <v/>
      </c>
      <c r="K106" s="14" t="str">
        <f t="shared" si="5"/>
        <v/>
      </c>
    </row>
    <row r="107" spans="1:11" x14ac:dyDescent="0.2">
      <c r="A107">
        <v>79</v>
      </c>
      <c r="B107" s="2" t="str">
        <f>IF(F107&lt;&gt;"",ROUNDUP(F107/BOTONES!$F$19,0),"")</f>
        <v/>
      </c>
      <c r="C107" s="2" t="e">
        <f>(1-(1+E107)^-(BOTONES!$F$21-Hoja1!A106))/Hoja1!E107</f>
        <v>#VALUE!</v>
      </c>
      <c r="E107" s="10" t="str">
        <f t="shared" si="4"/>
        <v/>
      </c>
      <c r="F107" s="8" t="str">
        <f>IF(A107&lt;=BOTONES!$F$21,IF(A107&lt;=BOTONES!$F$20,A107,""),"")</f>
        <v/>
      </c>
      <c r="G107" s="12" t="str">
        <f>IF(BOTONES!$D$22=1,Frances!K99,IF(BOTONES!$D$22=2,'Cuotas de amortizacion'!K99,""))</f>
        <v/>
      </c>
      <c r="H107" s="12" t="str">
        <f>IF(BOTONES!$D$22=1,Frances!L99,IF(BOTONES!$D$22=2,'Cuotas de amortizacion'!L99,""))</f>
        <v/>
      </c>
      <c r="I107" s="12" t="str">
        <f>IF(BOTONES!$D$22=1,Frances!M99,IF(BOTONES!$D$22=2,'Cuotas de amortizacion'!M99,""))</f>
        <v/>
      </c>
      <c r="J107" s="12" t="str">
        <f>IF(BOTONES!$D$22=1,Frances!N99,IF(BOTONES!$D$22=2,'Cuotas de amortizacion'!N99,""))</f>
        <v/>
      </c>
      <c r="K107" s="14" t="str">
        <f t="shared" si="5"/>
        <v/>
      </c>
    </row>
    <row r="108" spans="1:11" x14ac:dyDescent="0.2">
      <c r="A108">
        <v>80</v>
      </c>
      <c r="B108" s="2" t="str">
        <f>IF(F108&lt;&gt;"",ROUNDUP(F108/BOTONES!$F$19,0),"")</f>
        <v/>
      </c>
      <c r="C108" s="2" t="e">
        <f>(1-(1+E108)^-(BOTONES!$F$21-Hoja1!A107))/Hoja1!E108</f>
        <v>#VALUE!</v>
      </c>
      <c r="E108" s="10" t="str">
        <f t="shared" si="4"/>
        <v/>
      </c>
      <c r="F108" s="8" t="str">
        <f>IF(A108&lt;=BOTONES!$F$21,IF(A108&lt;=BOTONES!$F$20,A108,""),"")</f>
        <v/>
      </c>
      <c r="G108" s="12" t="str">
        <f>IF(BOTONES!$D$22=1,Frances!K100,IF(BOTONES!$D$22=2,'Cuotas de amortizacion'!K100,""))</f>
        <v/>
      </c>
      <c r="H108" s="12" t="str">
        <f>IF(BOTONES!$D$22=1,Frances!L100,IF(BOTONES!$D$22=2,'Cuotas de amortizacion'!L100,""))</f>
        <v/>
      </c>
      <c r="I108" s="12" t="str">
        <f>IF(BOTONES!$D$22=1,Frances!M100,IF(BOTONES!$D$22=2,'Cuotas de amortizacion'!M100,""))</f>
        <v/>
      </c>
      <c r="J108" s="12" t="str">
        <f>IF(BOTONES!$D$22=1,Frances!N100,IF(BOTONES!$D$22=2,'Cuotas de amortizacion'!N100,""))</f>
        <v/>
      </c>
      <c r="K108" s="14" t="str">
        <f t="shared" si="5"/>
        <v/>
      </c>
    </row>
    <row r="109" spans="1:11" x14ac:dyDescent="0.2">
      <c r="A109">
        <v>81</v>
      </c>
      <c r="B109" s="2" t="str">
        <f>IF(F109&lt;&gt;"",ROUNDUP(F109/BOTONES!$F$19,0),"")</f>
        <v/>
      </c>
      <c r="C109" s="2" t="e">
        <f>(1-(1+E109)^-(BOTONES!$F$21-Hoja1!A108))/Hoja1!E109</f>
        <v>#VALUE!</v>
      </c>
      <c r="E109" s="10" t="str">
        <f t="shared" si="4"/>
        <v/>
      </c>
      <c r="F109" s="8" t="str">
        <f>IF(A109&lt;=BOTONES!$F$21,IF(A109&lt;=BOTONES!$F$20,A109,""),"")</f>
        <v/>
      </c>
      <c r="G109" s="12" t="str">
        <f>IF(BOTONES!$D$22=1,Frances!K101,IF(BOTONES!$D$22=2,'Cuotas de amortizacion'!K101,""))</f>
        <v/>
      </c>
      <c r="H109" s="12" t="str">
        <f>IF(BOTONES!$D$22=1,Frances!L101,IF(BOTONES!$D$22=2,'Cuotas de amortizacion'!L101,""))</f>
        <v/>
      </c>
      <c r="I109" s="12" t="str">
        <f>IF(BOTONES!$D$22=1,Frances!M101,IF(BOTONES!$D$22=2,'Cuotas de amortizacion'!M101,""))</f>
        <v/>
      </c>
      <c r="J109" s="12" t="str">
        <f>IF(BOTONES!$D$22=1,Frances!N101,IF(BOTONES!$D$22=2,'Cuotas de amortizacion'!N101,""))</f>
        <v/>
      </c>
      <c r="K109" s="14" t="str">
        <f t="shared" si="5"/>
        <v/>
      </c>
    </row>
    <row r="110" spans="1:11" x14ac:dyDescent="0.2">
      <c r="A110">
        <v>82</v>
      </c>
      <c r="B110" s="2" t="str">
        <f>IF(F110&lt;&gt;"",ROUNDUP(F110/BOTONES!$F$19,0),"")</f>
        <v/>
      </c>
      <c r="C110" s="2" t="e">
        <f>(1-(1+E110)^-(BOTONES!$F$21-Hoja1!A109))/Hoja1!E110</f>
        <v>#VALUE!</v>
      </c>
      <c r="E110" s="10" t="str">
        <f t="shared" si="4"/>
        <v/>
      </c>
      <c r="F110" s="8" t="str">
        <f>IF(A110&lt;=BOTONES!$F$21,IF(A110&lt;=BOTONES!$F$20,A110,""),"")</f>
        <v/>
      </c>
      <c r="G110" s="12" t="str">
        <f>IF(BOTONES!$D$22=1,Frances!K102,IF(BOTONES!$D$22=2,'Cuotas de amortizacion'!K102,""))</f>
        <v/>
      </c>
      <c r="H110" s="12" t="str">
        <f>IF(BOTONES!$D$22=1,Frances!L102,IF(BOTONES!$D$22=2,'Cuotas de amortizacion'!L102,""))</f>
        <v/>
      </c>
      <c r="I110" s="12" t="str">
        <f>IF(BOTONES!$D$22=1,Frances!M102,IF(BOTONES!$D$22=2,'Cuotas de amortizacion'!M102,""))</f>
        <v/>
      </c>
      <c r="J110" s="12" t="str">
        <f>IF(BOTONES!$D$22=1,Frances!N102,IF(BOTONES!$D$22=2,'Cuotas de amortizacion'!N102,""))</f>
        <v/>
      </c>
      <c r="K110" s="14" t="str">
        <f t="shared" si="5"/>
        <v/>
      </c>
    </row>
    <row r="111" spans="1:11" x14ac:dyDescent="0.2">
      <c r="A111">
        <v>83</v>
      </c>
      <c r="B111" s="2" t="str">
        <f>IF(F111&lt;&gt;"",ROUNDUP(F111/BOTONES!$F$19,0),"")</f>
        <v/>
      </c>
      <c r="C111" s="2" t="e">
        <f>(1-(1+E111)^-(BOTONES!$F$21-Hoja1!A110))/Hoja1!E111</f>
        <v>#VALUE!</v>
      </c>
      <c r="E111" s="10" t="str">
        <f t="shared" si="4"/>
        <v/>
      </c>
      <c r="F111" s="8" t="str">
        <f>IF(A111&lt;=BOTONES!$F$21,IF(A111&lt;=BOTONES!$F$20,A111,""),"")</f>
        <v/>
      </c>
      <c r="G111" s="12" t="str">
        <f>IF(BOTONES!$D$22=1,Frances!K103,IF(BOTONES!$D$22=2,'Cuotas de amortizacion'!K103,""))</f>
        <v/>
      </c>
      <c r="H111" s="12" t="str">
        <f>IF(BOTONES!$D$22=1,Frances!L103,IF(BOTONES!$D$22=2,'Cuotas de amortizacion'!L103,""))</f>
        <v/>
      </c>
      <c r="I111" s="12" t="str">
        <f>IF(BOTONES!$D$22=1,Frances!M103,IF(BOTONES!$D$22=2,'Cuotas de amortizacion'!M103,""))</f>
        <v/>
      </c>
      <c r="J111" s="12" t="str">
        <f>IF(BOTONES!$D$22=1,Frances!N103,IF(BOTONES!$D$22=2,'Cuotas de amortizacion'!N103,""))</f>
        <v/>
      </c>
      <c r="K111" s="14" t="str">
        <f t="shared" si="5"/>
        <v/>
      </c>
    </row>
    <row r="112" spans="1:11" x14ac:dyDescent="0.2">
      <c r="A112">
        <v>84</v>
      </c>
      <c r="B112" s="2" t="str">
        <f>IF(F112&lt;&gt;"",ROUNDUP(F112/BOTONES!$F$19,0),"")</f>
        <v/>
      </c>
      <c r="C112" s="2" t="e">
        <f>(1-(1+E112)^-(BOTONES!$F$21-Hoja1!A111))/Hoja1!E112</f>
        <v>#VALUE!</v>
      </c>
      <c r="E112" s="10" t="str">
        <f t="shared" si="4"/>
        <v/>
      </c>
      <c r="F112" s="8" t="str">
        <f>IF(A112&lt;=BOTONES!$F$21,IF(A112&lt;=BOTONES!$F$20,A112,""),"")</f>
        <v/>
      </c>
      <c r="G112" s="12" t="str">
        <f>IF(BOTONES!$D$22=1,Frances!K104,IF(BOTONES!$D$22=2,'Cuotas de amortizacion'!K104,""))</f>
        <v/>
      </c>
      <c r="H112" s="12" t="str">
        <f>IF(BOTONES!$D$22=1,Frances!L104,IF(BOTONES!$D$22=2,'Cuotas de amortizacion'!L104,""))</f>
        <v/>
      </c>
      <c r="I112" s="12" t="str">
        <f>IF(BOTONES!$D$22=1,Frances!M104,IF(BOTONES!$D$22=2,'Cuotas de amortizacion'!M104,""))</f>
        <v/>
      </c>
      <c r="J112" s="12" t="str">
        <f>IF(BOTONES!$D$22=1,Frances!N104,IF(BOTONES!$D$22=2,'Cuotas de amortizacion'!N104,""))</f>
        <v/>
      </c>
      <c r="K112" s="14" t="str">
        <f t="shared" si="5"/>
        <v/>
      </c>
    </row>
    <row r="113" spans="1:11" x14ac:dyDescent="0.2">
      <c r="A113">
        <v>85</v>
      </c>
      <c r="B113" s="2" t="str">
        <f>IF(F113&lt;&gt;"",ROUNDUP(F113/BOTONES!$F$19,0),"")</f>
        <v/>
      </c>
      <c r="C113" s="2" t="e">
        <f>(1-(1+E113)^-(BOTONES!$F$21-Hoja1!A112))/Hoja1!E113</f>
        <v>#VALUE!</v>
      </c>
      <c r="E113" s="10" t="str">
        <f t="shared" si="4"/>
        <v/>
      </c>
      <c r="F113" s="8" t="str">
        <f>IF(A113&lt;=BOTONES!$F$21,IF(A113&lt;=BOTONES!$F$20,A113,""),"")</f>
        <v/>
      </c>
      <c r="G113" s="12" t="str">
        <f>IF(BOTONES!$D$22=1,Frances!K105,IF(BOTONES!$D$22=2,'Cuotas de amortizacion'!K105,""))</f>
        <v/>
      </c>
      <c r="H113" s="12" t="str">
        <f>IF(BOTONES!$D$22=1,Frances!L105,IF(BOTONES!$D$22=2,'Cuotas de amortizacion'!L105,""))</f>
        <v/>
      </c>
      <c r="I113" s="12" t="str">
        <f>IF(BOTONES!$D$22=1,Frances!M105,IF(BOTONES!$D$22=2,'Cuotas de amortizacion'!M105,""))</f>
        <v/>
      </c>
      <c r="J113" s="12" t="str">
        <f>IF(BOTONES!$D$22=1,Frances!N105,IF(BOTONES!$D$22=2,'Cuotas de amortizacion'!N105,""))</f>
        <v/>
      </c>
      <c r="K113" s="14" t="str">
        <f t="shared" si="5"/>
        <v/>
      </c>
    </row>
    <row r="114" spans="1:11" x14ac:dyDescent="0.2">
      <c r="A114">
        <v>86</v>
      </c>
      <c r="B114" s="2" t="str">
        <f>IF(F114&lt;&gt;"",ROUNDUP(F114/BOTONES!$F$19,0),"")</f>
        <v/>
      </c>
      <c r="C114" s="2" t="e">
        <f>(1-(1+E114)^-(BOTONES!$F$21-Hoja1!A113))/Hoja1!E114</f>
        <v>#VALUE!</v>
      </c>
      <c r="E114" s="10" t="str">
        <f t="shared" si="4"/>
        <v/>
      </c>
      <c r="F114" s="8" t="str">
        <f>IF(A114&lt;=BOTONES!$F$21,IF(A114&lt;=BOTONES!$F$20,A114,""),"")</f>
        <v/>
      </c>
      <c r="G114" s="12" t="str">
        <f>IF(BOTONES!$D$22=1,Frances!K106,IF(BOTONES!$D$22=2,'Cuotas de amortizacion'!K106,""))</f>
        <v/>
      </c>
      <c r="H114" s="12" t="str">
        <f>IF(BOTONES!$D$22=1,Frances!L106,IF(BOTONES!$D$22=2,'Cuotas de amortizacion'!L106,""))</f>
        <v/>
      </c>
      <c r="I114" s="12" t="str">
        <f>IF(BOTONES!$D$22=1,Frances!M106,IF(BOTONES!$D$22=2,'Cuotas de amortizacion'!M106,""))</f>
        <v/>
      </c>
      <c r="J114" s="12" t="str">
        <f>IF(BOTONES!$D$22=1,Frances!N106,IF(BOTONES!$D$22=2,'Cuotas de amortizacion'!N106,""))</f>
        <v/>
      </c>
      <c r="K114" s="14" t="str">
        <f t="shared" si="5"/>
        <v/>
      </c>
    </row>
    <row r="115" spans="1:11" x14ac:dyDescent="0.2">
      <c r="A115">
        <v>87</v>
      </c>
      <c r="B115" s="2" t="str">
        <f>IF(F115&lt;&gt;"",ROUNDUP(F115/BOTONES!$F$19,0),"")</f>
        <v/>
      </c>
      <c r="C115" s="2" t="e">
        <f>(1-(1+E115)^-(BOTONES!$F$21-Hoja1!A114))/Hoja1!E115</f>
        <v>#VALUE!</v>
      </c>
      <c r="E115" s="10" t="str">
        <f t="shared" si="4"/>
        <v/>
      </c>
      <c r="F115" s="8" t="str">
        <f>IF(A115&lt;=BOTONES!$F$21,IF(A115&lt;=BOTONES!$F$20,A115,""),"")</f>
        <v/>
      </c>
      <c r="G115" s="12" t="str">
        <f>IF(BOTONES!$D$22=1,Frances!K107,IF(BOTONES!$D$22=2,'Cuotas de amortizacion'!K107,""))</f>
        <v/>
      </c>
      <c r="H115" s="12" t="str">
        <f>IF(BOTONES!$D$22=1,Frances!L107,IF(BOTONES!$D$22=2,'Cuotas de amortizacion'!L107,""))</f>
        <v/>
      </c>
      <c r="I115" s="12" t="str">
        <f>IF(BOTONES!$D$22=1,Frances!M107,IF(BOTONES!$D$22=2,'Cuotas de amortizacion'!M107,""))</f>
        <v/>
      </c>
      <c r="J115" s="12" t="str">
        <f>IF(BOTONES!$D$22=1,Frances!N107,IF(BOTONES!$D$22=2,'Cuotas de amortizacion'!N107,""))</f>
        <v/>
      </c>
      <c r="K115" s="14" t="str">
        <f t="shared" si="5"/>
        <v/>
      </c>
    </row>
    <row r="116" spans="1:11" x14ac:dyDescent="0.2">
      <c r="A116">
        <v>88</v>
      </c>
      <c r="B116" s="2" t="str">
        <f>IF(F116&lt;&gt;"",ROUNDUP(F116/BOTONES!$F$19,0),"")</f>
        <v/>
      </c>
      <c r="C116" s="2" t="e">
        <f>(1-(1+E116)^-(BOTONES!$F$21-Hoja1!A115))/Hoja1!E116</f>
        <v>#VALUE!</v>
      </c>
      <c r="E116" s="10" t="str">
        <f t="shared" si="4"/>
        <v/>
      </c>
      <c r="F116" s="8" t="str">
        <f>IF(A116&lt;=BOTONES!$F$21,IF(A116&lt;=BOTONES!$F$20,A116,""),"")</f>
        <v/>
      </c>
      <c r="G116" s="12" t="str">
        <f>IF(BOTONES!$D$22=1,Frances!K108,IF(BOTONES!$D$22=2,'Cuotas de amortizacion'!K108,""))</f>
        <v/>
      </c>
      <c r="H116" s="12" t="str">
        <f>IF(BOTONES!$D$22=1,Frances!L108,IF(BOTONES!$D$22=2,'Cuotas de amortizacion'!L108,""))</f>
        <v/>
      </c>
      <c r="I116" s="12" t="str">
        <f>IF(BOTONES!$D$22=1,Frances!M108,IF(BOTONES!$D$22=2,'Cuotas de amortizacion'!M108,""))</f>
        <v/>
      </c>
      <c r="J116" s="12" t="str">
        <f>IF(BOTONES!$D$22=1,Frances!N108,IF(BOTONES!$D$22=2,'Cuotas de amortizacion'!N108,""))</f>
        <v/>
      </c>
      <c r="K116" s="14" t="str">
        <f t="shared" si="5"/>
        <v/>
      </c>
    </row>
    <row r="117" spans="1:11" x14ac:dyDescent="0.2">
      <c r="A117">
        <v>89</v>
      </c>
      <c r="B117" s="2" t="str">
        <f>IF(F117&lt;&gt;"",ROUNDUP(F117/BOTONES!$F$19,0),"")</f>
        <v/>
      </c>
      <c r="C117" s="2" t="e">
        <f>(1-(1+E117)^-(BOTONES!$F$21-Hoja1!A116))/Hoja1!E117</f>
        <v>#VALUE!</v>
      </c>
      <c r="E117" s="10" t="str">
        <f t="shared" si="4"/>
        <v/>
      </c>
      <c r="F117" s="8" t="str">
        <f>IF(A117&lt;=BOTONES!$F$21,IF(A117&lt;=BOTONES!$F$20,A117,""),"")</f>
        <v/>
      </c>
      <c r="G117" s="12" t="str">
        <f>IF(BOTONES!$D$22=1,Frances!K109,IF(BOTONES!$D$22=2,'Cuotas de amortizacion'!K109,""))</f>
        <v/>
      </c>
      <c r="H117" s="12" t="str">
        <f>IF(BOTONES!$D$22=1,Frances!L109,IF(BOTONES!$D$22=2,'Cuotas de amortizacion'!L109,""))</f>
        <v/>
      </c>
      <c r="I117" s="12" t="str">
        <f>IF(BOTONES!$D$22=1,Frances!M109,IF(BOTONES!$D$22=2,'Cuotas de amortizacion'!M109,""))</f>
        <v/>
      </c>
      <c r="J117" s="12" t="str">
        <f>IF(BOTONES!$D$22=1,Frances!N109,IF(BOTONES!$D$22=2,'Cuotas de amortizacion'!N109,""))</f>
        <v/>
      </c>
      <c r="K117" s="14" t="str">
        <f t="shared" si="5"/>
        <v/>
      </c>
    </row>
    <row r="118" spans="1:11" x14ac:dyDescent="0.2">
      <c r="A118">
        <v>90</v>
      </c>
      <c r="B118" s="2" t="str">
        <f>IF(F118&lt;&gt;"",ROUNDUP(F118/BOTONES!$F$19,0),"")</f>
        <v/>
      </c>
      <c r="C118" s="2" t="e">
        <f>(1-(1+E118)^-(BOTONES!$F$21-Hoja1!A117))/Hoja1!E118</f>
        <v>#VALUE!</v>
      </c>
      <c r="E118" s="10" t="str">
        <f t="shared" si="4"/>
        <v/>
      </c>
      <c r="F118" s="8" t="str">
        <f>IF(A118&lt;=BOTONES!$F$21,IF(A118&lt;=BOTONES!$F$20,A118,""),"")</f>
        <v/>
      </c>
      <c r="G118" s="12" t="str">
        <f>IF(BOTONES!$D$22=1,Frances!K110,IF(BOTONES!$D$22=2,'Cuotas de amortizacion'!K110,""))</f>
        <v/>
      </c>
      <c r="H118" s="12" t="str">
        <f>IF(BOTONES!$D$22=1,Frances!L110,IF(BOTONES!$D$22=2,'Cuotas de amortizacion'!L110,""))</f>
        <v/>
      </c>
      <c r="I118" s="12" t="str">
        <f>IF(BOTONES!$D$22=1,Frances!M110,IF(BOTONES!$D$22=2,'Cuotas de amortizacion'!M110,""))</f>
        <v/>
      </c>
      <c r="J118" s="12" t="str">
        <f>IF(BOTONES!$D$22=1,Frances!N110,IF(BOTONES!$D$22=2,'Cuotas de amortizacion'!N110,""))</f>
        <v/>
      </c>
      <c r="K118" s="14" t="str">
        <f t="shared" si="5"/>
        <v/>
      </c>
    </row>
    <row r="119" spans="1:11" x14ac:dyDescent="0.2">
      <c r="A119">
        <v>91</v>
      </c>
      <c r="B119" s="2" t="str">
        <f>IF(F119&lt;&gt;"",ROUNDUP(F119/BOTONES!$F$19,0),"")</f>
        <v/>
      </c>
      <c r="C119" s="2" t="e">
        <f>(1-(1+E119)^-(BOTONES!$F$21-Hoja1!A118))/Hoja1!E119</f>
        <v>#VALUE!</v>
      </c>
      <c r="E119" s="10" t="str">
        <f t="shared" si="4"/>
        <v/>
      </c>
      <c r="F119" s="8" t="str">
        <f>IF(A119&lt;=BOTONES!$F$21,IF(A119&lt;=BOTONES!$F$20,A119,""),"")</f>
        <v/>
      </c>
      <c r="G119" s="12" t="str">
        <f>IF(BOTONES!$D$22=1,Frances!K111,IF(BOTONES!$D$22=2,'Cuotas de amortizacion'!K111,""))</f>
        <v/>
      </c>
      <c r="H119" s="12" t="str">
        <f>IF(BOTONES!$D$22=1,Frances!L111,IF(BOTONES!$D$22=2,'Cuotas de amortizacion'!L111,""))</f>
        <v/>
      </c>
      <c r="I119" s="12" t="str">
        <f>IF(BOTONES!$D$22=1,Frances!M111,IF(BOTONES!$D$22=2,'Cuotas de amortizacion'!M111,""))</f>
        <v/>
      </c>
      <c r="J119" s="12" t="str">
        <f>IF(BOTONES!$D$22=1,Frances!N111,IF(BOTONES!$D$22=2,'Cuotas de amortizacion'!N111,""))</f>
        <v/>
      </c>
      <c r="K119" s="14" t="str">
        <f t="shared" si="5"/>
        <v/>
      </c>
    </row>
    <row r="120" spans="1:11" x14ac:dyDescent="0.2">
      <c r="A120">
        <v>92</v>
      </c>
      <c r="B120" s="2" t="str">
        <f>IF(F120&lt;&gt;"",ROUNDUP(F120/BOTONES!$F$19,0),"")</f>
        <v/>
      </c>
      <c r="C120" s="2" t="e">
        <f>(1-(1+E120)^-(BOTONES!$F$21-Hoja1!A119))/Hoja1!E120</f>
        <v>#VALUE!</v>
      </c>
      <c r="E120" s="10" t="str">
        <f t="shared" si="4"/>
        <v/>
      </c>
      <c r="F120" s="8" t="str">
        <f>IF(A120&lt;=BOTONES!$F$21,IF(A120&lt;=BOTONES!$F$20,A120,""),"")</f>
        <v/>
      </c>
      <c r="G120" s="12" t="str">
        <f>IF(BOTONES!$D$22=1,Frances!K112,IF(BOTONES!$D$22=2,'Cuotas de amortizacion'!K112,""))</f>
        <v/>
      </c>
      <c r="H120" s="12" t="str">
        <f>IF(BOTONES!$D$22=1,Frances!L112,IF(BOTONES!$D$22=2,'Cuotas de amortizacion'!L112,""))</f>
        <v/>
      </c>
      <c r="I120" s="12" t="str">
        <f>IF(BOTONES!$D$22=1,Frances!M112,IF(BOTONES!$D$22=2,'Cuotas de amortizacion'!M112,""))</f>
        <v/>
      </c>
      <c r="J120" s="12" t="str">
        <f>IF(BOTONES!$D$22=1,Frances!N112,IF(BOTONES!$D$22=2,'Cuotas de amortizacion'!N112,""))</f>
        <v/>
      </c>
      <c r="K120" s="14" t="str">
        <f t="shared" si="5"/>
        <v/>
      </c>
    </row>
    <row r="121" spans="1:11" x14ac:dyDescent="0.2">
      <c r="A121">
        <v>93</v>
      </c>
      <c r="B121" s="2" t="str">
        <f>IF(F121&lt;&gt;"",ROUNDUP(F121/BOTONES!$F$19,0),"")</f>
        <v/>
      </c>
      <c r="C121" s="2" t="e">
        <f>(1-(1+E121)^-(BOTONES!$F$21-Hoja1!A120))/Hoja1!E121</f>
        <v>#VALUE!</v>
      </c>
      <c r="E121" s="10" t="str">
        <f t="shared" si="4"/>
        <v/>
      </c>
      <c r="F121" s="8" t="str">
        <f>IF(A121&lt;=BOTONES!$F$21,IF(A121&lt;=BOTONES!$F$20,A121,""),"")</f>
        <v/>
      </c>
      <c r="G121" s="12" t="str">
        <f>IF(BOTONES!$D$22=1,Frances!K113,IF(BOTONES!$D$22=2,'Cuotas de amortizacion'!K113,""))</f>
        <v/>
      </c>
      <c r="H121" s="12" t="str">
        <f>IF(BOTONES!$D$22=1,Frances!L113,IF(BOTONES!$D$22=2,'Cuotas de amortizacion'!L113,""))</f>
        <v/>
      </c>
      <c r="I121" s="12" t="str">
        <f>IF(BOTONES!$D$22=1,Frances!M113,IF(BOTONES!$D$22=2,'Cuotas de amortizacion'!M113,""))</f>
        <v/>
      </c>
      <c r="J121" s="12" t="str">
        <f>IF(BOTONES!$D$22=1,Frances!N113,IF(BOTONES!$D$22=2,'Cuotas de amortizacion'!N113,""))</f>
        <v/>
      </c>
      <c r="K121" s="14" t="str">
        <f t="shared" si="5"/>
        <v/>
      </c>
    </row>
    <row r="122" spans="1:11" x14ac:dyDescent="0.2">
      <c r="A122">
        <v>94</v>
      </c>
      <c r="B122" s="2" t="str">
        <f>IF(F122&lt;&gt;"",ROUNDUP(F122/BOTONES!$F$19,0),"")</f>
        <v/>
      </c>
      <c r="C122" s="2" t="e">
        <f>(1-(1+E122)^-(BOTONES!$F$21-Hoja1!A121))/Hoja1!E122</f>
        <v>#VALUE!</v>
      </c>
      <c r="E122" s="10" t="str">
        <f t="shared" si="4"/>
        <v/>
      </c>
      <c r="F122" s="8" t="str">
        <f>IF(A122&lt;=BOTONES!$F$21,IF(A122&lt;=BOTONES!$F$20,A122,""),"")</f>
        <v/>
      </c>
      <c r="G122" s="12" t="str">
        <f>IF(BOTONES!$D$22=1,Frances!K114,IF(BOTONES!$D$22=2,'Cuotas de amortizacion'!K114,""))</f>
        <v/>
      </c>
      <c r="H122" s="12" t="str">
        <f>IF(BOTONES!$D$22=1,Frances!L114,IF(BOTONES!$D$22=2,'Cuotas de amortizacion'!L114,""))</f>
        <v/>
      </c>
      <c r="I122" s="12" t="str">
        <f>IF(BOTONES!$D$22=1,Frances!M114,IF(BOTONES!$D$22=2,'Cuotas de amortizacion'!M114,""))</f>
        <v/>
      </c>
      <c r="J122" s="12" t="str">
        <f>IF(BOTONES!$D$22=1,Frances!N114,IF(BOTONES!$D$22=2,'Cuotas de amortizacion'!N114,""))</f>
        <v/>
      </c>
      <c r="K122" s="14" t="str">
        <f t="shared" si="5"/>
        <v/>
      </c>
    </row>
    <row r="123" spans="1:11" x14ac:dyDescent="0.2">
      <c r="A123">
        <v>95</v>
      </c>
      <c r="B123" s="2" t="str">
        <f>IF(F123&lt;&gt;"",ROUNDUP(F123/BOTONES!$F$19,0),"")</f>
        <v/>
      </c>
      <c r="C123" s="2" t="e">
        <f>(1-(1+E123)^-(BOTONES!$F$21-Hoja1!A122))/Hoja1!E123</f>
        <v>#VALUE!</v>
      </c>
      <c r="E123" s="10" t="str">
        <f t="shared" si="4"/>
        <v/>
      </c>
      <c r="F123" s="8" t="str">
        <f>IF(A123&lt;=BOTONES!$F$21,IF(A123&lt;=BOTONES!$F$20,A123,""),"")</f>
        <v/>
      </c>
      <c r="G123" s="12" t="str">
        <f>IF(BOTONES!$D$22=1,Frances!K115,IF(BOTONES!$D$22=2,'Cuotas de amortizacion'!K115,""))</f>
        <v/>
      </c>
      <c r="H123" s="12" t="str">
        <f>IF(BOTONES!$D$22=1,Frances!L115,IF(BOTONES!$D$22=2,'Cuotas de amortizacion'!L115,""))</f>
        <v/>
      </c>
      <c r="I123" s="12" t="str">
        <f>IF(BOTONES!$D$22=1,Frances!M115,IF(BOTONES!$D$22=2,'Cuotas de amortizacion'!M115,""))</f>
        <v/>
      </c>
      <c r="J123" s="12" t="str">
        <f>IF(BOTONES!$D$22=1,Frances!N115,IF(BOTONES!$D$22=2,'Cuotas de amortizacion'!N115,""))</f>
        <v/>
      </c>
      <c r="K123" s="14" t="str">
        <f t="shared" si="5"/>
        <v/>
      </c>
    </row>
    <row r="124" spans="1:11" x14ac:dyDescent="0.2">
      <c r="A124">
        <v>96</v>
      </c>
      <c r="B124" s="2" t="str">
        <f>IF(F124&lt;&gt;"",ROUNDUP(F124/BOTONES!$F$19,0),"")</f>
        <v/>
      </c>
      <c r="C124" s="2" t="e">
        <f>(1-(1+E124)^-(BOTONES!$F$21-Hoja1!A123))/Hoja1!E124</f>
        <v>#VALUE!</v>
      </c>
      <c r="E124" s="10" t="str">
        <f t="shared" si="4"/>
        <v/>
      </c>
      <c r="F124" s="8" t="str">
        <f>IF(A124&lt;=BOTONES!$F$21,IF(A124&lt;=BOTONES!$F$20,A124,""),"")</f>
        <v/>
      </c>
      <c r="G124" s="12" t="str">
        <f>IF(BOTONES!$D$22=1,Frances!K116,IF(BOTONES!$D$22=2,'Cuotas de amortizacion'!K116,""))</f>
        <v/>
      </c>
      <c r="H124" s="12" t="str">
        <f>IF(BOTONES!$D$22=1,Frances!L116,IF(BOTONES!$D$22=2,'Cuotas de amortizacion'!L116,""))</f>
        <v/>
      </c>
      <c r="I124" s="12" t="str">
        <f>IF(BOTONES!$D$22=1,Frances!M116,IF(BOTONES!$D$22=2,'Cuotas de amortizacion'!M116,""))</f>
        <v/>
      </c>
      <c r="J124" s="12" t="str">
        <f>IF(BOTONES!$D$22=1,Frances!N116,IF(BOTONES!$D$22=2,'Cuotas de amortizacion'!N116,""))</f>
        <v/>
      </c>
      <c r="K124" s="14" t="str">
        <f t="shared" si="5"/>
        <v/>
      </c>
    </row>
    <row r="125" spans="1:11" x14ac:dyDescent="0.2">
      <c r="A125">
        <v>97</v>
      </c>
      <c r="B125" s="2" t="str">
        <f>IF(F125&lt;&gt;"",ROUNDUP(F125/BOTONES!$F$19,0),"")</f>
        <v/>
      </c>
      <c r="C125" s="2" t="e">
        <f>(1-(1+E125)^-(BOTONES!$F$21-Hoja1!A124))/Hoja1!E125</f>
        <v>#VALUE!</v>
      </c>
      <c r="E125" s="10" t="str">
        <f t="shared" ref="E125:E148" si="6">IF(F125&lt;&gt;"",IF(B125&lt;&gt;"",INDEX($J$16:$J$25,B125),""),"")</f>
        <v/>
      </c>
      <c r="F125" s="8" t="str">
        <f>IF(A125&lt;=BOTONES!$F$21,IF(A125&lt;=BOTONES!$F$20,A125,""),"")</f>
        <v/>
      </c>
      <c r="G125" s="12" t="str">
        <f>IF(BOTONES!$D$22=1,Frances!K117,IF(BOTONES!$D$22=2,'Cuotas de amortizacion'!K117,""))</f>
        <v/>
      </c>
      <c r="H125" s="12" t="str">
        <f>IF(BOTONES!$D$22=1,Frances!L117,IF(BOTONES!$D$22=2,'Cuotas de amortizacion'!L117,""))</f>
        <v/>
      </c>
      <c r="I125" s="12" t="str">
        <f>IF(BOTONES!$D$22=1,Frances!M117,IF(BOTONES!$D$22=2,'Cuotas de amortizacion'!M117,""))</f>
        <v/>
      </c>
      <c r="J125" s="12" t="str">
        <f>IF(BOTONES!$D$22=1,Frances!N117,IF(BOTONES!$D$22=2,'Cuotas de amortizacion'!N117,""))</f>
        <v/>
      </c>
      <c r="K125" s="14" t="str">
        <f t="shared" si="5"/>
        <v/>
      </c>
    </row>
    <row r="126" spans="1:11" x14ac:dyDescent="0.2">
      <c r="A126">
        <v>98</v>
      </c>
      <c r="B126" s="2" t="str">
        <f>IF(F126&lt;&gt;"",ROUNDUP(F126/BOTONES!$F$19,0),"")</f>
        <v/>
      </c>
      <c r="C126" s="2" t="e">
        <f>(1-(1+E126)^-(BOTONES!$F$21-Hoja1!A125))/Hoja1!E126</f>
        <v>#VALUE!</v>
      </c>
      <c r="E126" s="10" t="str">
        <f t="shared" si="6"/>
        <v/>
      </c>
      <c r="F126" s="8" t="str">
        <f>IF(A126&lt;=BOTONES!$F$21,IF(A126&lt;=BOTONES!$F$20,A126,""),"")</f>
        <v/>
      </c>
      <c r="G126" s="12" t="str">
        <f>IF(BOTONES!$D$22=1,Frances!K118,IF(BOTONES!$D$22=2,'Cuotas de amortizacion'!K118,""))</f>
        <v/>
      </c>
      <c r="H126" s="12" t="str">
        <f>IF(BOTONES!$D$22=1,Frances!L118,IF(BOTONES!$D$22=2,'Cuotas de amortizacion'!L118,""))</f>
        <v/>
      </c>
      <c r="I126" s="12" t="str">
        <f>IF(BOTONES!$D$22=1,Frances!M118,IF(BOTONES!$D$22=2,'Cuotas de amortizacion'!M118,""))</f>
        <v/>
      </c>
      <c r="J126" s="12" t="str">
        <f>IF(BOTONES!$D$22=1,Frances!N118,IF(BOTONES!$D$22=2,'Cuotas de amortizacion'!N118,""))</f>
        <v/>
      </c>
      <c r="K126" s="14" t="str">
        <f t="shared" si="5"/>
        <v/>
      </c>
    </row>
    <row r="127" spans="1:11" x14ac:dyDescent="0.2">
      <c r="A127">
        <v>99</v>
      </c>
      <c r="B127" s="2" t="str">
        <f>IF(F127&lt;&gt;"",ROUNDUP(F127/BOTONES!$F$19,0),"")</f>
        <v/>
      </c>
      <c r="C127" s="2" t="e">
        <f>(1-(1+E127)^-(BOTONES!$F$21-Hoja1!A126))/Hoja1!E127</f>
        <v>#VALUE!</v>
      </c>
      <c r="E127" s="10" t="str">
        <f t="shared" si="6"/>
        <v/>
      </c>
      <c r="F127" s="8" t="str">
        <f>IF(A127&lt;=BOTONES!$F$21,IF(A127&lt;=BOTONES!$F$20,A127,""),"")</f>
        <v/>
      </c>
      <c r="G127" s="12" t="str">
        <f>IF(BOTONES!$D$22=1,Frances!K119,IF(BOTONES!$D$22=2,'Cuotas de amortizacion'!K119,""))</f>
        <v/>
      </c>
      <c r="H127" s="12" t="str">
        <f>IF(BOTONES!$D$22=1,Frances!L119,IF(BOTONES!$D$22=2,'Cuotas de amortizacion'!L119,""))</f>
        <v/>
      </c>
      <c r="I127" s="12" t="str">
        <f>IF(BOTONES!$D$22=1,Frances!M119,IF(BOTONES!$D$22=2,'Cuotas de amortizacion'!M119,""))</f>
        <v/>
      </c>
      <c r="J127" s="12" t="str">
        <f>IF(BOTONES!$D$22=1,Frances!N119,IF(BOTONES!$D$22=2,'Cuotas de amortizacion'!N119,""))</f>
        <v/>
      </c>
      <c r="K127" s="14" t="str">
        <f t="shared" si="5"/>
        <v/>
      </c>
    </row>
    <row r="128" spans="1:11" x14ac:dyDescent="0.2">
      <c r="A128">
        <v>100</v>
      </c>
      <c r="B128" s="2" t="str">
        <f>IF(F128&lt;&gt;"",ROUNDUP(F128/BOTONES!$F$19,0),"")</f>
        <v/>
      </c>
      <c r="C128" s="2" t="e">
        <f>(1-(1+E128)^-(BOTONES!$F$21-Hoja1!A127))/Hoja1!E128</f>
        <v>#VALUE!</v>
      </c>
      <c r="E128" s="10" t="str">
        <f t="shared" si="6"/>
        <v/>
      </c>
      <c r="F128" s="8" t="str">
        <f>IF(A128&lt;=BOTONES!$F$21,IF(A128&lt;=BOTONES!$F$20,A128,""),"")</f>
        <v/>
      </c>
      <c r="G128" s="12" t="str">
        <f>IF(BOTONES!$D$22=1,Frances!K120,IF(BOTONES!$D$22=2,'Cuotas de amortizacion'!K120,""))</f>
        <v/>
      </c>
      <c r="H128" s="12" t="str">
        <f>IF(BOTONES!$D$22=1,Frances!L120,IF(BOTONES!$D$22=2,'Cuotas de amortizacion'!L120,""))</f>
        <v/>
      </c>
      <c r="I128" s="12" t="str">
        <f>IF(BOTONES!$D$22=1,Frances!M120,IF(BOTONES!$D$22=2,'Cuotas de amortizacion'!M120,""))</f>
        <v/>
      </c>
      <c r="J128" s="12" t="str">
        <f>IF(BOTONES!$D$22=1,Frances!N120,IF(BOTONES!$D$22=2,'Cuotas de amortizacion'!N120,""))</f>
        <v/>
      </c>
      <c r="K128" s="14" t="str">
        <f t="shared" si="5"/>
        <v/>
      </c>
    </row>
    <row r="129" spans="1:11" x14ac:dyDescent="0.2">
      <c r="A129">
        <v>101</v>
      </c>
      <c r="B129" s="2" t="str">
        <f>IF(F129&lt;&gt;"",ROUNDUP(F129/BOTONES!$F$19,0),"")</f>
        <v/>
      </c>
      <c r="C129" s="2" t="e">
        <f>(1-(1+E129)^-(BOTONES!$F$21-Hoja1!A128))/Hoja1!E129</f>
        <v>#VALUE!</v>
      </c>
      <c r="E129" s="10" t="str">
        <f t="shared" si="6"/>
        <v/>
      </c>
      <c r="F129" s="8" t="str">
        <f>IF(A129&lt;=BOTONES!$F$21,IF(A129&lt;=BOTONES!$F$20,A129,""),"")</f>
        <v/>
      </c>
      <c r="G129" s="12" t="str">
        <f>IF(BOTONES!$D$22=1,Frances!K121,IF(BOTONES!$D$22=2,'Cuotas de amortizacion'!K121,""))</f>
        <v/>
      </c>
      <c r="H129" s="12" t="str">
        <f>IF(BOTONES!$D$22=1,Frances!L121,IF(BOTONES!$D$22=2,'Cuotas de amortizacion'!L121,""))</f>
        <v/>
      </c>
      <c r="I129" s="12" t="str">
        <f>IF(BOTONES!$D$22=1,Frances!M121,IF(BOTONES!$D$22=2,'Cuotas de amortizacion'!M121,""))</f>
        <v/>
      </c>
      <c r="J129" s="12" t="str">
        <f>IF(BOTONES!$D$22=1,Frances!N121,IF(BOTONES!$D$22=2,'Cuotas de amortizacion'!N121,""))</f>
        <v/>
      </c>
      <c r="K129" s="14" t="str">
        <f t="shared" si="5"/>
        <v/>
      </c>
    </row>
    <row r="130" spans="1:11" x14ac:dyDescent="0.2">
      <c r="A130">
        <v>102</v>
      </c>
      <c r="B130" s="2" t="str">
        <f>IF(F130&lt;&gt;"",ROUNDUP(F130/BOTONES!$F$19,0),"")</f>
        <v/>
      </c>
      <c r="C130" s="2" t="e">
        <f>(1-(1+E130)^-(BOTONES!$F$21-Hoja1!A129))/Hoja1!E130</f>
        <v>#VALUE!</v>
      </c>
      <c r="E130" s="10" t="str">
        <f t="shared" si="6"/>
        <v/>
      </c>
      <c r="F130" s="8" t="str">
        <f>IF(A130&lt;=BOTONES!$F$21,IF(A130&lt;=BOTONES!$F$20,A130,""),"")</f>
        <v/>
      </c>
      <c r="G130" s="12" t="str">
        <f>IF(BOTONES!$D$22=1,Frances!K122,IF(BOTONES!$D$22=2,'Cuotas de amortizacion'!K122,""))</f>
        <v/>
      </c>
      <c r="H130" s="12" t="str">
        <f>IF(BOTONES!$D$22=1,Frances!L122,IF(BOTONES!$D$22=2,'Cuotas de amortizacion'!L122,""))</f>
        <v/>
      </c>
      <c r="I130" s="12" t="str">
        <f>IF(BOTONES!$D$22=1,Frances!M122,IF(BOTONES!$D$22=2,'Cuotas de amortizacion'!M122,""))</f>
        <v/>
      </c>
      <c r="J130" s="12" t="str">
        <f>IF(BOTONES!$D$22=1,Frances!N122,IF(BOTONES!$D$22=2,'Cuotas de amortizacion'!N122,""))</f>
        <v/>
      </c>
      <c r="K130" s="14" t="str">
        <f t="shared" si="5"/>
        <v/>
      </c>
    </row>
    <row r="131" spans="1:11" x14ac:dyDescent="0.2">
      <c r="A131">
        <v>103</v>
      </c>
      <c r="B131" s="2" t="str">
        <f>IF(F131&lt;&gt;"",ROUNDUP(F131/BOTONES!$F$19,0),"")</f>
        <v/>
      </c>
      <c r="C131" s="2" t="e">
        <f>(1-(1+E131)^-(BOTONES!$F$21-Hoja1!A130))/Hoja1!E131</f>
        <v>#VALUE!</v>
      </c>
      <c r="E131" s="10" t="str">
        <f t="shared" si="6"/>
        <v/>
      </c>
      <c r="F131" s="8" t="str">
        <f>IF(A131&lt;=BOTONES!$F$21,IF(A131&lt;=BOTONES!$F$20,A131,""),"")</f>
        <v/>
      </c>
      <c r="G131" s="12" t="str">
        <f>IF(BOTONES!$D$22=1,Frances!K123,IF(BOTONES!$D$22=2,'Cuotas de amortizacion'!K123,""))</f>
        <v/>
      </c>
      <c r="H131" s="12" t="str">
        <f>IF(BOTONES!$D$22=1,Frances!L123,IF(BOTONES!$D$22=2,'Cuotas de amortizacion'!L123,""))</f>
        <v/>
      </c>
      <c r="I131" s="12" t="str">
        <f>IF(BOTONES!$D$22=1,Frances!M123,IF(BOTONES!$D$22=2,'Cuotas de amortizacion'!M123,""))</f>
        <v/>
      </c>
      <c r="J131" s="12" t="str">
        <f>IF(BOTONES!$D$22=1,Frances!N123,IF(BOTONES!$D$22=2,'Cuotas de amortizacion'!N123,""))</f>
        <v/>
      </c>
      <c r="K131" s="14" t="str">
        <f t="shared" si="5"/>
        <v/>
      </c>
    </row>
    <row r="132" spans="1:11" x14ac:dyDescent="0.2">
      <c r="A132">
        <v>104</v>
      </c>
      <c r="B132" s="2" t="str">
        <f>IF(F132&lt;&gt;"",ROUNDUP(F132/BOTONES!$F$19,0),"")</f>
        <v/>
      </c>
      <c r="C132" s="2" t="e">
        <f>(1-(1+E132)^-(BOTONES!$F$21-Hoja1!A131))/Hoja1!E132</f>
        <v>#VALUE!</v>
      </c>
      <c r="E132" s="10" t="str">
        <f t="shared" si="6"/>
        <v/>
      </c>
      <c r="F132" s="8" t="str">
        <f>IF(A132&lt;=BOTONES!$F$21,IF(A132&lt;=BOTONES!$F$20,A132,""),"")</f>
        <v/>
      </c>
      <c r="G132" s="12" t="str">
        <f>IF(BOTONES!$D$22=1,Frances!K124,IF(BOTONES!$D$22=2,'Cuotas de amortizacion'!K124,""))</f>
        <v/>
      </c>
      <c r="H132" s="12" t="str">
        <f>IF(BOTONES!$D$22=1,Frances!L124,IF(BOTONES!$D$22=2,'Cuotas de amortizacion'!L124,""))</f>
        <v/>
      </c>
      <c r="I132" s="12" t="str">
        <f>IF(BOTONES!$D$22=1,Frances!M124,IF(BOTONES!$D$22=2,'Cuotas de amortizacion'!M124,""))</f>
        <v/>
      </c>
      <c r="J132" s="12" t="str">
        <f>IF(BOTONES!$D$22=1,Frances!N124,IF(BOTONES!$D$22=2,'Cuotas de amortizacion'!N124,""))</f>
        <v/>
      </c>
      <c r="K132" s="14" t="str">
        <f t="shared" si="5"/>
        <v/>
      </c>
    </row>
    <row r="133" spans="1:11" x14ac:dyDescent="0.2">
      <c r="A133">
        <v>105</v>
      </c>
      <c r="B133" s="2" t="str">
        <f>IF(F133&lt;&gt;"",ROUNDUP(F133/BOTONES!$F$19,0),"")</f>
        <v/>
      </c>
      <c r="C133" s="2" t="e">
        <f>(1-(1+E133)^-(BOTONES!$F$21-Hoja1!A132))/Hoja1!E133</f>
        <v>#VALUE!</v>
      </c>
      <c r="E133" s="10" t="str">
        <f t="shared" si="6"/>
        <v/>
      </c>
      <c r="F133" s="8" t="str">
        <f>IF(A133&lt;=BOTONES!$F$21,IF(A133&lt;=BOTONES!$F$20,A133,""),"")</f>
        <v/>
      </c>
      <c r="G133" s="12" t="str">
        <f>IF(BOTONES!$D$22=1,Frances!K125,IF(BOTONES!$D$22=2,'Cuotas de amortizacion'!K125,""))</f>
        <v/>
      </c>
      <c r="H133" s="12" t="str">
        <f>IF(BOTONES!$D$22=1,Frances!L125,IF(BOTONES!$D$22=2,'Cuotas de amortizacion'!L125,""))</f>
        <v/>
      </c>
      <c r="I133" s="12" t="str">
        <f>IF(BOTONES!$D$22=1,Frances!M125,IF(BOTONES!$D$22=2,'Cuotas de amortizacion'!M125,""))</f>
        <v/>
      </c>
      <c r="J133" s="12" t="str">
        <f>IF(BOTONES!$D$22=1,Frances!N125,IF(BOTONES!$D$22=2,'Cuotas de amortizacion'!N125,""))</f>
        <v/>
      </c>
      <c r="K133" s="14" t="str">
        <f t="shared" si="5"/>
        <v/>
      </c>
    </row>
    <row r="134" spans="1:11" x14ac:dyDescent="0.2">
      <c r="A134">
        <v>106</v>
      </c>
      <c r="B134" s="2" t="str">
        <f>IF(F134&lt;&gt;"",ROUNDUP(F134/BOTONES!$F$19,0),"")</f>
        <v/>
      </c>
      <c r="C134" s="2" t="e">
        <f>(1-(1+E134)^-(BOTONES!$F$21-Hoja1!A133))/Hoja1!E134</f>
        <v>#VALUE!</v>
      </c>
      <c r="E134" s="10" t="str">
        <f t="shared" si="6"/>
        <v/>
      </c>
      <c r="F134" s="8" t="str">
        <f>IF(A134&lt;=BOTONES!$F$21,IF(A134&lt;=BOTONES!$F$20,A134,""),"")</f>
        <v/>
      </c>
      <c r="G134" s="12" t="str">
        <f>IF(BOTONES!$D$22=1,Frances!K126,IF(BOTONES!$D$22=2,'Cuotas de amortizacion'!K126,""))</f>
        <v/>
      </c>
      <c r="H134" s="12" t="str">
        <f>IF(BOTONES!$D$22=1,Frances!L126,IF(BOTONES!$D$22=2,'Cuotas de amortizacion'!L126,""))</f>
        <v/>
      </c>
      <c r="I134" s="12" t="str">
        <f>IF(BOTONES!$D$22=1,Frances!M126,IF(BOTONES!$D$22=2,'Cuotas de amortizacion'!M126,""))</f>
        <v/>
      </c>
      <c r="J134" s="12" t="str">
        <f>IF(BOTONES!$D$22=1,Frances!N126,IF(BOTONES!$D$22=2,'Cuotas de amortizacion'!N126,""))</f>
        <v/>
      </c>
      <c r="K134" s="14" t="str">
        <f t="shared" si="5"/>
        <v/>
      </c>
    </row>
    <row r="135" spans="1:11" x14ac:dyDescent="0.2">
      <c r="A135">
        <v>107</v>
      </c>
      <c r="B135" s="2" t="str">
        <f>IF(F135&lt;&gt;"",ROUNDUP(F135/BOTONES!$F$19,0),"")</f>
        <v/>
      </c>
      <c r="C135" s="2" t="e">
        <f>(1-(1+E135)^-(BOTONES!$F$21-Hoja1!A134))/Hoja1!E135</f>
        <v>#VALUE!</v>
      </c>
      <c r="E135" s="10" t="str">
        <f t="shared" si="6"/>
        <v/>
      </c>
      <c r="F135" s="8" t="str">
        <f>IF(A135&lt;=BOTONES!$F$21,IF(A135&lt;=BOTONES!$F$20,A135,""),"")</f>
        <v/>
      </c>
      <c r="G135" s="12" t="str">
        <f>IF(BOTONES!$D$22=1,Frances!K127,IF(BOTONES!$D$22=2,'Cuotas de amortizacion'!K127,""))</f>
        <v/>
      </c>
      <c r="H135" s="12" t="str">
        <f>IF(BOTONES!$D$22=1,Frances!L127,IF(BOTONES!$D$22=2,'Cuotas de amortizacion'!L127,""))</f>
        <v/>
      </c>
      <c r="I135" s="12" t="str">
        <f>IF(BOTONES!$D$22=1,Frances!M127,IF(BOTONES!$D$22=2,'Cuotas de amortizacion'!M127,""))</f>
        <v/>
      </c>
      <c r="J135" s="12" t="str">
        <f>IF(BOTONES!$D$22=1,Frances!N127,IF(BOTONES!$D$22=2,'Cuotas de amortizacion'!N127,""))</f>
        <v/>
      </c>
      <c r="K135" s="14" t="str">
        <f t="shared" si="5"/>
        <v/>
      </c>
    </row>
    <row r="136" spans="1:11" x14ac:dyDescent="0.2">
      <c r="A136">
        <v>108</v>
      </c>
      <c r="B136" s="2" t="str">
        <f>IF(F136&lt;&gt;"",ROUNDUP(F136/BOTONES!$F$19,0),"")</f>
        <v/>
      </c>
      <c r="C136" s="2" t="e">
        <f>(1-(1+E136)^-(BOTONES!$F$21-Hoja1!A135))/Hoja1!E136</f>
        <v>#VALUE!</v>
      </c>
      <c r="E136" s="10" t="str">
        <f t="shared" si="6"/>
        <v/>
      </c>
      <c r="F136" s="8" t="str">
        <f>IF(A136&lt;=BOTONES!$F$21,IF(A136&lt;=BOTONES!$F$20,A136,""),"")</f>
        <v/>
      </c>
      <c r="G136" s="12" t="str">
        <f>IF(BOTONES!$D$22=1,Frances!K128,IF(BOTONES!$D$22=2,'Cuotas de amortizacion'!K128,""))</f>
        <v/>
      </c>
      <c r="H136" s="12" t="str">
        <f>IF(BOTONES!$D$22=1,Frances!L128,IF(BOTONES!$D$22=2,'Cuotas de amortizacion'!L128,""))</f>
        <v/>
      </c>
      <c r="I136" s="12" t="str">
        <f>IF(BOTONES!$D$22=1,Frances!M128,IF(BOTONES!$D$22=2,'Cuotas de amortizacion'!M128,""))</f>
        <v/>
      </c>
      <c r="J136" s="12" t="str">
        <f>IF(BOTONES!$D$22=1,Frances!N128,IF(BOTONES!$D$22=2,'Cuotas de amortizacion'!N128,""))</f>
        <v/>
      </c>
      <c r="K136" s="14" t="str">
        <f t="shared" si="5"/>
        <v/>
      </c>
    </row>
    <row r="137" spans="1:11" x14ac:dyDescent="0.2">
      <c r="A137">
        <v>109</v>
      </c>
      <c r="B137" s="2" t="str">
        <f>IF(F137&lt;&gt;"",ROUNDUP(F137/BOTONES!$F$19,0),"")</f>
        <v/>
      </c>
      <c r="C137" s="2" t="e">
        <f>(1-(1+E137)^-(BOTONES!$F$21-Hoja1!A136))/Hoja1!E137</f>
        <v>#VALUE!</v>
      </c>
      <c r="E137" s="10" t="str">
        <f t="shared" si="6"/>
        <v/>
      </c>
      <c r="F137" s="8" t="str">
        <f>IF(A137&lt;=BOTONES!$F$21,IF(A137&lt;=BOTONES!$F$20,A137,""),"")</f>
        <v/>
      </c>
      <c r="G137" s="12" t="str">
        <f>IF(BOTONES!$D$22=1,Frances!K129,IF(BOTONES!$D$22=2,'Cuotas de amortizacion'!K129,""))</f>
        <v/>
      </c>
      <c r="H137" s="12" t="str">
        <f>IF(BOTONES!$D$22=1,Frances!L129,IF(BOTONES!$D$22=2,'Cuotas de amortizacion'!L129,""))</f>
        <v/>
      </c>
      <c r="I137" s="12" t="str">
        <f>IF(BOTONES!$D$22=1,Frances!M129,IF(BOTONES!$D$22=2,'Cuotas de amortizacion'!M129,""))</f>
        <v/>
      </c>
      <c r="J137" s="12" t="str">
        <f>IF(BOTONES!$D$22=1,Frances!N129,IF(BOTONES!$D$22=2,'Cuotas de amortizacion'!N129,""))</f>
        <v/>
      </c>
      <c r="K137" s="14" t="str">
        <f t="shared" si="5"/>
        <v/>
      </c>
    </row>
    <row r="138" spans="1:11" x14ac:dyDescent="0.2">
      <c r="A138">
        <v>110</v>
      </c>
      <c r="B138" s="2" t="str">
        <f>IF(F138&lt;&gt;"",ROUNDUP(F138/BOTONES!$F$19,0),"")</f>
        <v/>
      </c>
      <c r="C138" s="2" t="e">
        <f>(1-(1+E138)^-(BOTONES!$F$21-Hoja1!A137))/Hoja1!E138</f>
        <v>#VALUE!</v>
      </c>
      <c r="E138" s="10" t="str">
        <f t="shared" si="6"/>
        <v/>
      </c>
      <c r="F138" s="8" t="str">
        <f>IF(A138&lt;=BOTONES!$F$21,IF(A138&lt;=BOTONES!$F$20,A138,""),"")</f>
        <v/>
      </c>
      <c r="G138" s="12" t="str">
        <f>IF(BOTONES!$D$22=1,Frances!K130,IF(BOTONES!$D$22=2,'Cuotas de amortizacion'!K130,""))</f>
        <v/>
      </c>
      <c r="H138" s="12" t="str">
        <f>IF(BOTONES!$D$22=1,Frances!L130,IF(BOTONES!$D$22=2,'Cuotas de amortizacion'!L130,""))</f>
        <v/>
      </c>
      <c r="I138" s="12" t="str">
        <f>IF(BOTONES!$D$22=1,Frances!M130,IF(BOTONES!$D$22=2,'Cuotas de amortizacion'!M130,""))</f>
        <v/>
      </c>
      <c r="J138" s="12" t="str">
        <f>IF(BOTONES!$D$22=1,Frances!N130,IF(BOTONES!$D$22=2,'Cuotas de amortizacion'!N130,""))</f>
        <v/>
      </c>
      <c r="K138" s="14" t="str">
        <f t="shared" si="5"/>
        <v/>
      </c>
    </row>
    <row r="139" spans="1:11" x14ac:dyDescent="0.2">
      <c r="A139">
        <v>111</v>
      </c>
      <c r="B139" s="2" t="str">
        <f>IF(F139&lt;&gt;"",ROUNDUP(F139/BOTONES!$F$19,0),"")</f>
        <v/>
      </c>
      <c r="C139" s="2" t="e">
        <f>(1-(1+E139)^-(BOTONES!$F$21-Hoja1!A138))/Hoja1!E139</f>
        <v>#VALUE!</v>
      </c>
      <c r="E139" s="10" t="str">
        <f t="shared" si="6"/>
        <v/>
      </c>
      <c r="F139" s="8" t="str">
        <f>IF(A139&lt;=BOTONES!$F$21,IF(A139&lt;=BOTONES!$F$20,A139,""),"")</f>
        <v/>
      </c>
      <c r="G139" s="12" t="str">
        <f>IF(BOTONES!$D$22=1,Frances!K131,IF(BOTONES!$D$22=2,'Cuotas de amortizacion'!K131,""))</f>
        <v/>
      </c>
      <c r="H139" s="12" t="str">
        <f>IF(BOTONES!$D$22=1,Frances!L131,IF(BOTONES!$D$22=2,'Cuotas de amortizacion'!L131,""))</f>
        <v/>
      </c>
      <c r="I139" s="12" t="str">
        <f>IF(BOTONES!$D$22=1,Frances!M131,IF(BOTONES!$D$22=2,'Cuotas de amortizacion'!M131,""))</f>
        <v/>
      </c>
      <c r="J139" s="12" t="str">
        <f>IF(BOTONES!$D$22=1,Frances!N131,IF(BOTONES!$D$22=2,'Cuotas de amortizacion'!N131,""))</f>
        <v/>
      </c>
      <c r="K139" s="14" t="str">
        <f t="shared" si="5"/>
        <v/>
      </c>
    </row>
    <row r="140" spans="1:11" x14ac:dyDescent="0.2">
      <c r="A140">
        <v>112</v>
      </c>
      <c r="B140" s="2" t="str">
        <f>IF(F140&lt;&gt;"",ROUNDUP(F140/BOTONES!$F$19,0),"")</f>
        <v/>
      </c>
      <c r="C140" s="2" t="e">
        <f>(1-(1+E140)^-(BOTONES!$F$21-Hoja1!A139))/Hoja1!E140</f>
        <v>#VALUE!</v>
      </c>
      <c r="E140" s="10" t="str">
        <f t="shared" si="6"/>
        <v/>
      </c>
      <c r="F140" s="8" t="str">
        <f>IF(A140&lt;=BOTONES!$F$21,IF(A140&lt;=BOTONES!$F$20,A140,""),"")</f>
        <v/>
      </c>
      <c r="G140" s="12" t="str">
        <f>IF(BOTONES!$D$22=1,Frances!K132,IF(BOTONES!$D$22=2,'Cuotas de amortizacion'!K132,""))</f>
        <v/>
      </c>
      <c r="H140" s="12" t="str">
        <f>IF(BOTONES!$D$22=1,Frances!L132,IF(BOTONES!$D$22=2,'Cuotas de amortizacion'!L132,""))</f>
        <v/>
      </c>
      <c r="I140" s="12" t="str">
        <f>IF(BOTONES!$D$22=1,Frances!M132,IF(BOTONES!$D$22=2,'Cuotas de amortizacion'!M132,""))</f>
        <v/>
      </c>
      <c r="J140" s="12" t="str">
        <f>IF(BOTONES!$D$22=1,Frances!N132,IF(BOTONES!$D$22=2,'Cuotas de amortizacion'!N132,""))</f>
        <v/>
      </c>
      <c r="K140" s="14" t="str">
        <f t="shared" si="5"/>
        <v/>
      </c>
    </row>
    <row r="141" spans="1:11" x14ac:dyDescent="0.2">
      <c r="A141">
        <v>113</v>
      </c>
      <c r="B141" s="2" t="str">
        <f>IF(F141&lt;&gt;"",ROUNDUP(F141/BOTONES!$F$19,0),"")</f>
        <v/>
      </c>
      <c r="C141" s="2" t="e">
        <f>(1-(1+E141)^-(BOTONES!$F$21-Hoja1!A140))/Hoja1!E141</f>
        <v>#VALUE!</v>
      </c>
      <c r="E141" s="10" t="str">
        <f t="shared" si="6"/>
        <v/>
      </c>
      <c r="F141" s="8" t="str">
        <f>IF(A141&lt;=BOTONES!$F$21,IF(A141&lt;=BOTONES!$F$20,A141,""),"")</f>
        <v/>
      </c>
      <c r="G141" s="12" t="str">
        <f>IF(BOTONES!$D$22=1,Frances!K133,IF(BOTONES!$D$22=2,'Cuotas de amortizacion'!K133,""))</f>
        <v/>
      </c>
      <c r="H141" s="12" t="str">
        <f>IF(BOTONES!$D$22=1,Frances!L133,IF(BOTONES!$D$22=2,'Cuotas de amortizacion'!L133,""))</f>
        <v/>
      </c>
      <c r="I141" s="12" t="str">
        <f>IF(BOTONES!$D$22=1,Frances!M133,IF(BOTONES!$D$22=2,'Cuotas de amortizacion'!M133,""))</f>
        <v/>
      </c>
      <c r="J141" s="12" t="str">
        <f>IF(BOTONES!$D$22=1,Frances!N133,IF(BOTONES!$D$22=2,'Cuotas de amortizacion'!N133,""))</f>
        <v/>
      </c>
      <c r="K141" s="14" t="str">
        <f t="shared" si="5"/>
        <v/>
      </c>
    </row>
    <row r="142" spans="1:11" x14ac:dyDescent="0.2">
      <c r="A142">
        <v>114</v>
      </c>
      <c r="B142" s="2" t="str">
        <f>IF(F142&lt;&gt;"",ROUNDUP(F142/BOTONES!$F$19,0),"")</f>
        <v/>
      </c>
      <c r="C142" s="2" t="e">
        <f>(1-(1+E142)^-(BOTONES!$F$21-Hoja1!A141))/Hoja1!E142</f>
        <v>#VALUE!</v>
      </c>
      <c r="E142" s="10" t="str">
        <f t="shared" si="6"/>
        <v/>
      </c>
      <c r="F142" s="8" t="str">
        <f>IF(A142&lt;=BOTONES!$F$21,IF(A142&lt;=BOTONES!$F$20,A142,""),"")</f>
        <v/>
      </c>
      <c r="G142" s="12" t="str">
        <f>IF(BOTONES!$D$22=1,Frances!K134,IF(BOTONES!$D$22=2,'Cuotas de amortizacion'!K134,""))</f>
        <v/>
      </c>
      <c r="H142" s="12" t="str">
        <f>IF(BOTONES!$D$22=1,Frances!L134,IF(BOTONES!$D$22=2,'Cuotas de amortizacion'!L134,""))</f>
        <v/>
      </c>
      <c r="I142" s="12" t="str">
        <f>IF(BOTONES!$D$22=1,Frances!M134,IF(BOTONES!$D$22=2,'Cuotas de amortizacion'!M134,""))</f>
        <v/>
      </c>
      <c r="J142" s="12" t="str">
        <f>IF(BOTONES!$D$22=1,Frances!N134,IF(BOTONES!$D$22=2,'Cuotas de amortizacion'!N134,""))</f>
        <v/>
      </c>
      <c r="K142" s="14" t="str">
        <f t="shared" si="5"/>
        <v/>
      </c>
    </row>
    <row r="143" spans="1:11" x14ac:dyDescent="0.2">
      <c r="A143">
        <v>115</v>
      </c>
      <c r="B143" s="2" t="str">
        <f>IF(F143&lt;&gt;"",ROUNDUP(F143/BOTONES!$F$19,0),"")</f>
        <v/>
      </c>
      <c r="C143" s="2" t="e">
        <f>(1-(1+E143)^-(BOTONES!$F$21-Hoja1!A142))/Hoja1!E143</f>
        <v>#VALUE!</v>
      </c>
      <c r="E143" s="10" t="str">
        <f t="shared" si="6"/>
        <v/>
      </c>
      <c r="F143" s="8" t="str">
        <f>IF(A143&lt;=BOTONES!$F$21,IF(A143&lt;=BOTONES!$F$20,A143,""),"")</f>
        <v/>
      </c>
      <c r="G143" s="12" t="str">
        <f>IF(BOTONES!$D$22=1,Frances!K135,IF(BOTONES!$D$22=2,'Cuotas de amortizacion'!K135,""))</f>
        <v/>
      </c>
      <c r="H143" s="12" t="str">
        <f>IF(BOTONES!$D$22=1,Frances!L135,IF(BOTONES!$D$22=2,'Cuotas de amortizacion'!L135,""))</f>
        <v/>
      </c>
      <c r="I143" s="12" t="str">
        <f>IF(BOTONES!$D$22=1,Frances!M135,IF(BOTONES!$D$22=2,'Cuotas de amortizacion'!M135,""))</f>
        <v/>
      </c>
      <c r="J143" s="12" t="str">
        <f>IF(BOTONES!$D$22=1,Frances!N135,IF(BOTONES!$D$22=2,'Cuotas de amortizacion'!N135,""))</f>
        <v/>
      </c>
      <c r="K143" s="14" t="str">
        <f t="shared" si="5"/>
        <v/>
      </c>
    </row>
    <row r="144" spans="1:11" x14ac:dyDescent="0.2">
      <c r="A144">
        <v>116</v>
      </c>
      <c r="B144" s="2" t="str">
        <f>IF(F144&lt;&gt;"",ROUNDUP(F144/BOTONES!$F$19,0),"")</f>
        <v/>
      </c>
      <c r="C144" s="2" t="e">
        <f>(1-(1+E144)^-(BOTONES!$F$21-Hoja1!A143))/Hoja1!E144</f>
        <v>#VALUE!</v>
      </c>
      <c r="E144" s="10" t="str">
        <f t="shared" si="6"/>
        <v/>
      </c>
      <c r="F144" s="8" t="str">
        <f>IF(A144&lt;=BOTONES!$F$21,IF(A144&lt;=BOTONES!$F$20,A144,""),"")</f>
        <v/>
      </c>
      <c r="G144" s="12" t="str">
        <f>IF(BOTONES!$D$22=1,Frances!K136,IF(BOTONES!$D$22=2,'Cuotas de amortizacion'!K136,""))</f>
        <v/>
      </c>
      <c r="H144" s="12" t="str">
        <f>IF(BOTONES!$D$22=1,Frances!L136,IF(BOTONES!$D$22=2,'Cuotas de amortizacion'!L136,""))</f>
        <v/>
      </c>
      <c r="I144" s="12" t="str">
        <f>IF(BOTONES!$D$22=1,Frances!M136,IF(BOTONES!$D$22=2,'Cuotas de amortizacion'!M136,""))</f>
        <v/>
      </c>
      <c r="J144" s="12" t="str">
        <f>IF(BOTONES!$D$22=1,Frances!N136,IF(BOTONES!$D$22=2,'Cuotas de amortizacion'!N136,""))</f>
        <v/>
      </c>
      <c r="K144" s="14" t="str">
        <f t="shared" si="5"/>
        <v/>
      </c>
    </row>
    <row r="145" spans="1:11" x14ac:dyDescent="0.2">
      <c r="A145">
        <v>117</v>
      </c>
      <c r="B145" s="2" t="str">
        <f>IF(F145&lt;&gt;"",ROUNDUP(F145/BOTONES!$F$19,0),"")</f>
        <v/>
      </c>
      <c r="C145" s="2" t="e">
        <f>(1-(1+E145)^-(BOTONES!$F$21-Hoja1!A144))/Hoja1!E145</f>
        <v>#VALUE!</v>
      </c>
      <c r="E145" s="10" t="str">
        <f t="shared" si="6"/>
        <v/>
      </c>
      <c r="F145" s="8" t="str">
        <f>IF(A145&lt;=BOTONES!$F$21,IF(A145&lt;=BOTONES!$F$20,A145,""),"")</f>
        <v/>
      </c>
      <c r="G145" s="12" t="str">
        <f>IF(BOTONES!$D$22=1,Frances!K137,IF(BOTONES!$D$22=2,'Cuotas de amortizacion'!K137,""))</f>
        <v/>
      </c>
      <c r="H145" s="12" t="str">
        <f>IF(BOTONES!$D$22=1,Frances!L137,IF(BOTONES!$D$22=2,'Cuotas de amortizacion'!L137,""))</f>
        <v/>
      </c>
      <c r="I145" s="12" t="str">
        <f>IF(BOTONES!$D$22=1,Frances!M137,IF(BOTONES!$D$22=2,'Cuotas de amortizacion'!M137,""))</f>
        <v/>
      </c>
      <c r="J145" s="12" t="str">
        <f>IF(BOTONES!$D$22=1,Frances!N137,IF(BOTONES!$D$22=2,'Cuotas de amortizacion'!N137,""))</f>
        <v/>
      </c>
      <c r="K145" s="14" t="str">
        <f t="shared" si="5"/>
        <v/>
      </c>
    </row>
    <row r="146" spans="1:11" x14ac:dyDescent="0.2">
      <c r="A146">
        <v>118</v>
      </c>
      <c r="B146" s="2" t="str">
        <f>IF(F146&lt;&gt;"",ROUNDUP(F146/BOTONES!$F$19,0),"")</f>
        <v/>
      </c>
      <c r="C146" s="2" t="e">
        <f>(1-(1+E146)^-(BOTONES!$F$21-Hoja1!A145))/Hoja1!E146</f>
        <v>#VALUE!</v>
      </c>
      <c r="E146" s="10" t="str">
        <f t="shared" si="6"/>
        <v/>
      </c>
      <c r="F146" s="8" t="str">
        <f>IF(A146&lt;=BOTONES!$F$21,IF(A146&lt;=BOTONES!$F$20,A146,""),"")</f>
        <v/>
      </c>
      <c r="G146" s="12" t="str">
        <f>IF(BOTONES!$D$22=1,Frances!K138,IF(BOTONES!$D$22=2,'Cuotas de amortizacion'!K138,""))</f>
        <v/>
      </c>
      <c r="H146" s="12" t="str">
        <f>IF(BOTONES!$D$22=1,Frances!L138,IF(BOTONES!$D$22=2,'Cuotas de amortizacion'!L138,""))</f>
        <v/>
      </c>
      <c r="I146" s="12" t="str">
        <f>IF(BOTONES!$D$22=1,Frances!M138,IF(BOTONES!$D$22=2,'Cuotas de amortizacion'!M138,""))</f>
        <v/>
      </c>
      <c r="J146" s="12" t="str">
        <f>IF(BOTONES!$D$22=1,Frances!N138,IF(BOTONES!$D$22=2,'Cuotas de amortizacion'!N138,""))</f>
        <v/>
      </c>
      <c r="K146" s="14" t="str">
        <f t="shared" si="5"/>
        <v/>
      </c>
    </row>
    <row r="147" spans="1:11" x14ac:dyDescent="0.2">
      <c r="A147">
        <v>119</v>
      </c>
      <c r="B147" s="2" t="str">
        <f>IF(F147&lt;&gt;"",ROUNDUP(F147/BOTONES!$F$19,0),"")</f>
        <v/>
      </c>
      <c r="C147" s="2" t="e">
        <f>(1-(1+E147)^-(BOTONES!$F$21-Hoja1!A146))/Hoja1!E147</f>
        <v>#VALUE!</v>
      </c>
      <c r="E147" s="10" t="str">
        <f t="shared" si="6"/>
        <v/>
      </c>
      <c r="F147" s="8" t="str">
        <f>IF(A147&lt;=BOTONES!$F$21,IF(A147&lt;=BOTONES!$F$20,A147,""),"")</f>
        <v/>
      </c>
      <c r="G147" s="12" t="str">
        <f>IF(BOTONES!$D$22=1,Frances!K139,IF(BOTONES!$D$22=2,'Cuotas de amortizacion'!K139,""))</f>
        <v/>
      </c>
      <c r="H147" s="12" t="str">
        <f>IF(BOTONES!$D$22=1,Frances!L139,IF(BOTONES!$D$22=2,'Cuotas de amortizacion'!L139,""))</f>
        <v/>
      </c>
      <c r="I147" s="12" t="str">
        <f>IF(BOTONES!$D$22=1,Frances!M139,IF(BOTONES!$D$22=2,'Cuotas de amortizacion'!M139,""))</f>
        <v/>
      </c>
      <c r="J147" s="12" t="str">
        <f>IF(BOTONES!$D$22=1,Frances!N139,IF(BOTONES!$D$22=2,'Cuotas de amortizacion'!N139,""))</f>
        <v/>
      </c>
      <c r="K147" s="14" t="str">
        <f t="shared" si="5"/>
        <v/>
      </c>
    </row>
    <row r="148" spans="1:11" x14ac:dyDescent="0.2">
      <c r="A148">
        <v>120</v>
      </c>
      <c r="B148" s="2" t="str">
        <f>IF(F148&lt;&gt;"",ROUNDUP(F148/BOTONES!$F$19,0),"")</f>
        <v/>
      </c>
      <c r="C148" s="2" t="e">
        <f>(1-(1+E148)^-(BOTONES!$F$21-Hoja1!A147))/Hoja1!E148</f>
        <v>#VALUE!</v>
      </c>
      <c r="E148" s="10" t="str">
        <f t="shared" si="6"/>
        <v/>
      </c>
      <c r="F148" s="8" t="str">
        <f>IF(A148&lt;=BOTONES!$F$21,IF(A148&lt;=BOTONES!$F$20,A148,""),"")</f>
        <v/>
      </c>
      <c r="G148" s="12" t="str">
        <f>IF(BOTONES!$D$22=1,Frances!K140,IF(BOTONES!$D$22=2,'Cuotas de amortizacion'!K140,""))</f>
        <v/>
      </c>
      <c r="H148" s="12" t="str">
        <f>IF(BOTONES!$D$22=1,Frances!L140,IF(BOTONES!$D$22=2,'Cuotas de amortizacion'!L140,""))</f>
        <v/>
      </c>
      <c r="I148" s="12" t="str">
        <f>IF(BOTONES!$D$22=1,Frances!M140,IF(BOTONES!$D$22=2,'Cuotas de amortizacion'!M140,""))</f>
        <v/>
      </c>
      <c r="J148" s="12" t="str">
        <f>IF(BOTONES!$D$22=1,Frances!N140,IF(BOTONES!$D$22=2,'Cuotas de amortizacion'!N140,""))</f>
        <v/>
      </c>
      <c r="K148" s="14" t="str">
        <f t="shared" si="5"/>
        <v/>
      </c>
    </row>
  </sheetData>
  <sheetProtection algorithmName="SHA-512" hashValue="IoUaSbciEoarjS2U0yehqc8ID1MCKnZMOozDjHyVaKVcE+7e6bCx9ep+IVw3DvZsZ/SwzwQSJK7QIgcCd3/OiQ==" saltValue="86RGBsy5kkko/RVzPD4fyQ==" spinCount="100000" sheet="1" objects="1" scenarios="1"/>
  <mergeCells count="1">
    <mergeCell ref="F14:J1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7</xdr:col>
                    <xdr:colOff>25400</xdr:colOff>
                    <xdr:row>5</xdr:row>
                    <xdr:rowOff>12700</xdr:rowOff>
                  </from>
                  <to>
                    <xdr:col>7</xdr:col>
                    <xdr:colOff>635000</xdr:colOff>
                    <xdr:row>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7</xdr:col>
                    <xdr:colOff>520700</xdr:colOff>
                    <xdr:row>6</xdr:row>
                    <xdr:rowOff>12700</xdr:rowOff>
                  </from>
                  <to>
                    <xdr:col>8</xdr:col>
                    <xdr:colOff>279400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Drop Down 5">
              <controlPr defaultSize="0" autoLine="0" autoPict="0">
                <anchor moveWithCells="1">
                  <from>
                    <xdr:col>7</xdr:col>
                    <xdr:colOff>12700</xdr:colOff>
                    <xdr:row>7</xdr:row>
                    <xdr:rowOff>12700</xdr:rowOff>
                  </from>
                  <to>
                    <xdr:col>7</xdr:col>
                    <xdr:colOff>939800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Drop Down 6">
              <controlPr defaultSize="0" autoLine="0" autoPict="0">
                <anchor moveWithCells="1">
                  <from>
                    <xdr:col>7</xdr:col>
                    <xdr:colOff>12700</xdr:colOff>
                    <xdr:row>8</xdr:row>
                    <xdr:rowOff>12700</xdr:rowOff>
                  </from>
                  <to>
                    <xdr:col>7</xdr:col>
                    <xdr:colOff>939800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Drop Down 7">
              <controlPr defaultSize="0" autoLine="0" autoPict="0">
                <anchor moveWithCells="1">
                  <from>
                    <xdr:col>7</xdr:col>
                    <xdr:colOff>1016000</xdr:colOff>
                    <xdr:row>3</xdr:row>
                    <xdr:rowOff>12700</xdr:rowOff>
                  </from>
                  <to>
                    <xdr:col>9</xdr:col>
                    <xdr:colOff>520700</xdr:colOff>
                    <xdr:row>3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9:N141"/>
  <sheetViews>
    <sheetView topLeftCell="G10" zoomScale="130" zoomScaleNormal="130" workbookViewId="0">
      <selection activeCell="G30" sqref="G30"/>
    </sheetView>
  </sheetViews>
  <sheetFormatPr baseColWidth="10" defaultColWidth="10.83203125" defaultRowHeight="15" x14ac:dyDescent="0.2"/>
  <cols>
    <col min="11" max="11" width="20.1640625" bestFit="1" customWidth="1"/>
    <col min="12" max="12" width="17.83203125" bestFit="1" customWidth="1"/>
    <col min="13" max="13" width="20.83203125" bestFit="1" customWidth="1"/>
    <col min="14" max="14" width="22.33203125" customWidth="1"/>
  </cols>
  <sheetData>
    <row r="19" spans="8:14" x14ac:dyDescent="0.2">
      <c r="K19" s="11" t="s">
        <v>45</v>
      </c>
      <c r="L19" s="11" t="s">
        <v>46</v>
      </c>
      <c r="M19" s="11" t="s">
        <v>47</v>
      </c>
      <c r="N19" s="11" t="s">
        <v>48</v>
      </c>
    </row>
    <row r="20" spans="8:14" x14ac:dyDescent="0.2">
      <c r="K20" s="8"/>
      <c r="L20" s="8"/>
      <c r="M20" s="8"/>
      <c r="N20" s="12">
        <f>Hoja1!H5</f>
        <v>20000</v>
      </c>
    </row>
    <row r="21" spans="8:14" x14ac:dyDescent="0.2">
      <c r="H21" s="2"/>
      <c r="I21" s="2"/>
      <c r="K21" s="12">
        <f>IF(Hoja1!F29&lt;&gt;"",N20/Hoja1!C29,"")</f>
        <v>843.77943125266722</v>
      </c>
      <c r="L21" s="12">
        <f>IF(Hoja1!F29&lt;&gt;"",Hoja1!E29*Frances!N20,"")</f>
        <v>19.98003326681097</v>
      </c>
      <c r="M21" s="12">
        <f>IF(Hoja1!F29&lt;&gt;"",Frances!K21-Frances!L21,"")</f>
        <v>823.79939798585622</v>
      </c>
      <c r="N21" s="12">
        <f>IF(Hoja1!F29&lt;&gt;"",N20-M21,"")</f>
        <v>19176.200602014145</v>
      </c>
    </row>
    <row r="22" spans="8:14" x14ac:dyDescent="0.2">
      <c r="H22" s="2"/>
      <c r="I22" s="2"/>
      <c r="K22" s="12">
        <f>IF(Hoja1!F30&lt;&gt;"",N21/Hoja1!C30,"")</f>
        <v>843.7794312526745</v>
      </c>
      <c r="L22" s="12">
        <f>IF(Hoja1!F30&lt;&gt;"",Hoja1!E30*Frances!N21,"")</f>
        <v>19.157056297964157</v>
      </c>
      <c r="M22" s="12">
        <f>IF(Hoja1!F30&lt;&gt;"",Frances!K22-Frances!L22,"")</f>
        <v>824.62237495471038</v>
      </c>
      <c r="N22" s="12">
        <f>IF(Hoja1!F30&lt;&gt;"",N21-M22,"")</f>
        <v>18351.578227059435</v>
      </c>
    </row>
    <row r="23" spans="8:14" x14ac:dyDescent="0.2">
      <c r="H23" s="2"/>
      <c r="I23" s="2"/>
      <c r="K23" s="12">
        <f>IF(Hoja1!F31&lt;&gt;"",N22/Hoja1!C31,"")</f>
        <v>843.77943125267154</v>
      </c>
      <c r="L23" s="12">
        <f>IF(Hoja1!F31&lt;&gt;"",Hoja1!E31*Frances!N22,"")</f>
        <v>18.333257173756571</v>
      </c>
      <c r="M23" s="12">
        <f>IF(Hoja1!F31&lt;&gt;"",Frances!K23-Frances!L23,"")</f>
        <v>825.44617407891496</v>
      </c>
      <c r="N23" s="12">
        <f>IF(Hoja1!F31&lt;&gt;"",N22-M23,"")</f>
        <v>17526.13205298052</v>
      </c>
    </row>
    <row r="24" spans="8:14" x14ac:dyDescent="0.2">
      <c r="H24" s="2"/>
      <c r="I24" s="2"/>
      <c r="K24" s="12">
        <f>IF(Hoja1!F32&lt;&gt;"",N23/Hoja1!C32,"")</f>
        <v>847.62603569884425</v>
      </c>
      <c r="L24" s="12">
        <f>IF(Hoja1!F32&lt;&gt;"",Hoja1!E32*Frances!N23,"")</f>
        <v>24.793595916781747</v>
      </c>
      <c r="M24" s="12">
        <f>IF(Hoja1!F32&lt;&gt;"",Frances!K24-Frances!L24,"")</f>
        <v>822.83243978206247</v>
      </c>
      <c r="N24" s="12">
        <f>IF(Hoja1!F32&lt;&gt;"",N23-M24,"")</f>
        <v>16703.299613198458</v>
      </c>
    </row>
    <row r="25" spans="8:14" x14ac:dyDescent="0.2">
      <c r="H25" s="2"/>
      <c r="I25" s="2"/>
      <c r="K25" s="12">
        <f>IF(Hoja1!F33&lt;&gt;"",N24/Hoja1!C33,"")</f>
        <v>847.62603569884482</v>
      </c>
      <c r="L25" s="12">
        <f>IF(Hoja1!F33&lt;&gt;"",Hoja1!E33*Frances!N24,"")</f>
        <v>23.629564118008059</v>
      </c>
      <c r="M25" s="12">
        <f>IF(Hoja1!F33&lt;&gt;"",Frances!K25-Frances!L25,"")</f>
        <v>823.99647158083678</v>
      </c>
      <c r="N25" s="12">
        <f>IF(Hoja1!F33&lt;&gt;"",N24-M25,"")</f>
        <v>15879.303141617622</v>
      </c>
    </row>
    <row r="26" spans="8:14" x14ac:dyDescent="0.2">
      <c r="H26" s="2"/>
      <c r="I26" s="2"/>
      <c r="K26" s="12">
        <f>IF(Hoja1!F34&lt;&gt;"",N25/Hoja1!C34,"")</f>
        <v>847.62603569884527</v>
      </c>
      <c r="L26" s="12">
        <f>IF(Hoja1!F34&lt;&gt;"",Hoja1!E34*Frances!N25,"")</f>
        <v>22.463885604832935</v>
      </c>
      <c r="M26" s="12">
        <f>IF(Hoja1!F34&lt;&gt;"",Frances!K26-Frances!L26,"")</f>
        <v>825.1621500940123</v>
      </c>
      <c r="N26" s="12">
        <f>IF(Hoja1!F34&lt;&gt;"",N25-M26,"")</f>
        <v>15054.140991523609</v>
      </c>
    </row>
    <row r="27" spans="8:14" x14ac:dyDescent="0.2">
      <c r="H27" s="2"/>
      <c r="I27" s="2"/>
      <c r="K27" s="12" t="str">
        <f>IF(Hoja1!F35&lt;&gt;"",N26/Hoja1!C35,"")</f>
        <v/>
      </c>
      <c r="L27" s="12" t="str">
        <f>IF(Hoja1!F35&lt;&gt;"",Hoja1!E35*Frances!N26,"")</f>
        <v/>
      </c>
      <c r="M27" s="12" t="str">
        <f>IF(Hoja1!F35&lt;&gt;"",Frances!K27-Frances!L27,"")</f>
        <v/>
      </c>
      <c r="N27" s="12" t="str">
        <f>IF(Hoja1!F35&lt;&gt;"",N26-M27,"")</f>
        <v/>
      </c>
    </row>
    <row r="28" spans="8:14" x14ac:dyDescent="0.2">
      <c r="H28" s="2"/>
      <c r="I28" s="2"/>
      <c r="K28" s="12" t="str">
        <f>IF(Hoja1!F36&lt;&gt;"",N27/Hoja1!C36,"")</f>
        <v/>
      </c>
      <c r="L28" s="12" t="str">
        <f>IF(Hoja1!F36&lt;&gt;"",Hoja1!E36*Frances!N27,"")</f>
        <v/>
      </c>
      <c r="M28" s="12" t="str">
        <f>IF(Hoja1!F36&lt;&gt;"",Frances!K28-Frances!L28,"")</f>
        <v/>
      </c>
      <c r="N28" s="12" t="str">
        <f>IF(Hoja1!F36&lt;&gt;"",N27-M28,"")</f>
        <v/>
      </c>
    </row>
    <row r="29" spans="8:14" x14ac:dyDescent="0.2">
      <c r="H29" s="2"/>
      <c r="I29" s="2"/>
      <c r="K29" s="12" t="str">
        <f>IF(Hoja1!F37&lt;&gt;"",N28/Hoja1!C37,"")</f>
        <v/>
      </c>
      <c r="L29" s="12" t="str">
        <f>IF(Hoja1!F37&lt;&gt;"",Hoja1!E37*Frances!N28,"")</f>
        <v/>
      </c>
      <c r="M29" s="12" t="str">
        <f>IF(Hoja1!F37&lt;&gt;"",Frances!K29-Frances!L29,"")</f>
        <v/>
      </c>
      <c r="N29" s="12" t="str">
        <f>IF(Hoja1!F37&lt;&gt;"",N28-M29,"")</f>
        <v/>
      </c>
    </row>
    <row r="30" spans="8:14" x14ac:dyDescent="0.2">
      <c r="H30" s="2"/>
      <c r="I30" s="2"/>
      <c r="K30" s="12" t="str">
        <f>IF(Hoja1!F38&lt;&gt;"",N29/Hoja1!C38,"")</f>
        <v/>
      </c>
      <c r="L30" s="12" t="str">
        <f>IF(Hoja1!F38&lt;&gt;"",Hoja1!E38*Frances!N29,"")</f>
        <v/>
      </c>
      <c r="M30" s="12" t="str">
        <f>IF(Hoja1!F38&lt;&gt;"",Frances!K30-Frances!L30,"")</f>
        <v/>
      </c>
      <c r="N30" s="12" t="str">
        <f>IF(Hoja1!F38&lt;&gt;"",N29-M30,"")</f>
        <v/>
      </c>
    </row>
    <row r="31" spans="8:14" x14ac:dyDescent="0.2">
      <c r="H31" s="2"/>
      <c r="I31" s="2"/>
      <c r="K31" s="12" t="str">
        <f>IF(Hoja1!F39&lt;&gt;"",N30/Hoja1!C39,"")</f>
        <v/>
      </c>
      <c r="L31" s="12" t="str">
        <f>IF(Hoja1!F39&lt;&gt;"",Hoja1!E39*Frances!N30,"")</f>
        <v/>
      </c>
      <c r="M31" s="12" t="str">
        <f>IF(Hoja1!F39&lt;&gt;"",Frances!K31-Frances!L31,"")</f>
        <v/>
      </c>
      <c r="N31" s="12" t="str">
        <f>IF(Hoja1!F39&lt;&gt;"",N30-M31,"")</f>
        <v/>
      </c>
    </row>
    <row r="32" spans="8:14" x14ac:dyDescent="0.2">
      <c r="H32" s="2"/>
      <c r="I32" s="2"/>
      <c r="K32" s="12" t="str">
        <f>IF(Hoja1!F40&lt;&gt;"",N31/Hoja1!C40,"")</f>
        <v/>
      </c>
      <c r="L32" s="12" t="str">
        <f>IF(Hoja1!F40&lt;&gt;"",Hoja1!E40*Frances!N31,"")</f>
        <v/>
      </c>
      <c r="M32" s="12" t="str">
        <f>IF(Hoja1!F40&lt;&gt;"",Frances!K32-Frances!L32,"")</f>
        <v/>
      </c>
      <c r="N32" s="12" t="str">
        <f>IF(Hoja1!F40&lt;&gt;"",N31-M32,"")</f>
        <v/>
      </c>
    </row>
    <row r="33" spans="8:14" x14ac:dyDescent="0.2">
      <c r="H33" s="2"/>
      <c r="I33" s="2"/>
      <c r="K33" s="12" t="str">
        <f>IF(Hoja1!F41&lt;&gt;"",N32/Hoja1!C41,"")</f>
        <v/>
      </c>
      <c r="L33" s="12" t="str">
        <f>IF(Hoja1!F41&lt;&gt;"",Hoja1!E41*Frances!N32,"")</f>
        <v/>
      </c>
      <c r="M33" s="12" t="str">
        <f>IF(Hoja1!F41&lt;&gt;"",Frances!K33-Frances!L33,"")</f>
        <v/>
      </c>
      <c r="N33" s="12" t="str">
        <f>IF(Hoja1!F41&lt;&gt;"",N32-M33,"")</f>
        <v/>
      </c>
    </row>
    <row r="34" spans="8:14" x14ac:dyDescent="0.2">
      <c r="H34" s="2"/>
      <c r="I34" s="2"/>
      <c r="K34" s="12" t="str">
        <f>IF(Hoja1!F42&lt;&gt;"",N33/Hoja1!C42,"")</f>
        <v/>
      </c>
      <c r="L34" s="12" t="str">
        <f>IF(Hoja1!F42&lt;&gt;"",Hoja1!E42*Frances!N33,"")</f>
        <v/>
      </c>
      <c r="M34" s="12" t="str">
        <f>IF(Hoja1!F42&lt;&gt;"",Frances!K34-Frances!L34,"")</f>
        <v/>
      </c>
      <c r="N34" s="12" t="str">
        <f>IF(Hoja1!F42&lt;&gt;"",N33-M34,"")</f>
        <v/>
      </c>
    </row>
    <row r="35" spans="8:14" x14ac:dyDescent="0.2">
      <c r="H35" s="2"/>
      <c r="I35" s="2"/>
      <c r="K35" s="12" t="str">
        <f>IF(Hoja1!F43&lt;&gt;"",N34/Hoja1!C43,"")</f>
        <v/>
      </c>
      <c r="L35" s="12" t="str">
        <f>IF(Hoja1!F43&lt;&gt;"",Hoja1!E43*Frances!N34,"")</f>
        <v/>
      </c>
      <c r="M35" s="12" t="str">
        <f>IF(Hoja1!F43&lt;&gt;"",Frances!K35-Frances!L35,"")</f>
        <v/>
      </c>
      <c r="N35" s="12" t="str">
        <f>IF(Hoja1!F43&lt;&gt;"",N34-M35,"")</f>
        <v/>
      </c>
    </row>
    <row r="36" spans="8:14" x14ac:dyDescent="0.2">
      <c r="H36" s="2"/>
      <c r="I36" s="2"/>
      <c r="K36" s="12" t="str">
        <f>IF(Hoja1!F44&lt;&gt;"",N35/Hoja1!C44,"")</f>
        <v/>
      </c>
      <c r="L36" s="12" t="str">
        <f>IF(Hoja1!F44&lt;&gt;"",Hoja1!E44*Frances!N35,"")</f>
        <v/>
      </c>
      <c r="M36" s="12" t="str">
        <f>IF(Hoja1!F44&lt;&gt;"",Frances!K36-Frances!L36,"")</f>
        <v/>
      </c>
      <c r="N36" s="12" t="str">
        <f>IF(Hoja1!F44&lt;&gt;"",N35-M36,"")</f>
        <v/>
      </c>
    </row>
    <row r="37" spans="8:14" x14ac:dyDescent="0.2">
      <c r="H37" s="2"/>
      <c r="I37" s="2"/>
      <c r="K37" s="12" t="str">
        <f>IF(Hoja1!F45&lt;&gt;"",N36/Hoja1!C45,"")</f>
        <v/>
      </c>
      <c r="L37" s="12" t="str">
        <f>IF(Hoja1!F45&lt;&gt;"",Hoja1!E45*Frances!N36,"")</f>
        <v/>
      </c>
      <c r="M37" s="12" t="str">
        <f>IF(Hoja1!F45&lt;&gt;"",Frances!K37-Frances!L37,"")</f>
        <v/>
      </c>
      <c r="N37" s="12" t="str">
        <f>IF(Hoja1!F45&lt;&gt;"",N36-M37,"")</f>
        <v/>
      </c>
    </row>
    <row r="38" spans="8:14" x14ac:dyDescent="0.2">
      <c r="H38" s="2"/>
      <c r="I38" s="2"/>
      <c r="K38" s="12" t="str">
        <f>IF(Hoja1!F46&lt;&gt;"",N37/Hoja1!C46,"")</f>
        <v/>
      </c>
      <c r="L38" s="12" t="str">
        <f>IF(Hoja1!F46&lt;&gt;"",Hoja1!E46*Frances!N37,"")</f>
        <v/>
      </c>
      <c r="M38" s="12" t="str">
        <f>IF(Hoja1!F46&lt;&gt;"",Frances!K38-Frances!L38,"")</f>
        <v/>
      </c>
      <c r="N38" s="12" t="str">
        <f>IF(Hoja1!F46&lt;&gt;"",N37-M38,"")</f>
        <v/>
      </c>
    </row>
    <row r="39" spans="8:14" x14ac:dyDescent="0.2">
      <c r="H39" s="2"/>
      <c r="I39" s="2"/>
      <c r="K39" s="12" t="str">
        <f>IF(Hoja1!F47&lt;&gt;"",N38/Hoja1!C47,"")</f>
        <v/>
      </c>
      <c r="L39" s="12" t="str">
        <f>IF(Hoja1!F47&lt;&gt;"",Hoja1!E47*Frances!N38,"")</f>
        <v/>
      </c>
      <c r="M39" s="12" t="str">
        <f>IF(Hoja1!F47&lt;&gt;"",Frances!K39-Frances!L39,"")</f>
        <v/>
      </c>
      <c r="N39" s="12" t="str">
        <f>IF(Hoja1!F47&lt;&gt;"",N38-M39,"")</f>
        <v/>
      </c>
    </row>
    <row r="40" spans="8:14" x14ac:dyDescent="0.2">
      <c r="H40" s="2"/>
      <c r="I40" s="2"/>
      <c r="K40" s="12" t="str">
        <f>IF(Hoja1!F48&lt;&gt;"",N39/Hoja1!C48,"")</f>
        <v/>
      </c>
      <c r="L40" s="12" t="str">
        <f>IF(Hoja1!F48&lt;&gt;"",Hoja1!E48*Frances!N39,"")</f>
        <v/>
      </c>
      <c r="M40" s="12" t="str">
        <f>IF(Hoja1!F48&lt;&gt;"",Frances!K40-Frances!L40,"")</f>
        <v/>
      </c>
      <c r="N40" s="12" t="str">
        <f>IF(Hoja1!F48&lt;&gt;"",N39-M40,"")</f>
        <v/>
      </c>
    </row>
    <row r="41" spans="8:14" x14ac:dyDescent="0.2">
      <c r="H41" s="2"/>
      <c r="I41" s="2"/>
      <c r="K41" s="12" t="str">
        <f>IF(Hoja1!F49&lt;&gt;"",N40/Hoja1!C49,"")</f>
        <v/>
      </c>
      <c r="L41" s="12" t="str">
        <f>IF(Hoja1!F49&lt;&gt;"",Hoja1!E49*Frances!N40,"")</f>
        <v/>
      </c>
      <c r="M41" s="12" t="str">
        <f>IF(Hoja1!F49&lt;&gt;"",Frances!K41-Frances!L41,"")</f>
        <v/>
      </c>
      <c r="N41" s="12" t="str">
        <f>IF(Hoja1!F49&lt;&gt;"",N40-M41,"")</f>
        <v/>
      </c>
    </row>
    <row r="42" spans="8:14" x14ac:dyDescent="0.2">
      <c r="H42" s="2"/>
      <c r="I42" s="2"/>
      <c r="K42" s="12" t="str">
        <f>IF(Hoja1!F50&lt;&gt;"",N41/Hoja1!C50,"")</f>
        <v/>
      </c>
      <c r="L42" s="12" t="str">
        <f>IF(Hoja1!F50&lt;&gt;"",Hoja1!E50*Frances!N41,"")</f>
        <v/>
      </c>
      <c r="M42" s="12" t="str">
        <f>IF(Hoja1!F50&lt;&gt;"",Frances!K42-Frances!L42,"")</f>
        <v/>
      </c>
      <c r="N42" s="12" t="str">
        <f>IF(Hoja1!F50&lt;&gt;"",N41-M42,"")</f>
        <v/>
      </c>
    </row>
    <row r="43" spans="8:14" x14ac:dyDescent="0.2">
      <c r="H43" s="2"/>
      <c r="I43" s="2"/>
      <c r="K43" s="12" t="str">
        <f>IF(Hoja1!F51&lt;&gt;"",N42/Hoja1!C51,"")</f>
        <v/>
      </c>
      <c r="L43" s="12" t="str">
        <f>IF(Hoja1!F51&lt;&gt;"",Hoja1!E51*Frances!N42,"")</f>
        <v/>
      </c>
      <c r="M43" s="12" t="str">
        <f>IF(Hoja1!F51&lt;&gt;"",Frances!K43-Frances!L43,"")</f>
        <v/>
      </c>
      <c r="N43" s="12" t="str">
        <f>IF(Hoja1!F51&lt;&gt;"",N42-M43,"")</f>
        <v/>
      </c>
    </row>
    <row r="44" spans="8:14" x14ac:dyDescent="0.2">
      <c r="H44" s="2"/>
      <c r="I44" s="2"/>
      <c r="K44" s="12" t="str">
        <f>IF(Hoja1!F52&lt;&gt;"",N43/Hoja1!C52,"")</f>
        <v/>
      </c>
      <c r="L44" s="12" t="str">
        <f>IF(Hoja1!F52&lt;&gt;"",Hoja1!E52*Frances!N43,"")</f>
        <v/>
      </c>
      <c r="M44" s="12" t="str">
        <f>IF(Hoja1!F52&lt;&gt;"",Frances!K44-Frances!L44,"")</f>
        <v/>
      </c>
      <c r="N44" s="12" t="str">
        <f>IF(Hoja1!F52&lt;&gt;"",N43-M44,"")</f>
        <v/>
      </c>
    </row>
    <row r="45" spans="8:14" x14ac:dyDescent="0.2">
      <c r="H45" s="2"/>
      <c r="I45" s="2"/>
      <c r="K45" s="12" t="str">
        <f>IF(Hoja1!F53&lt;&gt;"",N44/Hoja1!C53,"")</f>
        <v/>
      </c>
      <c r="L45" s="12" t="str">
        <f>IF(Hoja1!F53&lt;&gt;"",Hoja1!E53*Frances!N44,"")</f>
        <v/>
      </c>
      <c r="M45" s="12" t="str">
        <f>IF(Hoja1!F53&lt;&gt;"",Frances!K45-Frances!L45,"")</f>
        <v/>
      </c>
      <c r="N45" s="12" t="str">
        <f>IF(Hoja1!F53&lt;&gt;"",N44-M45,"")</f>
        <v/>
      </c>
    </row>
    <row r="46" spans="8:14" x14ac:dyDescent="0.2">
      <c r="H46" s="2"/>
      <c r="I46" s="2"/>
      <c r="K46" s="12" t="str">
        <f>IF(Hoja1!F54&lt;&gt;"",N45/Hoja1!C54,"")</f>
        <v/>
      </c>
      <c r="L46" s="12" t="str">
        <f>IF(Hoja1!F54&lt;&gt;"",Hoja1!E54*Frances!N45,"")</f>
        <v/>
      </c>
      <c r="M46" s="12" t="str">
        <f>IF(Hoja1!F54&lt;&gt;"",Frances!K46-Frances!L46,"")</f>
        <v/>
      </c>
      <c r="N46" s="12" t="str">
        <f>IF(Hoja1!F54&lt;&gt;"",N45-M46,"")</f>
        <v/>
      </c>
    </row>
    <row r="47" spans="8:14" x14ac:dyDescent="0.2">
      <c r="H47" s="2"/>
      <c r="I47" s="2"/>
      <c r="K47" s="12" t="str">
        <f>IF(Hoja1!F55&lt;&gt;"",N46/Hoja1!C55,"")</f>
        <v/>
      </c>
      <c r="L47" s="12" t="str">
        <f>IF(Hoja1!F55&lt;&gt;"",Hoja1!E55*Frances!N46,"")</f>
        <v/>
      </c>
      <c r="M47" s="12" t="str">
        <f>IF(Hoja1!F55&lt;&gt;"",Frances!K47-Frances!L47,"")</f>
        <v/>
      </c>
      <c r="N47" s="12" t="str">
        <f>IF(Hoja1!F55&lt;&gt;"",N46-M47,"")</f>
        <v/>
      </c>
    </row>
    <row r="48" spans="8:14" x14ac:dyDescent="0.2">
      <c r="H48" s="2"/>
      <c r="I48" s="2"/>
      <c r="K48" s="12" t="str">
        <f>IF(Hoja1!F56&lt;&gt;"",N47/Hoja1!C56,"")</f>
        <v/>
      </c>
      <c r="L48" s="12" t="str">
        <f>IF(Hoja1!F56&lt;&gt;"",Hoja1!E56*Frances!N47,"")</f>
        <v/>
      </c>
      <c r="M48" s="12" t="str">
        <f>IF(Hoja1!F56&lt;&gt;"",Frances!K48-Frances!L48,"")</f>
        <v/>
      </c>
      <c r="N48" s="12" t="str">
        <f>IF(Hoja1!F56&lt;&gt;"",N47-M48,"")</f>
        <v/>
      </c>
    </row>
    <row r="49" spans="8:14" x14ac:dyDescent="0.2">
      <c r="H49" s="2"/>
      <c r="I49" s="2"/>
      <c r="K49" s="12" t="str">
        <f>IF(Hoja1!F57&lt;&gt;"",N48/Hoja1!C57,"")</f>
        <v/>
      </c>
      <c r="L49" s="12" t="str">
        <f>IF(Hoja1!F57&lt;&gt;"",Hoja1!E57*Frances!N48,"")</f>
        <v/>
      </c>
      <c r="M49" s="12" t="str">
        <f>IF(Hoja1!F57&lt;&gt;"",Frances!K49-Frances!L49,"")</f>
        <v/>
      </c>
      <c r="N49" s="12" t="str">
        <f>IF(Hoja1!F57&lt;&gt;"",N48-M49,"")</f>
        <v/>
      </c>
    </row>
    <row r="50" spans="8:14" x14ac:dyDescent="0.2">
      <c r="H50" s="2"/>
      <c r="I50" s="2"/>
      <c r="K50" s="12" t="str">
        <f>IF(Hoja1!F58&lt;&gt;"",N49/Hoja1!C58,"")</f>
        <v/>
      </c>
      <c r="L50" s="12" t="str">
        <f>IF(Hoja1!F58&lt;&gt;"",Hoja1!E58*Frances!N49,"")</f>
        <v/>
      </c>
      <c r="M50" s="12" t="str">
        <f>IF(Hoja1!F58&lt;&gt;"",Frances!K50-Frances!L50,"")</f>
        <v/>
      </c>
      <c r="N50" s="12" t="str">
        <f>IF(Hoja1!F58&lt;&gt;"",N49-M50,"")</f>
        <v/>
      </c>
    </row>
    <row r="51" spans="8:14" x14ac:dyDescent="0.2">
      <c r="H51" s="2"/>
      <c r="I51" s="2"/>
      <c r="K51" s="12" t="str">
        <f>IF(Hoja1!F59&lt;&gt;"",N50/Hoja1!C59,"")</f>
        <v/>
      </c>
      <c r="L51" s="12" t="str">
        <f>IF(Hoja1!F59&lt;&gt;"",Hoja1!E59*Frances!N50,"")</f>
        <v/>
      </c>
      <c r="M51" s="12" t="str">
        <f>IF(Hoja1!F59&lt;&gt;"",Frances!K51-Frances!L51,"")</f>
        <v/>
      </c>
      <c r="N51" s="12" t="str">
        <f>IF(Hoja1!F59&lt;&gt;"",N50-M51,"")</f>
        <v/>
      </c>
    </row>
    <row r="52" spans="8:14" x14ac:dyDescent="0.2">
      <c r="H52" s="2"/>
      <c r="I52" s="2"/>
      <c r="K52" s="12" t="str">
        <f>IF(Hoja1!F60&lt;&gt;"",N51/Hoja1!C60,"")</f>
        <v/>
      </c>
      <c r="L52" s="12" t="str">
        <f>IF(Hoja1!F60&lt;&gt;"",Hoja1!E60*Frances!N51,"")</f>
        <v/>
      </c>
      <c r="M52" s="12" t="str">
        <f>IF(Hoja1!F60&lt;&gt;"",Frances!K52-Frances!L52,"")</f>
        <v/>
      </c>
      <c r="N52" s="12" t="str">
        <f>IF(Hoja1!F60&lt;&gt;"",N51-M52,"")</f>
        <v/>
      </c>
    </row>
    <row r="53" spans="8:14" x14ac:dyDescent="0.2">
      <c r="H53" s="2"/>
      <c r="I53" s="2"/>
      <c r="K53" s="12" t="str">
        <f>IF(Hoja1!F61&lt;&gt;"",N52/Hoja1!C61,"")</f>
        <v/>
      </c>
      <c r="L53" s="12" t="str">
        <f>IF(Hoja1!F61&lt;&gt;"",Hoja1!E61*Frances!N52,"")</f>
        <v/>
      </c>
      <c r="M53" s="12" t="str">
        <f>IF(Hoja1!F61&lt;&gt;"",Frances!K53-Frances!L53,"")</f>
        <v/>
      </c>
      <c r="N53" s="12" t="str">
        <f>IF(Hoja1!F61&lt;&gt;"",N52-M53,"")</f>
        <v/>
      </c>
    </row>
    <row r="54" spans="8:14" x14ac:dyDescent="0.2">
      <c r="H54" s="2"/>
      <c r="I54" s="2"/>
      <c r="K54" s="12" t="str">
        <f>IF(Hoja1!F62&lt;&gt;"",N53/Hoja1!C62,"")</f>
        <v/>
      </c>
      <c r="L54" s="12" t="str">
        <f>IF(Hoja1!F62&lt;&gt;"",Hoja1!E62*Frances!N53,"")</f>
        <v/>
      </c>
      <c r="M54" s="12" t="str">
        <f>IF(Hoja1!F62&lt;&gt;"",Frances!K54-Frances!L54,"")</f>
        <v/>
      </c>
      <c r="N54" s="12" t="str">
        <f>IF(Hoja1!F62&lt;&gt;"",N53-M54,"")</f>
        <v/>
      </c>
    </row>
    <row r="55" spans="8:14" x14ac:dyDescent="0.2">
      <c r="H55" s="2"/>
      <c r="I55" s="2"/>
      <c r="K55" s="12" t="str">
        <f>IF(Hoja1!F63&lt;&gt;"",N54/Hoja1!C63,"")</f>
        <v/>
      </c>
      <c r="L55" s="12" t="str">
        <f>IF(Hoja1!F63&lt;&gt;"",Hoja1!E63*Frances!N54,"")</f>
        <v/>
      </c>
      <c r="M55" s="12" t="str">
        <f>IF(Hoja1!F63&lt;&gt;"",Frances!K55-Frances!L55,"")</f>
        <v/>
      </c>
      <c r="N55" s="12" t="str">
        <f>IF(Hoja1!F63&lt;&gt;"",N54-M55,"")</f>
        <v/>
      </c>
    </row>
    <row r="56" spans="8:14" x14ac:dyDescent="0.2">
      <c r="H56" s="2"/>
      <c r="I56" s="2"/>
      <c r="K56" s="12" t="str">
        <f>IF(Hoja1!F64&lt;&gt;"",N55/Hoja1!C64,"")</f>
        <v/>
      </c>
      <c r="L56" s="12" t="str">
        <f>IF(Hoja1!F64&lt;&gt;"",Hoja1!E64*Frances!N55,"")</f>
        <v/>
      </c>
      <c r="M56" s="12" t="str">
        <f>IF(Hoja1!F64&lt;&gt;"",Frances!K56-Frances!L56,"")</f>
        <v/>
      </c>
      <c r="N56" s="12" t="str">
        <f>IF(Hoja1!F64&lt;&gt;"",N55-M56,"")</f>
        <v/>
      </c>
    </row>
    <row r="57" spans="8:14" x14ac:dyDescent="0.2">
      <c r="H57" s="2"/>
      <c r="I57" s="2"/>
      <c r="K57" s="12" t="str">
        <f>IF(Hoja1!F65&lt;&gt;"",N56/Hoja1!C65,"")</f>
        <v/>
      </c>
      <c r="L57" s="12" t="str">
        <f>IF(Hoja1!F65&lt;&gt;"",Hoja1!E65*Frances!N56,"")</f>
        <v/>
      </c>
      <c r="M57" s="12" t="str">
        <f>IF(Hoja1!F65&lt;&gt;"",Frances!K57-Frances!L57,"")</f>
        <v/>
      </c>
      <c r="N57" s="12" t="str">
        <f>IF(Hoja1!F65&lt;&gt;"",N56-M57,"")</f>
        <v/>
      </c>
    </row>
    <row r="58" spans="8:14" x14ac:dyDescent="0.2">
      <c r="H58" s="2"/>
      <c r="I58" s="2"/>
      <c r="K58" s="12" t="str">
        <f>IF(Hoja1!F66&lt;&gt;"",N57/Hoja1!C66,"")</f>
        <v/>
      </c>
      <c r="L58" s="12" t="str">
        <f>IF(Hoja1!F66&lt;&gt;"",Hoja1!E66*Frances!N57,"")</f>
        <v/>
      </c>
      <c r="M58" s="12" t="str">
        <f>IF(Hoja1!F66&lt;&gt;"",Frances!K58-Frances!L58,"")</f>
        <v/>
      </c>
      <c r="N58" s="12" t="str">
        <f>IF(Hoja1!F66&lt;&gt;"",N57-M58,"")</f>
        <v/>
      </c>
    </row>
    <row r="59" spans="8:14" x14ac:dyDescent="0.2">
      <c r="H59" s="2"/>
      <c r="I59" s="2"/>
      <c r="K59" s="12" t="str">
        <f>IF(Hoja1!F67&lt;&gt;"",N58/Hoja1!C67,"")</f>
        <v/>
      </c>
      <c r="L59" s="12" t="str">
        <f>IF(Hoja1!F67&lt;&gt;"",Hoja1!E67*Frances!N58,"")</f>
        <v/>
      </c>
      <c r="M59" s="12" t="str">
        <f>IF(Hoja1!F67&lt;&gt;"",Frances!K59-Frances!L59,"")</f>
        <v/>
      </c>
      <c r="N59" s="12" t="str">
        <f>IF(Hoja1!F67&lt;&gt;"",N58-M59,"")</f>
        <v/>
      </c>
    </row>
    <row r="60" spans="8:14" x14ac:dyDescent="0.2">
      <c r="H60" s="2"/>
      <c r="I60" s="2"/>
      <c r="K60" s="12" t="str">
        <f>IF(Hoja1!F68&lt;&gt;"",N59/Hoja1!C68,"")</f>
        <v/>
      </c>
      <c r="L60" s="12" t="str">
        <f>IF(Hoja1!F68&lt;&gt;"",Hoja1!E68*Frances!N59,"")</f>
        <v/>
      </c>
      <c r="M60" s="12" t="str">
        <f>IF(Hoja1!F68&lt;&gt;"",Frances!K60-Frances!L60,"")</f>
        <v/>
      </c>
      <c r="N60" s="12" t="str">
        <f>IF(Hoja1!F68&lt;&gt;"",N59-M60,"")</f>
        <v/>
      </c>
    </row>
    <row r="61" spans="8:14" x14ac:dyDescent="0.2">
      <c r="H61" s="2"/>
      <c r="I61" s="2"/>
      <c r="K61" s="12" t="str">
        <f>IF(Hoja1!F69&lt;&gt;"",N60/Hoja1!C69,"")</f>
        <v/>
      </c>
      <c r="L61" s="12" t="str">
        <f>IF(Hoja1!F69&lt;&gt;"",Hoja1!E69*Frances!N60,"")</f>
        <v/>
      </c>
      <c r="M61" s="12" t="str">
        <f>IF(Hoja1!F69&lt;&gt;"",Frances!K61-Frances!L61,"")</f>
        <v/>
      </c>
      <c r="N61" s="12" t="str">
        <f>IF(Hoja1!F69&lt;&gt;"",N60-M61,"")</f>
        <v/>
      </c>
    </row>
    <row r="62" spans="8:14" x14ac:dyDescent="0.2">
      <c r="H62" s="2"/>
      <c r="I62" s="2"/>
      <c r="K62" s="12" t="str">
        <f>IF(Hoja1!F70&lt;&gt;"",N61/Hoja1!C70,"")</f>
        <v/>
      </c>
      <c r="L62" s="12" t="str">
        <f>IF(Hoja1!F70&lt;&gt;"",Hoja1!E70*Frances!N61,"")</f>
        <v/>
      </c>
      <c r="M62" s="12" t="str">
        <f>IF(Hoja1!F70&lt;&gt;"",Frances!K62-Frances!L62,"")</f>
        <v/>
      </c>
      <c r="N62" s="12" t="str">
        <f>IF(Hoja1!F70&lt;&gt;"",N61-M62,"")</f>
        <v/>
      </c>
    </row>
    <row r="63" spans="8:14" x14ac:dyDescent="0.2">
      <c r="H63" s="2"/>
      <c r="I63" s="2"/>
      <c r="K63" s="12" t="str">
        <f>IF(Hoja1!F71&lt;&gt;"",N62/Hoja1!C71,"")</f>
        <v/>
      </c>
      <c r="L63" s="12" t="str">
        <f>IF(Hoja1!F71&lt;&gt;"",Hoja1!E71*Frances!N62,"")</f>
        <v/>
      </c>
      <c r="M63" s="12" t="str">
        <f>IF(Hoja1!F71&lt;&gt;"",Frances!K63-Frances!L63,"")</f>
        <v/>
      </c>
      <c r="N63" s="12" t="str">
        <f>IF(Hoja1!F71&lt;&gt;"",N62-M63,"")</f>
        <v/>
      </c>
    </row>
    <row r="64" spans="8:14" x14ac:dyDescent="0.2">
      <c r="H64" s="2"/>
      <c r="I64" s="2"/>
      <c r="K64" s="12" t="str">
        <f>IF(Hoja1!F72&lt;&gt;"",N63/Hoja1!C72,"")</f>
        <v/>
      </c>
      <c r="L64" s="12" t="str">
        <f>IF(Hoja1!F72&lt;&gt;"",Hoja1!E72*Frances!N63,"")</f>
        <v/>
      </c>
      <c r="M64" s="12" t="str">
        <f>IF(Hoja1!F72&lt;&gt;"",Frances!K64-Frances!L64,"")</f>
        <v/>
      </c>
      <c r="N64" s="12" t="str">
        <f>IF(Hoja1!F72&lt;&gt;"",N63-M64,"")</f>
        <v/>
      </c>
    </row>
    <row r="65" spans="8:14" x14ac:dyDescent="0.2">
      <c r="H65" s="2"/>
      <c r="I65" s="2"/>
      <c r="K65" s="12" t="str">
        <f>IF(Hoja1!F73&lt;&gt;"",N64/Hoja1!C73,"")</f>
        <v/>
      </c>
      <c r="L65" s="12" t="str">
        <f>IF(Hoja1!F73&lt;&gt;"",Hoja1!E73*Frances!N64,"")</f>
        <v/>
      </c>
      <c r="M65" s="12" t="str">
        <f>IF(Hoja1!F73&lt;&gt;"",Frances!K65-Frances!L65,"")</f>
        <v/>
      </c>
      <c r="N65" s="12" t="str">
        <f>IF(Hoja1!F73&lt;&gt;"",N64-M65,"")</f>
        <v/>
      </c>
    </row>
    <row r="66" spans="8:14" x14ac:dyDescent="0.2">
      <c r="H66" s="2"/>
      <c r="I66" s="2"/>
      <c r="K66" s="12" t="str">
        <f>IF(Hoja1!F74&lt;&gt;"",N65/Hoja1!C74,"")</f>
        <v/>
      </c>
      <c r="L66" s="12" t="str">
        <f>IF(Hoja1!F74&lt;&gt;"",Hoja1!E74*Frances!N65,"")</f>
        <v/>
      </c>
      <c r="M66" s="12" t="str">
        <f>IF(Hoja1!F74&lt;&gt;"",Frances!K66-Frances!L66,"")</f>
        <v/>
      </c>
      <c r="N66" s="12" t="str">
        <f>IF(Hoja1!F74&lt;&gt;"",N65-M66,"")</f>
        <v/>
      </c>
    </row>
    <row r="67" spans="8:14" x14ac:dyDescent="0.2">
      <c r="H67" s="2"/>
      <c r="I67" s="2"/>
      <c r="K67" s="12" t="str">
        <f>IF(Hoja1!F75&lt;&gt;"",N66/Hoja1!C75,"")</f>
        <v/>
      </c>
      <c r="L67" s="12" t="str">
        <f>IF(Hoja1!F75&lt;&gt;"",Hoja1!E75*Frances!N66,"")</f>
        <v/>
      </c>
      <c r="M67" s="12" t="str">
        <f>IF(Hoja1!F75&lt;&gt;"",Frances!K67-Frances!L67,"")</f>
        <v/>
      </c>
      <c r="N67" s="12" t="str">
        <f>IF(Hoja1!F75&lt;&gt;"",N66-M67,"")</f>
        <v/>
      </c>
    </row>
    <row r="68" spans="8:14" x14ac:dyDescent="0.2">
      <c r="H68" s="2"/>
      <c r="I68" s="2"/>
      <c r="K68" s="12" t="str">
        <f>IF(Hoja1!F76&lt;&gt;"",N67/Hoja1!C76,"")</f>
        <v/>
      </c>
      <c r="L68" s="12" t="str">
        <f>IF(Hoja1!F76&lt;&gt;"",Hoja1!E76*Frances!N67,"")</f>
        <v/>
      </c>
      <c r="M68" s="12" t="str">
        <f>IF(Hoja1!F76&lt;&gt;"",Frances!K68-Frances!L68,"")</f>
        <v/>
      </c>
      <c r="N68" s="12" t="str">
        <f>IF(Hoja1!F76&lt;&gt;"",N67-M68,"")</f>
        <v/>
      </c>
    </row>
    <row r="69" spans="8:14" x14ac:dyDescent="0.2">
      <c r="H69" s="2"/>
      <c r="I69" s="2"/>
      <c r="K69" s="12" t="str">
        <f>IF(Hoja1!F77&lt;&gt;"",N68/Hoja1!C77,"")</f>
        <v/>
      </c>
      <c r="L69" s="12" t="str">
        <f>IF(Hoja1!F77&lt;&gt;"",Hoja1!E77*Frances!N68,"")</f>
        <v/>
      </c>
      <c r="M69" s="12" t="str">
        <f>IF(Hoja1!F77&lt;&gt;"",Frances!K69-Frances!L69,"")</f>
        <v/>
      </c>
      <c r="N69" s="12" t="str">
        <f>IF(Hoja1!F77&lt;&gt;"",N68-M69,"")</f>
        <v/>
      </c>
    </row>
    <row r="70" spans="8:14" x14ac:dyDescent="0.2">
      <c r="H70" s="2"/>
      <c r="I70" s="2"/>
      <c r="K70" s="12" t="str">
        <f>IF(Hoja1!F78&lt;&gt;"",N69/Hoja1!C78,"")</f>
        <v/>
      </c>
      <c r="L70" s="12" t="str">
        <f>IF(Hoja1!F78&lt;&gt;"",Hoja1!E78*Frances!N69,"")</f>
        <v/>
      </c>
      <c r="M70" s="12" t="str">
        <f>IF(Hoja1!F78&lt;&gt;"",Frances!K70-Frances!L70,"")</f>
        <v/>
      </c>
      <c r="N70" s="12" t="str">
        <f>IF(Hoja1!F78&lt;&gt;"",N69-M70,"")</f>
        <v/>
      </c>
    </row>
    <row r="71" spans="8:14" x14ac:dyDescent="0.2">
      <c r="H71" s="2"/>
      <c r="I71" s="2"/>
      <c r="K71" s="12" t="str">
        <f>IF(Hoja1!F79&lt;&gt;"",N70/Hoja1!C79,"")</f>
        <v/>
      </c>
      <c r="L71" s="12" t="str">
        <f>IF(Hoja1!F79&lt;&gt;"",Hoja1!E79*Frances!N70,"")</f>
        <v/>
      </c>
      <c r="M71" s="12" t="str">
        <f>IF(Hoja1!F79&lt;&gt;"",Frances!K71-Frances!L71,"")</f>
        <v/>
      </c>
      <c r="N71" s="12" t="str">
        <f>IF(Hoja1!F79&lt;&gt;"",N70-M71,"")</f>
        <v/>
      </c>
    </row>
    <row r="72" spans="8:14" x14ac:dyDescent="0.2">
      <c r="H72" s="2"/>
      <c r="I72" s="2"/>
      <c r="K72" s="12" t="str">
        <f>IF(Hoja1!F80&lt;&gt;"",N71/Hoja1!C80,"")</f>
        <v/>
      </c>
      <c r="L72" s="12" t="str">
        <f>IF(Hoja1!F80&lt;&gt;"",Hoja1!E80*Frances!N71,"")</f>
        <v/>
      </c>
      <c r="M72" s="12" t="str">
        <f>IF(Hoja1!F80&lt;&gt;"",Frances!K72-Frances!L72,"")</f>
        <v/>
      </c>
      <c r="N72" s="12" t="str">
        <f>IF(Hoja1!F80&lt;&gt;"",N71-M72,"")</f>
        <v/>
      </c>
    </row>
    <row r="73" spans="8:14" x14ac:dyDescent="0.2">
      <c r="H73" s="2"/>
      <c r="I73" s="2"/>
      <c r="K73" s="12" t="str">
        <f>IF(Hoja1!F81&lt;&gt;"",N72/Hoja1!C81,"")</f>
        <v/>
      </c>
      <c r="L73" s="12" t="str">
        <f>IF(Hoja1!F81&lt;&gt;"",Hoja1!E81*Frances!N72,"")</f>
        <v/>
      </c>
      <c r="M73" s="12" t="str">
        <f>IF(Hoja1!F81&lt;&gt;"",Frances!K73-Frances!L73,"")</f>
        <v/>
      </c>
      <c r="N73" s="12" t="str">
        <f>IF(Hoja1!F81&lt;&gt;"",N72-M73,"")</f>
        <v/>
      </c>
    </row>
    <row r="74" spans="8:14" x14ac:dyDescent="0.2">
      <c r="H74" s="2"/>
      <c r="I74" s="2"/>
      <c r="K74" s="12" t="str">
        <f>IF(Hoja1!F82&lt;&gt;"",N73/Hoja1!C82,"")</f>
        <v/>
      </c>
      <c r="L74" s="12" t="str">
        <f>IF(Hoja1!F82&lt;&gt;"",Hoja1!E82*Frances!N73,"")</f>
        <v/>
      </c>
      <c r="M74" s="12" t="str">
        <f>IF(Hoja1!F82&lt;&gt;"",Frances!K74-Frances!L74,"")</f>
        <v/>
      </c>
      <c r="N74" s="12" t="str">
        <f>IF(Hoja1!F82&lt;&gt;"",N73-M74,"")</f>
        <v/>
      </c>
    </row>
    <row r="75" spans="8:14" x14ac:dyDescent="0.2">
      <c r="H75" s="2"/>
      <c r="I75" s="2"/>
      <c r="K75" s="12" t="str">
        <f>IF(Hoja1!F83&lt;&gt;"",N74/Hoja1!C83,"")</f>
        <v/>
      </c>
      <c r="L75" s="12" t="str">
        <f>IF(Hoja1!F83&lt;&gt;"",Hoja1!E83*Frances!N74,"")</f>
        <v/>
      </c>
      <c r="M75" s="12" t="str">
        <f>IF(Hoja1!F83&lt;&gt;"",Frances!K75-Frances!L75,"")</f>
        <v/>
      </c>
      <c r="N75" s="12" t="str">
        <f>IF(Hoja1!F83&lt;&gt;"",N74-M75,"")</f>
        <v/>
      </c>
    </row>
    <row r="76" spans="8:14" x14ac:dyDescent="0.2">
      <c r="H76" s="2"/>
      <c r="I76" s="2"/>
      <c r="K76" s="12" t="str">
        <f>IF(Hoja1!F84&lt;&gt;"",N75/Hoja1!C84,"")</f>
        <v/>
      </c>
      <c r="L76" s="12" t="str">
        <f>IF(Hoja1!F84&lt;&gt;"",Hoja1!E84*Frances!N75,"")</f>
        <v/>
      </c>
      <c r="M76" s="12" t="str">
        <f>IF(Hoja1!F84&lt;&gt;"",Frances!K76-Frances!L76,"")</f>
        <v/>
      </c>
      <c r="N76" s="12" t="str">
        <f>IF(Hoja1!F84&lt;&gt;"",N75-M76,"")</f>
        <v/>
      </c>
    </row>
    <row r="77" spans="8:14" x14ac:dyDescent="0.2">
      <c r="H77" s="2"/>
      <c r="I77" s="2"/>
      <c r="K77" s="12" t="str">
        <f>IF(Hoja1!F85&lt;&gt;"",N76/Hoja1!C85,"")</f>
        <v/>
      </c>
      <c r="L77" s="12" t="str">
        <f>IF(Hoja1!F85&lt;&gt;"",Hoja1!E85*Frances!N76,"")</f>
        <v/>
      </c>
      <c r="M77" s="12" t="str">
        <f>IF(Hoja1!F85&lt;&gt;"",Frances!K77-Frances!L77,"")</f>
        <v/>
      </c>
      <c r="N77" s="12" t="str">
        <f>IF(Hoja1!F85&lt;&gt;"",N76-M77,"")</f>
        <v/>
      </c>
    </row>
    <row r="78" spans="8:14" x14ac:dyDescent="0.2">
      <c r="H78" s="2"/>
      <c r="I78" s="2"/>
      <c r="K78" s="12" t="str">
        <f>IF(Hoja1!F86&lt;&gt;"",N77/Hoja1!C86,"")</f>
        <v/>
      </c>
      <c r="L78" s="12" t="str">
        <f>IF(Hoja1!F86&lt;&gt;"",Hoja1!E86*Frances!N77,"")</f>
        <v/>
      </c>
      <c r="M78" s="12" t="str">
        <f>IF(Hoja1!F86&lt;&gt;"",Frances!K78-Frances!L78,"")</f>
        <v/>
      </c>
      <c r="N78" s="12" t="str">
        <f>IF(Hoja1!F86&lt;&gt;"",N77-M78,"")</f>
        <v/>
      </c>
    </row>
    <row r="79" spans="8:14" x14ac:dyDescent="0.2">
      <c r="H79" s="2"/>
      <c r="I79" s="2"/>
      <c r="K79" s="12" t="str">
        <f>IF(Hoja1!F87&lt;&gt;"",N78/Hoja1!C87,"")</f>
        <v/>
      </c>
      <c r="L79" s="12" t="str">
        <f>IF(Hoja1!F87&lt;&gt;"",Hoja1!E87*Frances!N78,"")</f>
        <v/>
      </c>
      <c r="M79" s="12" t="str">
        <f>IF(Hoja1!F87&lt;&gt;"",Frances!K79-Frances!L79,"")</f>
        <v/>
      </c>
      <c r="N79" s="12" t="str">
        <f>IF(Hoja1!F87&lt;&gt;"",N78-M79,"")</f>
        <v/>
      </c>
    </row>
    <row r="80" spans="8:14" x14ac:dyDescent="0.2">
      <c r="H80" s="2"/>
      <c r="I80" s="2"/>
      <c r="K80" s="12" t="str">
        <f>IF(Hoja1!F88&lt;&gt;"",N79/Hoja1!C88,"")</f>
        <v/>
      </c>
      <c r="L80" s="12" t="str">
        <f>IF(Hoja1!F88&lt;&gt;"",Hoja1!E88*Frances!N79,"")</f>
        <v/>
      </c>
      <c r="M80" s="12" t="str">
        <f>IF(Hoja1!F88&lt;&gt;"",Frances!K80-Frances!L80,"")</f>
        <v/>
      </c>
      <c r="N80" s="12" t="str">
        <f>IF(Hoja1!F88&lt;&gt;"",N79-M80,"")</f>
        <v/>
      </c>
    </row>
    <row r="81" spans="8:14" x14ac:dyDescent="0.2">
      <c r="H81" s="2"/>
      <c r="I81" s="2"/>
      <c r="K81" s="12" t="str">
        <f>IF(Hoja1!F89&lt;&gt;"",N80/Hoja1!C89,"")</f>
        <v/>
      </c>
      <c r="L81" s="12" t="str">
        <f>IF(Hoja1!F89&lt;&gt;"",Hoja1!E89*Frances!N80,"")</f>
        <v/>
      </c>
      <c r="M81" s="12" t="str">
        <f>IF(Hoja1!F89&lt;&gt;"",Frances!K81-Frances!L81,"")</f>
        <v/>
      </c>
      <c r="N81" s="12" t="str">
        <f>IF(Hoja1!F89&lt;&gt;"",N80-M81,"")</f>
        <v/>
      </c>
    </row>
    <row r="82" spans="8:14" x14ac:dyDescent="0.2">
      <c r="H82" s="2"/>
      <c r="I82" s="2"/>
      <c r="K82" s="12" t="str">
        <f>IF(Hoja1!F90&lt;&gt;"",N81/Hoja1!C90,"")</f>
        <v/>
      </c>
      <c r="L82" s="12" t="str">
        <f>IF(Hoja1!F90&lt;&gt;"",Hoja1!E90*Frances!N81,"")</f>
        <v/>
      </c>
      <c r="M82" s="12" t="str">
        <f>IF(Hoja1!F90&lt;&gt;"",Frances!K82-Frances!L82,"")</f>
        <v/>
      </c>
      <c r="N82" s="12" t="str">
        <f>IF(Hoja1!F90&lt;&gt;"",N81-M82,"")</f>
        <v/>
      </c>
    </row>
    <row r="83" spans="8:14" x14ac:dyDescent="0.2">
      <c r="H83" s="2"/>
      <c r="I83" s="2"/>
      <c r="K83" s="12" t="str">
        <f>IF(Hoja1!F91&lt;&gt;"",N82/Hoja1!C91,"")</f>
        <v/>
      </c>
      <c r="L83" s="12" t="str">
        <f>IF(Hoja1!F91&lt;&gt;"",Hoja1!E91*Frances!N82,"")</f>
        <v/>
      </c>
      <c r="M83" s="12" t="str">
        <f>IF(Hoja1!F91&lt;&gt;"",Frances!K83-Frances!L83,"")</f>
        <v/>
      </c>
      <c r="N83" s="12" t="str">
        <f>IF(Hoja1!F91&lt;&gt;"",N82-M83,"")</f>
        <v/>
      </c>
    </row>
    <row r="84" spans="8:14" x14ac:dyDescent="0.2">
      <c r="H84" s="2"/>
      <c r="I84" s="2"/>
      <c r="K84" s="12" t="str">
        <f>IF(Hoja1!F92&lt;&gt;"",N83/Hoja1!C92,"")</f>
        <v/>
      </c>
      <c r="L84" s="12" t="str">
        <f>IF(Hoja1!F92&lt;&gt;"",Hoja1!E92*Frances!N83,"")</f>
        <v/>
      </c>
      <c r="M84" s="12" t="str">
        <f>IF(Hoja1!F92&lt;&gt;"",Frances!K84-Frances!L84,"")</f>
        <v/>
      </c>
      <c r="N84" s="12" t="str">
        <f>IF(Hoja1!F92&lt;&gt;"",N83-M84,"")</f>
        <v/>
      </c>
    </row>
    <row r="85" spans="8:14" x14ac:dyDescent="0.2">
      <c r="H85" s="2"/>
      <c r="I85" s="2"/>
      <c r="K85" s="12" t="str">
        <f>IF(Hoja1!F93&lt;&gt;"",N84/Hoja1!C93,"")</f>
        <v/>
      </c>
      <c r="L85" s="12" t="str">
        <f>IF(Hoja1!F93&lt;&gt;"",Hoja1!E93*Frances!N84,"")</f>
        <v/>
      </c>
      <c r="M85" s="12" t="str">
        <f>IF(Hoja1!F93&lt;&gt;"",Frances!K85-Frances!L85,"")</f>
        <v/>
      </c>
      <c r="N85" s="12" t="str">
        <f>IF(Hoja1!F93&lt;&gt;"",N84-M85,"")</f>
        <v/>
      </c>
    </row>
    <row r="86" spans="8:14" x14ac:dyDescent="0.2">
      <c r="H86" s="2"/>
      <c r="I86" s="2"/>
      <c r="K86" s="12" t="str">
        <f>IF(Hoja1!F94&lt;&gt;"",N85/Hoja1!C94,"")</f>
        <v/>
      </c>
      <c r="L86" s="12" t="str">
        <f>IF(Hoja1!F94&lt;&gt;"",Hoja1!E94*Frances!N85,"")</f>
        <v/>
      </c>
      <c r="M86" s="12" t="str">
        <f>IF(Hoja1!F94&lt;&gt;"",Frances!K86-Frances!L86,"")</f>
        <v/>
      </c>
      <c r="N86" s="12" t="str">
        <f>IF(Hoja1!F94&lt;&gt;"",N85-M86,"")</f>
        <v/>
      </c>
    </row>
    <row r="87" spans="8:14" x14ac:dyDescent="0.2">
      <c r="H87" s="2"/>
      <c r="I87" s="2"/>
      <c r="K87" s="12" t="str">
        <f>IF(Hoja1!F95&lt;&gt;"",N86/Hoja1!C95,"")</f>
        <v/>
      </c>
      <c r="L87" s="12" t="str">
        <f>IF(Hoja1!F95&lt;&gt;"",Hoja1!E95*Frances!N86,"")</f>
        <v/>
      </c>
      <c r="M87" s="12" t="str">
        <f>IF(Hoja1!F95&lt;&gt;"",Frances!K87-Frances!L87,"")</f>
        <v/>
      </c>
      <c r="N87" s="12" t="str">
        <f>IF(Hoja1!F95&lt;&gt;"",N86-M87,"")</f>
        <v/>
      </c>
    </row>
    <row r="88" spans="8:14" x14ac:dyDescent="0.2">
      <c r="H88" s="2"/>
      <c r="I88" s="2"/>
      <c r="K88" s="12" t="str">
        <f>IF(Hoja1!F96&lt;&gt;"",N87/Hoja1!C96,"")</f>
        <v/>
      </c>
      <c r="L88" s="12" t="str">
        <f>IF(Hoja1!F96&lt;&gt;"",Hoja1!E96*Frances!N87,"")</f>
        <v/>
      </c>
      <c r="M88" s="12" t="str">
        <f>IF(Hoja1!F96&lt;&gt;"",Frances!K88-Frances!L88,"")</f>
        <v/>
      </c>
      <c r="N88" s="12" t="str">
        <f>IF(Hoja1!F96&lt;&gt;"",N87-M88,"")</f>
        <v/>
      </c>
    </row>
    <row r="89" spans="8:14" x14ac:dyDescent="0.2">
      <c r="H89" s="2"/>
      <c r="I89" s="2"/>
      <c r="K89" s="12" t="str">
        <f>IF(Hoja1!F97&lt;&gt;"",N88/Hoja1!C97,"")</f>
        <v/>
      </c>
      <c r="L89" s="12" t="str">
        <f>IF(Hoja1!F97&lt;&gt;"",Hoja1!E97*Frances!N88,"")</f>
        <v/>
      </c>
      <c r="M89" s="12" t="str">
        <f>IF(Hoja1!F97&lt;&gt;"",Frances!K89-Frances!L89,"")</f>
        <v/>
      </c>
      <c r="N89" s="12" t="str">
        <f>IF(Hoja1!F97&lt;&gt;"",N88-M89,"")</f>
        <v/>
      </c>
    </row>
    <row r="90" spans="8:14" x14ac:dyDescent="0.2">
      <c r="H90" s="2"/>
      <c r="I90" s="2"/>
      <c r="K90" s="12" t="str">
        <f>IF(Hoja1!F98&lt;&gt;"",N89/Hoja1!C98,"")</f>
        <v/>
      </c>
      <c r="L90" s="12" t="str">
        <f>IF(Hoja1!F98&lt;&gt;"",Hoja1!E98*Frances!N89,"")</f>
        <v/>
      </c>
      <c r="M90" s="12" t="str">
        <f>IF(Hoja1!F98&lt;&gt;"",Frances!K90-Frances!L90,"")</f>
        <v/>
      </c>
      <c r="N90" s="12" t="str">
        <f>IF(Hoja1!F98&lt;&gt;"",N89-M90,"")</f>
        <v/>
      </c>
    </row>
    <row r="91" spans="8:14" x14ac:dyDescent="0.2">
      <c r="H91" s="2"/>
      <c r="I91" s="2"/>
      <c r="K91" s="12" t="str">
        <f>IF(Hoja1!F99&lt;&gt;"",N90/Hoja1!C99,"")</f>
        <v/>
      </c>
      <c r="L91" s="12" t="str">
        <f>IF(Hoja1!F99&lt;&gt;"",Hoja1!E99*Frances!N90,"")</f>
        <v/>
      </c>
      <c r="M91" s="12" t="str">
        <f>IF(Hoja1!F99&lt;&gt;"",Frances!K91-Frances!L91,"")</f>
        <v/>
      </c>
      <c r="N91" s="12" t="str">
        <f>IF(Hoja1!F99&lt;&gt;"",N90-M91,"")</f>
        <v/>
      </c>
    </row>
    <row r="92" spans="8:14" x14ac:dyDescent="0.2">
      <c r="H92" s="2"/>
      <c r="I92" s="2"/>
      <c r="K92" s="12" t="str">
        <f>IF(Hoja1!F100&lt;&gt;"",N91/Hoja1!C100,"")</f>
        <v/>
      </c>
      <c r="L92" s="12" t="str">
        <f>IF(Hoja1!F100&lt;&gt;"",Hoja1!E100*Frances!N91,"")</f>
        <v/>
      </c>
      <c r="M92" s="12" t="str">
        <f>IF(Hoja1!F100&lt;&gt;"",Frances!K92-Frances!L92,"")</f>
        <v/>
      </c>
      <c r="N92" s="12" t="str">
        <f>IF(Hoja1!F100&lt;&gt;"",N91-M92,"")</f>
        <v/>
      </c>
    </row>
    <row r="93" spans="8:14" x14ac:dyDescent="0.2">
      <c r="H93" s="2"/>
      <c r="I93" s="2"/>
      <c r="K93" s="12" t="str">
        <f>IF(Hoja1!F101&lt;&gt;"",N92/Hoja1!C101,"")</f>
        <v/>
      </c>
      <c r="L93" s="12" t="str">
        <f>IF(Hoja1!F101&lt;&gt;"",Hoja1!E101*Frances!N92,"")</f>
        <v/>
      </c>
      <c r="M93" s="12" t="str">
        <f>IF(Hoja1!F101&lt;&gt;"",Frances!K93-Frances!L93,"")</f>
        <v/>
      </c>
      <c r="N93" s="12" t="str">
        <f>IF(Hoja1!F101&lt;&gt;"",N92-M93,"")</f>
        <v/>
      </c>
    </row>
    <row r="94" spans="8:14" x14ac:dyDescent="0.2">
      <c r="H94" s="2"/>
      <c r="I94" s="2"/>
      <c r="K94" s="12" t="str">
        <f>IF(Hoja1!F102&lt;&gt;"",N93/Hoja1!C102,"")</f>
        <v/>
      </c>
      <c r="L94" s="12" t="str">
        <f>IF(Hoja1!F102&lt;&gt;"",Hoja1!E102*Frances!N93,"")</f>
        <v/>
      </c>
      <c r="M94" s="12" t="str">
        <f>IF(Hoja1!F102&lt;&gt;"",Frances!K94-Frances!L94,"")</f>
        <v/>
      </c>
      <c r="N94" s="12" t="str">
        <f>IF(Hoja1!F102&lt;&gt;"",N93-M94,"")</f>
        <v/>
      </c>
    </row>
    <row r="95" spans="8:14" x14ac:dyDescent="0.2">
      <c r="H95" s="2"/>
      <c r="I95" s="2"/>
      <c r="K95" s="12" t="str">
        <f>IF(Hoja1!F103&lt;&gt;"",N94/Hoja1!C103,"")</f>
        <v/>
      </c>
      <c r="L95" s="12" t="str">
        <f>IF(Hoja1!F103&lt;&gt;"",Hoja1!E103*Frances!N94,"")</f>
        <v/>
      </c>
      <c r="M95" s="12" t="str">
        <f>IF(Hoja1!F103&lt;&gt;"",Frances!K95-Frances!L95,"")</f>
        <v/>
      </c>
      <c r="N95" s="12" t="str">
        <f>IF(Hoja1!F103&lt;&gt;"",N94-M95,"")</f>
        <v/>
      </c>
    </row>
    <row r="96" spans="8:14" x14ac:dyDescent="0.2">
      <c r="H96" s="2"/>
      <c r="I96" s="2"/>
      <c r="K96" s="12" t="str">
        <f>IF(Hoja1!F104&lt;&gt;"",N95/Hoja1!C104,"")</f>
        <v/>
      </c>
      <c r="L96" s="12" t="str">
        <f>IF(Hoja1!F104&lt;&gt;"",Hoja1!E104*Frances!N95,"")</f>
        <v/>
      </c>
      <c r="M96" s="12" t="str">
        <f>IF(Hoja1!F104&lt;&gt;"",Frances!K96-Frances!L96,"")</f>
        <v/>
      </c>
      <c r="N96" s="12" t="str">
        <f>IF(Hoja1!F104&lt;&gt;"",N95-M96,"")</f>
        <v/>
      </c>
    </row>
    <row r="97" spans="8:14" x14ac:dyDescent="0.2">
      <c r="H97" s="2"/>
      <c r="I97" s="2"/>
      <c r="K97" s="12" t="str">
        <f>IF(Hoja1!F105&lt;&gt;"",N96/Hoja1!C105,"")</f>
        <v/>
      </c>
      <c r="L97" s="12" t="str">
        <f>IF(Hoja1!F105&lt;&gt;"",Hoja1!E105*Frances!N96,"")</f>
        <v/>
      </c>
      <c r="M97" s="12" t="str">
        <f>IF(Hoja1!F105&lt;&gt;"",Frances!K97-Frances!L97,"")</f>
        <v/>
      </c>
      <c r="N97" s="12" t="str">
        <f>IF(Hoja1!F105&lt;&gt;"",N96-M97,"")</f>
        <v/>
      </c>
    </row>
    <row r="98" spans="8:14" x14ac:dyDescent="0.2">
      <c r="H98" s="2"/>
      <c r="I98" s="2"/>
      <c r="K98" s="12" t="str">
        <f>IF(Hoja1!F106&lt;&gt;"",N97/Hoja1!C106,"")</f>
        <v/>
      </c>
      <c r="L98" s="12" t="str">
        <f>IF(Hoja1!F106&lt;&gt;"",Hoja1!E106*Frances!N97,"")</f>
        <v/>
      </c>
      <c r="M98" s="12" t="str">
        <f>IF(Hoja1!F106&lt;&gt;"",Frances!K98-Frances!L98,"")</f>
        <v/>
      </c>
      <c r="N98" s="12" t="str">
        <f>IF(Hoja1!F106&lt;&gt;"",N97-M98,"")</f>
        <v/>
      </c>
    </row>
    <row r="99" spans="8:14" x14ac:dyDescent="0.2">
      <c r="H99" s="2"/>
      <c r="I99" s="2"/>
      <c r="K99" s="12" t="str">
        <f>IF(Hoja1!F107&lt;&gt;"",N98/Hoja1!C107,"")</f>
        <v/>
      </c>
      <c r="L99" s="12" t="str">
        <f>IF(Hoja1!F107&lt;&gt;"",Hoja1!E107*Frances!N98,"")</f>
        <v/>
      </c>
      <c r="M99" s="12" t="str">
        <f>IF(Hoja1!F107&lt;&gt;"",Frances!K99-Frances!L99,"")</f>
        <v/>
      </c>
      <c r="N99" s="12" t="str">
        <f>IF(Hoja1!F107&lt;&gt;"",N98-M99,"")</f>
        <v/>
      </c>
    </row>
    <row r="100" spans="8:14" x14ac:dyDescent="0.2">
      <c r="H100" s="2"/>
      <c r="I100" s="2"/>
      <c r="K100" s="12" t="str">
        <f>IF(Hoja1!F108&lt;&gt;"",N99/Hoja1!C108,"")</f>
        <v/>
      </c>
      <c r="L100" s="12" t="str">
        <f>IF(Hoja1!F108&lt;&gt;"",Hoja1!E108*Frances!N99,"")</f>
        <v/>
      </c>
      <c r="M100" s="12" t="str">
        <f>IF(Hoja1!F108&lt;&gt;"",Frances!K100-Frances!L100,"")</f>
        <v/>
      </c>
      <c r="N100" s="12" t="str">
        <f>IF(Hoja1!F108&lt;&gt;"",N99-M100,"")</f>
        <v/>
      </c>
    </row>
    <row r="101" spans="8:14" x14ac:dyDescent="0.2">
      <c r="H101" s="2"/>
      <c r="I101" s="2"/>
      <c r="K101" s="12" t="str">
        <f>IF(Hoja1!F109&lt;&gt;"",N100/Hoja1!C109,"")</f>
        <v/>
      </c>
      <c r="L101" s="12" t="str">
        <f>IF(Hoja1!F109&lt;&gt;"",Hoja1!E109*Frances!N100,"")</f>
        <v/>
      </c>
      <c r="M101" s="12" t="str">
        <f>IF(Hoja1!F109&lt;&gt;"",Frances!K101-Frances!L101,"")</f>
        <v/>
      </c>
      <c r="N101" s="12" t="str">
        <f>IF(Hoja1!F109&lt;&gt;"",N100-M101,"")</f>
        <v/>
      </c>
    </row>
    <row r="102" spans="8:14" x14ac:dyDescent="0.2">
      <c r="H102" s="2"/>
      <c r="I102" s="2"/>
      <c r="K102" s="12" t="str">
        <f>IF(Hoja1!F110&lt;&gt;"",N101/Hoja1!C110,"")</f>
        <v/>
      </c>
      <c r="L102" s="12" t="str">
        <f>IF(Hoja1!F110&lt;&gt;"",Hoja1!E110*Frances!N101,"")</f>
        <v/>
      </c>
      <c r="M102" s="12" t="str">
        <f>IF(Hoja1!F110&lt;&gt;"",Frances!K102-Frances!L102,"")</f>
        <v/>
      </c>
      <c r="N102" s="12" t="str">
        <f>IF(Hoja1!F110&lt;&gt;"",N101-M102,"")</f>
        <v/>
      </c>
    </row>
    <row r="103" spans="8:14" x14ac:dyDescent="0.2">
      <c r="H103" s="2"/>
      <c r="I103" s="2"/>
      <c r="K103" s="12" t="str">
        <f>IF(Hoja1!F111&lt;&gt;"",N102/Hoja1!C111,"")</f>
        <v/>
      </c>
      <c r="L103" s="12" t="str">
        <f>IF(Hoja1!F111&lt;&gt;"",Hoja1!E111*Frances!N102,"")</f>
        <v/>
      </c>
      <c r="M103" s="12" t="str">
        <f>IF(Hoja1!F111&lt;&gt;"",Frances!K103-Frances!L103,"")</f>
        <v/>
      </c>
      <c r="N103" s="12" t="str">
        <f>IF(Hoja1!F111&lt;&gt;"",N102-M103,"")</f>
        <v/>
      </c>
    </row>
    <row r="104" spans="8:14" x14ac:dyDescent="0.2">
      <c r="H104" s="2"/>
      <c r="I104" s="2"/>
      <c r="K104" s="12" t="str">
        <f>IF(Hoja1!F112&lt;&gt;"",N103/Hoja1!C112,"")</f>
        <v/>
      </c>
      <c r="L104" s="12" t="str">
        <f>IF(Hoja1!F112&lt;&gt;"",Hoja1!E112*Frances!N103,"")</f>
        <v/>
      </c>
      <c r="M104" s="12" t="str">
        <f>IF(Hoja1!F112&lt;&gt;"",Frances!K104-Frances!L104,"")</f>
        <v/>
      </c>
      <c r="N104" s="12" t="str">
        <f>IF(Hoja1!F112&lt;&gt;"",N103-M104,"")</f>
        <v/>
      </c>
    </row>
    <row r="105" spans="8:14" x14ac:dyDescent="0.2">
      <c r="H105" s="2"/>
      <c r="I105" s="2"/>
      <c r="K105" s="12" t="str">
        <f>IF(Hoja1!F113&lt;&gt;"",N104/Hoja1!C113,"")</f>
        <v/>
      </c>
      <c r="L105" s="12" t="str">
        <f>IF(Hoja1!F113&lt;&gt;"",Hoja1!E113*Frances!N104,"")</f>
        <v/>
      </c>
      <c r="M105" s="12" t="str">
        <f>IF(Hoja1!F113&lt;&gt;"",Frances!K105-Frances!L105,"")</f>
        <v/>
      </c>
      <c r="N105" s="12" t="str">
        <f>IF(Hoja1!F113&lt;&gt;"",N104-M105,"")</f>
        <v/>
      </c>
    </row>
    <row r="106" spans="8:14" x14ac:dyDescent="0.2">
      <c r="H106" s="2"/>
      <c r="I106" s="2"/>
      <c r="K106" s="12" t="str">
        <f>IF(Hoja1!F114&lt;&gt;"",N105/Hoja1!C114,"")</f>
        <v/>
      </c>
      <c r="L106" s="12" t="str">
        <f>IF(Hoja1!F114&lt;&gt;"",Hoja1!E114*Frances!N105,"")</f>
        <v/>
      </c>
      <c r="M106" s="12" t="str">
        <f>IF(Hoja1!F114&lt;&gt;"",Frances!K106-Frances!L106,"")</f>
        <v/>
      </c>
      <c r="N106" s="12" t="str">
        <f>IF(Hoja1!F114&lt;&gt;"",N105-M106,"")</f>
        <v/>
      </c>
    </row>
    <row r="107" spans="8:14" x14ac:dyDescent="0.2">
      <c r="H107" s="2"/>
      <c r="I107" s="2"/>
      <c r="K107" s="12" t="str">
        <f>IF(Hoja1!F115&lt;&gt;"",N106/Hoja1!C115,"")</f>
        <v/>
      </c>
      <c r="L107" s="12" t="str">
        <f>IF(Hoja1!F115&lt;&gt;"",Hoja1!E115*Frances!N106,"")</f>
        <v/>
      </c>
      <c r="M107" s="12" t="str">
        <f>IF(Hoja1!F115&lt;&gt;"",Frances!K107-Frances!L107,"")</f>
        <v/>
      </c>
      <c r="N107" s="12" t="str">
        <f>IF(Hoja1!F115&lt;&gt;"",N106-M107,"")</f>
        <v/>
      </c>
    </row>
    <row r="108" spans="8:14" x14ac:dyDescent="0.2">
      <c r="H108" s="2"/>
      <c r="I108" s="2"/>
      <c r="K108" s="12" t="str">
        <f>IF(Hoja1!F116&lt;&gt;"",N107/Hoja1!C116,"")</f>
        <v/>
      </c>
      <c r="L108" s="12" t="str">
        <f>IF(Hoja1!F116&lt;&gt;"",Hoja1!E116*Frances!N107,"")</f>
        <v/>
      </c>
      <c r="M108" s="12" t="str">
        <f>IF(Hoja1!F116&lt;&gt;"",Frances!K108-Frances!L108,"")</f>
        <v/>
      </c>
      <c r="N108" s="12" t="str">
        <f>IF(Hoja1!F116&lt;&gt;"",N107-M108,"")</f>
        <v/>
      </c>
    </row>
    <row r="109" spans="8:14" x14ac:dyDescent="0.2">
      <c r="H109" s="2"/>
      <c r="I109" s="2"/>
      <c r="K109" s="12" t="str">
        <f>IF(Hoja1!F117&lt;&gt;"",N108/Hoja1!C117,"")</f>
        <v/>
      </c>
      <c r="L109" s="12" t="str">
        <f>IF(Hoja1!F117&lt;&gt;"",Hoja1!E117*Frances!N108,"")</f>
        <v/>
      </c>
      <c r="M109" s="12" t="str">
        <f>IF(Hoja1!F117&lt;&gt;"",Frances!K109-Frances!L109,"")</f>
        <v/>
      </c>
      <c r="N109" s="12" t="str">
        <f>IF(Hoja1!F117&lt;&gt;"",N108-M109,"")</f>
        <v/>
      </c>
    </row>
    <row r="110" spans="8:14" x14ac:dyDescent="0.2">
      <c r="H110" s="2"/>
      <c r="I110" s="2"/>
      <c r="K110" s="12" t="str">
        <f>IF(Hoja1!F118&lt;&gt;"",N109/Hoja1!C118,"")</f>
        <v/>
      </c>
      <c r="L110" s="12" t="str">
        <f>IF(Hoja1!F118&lt;&gt;"",Hoja1!E118*Frances!N109,"")</f>
        <v/>
      </c>
      <c r="M110" s="12" t="str">
        <f>IF(Hoja1!F118&lt;&gt;"",Frances!K110-Frances!L110,"")</f>
        <v/>
      </c>
      <c r="N110" s="12" t="str">
        <f>IF(Hoja1!F118&lt;&gt;"",N109-M110,"")</f>
        <v/>
      </c>
    </row>
    <row r="111" spans="8:14" x14ac:dyDescent="0.2">
      <c r="H111" s="2"/>
      <c r="I111" s="2"/>
      <c r="K111" s="12" t="str">
        <f>IF(Hoja1!F119&lt;&gt;"",N110/Hoja1!C119,"")</f>
        <v/>
      </c>
      <c r="L111" s="12" t="str">
        <f>IF(Hoja1!F119&lt;&gt;"",Hoja1!E119*Frances!N110,"")</f>
        <v/>
      </c>
      <c r="M111" s="12" t="str">
        <f>IF(Hoja1!F119&lt;&gt;"",Frances!K111-Frances!L111,"")</f>
        <v/>
      </c>
      <c r="N111" s="12" t="str">
        <f>IF(Hoja1!F119&lt;&gt;"",N110-M111,"")</f>
        <v/>
      </c>
    </row>
    <row r="112" spans="8:14" x14ac:dyDescent="0.2">
      <c r="H112" s="2"/>
      <c r="I112" s="2"/>
      <c r="K112" s="12" t="str">
        <f>IF(Hoja1!F120&lt;&gt;"",N111/Hoja1!C120,"")</f>
        <v/>
      </c>
      <c r="L112" s="12" t="str">
        <f>IF(Hoja1!F120&lt;&gt;"",Hoja1!E120*Frances!N111,"")</f>
        <v/>
      </c>
      <c r="M112" s="12" t="str">
        <f>IF(Hoja1!F120&lt;&gt;"",Frances!K112-Frances!L112,"")</f>
        <v/>
      </c>
      <c r="N112" s="12" t="str">
        <f>IF(Hoja1!F120&lt;&gt;"",N111-M112,"")</f>
        <v/>
      </c>
    </row>
    <row r="113" spans="8:14" x14ac:dyDescent="0.2">
      <c r="H113" s="2"/>
      <c r="I113" s="2"/>
      <c r="K113" s="12" t="str">
        <f>IF(Hoja1!F121&lt;&gt;"",N112/Hoja1!C121,"")</f>
        <v/>
      </c>
      <c r="L113" s="12" t="str">
        <f>IF(Hoja1!F121&lt;&gt;"",Hoja1!E121*Frances!N112,"")</f>
        <v/>
      </c>
      <c r="M113" s="12" t="str">
        <f>IF(Hoja1!F121&lt;&gt;"",Frances!K113-Frances!L113,"")</f>
        <v/>
      </c>
      <c r="N113" s="12" t="str">
        <f>IF(Hoja1!F121&lt;&gt;"",N112-M113,"")</f>
        <v/>
      </c>
    </row>
    <row r="114" spans="8:14" x14ac:dyDescent="0.2">
      <c r="H114" s="2"/>
      <c r="I114" s="2"/>
      <c r="K114" s="12" t="str">
        <f>IF(Hoja1!F122&lt;&gt;"",N113/Hoja1!C122,"")</f>
        <v/>
      </c>
      <c r="L114" s="12" t="str">
        <f>IF(Hoja1!F122&lt;&gt;"",Hoja1!E122*Frances!N113,"")</f>
        <v/>
      </c>
      <c r="M114" s="12" t="str">
        <f>IF(Hoja1!F122&lt;&gt;"",Frances!K114-Frances!L114,"")</f>
        <v/>
      </c>
      <c r="N114" s="12" t="str">
        <f>IF(Hoja1!F122&lt;&gt;"",N113-M114,"")</f>
        <v/>
      </c>
    </row>
    <row r="115" spans="8:14" x14ac:dyDescent="0.2">
      <c r="H115" s="2"/>
      <c r="I115" s="2"/>
      <c r="K115" s="12" t="str">
        <f>IF(Hoja1!F123&lt;&gt;"",N114/Hoja1!C123,"")</f>
        <v/>
      </c>
      <c r="L115" s="12" t="str">
        <f>IF(Hoja1!F123&lt;&gt;"",Hoja1!E123*Frances!N114,"")</f>
        <v/>
      </c>
      <c r="M115" s="12" t="str">
        <f>IF(Hoja1!F123&lt;&gt;"",Frances!K115-Frances!L115,"")</f>
        <v/>
      </c>
      <c r="N115" s="12" t="str">
        <f>IF(Hoja1!F123&lt;&gt;"",N114-M115,"")</f>
        <v/>
      </c>
    </row>
    <row r="116" spans="8:14" x14ac:dyDescent="0.2">
      <c r="H116" s="2"/>
      <c r="I116" s="2"/>
      <c r="K116" s="12" t="str">
        <f>IF(Hoja1!F124&lt;&gt;"",N115/Hoja1!C124,"")</f>
        <v/>
      </c>
      <c r="L116" s="12" t="str">
        <f>IF(Hoja1!F124&lt;&gt;"",Hoja1!E124*Frances!N115,"")</f>
        <v/>
      </c>
      <c r="M116" s="12" t="str">
        <f>IF(Hoja1!F124&lt;&gt;"",Frances!K116-Frances!L116,"")</f>
        <v/>
      </c>
      <c r="N116" s="12" t="str">
        <f>IF(Hoja1!F124&lt;&gt;"",N115-M116,"")</f>
        <v/>
      </c>
    </row>
    <row r="117" spans="8:14" x14ac:dyDescent="0.2">
      <c r="H117" s="2"/>
      <c r="I117" s="2"/>
      <c r="K117" s="12" t="str">
        <f>IF(Hoja1!F125&lt;&gt;"",N116/Hoja1!C125,"")</f>
        <v/>
      </c>
      <c r="L117" s="12" t="str">
        <f>IF(Hoja1!F125&lt;&gt;"",Hoja1!E125*Frances!N116,"")</f>
        <v/>
      </c>
      <c r="M117" s="12" t="str">
        <f>IF(Hoja1!F125&lt;&gt;"",Frances!K117-Frances!L117,"")</f>
        <v/>
      </c>
      <c r="N117" s="12" t="str">
        <f>IF(Hoja1!F125&lt;&gt;"",N116-M117,"")</f>
        <v/>
      </c>
    </row>
    <row r="118" spans="8:14" x14ac:dyDescent="0.2">
      <c r="H118" s="2"/>
      <c r="I118" s="2"/>
      <c r="K118" s="12" t="str">
        <f>IF(Hoja1!F126&lt;&gt;"",N117/Hoja1!C126,"")</f>
        <v/>
      </c>
      <c r="L118" s="12" t="str">
        <f>IF(Hoja1!F126&lt;&gt;"",Hoja1!E126*Frances!N117,"")</f>
        <v/>
      </c>
      <c r="M118" s="12" t="str">
        <f>IF(Hoja1!F126&lt;&gt;"",Frances!K118-Frances!L118,"")</f>
        <v/>
      </c>
      <c r="N118" s="12" t="str">
        <f>IF(Hoja1!F126&lt;&gt;"",N117-M118,"")</f>
        <v/>
      </c>
    </row>
    <row r="119" spans="8:14" x14ac:dyDescent="0.2">
      <c r="H119" s="2"/>
      <c r="I119" s="2"/>
      <c r="K119" s="12" t="str">
        <f>IF(Hoja1!F127&lt;&gt;"",N118/Hoja1!C127,"")</f>
        <v/>
      </c>
      <c r="L119" s="12" t="str">
        <f>IF(Hoja1!F127&lt;&gt;"",Hoja1!E127*Frances!N118,"")</f>
        <v/>
      </c>
      <c r="M119" s="12" t="str">
        <f>IF(Hoja1!F127&lt;&gt;"",Frances!K119-Frances!L119,"")</f>
        <v/>
      </c>
      <c r="N119" s="12" t="str">
        <f>IF(Hoja1!F127&lt;&gt;"",N118-M119,"")</f>
        <v/>
      </c>
    </row>
    <row r="120" spans="8:14" x14ac:dyDescent="0.2">
      <c r="H120" s="2"/>
      <c r="I120" s="2"/>
      <c r="K120" s="12" t="str">
        <f>IF(Hoja1!F128&lt;&gt;"",N119/Hoja1!C128,"")</f>
        <v/>
      </c>
      <c r="L120" s="12" t="str">
        <f>IF(Hoja1!F128&lt;&gt;"",Hoja1!E128*Frances!N119,"")</f>
        <v/>
      </c>
      <c r="M120" s="12" t="str">
        <f>IF(Hoja1!F128&lt;&gt;"",Frances!K120-Frances!L120,"")</f>
        <v/>
      </c>
      <c r="N120" s="12" t="str">
        <f>IF(Hoja1!F128&lt;&gt;"",N119-M120,"")</f>
        <v/>
      </c>
    </row>
    <row r="121" spans="8:14" x14ac:dyDescent="0.2">
      <c r="H121" s="2"/>
      <c r="I121" s="2"/>
      <c r="K121" s="12" t="str">
        <f>IF(Hoja1!F129&lt;&gt;"",N120/Hoja1!C129,"")</f>
        <v/>
      </c>
      <c r="L121" s="12" t="str">
        <f>IF(Hoja1!F129&lt;&gt;"",Hoja1!E129*Frances!N120,"")</f>
        <v/>
      </c>
      <c r="M121" s="12" t="str">
        <f>IF(Hoja1!F129&lt;&gt;"",Frances!K121-Frances!L121,"")</f>
        <v/>
      </c>
      <c r="N121" s="12" t="str">
        <f>IF(Hoja1!F129&lt;&gt;"",N120-M121,"")</f>
        <v/>
      </c>
    </row>
    <row r="122" spans="8:14" x14ac:dyDescent="0.2">
      <c r="H122" s="2"/>
      <c r="I122" s="2"/>
      <c r="K122" s="12" t="str">
        <f>IF(Hoja1!F130&lt;&gt;"",N121/Hoja1!C130,"")</f>
        <v/>
      </c>
      <c r="L122" s="12" t="str">
        <f>IF(Hoja1!F130&lt;&gt;"",Hoja1!E130*Frances!N121,"")</f>
        <v/>
      </c>
      <c r="M122" s="12" t="str">
        <f>IF(Hoja1!F130&lt;&gt;"",Frances!K122-Frances!L122,"")</f>
        <v/>
      </c>
      <c r="N122" s="12" t="str">
        <f>IF(Hoja1!F130&lt;&gt;"",N121-M122,"")</f>
        <v/>
      </c>
    </row>
    <row r="123" spans="8:14" x14ac:dyDescent="0.2">
      <c r="H123" s="2"/>
      <c r="I123" s="2"/>
      <c r="K123" s="12" t="str">
        <f>IF(Hoja1!F131&lt;&gt;"",N122/Hoja1!C131,"")</f>
        <v/>
      </c>
      <c r="L123" s="12" t="str">
        <f>IF(Hoja1!F131&lt;&gt;"",Hoja1!E131*Frances!N122,"")</f>
        <v/>
      </c>
      <c r="M123" s="12" t="str">
        <f>IF(Hoja1!F131&lt;&gt;"",Frances!K123-Frances!L123,"")</f>
        <v/>
      </c>
      <c r="N123" s="12" t="str">
        <f>IF(Hoja1!F131&lt;&gt;"",N122-M123,"")</f>
        <v/>
      </c>
    </row>
    <row r="124" spans="8:14" x14ac:dyDescent="0.2">
      <c r="H124" s="2"/>
      <c r="I124" s="2"/>
      <c r="K124" s="12" t="str">
        <f>IF(Hoja1!F132&lt;&gt;"",N123/Hoja1!C132,"")</f>
        <v/>
      </c>
      <c r="L124" s="12" t="str">
        <f>IF(Hoja1!F132&lt;&gt;"",Hoja1!E132*Frances!N123,"")</f>
        <v/>
      </c>
      <c r="M124" s="12" t="str">
        <f>IF(Hoja1!F132&lt;&gt;"",Frances!K124-Frances!L124,"")</f>
        <v/>
      </c>
      <c r="N124" s="12" t="str">
        <f>IF(Hoja1!F132&lt;&gt;"",N123-M124,"")</f>
        <v/>
      </c>
    </row>
    <row r="125" spans="8:14" x14ac:dyDescent="0.2">
      <c r="H125" s="2"/>
      <c r="I125" s="2"/>
      <c r="K125" s="12" t="str">
        <f>IF(Hoja1!F133&lt;&gt;"",N124/Hoja1!C133,"")</f>
        <v/>
      </c>
      <c r="L125" s="12" t="str">
        <f>IF(Hoja1!F133&lt;&gt;"",Hoja1!E133*Frances!N124,"")</f>
        <v/>
      </c>
      <c r="M125" s="12" t="str">
        <f>IF(Hoja1!F133&lt;&gt;"",Frances!K125-Frances!L125,"")</f>
        <v/>
      </c>
      <c r="N125" s="12" t="str">
        <f>IF(Hoja1!F133&lt;&gt;"",N124-M125,"")</f>
        <v/>
      </c>
    </row>
    <row r="126" spans="8:14" x14ac:dyDescent="0.2">
      <c r="H126" s="2"/>
      <c r="I126" s="2"/>
      <c r="K126" s="12" t="str">
        <f>IF(Hoja1!F134&lt;&gt;"",N125/Hoja1!C134,"")</f>
        <v/>
      </c>
      <c r="L126" s="12" t="str">
        <f>IF(Hoja1!F134&lt;&gt;"",Hoja1!E134*Frances!N125,"")</f>
        <v/>
      </c>
      <c r="M126" s="12" t="str">
        <f>IF(Hoja1!F134&lt;&gt;"",Frances!K126-Frances!L126,"")</f>
        <v/>
      </c>
      <c r="N126" s="12" t="str">
        <f>IF(Hoja1!F134&lt;&gt;"",N125-M126,"")</f>
        <v/>
      </c>
    </row>
    <row r="127" spans="8:14" x14ac:dyDescent="0.2">
      <c r="H127" s="2"/>
      <c r="I127" s="2"/>
      <c r="K127" s="12" t="str">
        <f>IF(Hoja1!F135&lt;&gt;"",N126/Hoja1!C135,"")</f>
        <v/>
      </c>
      <c r="L127" s="12" t="str">
        <f>IF(Hoja1!F135&lt;&gt;"",Hoja1!E135*Frances!N126,"")</f>
        <v/>
      </c>
      <c r="M127" s="12" t="str">
        <f>IF(Hoja1!F135&lt;&gt;"",Frances!K127-Frances!L127,"")</f>
        <v/>
      </c>
      <c r="N127" s="12" t="str">
        <f>IF(Hoja1!F135&lt;&gt;"",N126-M127,"")</f>
        <v/>
      </c>
    </row>
    <row r="128" spans="8:14" x14ac:dyDescent="0.2">
      <c r="H128" s="2"/>
      <c r="I128" s="2"/>
      <c r="K128" s="12" t="str">
        <f>IF(Hoja1!F136&lt;&gt;"",N127/Hoja1!C136,"")</f>
        <v/>
      </c>
      <c r="L128" s="12" t="str">
        <f>IF(Hoja1!F136&lt;&gt;"",Hoja1!E136*Frances!N127,"")</f>
        <v/>
      </c>
      <c r="M128" s="12" t="str">
        <f>IF(Hoja1!F136&lt;&gt;"",Frances!K128-Frances!L128,"")</f>
        <v/>
      </c>
      <c r="N128" s="12" t="str">
        <f>IF(Hoja1!F136&lt;&gt;"",N127-M128,"")</f>
        <v/>
      </c>
    </row>
    <row r="129" spans="8:14" x14ac:dyDescent="0.2">
      <c r="H129" s="2"/>
      <c r="I129" s="2"/>
      <c r="K129" s="12" t="str">
        <f>IF(Hoja1!F137&lt;&gt;"",N128/Hoja1!C137,"")</f>
        <v/>
      </c>
      <c r="L129" s="12" t="str">
        <f>IF(Hoja1!F137&lt;&gt;"",Hoja1!E137*Frances!N128,"")</f>
        <v/>
      </c>
      <c r="M129" s="12" t="str">
        <f>IF(Hoja1!F137&lt;&gt;"",Frances!K129-Frances!L129,"")</f>
        <v/>
      </c>
      <c r="N129" s="12" t="str">
        <f>IF(Hoja1!F137&lt;&gt;"",N128-M129,"")</f>
        <v/>
      </c>
    </row>
    <row r="130" spans="8:14" x14ac:dyDescent="0.2">
      <c r="H130" s="2"/>
      <c r="I130" s="2"/>
      <c r="K130" s="12" t="str">
        <f>IF(Hoja1!F138&lt;&gt;"",N129/Hoja1!C138,"")</f>
        <v/>
      </c>
      <c r="L130" s="12" t="str">
        <f>IF(Hoja1!F138&lt;&gt;"",Hoja1!E138*Frances!N129,"")</f>
        <v/>
      </c>
      <c r="M130" s="12" t="str">
        <f>IF(Hoja1!F138&lt;&gt;"",Frances!K130-Frances!L130,"")</f>
        <v/>
      </c>
      <c r="N130" s="12" t="str">
        <f>IF(Hoja1!F138&lt;&gt;"",N129-M130,"")</f>
        <v/>
      </c>
    </row>
    <row r="131" spans="8:14" x14ac:dyDescent="0.2">
      <c r="H131" s="2"/>
      <c r="I131" s="2"/>
      <c r="K131" s="12" t="str">
        <f>IF(Hoja1!F139&lt;&gt;"",N130/Hoja1!C139,"")</f>
        <v/>
      </c>
      <c r="L131" s="12" t="str">
        <f>IF(Hoja1!F139&lt;&gt;"",Hoja1!E139*Frances!N130,"")</f>
        <v/>
      </c>
      <c r="M131" s="12" t="str">
        <f>IF(Hoja1!F139&lt;&gt;"",Frances!K131-Frances!L131,"")</f>
        <v/>
      </c>
      <c r="N131" s="12" t="str">
        <f>IF(Hoja1!F139&lt;&gt;"",N130-M131,"")</f>
        <v/>
      </c>
    </row>
    <row r="132" spans="8:14" x14ac:dyDescent="0.2">
      <c r="H132" s="2"/>
      <c r="I132" s="2"/>
      <c r="K132" s="12" t="str">
        <f>IF(Hoja1!F140&lt;&gt;"",N131/Hoja1!C140,"")</f>
        <v/>
      </c>
      <c r="L132" s="12" t="str">
        <f>IF(Hoja1!F140&lt;&gt;"",Hoja1!E140*Frances!N131,"")</f>
        <v/>
      </c>
      <c r="M132" s="12" t="str">
        <f>IF(Hoja1!F140&lt;&gt;"",Frances!K132-Frances!L132,"")</f>
        <v/>
      </c>
      <c r="N132" s="12" t="str">
        <f>IF(Hoja1!F140&lt;&gt;"",N131-M132,"")</f>
        <v/>
      </c>
    </row>
    <row r="133" spans="8:14" x14ac:dyDescent="0.2">
      <c r="H133" s="2"/>
      <c r="I133" s="2"/>
      <c r="K133" s="12" t="str">
        <f>IF(Hoja1!F141&lt;&gt;"",N132/Hoja1!C141,"")</f>
        <v/>
      </c>
      <c r="L133" s="12" t="str">
        <f>IF(Hoja1!F141&lt;&gt;"",Hoja1!E141*Frances!N132,"")</f>
        <v/>
      </c>
      <c r="M133" s="12" t="str">
        <f>IF(Hoja1!F141&lt;&gt;"",Frances!K133-Frances!L133,"")</f>
        <v/>
      </c>
      <c r="N133" s="12" t="str">
        <f>IF(Hoja1!F141&lt;&gt;"",N132-M133,"")</f>
        <v/>
      </c>
    </row>
    <row r="134" spans="8:14" x14ac:dyDescent="0.2">
      <c r="H134" s="2"/>
      <c r="I134" s="2"/>
      <c r="K134" s="12" t="str">
        <f>IF(Hoja1!F142&lt;&gt;"",N133/Hoja1!C142,"")</f>
        <v/>
      </c>
      <c r="L134" s="12" t="str">
        <f>IF(Hoja1!F142&lt;&gt;"",Hoja1!E142*Frances!N133,"")</f>
        <v/>
      </c>
      <c r="M134" s="12" t="str">
        <f>IF(Hoja1!F142&lt;&gt;"",Frances!K134-Frances!L134,"")</f>
        <v/>
      </c>
      <c r="N134" s="12" t="str">
        <f>IF(Hoja1!F142&lt;&gt;"",N133-M134,"")</f>
        <v/>
      </c>
    </row>
    <row r="135" spans="8:14" x14ac:dyDescent="0.2">
      <c r="H135" s="2"/>
      <c r="I135" s="2"/>
      <c r="K135" s="12" t="str">
        <f>IF(Hoja1!F143&lt;&gt;"",N134/Hoja1!C143,"")</f>
        <v/>
      </c>
      <c r="L135" s="12" t="str">
        <f>IF(Hoja1!F143&lt;&gt;"",Hoja1!E143*Frances!N134,"")</f>
        <v/>
      </c>
      <c r="M135" s="12" t="str">
        <f>IF(Hoja1!F143&lt;&gt;"",Frances!K135-Frances!L135,"")</f>
        <v/>
      </c>
      <c r="N135" s="12" t="str">
        <f>IF(Hoja1!F143&lt;&gt;"",N134-M135,"")</f>
        <v/>
      </c>
    </row>
    <row r="136" spans="8:14" x14ac:dyDescent="0.2">
      <c r="H136" s="2"/>
      <c r="I136" s="2"/>
      <c r="K136" s="12" t="str">
        <f>IF(Hoja1!F144&lt;&gt;"",N135/Hoja1!C144,"")</f>
        <v/>
      </c>
      <c r="L136" s="12" t="str">
        <f>IF(Hoja1!F144&lt;&gt;"",Hoja1!E144*Frances!N135,"")</f>
        <v/>
      </c>
      <c r="M136" s="12" t="str">
        <f>IF(Hoja1!F144&lt;&gt;"",Frances!K136-Frances!L136,"")</f>
        <v/>
      </c>
      <c r="N136" s="12" t="str">
        <f>IF(Hoja1!F144&lt;&gt;"",N135-M136,"")</f>
        <v/>
      </c>
    </row>
    <row r="137" spans="8:14" x14ac:dyDescent="0.2">
      <c r="H137" s="2"/>
      <c r="I137" s="2"/>
      <c r="K137" s="12" t="str">
        <f>IF(Hoja1!F145&lt;&gt;"",N136/Hoja1!C145,"")</f>
        <v/>
      </c>
      <c r="L137" s="12" t="str">
        <f>IF(Hoja1!F145&lt;&gt;"",Hoja1!E145*Frances!N136,"")</f>
        <v/>
      </c>
      <c r="M137" s="12" t="str">
        <f>IF(Hoja1!F145&lt;&gt;"",Frances!K137-Frances!L137,"")</f>
        <v/>
      </c>
      <c r="N137" s="12" t="str">
        <f>IF(Hoja1!F145&lt;&gt;"",N136-M137,"")</f>
        <v/>
      </c>
    </row>
    <row r="138" spans="8:14" x14ac:dyDescent="0.2">
      <c r="H138" s="2"/>
      <c r="I138" s="2"/>
      <c r="K138" s="12" t="str">
        <f>IF(Hoja1!F146&lt;&gt;"",N137/Hoja1!C146,"")</f>
        <v/>
      </c>
      <c r="L138" s="12" t="str">
        <f>IF(Hoja1!F146&lt;&gt;"",Hoja1!E146*Frances!N137,"")</f>
        <v/>
      </c>
      <c r="M138" s="12" t="str">
        <f>IF(Hoja1!F146&lt;&gt;"",Frances!K138-Frances!L138,"")</f>
        <v/>
      </c>
      <c r="N138" s="12" t="str">
        <f>IF(Hoja1!F146&lt;&gt;"",N137-M138,"")</f>
        <v/>
      </c>
    </row>
    <row r="139" spans="8:14" x14ac:dyDescent="0.2">
      <c r="H139" s="2"/>
      <c r="I139" s="2"/>
      <c r="K139" s="12" t="str">
        <f>IF(Hoja1!F147&lt;&gt;"",N138/Hoja1!C147,"")</f>
        <v/>
      </c>
      <c r="L139" s="12" t="str">
        <f>IF(Hoja1!F147&lt;&gt;"",Hoja1!E147*Frances!N138,"")</f>
        <v/>
      </c>
      <c r="M139" s="12" t="str">
        <f>IF(Hoja1!F147&lt;&gt;"",Frances!K139-Frances!L139,"")</f>
        <v/>
      </c>
      <c r="N139" s="12" t="str">
        <f>IF(Hoja1!F147&lt;&gt;"",N138-M139,"")</f>
        <v/>
      </c>
    </row>
    <row r="140" spans="8:14" x14ac:dyDescent="0.2">
      <c r="H140" s="2"/>
      <c r="I140" s="2"/>
      <c r="K140" s="12" t="str">
        <f>IF(Hoja1!F148&lt;&gt;"",N139/Hoja1!C148,"")</f>
        <v/>
      </c>
      <c r="L140" s="12" t="str">
        <f>IF(Hoja1!F148&lt;&gt;"",Hoja1!E148*Frances!N139,"")</f>
        <v/>
      </c>
      <c r="M140" s="12" t="str">
        <f>IF(Hoja1!F148&lt;&gt;"",Frances!K140-Frances!L140,"")</f>
        <v/>
      </c>
      <c r="N140" s="12" t="str">
        <f>IF(Hoja1!F148&lt;&gt;"",N139-M140,"")</f>
        <v/>
      </c>
    </row>
    <row r="141" spans="8:14" x14ac:dyDescent="0.2">
      <c r="K14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6:N141"/>
  <sheetViews>
    <sheetView topLeftCell="G10" zoomScale="130" zoomScaleNormal="130" workbookViewId="0">
      <selection activeCell="J24" sqref="J24"/>
    </sheetView>
  </sheetViews>
  <sheetFormatPr baseColWidth="10" defaultColWidth="10.83203125" defaultRowHeight="15" x14ac:dyDescent="0.2"/>
  <cols>
    <col min="11" max="11" width="20.1640625" bestFit="1" customWidth="1"/>
    <col min="12" max="12" width="17.83203125" bestFit="1" customWidth="1"/>
    <col min="13" max="13" width="20.83203125" bestFit="1" customWidth="1"/>
    <col min="14" max="14" width="22.33203125" customWidth="1"/>
  </cols>
  <sheetData>
    <row r="16" spans="12:13" x14ac:dyDescent="0.2">
      <c r="L16" t="s">
        <v>64</v>
      </c>
      <c r="M16" s="14">
        <f>Hoja1!H5/BOTONES!F21</f>
        <v>833.33333333333337</v>
      </c>
    </row>
    <row r="19" spans="8:14" x14ac:dyDescent="0.2">
      <c r="K19" s="11" t="s">
        <v>45</v>
      </c>
      <c r="L19" s="11" t="s">
        <v>46</v>
      </c>
      <c r="M19" s="11" t="s">
        <v>47</v>
      </c>
      <c r="N19" s="11" t="s">
        <v>48</v>
      </c>
    </row>
    <row r="20" spans="8:14" x14ac:dyDescent="0.2">
      <c r="K20" s="8"/>
      <c r="L20" s="8"/>
      <c r="M20" s="8"/>
      <c r="N20" s="12">
        <f>Hoja1!H5</f>
        <v>20000</v>
      </c>
    </row>
    <row r="21" spans="8:14" x14ac:dyDescent="0.2">
      <c r="H21" s="2"/>
      <c r="I21" s="2"/>
      <c r="K21" s="12">
        <f>IF(Hoja1!F29&lt;&gt;"",M21+L21,"")</f>
        <v>853.31336660014438</v>
      </c>
      <c r="L21" s="12">
        <f>IF(Hoja1!F29&lt;&gt;"",Hoja1!E29*'Cuotas de amortizacion'!N20,"")</f>
        <v>19.98003326681097</v>
      </c>
      <c r="M21" s="12">
        <f>IF(Hoja1!F29&lt;&gt;"",$M$16,"")</f>
        <v>833.33333333333337</v>
      </c>
      <c r="N21" s="12">
        <f>IF(Hoja1!F29&lt;&gt;"",N20-M21,"")</f>
        <v>19166.666666666668</v>
      </c>
    </row>
    <row r="22" spans="8:14" x14ac:dyDescent="0.2">
      <c r="H22" s="2"/>
      <c r="I22" s="2"/>
      <c r="K22" s="12">
        <f>IF(Hoja1!F30&lt;&gt;"",M22+L22,"")</f>
        <v>852.48086521402718</v>
      </c>
      <c r="L22" s="12">
        <f>IF(Hoja1!F30&lt;&gt;"",Hoja1!E30*'Cuotas de amortizacion'!N21,"")</f>
        <v>19.147531880693847</v>
      </c>
      <c r="M22" s="12">
        <f>IF(Hoja1!F30&lt;&gt;"",$M$16,"")</f>
        <v>833.33333333333337</v>
      </c>
      <c r="N22" s="12">
        <f>IF(Hoja1!F30&lt;&gt;"",N21-M22,"")</f>
        <v>18333.333333333336</v>
      </c>
    </row>
    <row r="23" spans="8:14" x14ac:dyDescent="0.2">
      <c r="H23" s="2"/>
      <c r="I23" s="2"/>
      <c r="K23" s="12">
        <f>IF(Hoja1!F31&lt;&gt;"",M23+L23,"")</f>
        <v>851.64836382791009</v>
      </c>
      <c r="L23" s="12">
        <f>IF(Hoja1!F31&lt;&gt;"",Hoja1!E31*'Cuotas de amortizacion'!N22,"")</f>
        <v>18.315030494576725</v>
      </c>
      <c r="M23" s="12">
        <f>IF(Hoja1!F31&lt;&gt;"",$M$16,"")</f>
        <v>833.33333333333337</v>
      </c>
      <c r="N23" s="12">
        <f>IF(Hoja1!F31&lt;&gt;"",N22-M23,"")</f>
        <v>17500.000000000004</v>
      </c>
    </row>
    <row r="24" spans="8:14" x14ac:dyDescent="0.2">
      <c r="H24" s="2"/>
      <c r="I24" s="2"/>
      <c r="K24" s="12">
        <f>IF(Hoja1!F32&lt;&gt;"",M24+L24,"")</f>
        <v>858.08996116382457</v>
      </c>
      <c r="L24" s="12">
        <f>IF(Hoja1!F32&lt;&gt;"",Hoja1!E32*'Cuotas de amortizacion'!N23,"")</f>
        <v>24.756627830491155</v>
      </c>
      <c r="M24" s="12">
        <f>IF(Hoja1!F32&lt;&gt;"",$M$16,"")</f>
        <v>833.33333333333337</v>
      </c>
      <c r="N24" s="12">
        <f>IF(Hoja1!F32&lt;&gt;"",N23-M24,"")</f>
        <v>16666.666666666672</v>
      </c>
    </row>
    <row r="25" spans="8:14" x14ac:dyDescent="0.2">
      <c r="H25" s="2"/>
      <c r="I25" s="2"/>
      <c r="K25" s="12">
        <f>IF(Hoja1!F33&lt;&gt;"",M25+L25,"")</f>
        <v>856.91107412427732</v>
      </c>
      <c r="L25" s="12">
        <f>IF(Hoja1!F33&lt;&gt;"",Hoja1!E33*'Cuotas de amortizacion'!N24,"")</f>
        <v>23.57774079094396</v>
      </c>
      <c r="M25" s="12">
        <f>IF(Hoja1!F33&lt;&gt;"",$M$16,"")</f>
        <v>833.33333333333337</v>
      </c>
      <c r="N25" s="12">
        <f>IF(Hoja1!F33&lt;&gt;"",N24-M25,"")</f>
        <v>15833.333333333338</v>
      </c>
    </row>
    <row r="26" spans="8:14" x14ac:dyDescent="0.2">
      <c r="H26" s="2"/>
      <c r="I26" s="2"/>
      <c r="K26" s="12">
        <f>IF(Hoja1!F34&lt;&gt;"",M26+L26,"")</f>
        <v>855.73218708473019</v>
      </c>
      <c r="L26" s="12">
        <f>IF(Hoja1!F34&lt;&gt;"",Hoja1!E34*'Cuotas de amortizacion'!N25,"")</f>
        <v>22.398853751396761</v>
      </c>
      <c r="M26" s="12">
        <f>IF(Hoja1!F34&lt;&gt;"",$M$16,"")</f>
        <v>833.33333333333337</v>
      </c>
      <c r="N26" s="12">
        <f>IF(Hoja1!F34&lt;&gt;"",N25-M26,"")</f>
        <v>15000.000000000004</v>
      </c>
    </row>
    <row r="27" spans="8:14" x14ac:dyDescent="0.2">
      <c r="H27" s="2"/>
      <c r="I27" s="2"/>
      <c r="K27" s="12" t="str">
        <f>IF(Hoja1!F35&lt;&gt;"",M27+L27,"")</f>
        <v/>
      </c>
      <c r="L27" s="12" t="str">
        <f>IF(Hoja1!F35&lt;&gt;"",Hoja1!E35*'Cuotas de amortizacion'!N26,"")</f>
        <v/>
      </c>
      <c r="M27" s="12" t="str">
        <f>IF(Hoja1!F35&lt;&gt;"",$M$16,"")</f>
        <v/>
      </c>
      <c r="N27" s="12" t="str">
        <f>IF(Hoja1!F35&lt;&gt;"",N26-M27,"")</f>
        <v/>
      </c>
    </row>
    <row r="28" spans="8:14" x14ac:dyDescent="0.2">
      <c r="H28" s="2"/>
      <c r="I28" s="2"/>
      <c r="K28" s="12" t="str">
        <f>IF(Hoja1!F36&lt;&gt;"",M28+L28,"")</f>
        <v/>
      </c>
      <c r="L28" s="12" t="str">
        <f>IF(Hoja1!F36&lt;&gt;"",Hoja1!E36*'Cuotas de amortizacion'!N27,"")</f>
        <v/>
      </c>
      <c r="M28" s="12" t="str">
        <f>IF(Hoja1!F36&lt;&gt;"",$M$16,"")</f>
        <v/>
      </c>
      <c r="N28" s="12" t="str">
        <f>IF(Hoja1!F36&lt;&gt;"",N27-M28,"")</f>
        <v/>
      </c>
    </row>
    <row r="29" spans="8:14" x14ac:dyDescent="0.2">
      <c r="H29" s="2"/>
      <c r="I29" s="2"/>
      <c r="K29" s="12" t="str">
        <f>IF(Hoja1!F37&lt;&gt;"",M29+L29,"")</f>
        <v/>
      </c>
      <c r="L29" s="12" t="str">
        <f>IF(Hoja1!F37&lt;&gt;"",Hoja1!E37*'Cuotas de amortizacion'!N28,"")</f>
        <v/>
      </c>
      <c r="M29" s="12" t="str">
        <f>IF(Hoja1!F37&lt;&gt;"",$M$16,"")</f>
        <v/>
      </c>
      <c r="N29" s="12" t="str">
        <f>IF(Hoja1!F37&lt;&gt;"",N28-M29,"")</f>
        <v/>
      </c>
    </row>
    <row r="30" spans="8:14" x14ac:dyDescent="0.2">
      <c r="H30" s="2"/>
      <c r="I30" s="2"/>
      <c r="K30" s="12" t="str">
        <f>IF(Hoja1!F38&lt;&gt;"",M30+L30,"")</f>
        <v/>
      </c>
      <c r="L30" s="12" t="str">
        <f>IF(Hoja1!F38&lt;&gt;"",Hoja1!E38*'Cuotas de amortizacion'!N29,"")</f>
        <v/>
      </c>
      <c r="M30" s="12" t="str">
        <f>IF(Hoja1!F38&lt;&gt;"",$M$16,"")</f>
        <v/>
      </c>
      <c r="N30" s="12" t="str">
        <f>IF(Hoja1!F38&lt;&gt;"",N29-M30,"")</f>
        <v/>
      </c>
    </row>
    <row r="31" spans="8:14" x14ac:dyDescent="0.2">
      <c r="H31" s="2"/>
      <c r="I31" s="2"/>
      <c r="K31" s="12" t="str">
        <f>IF(Hoja1!F39&lt;&gt;"",M31+L31,"")</f>
        <v/>
      </c>
      <c r="L31" s="12" t="str">
        <f>IF(Hoja1!F39&lt;&gt;"",Hoja1!E39*'Cuotas de amortizacion'!N30,"")</f>
        <v/>
      </c>
      <c r="M31" s="12" t="str">
        <f>IF(Hoja1!F39&lt;&gt;"",$M$16,"")</f>
        <v/>
      </c>
      <c r="N31" s="12" t="str">
        <f>IF(Hoja1!F39&lt;&gt;"",N30-M31,"")</f>
        <v/>
      </c>
    </row>
    <row r="32" spans="8:14" x14ac:dyDescent="0.2">
      <c r="H32" s="2"/>
      <c r="I32" s="2"/>
      <c r="K32" s="12" t="str">
        <f>IF(Hoja1!F40&lt;&gt;"",M32+L32,"")</f>
        <v/>
      </c>
      <c r="L32" s="12" t="str">
        <f>IF(Hoja1!F40&lt;&gt;"",Hoja1!E40*'Cuotas de amortizacion'!N31,"")</f>
        <v/>
      </c>
      <c r="M32" s="12" t="str">
        <f>IF(Hoja1!F40&lt;&gt;"",$M$16,"")</f>
        <v/>
      </c>
      <c r="N32" s="12" t="str">
        <f>IF(Hoja1!F40&lt;&gt;"",N31-M32,"")</f>
        <v/>
      </c>
    </row>
    <row r="33" spans="8:14" x14ac:dyDescent="0.2">
      <c r="H33" s="2"/>
      <c r="I33" s="2"/>
      <c r="K33" s="12" t="str">
        <f>IF(Hoja1!F41&lt;&gt;"",M33+L33,"")</f>
        <v/>
      </c>
      <c r="L33" s="12" t="str">
        <f>IF(Hoja1!F41&lt;&gt;"",Hoja1!E41*'Cuotas de amortizacion'!N32,"")</f>
        <v/>
      </c>
      <c r="M33" s="12" t="str">
        <f>IF(Hoja1!F41&lt;&gt;"",$M$16,"")</f>
        <v/>
      </c>
      <c r="N33" s="12" t="str">
        <f>IF(Hoja1!F41&lt;&gt;"",N32-M33,"")</f>
        <v/>
      </c>
    </row>
    <row r="34" spans="8:14" x14ac:dyDescent="0.2">
      <c r="H34" s="2"/>
      <c r="I34" s="2"/>
      <c r="K34" s="12" t="str">
        <f>IF(Hoja1!F42&lt;&gt;"",M34+L34,"")</f>
        <v/>
      </c>
      <c r="L34" s="12" t="str">
        <f>IF(Hoja1!F42&lt;&gt;"",Hoja1!E42*'Cuotas de amortizacion'!N33,"")</f>
        <v/>
      </c>
      <c r="M34" s="12" t="str">
        <f>IF(Hoja1!F42&lt;&gt;"",$M$16,"")</f>
        <v/>
      </c>
      <c r="N34" s="12" t="str">
        <f>IF(Hoja1!F42&lt;&gt;"",N33-M34,"")</f>
        <v/>
      </c>
    </row>
    <row r="35" spans="8:14" x14ac:dyDescent="0.2">
      <c r="H35" s="2"/>
      <c r="I35" s="2"/>
      <c r="K35" s="12" t="str">
        <f>IF(Hoja1!F43&lt;&gt;"",M35+L35,"")</f>
        <v/>
      </c>
      <c r="L35" s="12" t="str">
        <f>IF(Hoja1!F43&lt;&gt;"",Hoja1!E43*'Cuotas de amortizacion'!N34,"")</f>
        <v/>
      </c>
      <c r="M35" s="12" t="str">
        <f>IF(Hoja1!F43&lt;&gt;"",$M$16,"")</f>
        <v/>
      </c>
      <c r="N35" s="12" t="str">
        <f>IF(Hoja1!F43&lt;&gt;"",N34-M35,"")</f>
        <v/>
      </c>
    </row>
    <row r="36" spans="8:14" x14ac:dyDescent="0.2">
      <c r="H36" s="2"/>
      <c r="I36" s="2"/>
      <c r="K36" s="12" t="str">
        <f>IF(Hoja1!F44&lt;&gt;"",M36+L36,"")</f>
        <v/>
      </c>
      <c r="L36" s="12" t="str">
        <f>IF(Hoja1!F44&lt;&gt;"",Hoja1!E44*'Cuotas de amortizacion'!N35,"")</f>
        <v/>
      </c>
      <c r="M36" s="12" t="str">
        <f>IF(Hoja1!F44&lt;&gt;"",$M$16,"")</f>
        <v/>
      </c>
      <c r="N36" s="12" t="str">
        <f>IF(Hoja1!F44&lt;&gt;"",N35-M36,"")</f>
        <v/>
      </c>
    </row>
    <row r="37" spans="8:14" x14ac:dyDescent="0.2">
      <c r="H37" s="2"/>
      <c r="I37" s="2"/>
      <c r="K37" s="12" t="str">
        <f>IF(Hoja1!F45&lt;&gt;"",M37+L37,"")</f>
        <v/>
      </c>
      <c r="L37" s="12" t="str">
        <f>IF(Hoja1!F45&lt;&gt;"",Hoja1!E45*'Cuotas de amortizacion'!N36,"")</f>
        <v/>
      </c>
      <c r="M37" s="12" t="str">
        <f>IF(Hoja1!F45&lt;&gt;"",$M$16,"")</f>
        <v/>
      </c>
      <c r="N37" s="12" t="str">
        <f>IF(Hoja1!F45&lt;&gt;"",N36-M37,"")</f>
        <v/>
      </c>
    </row>
    <row r="38" spans="8:14" x14ac:dyDescent="0.2">
      <c r="H38" s="2"/>
      <c r="I38" s="2"/>
      <c r="K38" s="12" t="str">
        <f>IF(Hoja1!F46&lt;&gt;"",M38+L38,"")</f>
        <v/>
      </c>
      <c r="L38" s="12" t="str">
        <f>IF(Hoja1!F46&lt;&gt;"",Hoja1!E46*'Cuotas de amortizacion'!N37,"")</f>
        <v/>
      </c>
      <c r="M38" s="12" t="str">
        <f>IF(Hoja1!F46&lt;&gt;"",$M$16,"")</f>
        <v/>
      </c>
      <c r="N38" s="12" t="str">
        <f>IF(Hoja1!F46&lt;&gt;"",N37-M38,"")</f>
        <v/>
      </c>
    </row>
    <row r="39" spans="8:14" x14ac:dyDescent="0.2">
      <c r="H39" s="2"/>
      <c r="I39" s="2"/>
      <c r="K39" s="12" t="str">
        <f>IF(Hoja1!F47&lt;&gt;"",M39+L39,"")</f>
        <v/>
      </c>
      <c r="L39" s="12" t="str">
        <f>IF(Hoja1!F47&lt;&gt;"",Hoja1!E47*'Cuotas de amortizacion'!N38,"")</f>
        <v/>
      </c>
      <c r="M39" s="12" t="str">
        <f>IF(Hoja1!F47&lt;&gt;"",$M$16,"")</f>
        <v/>
      </c>
      <c r="N39" s="12" t="str">
        <f>IF(Hoja1!F47&lt;&gt;"",N38-M39,"")</f>
        <v/>
      </c>
    </row>
    <row r="40" spans="8:14" x14ac:dyDescent="0.2">
      <c r="H40" s="2"/>
      <c r="I40" s="2"/>
      <c r="K40" s="12" t="str">
        <f>IF(Hoja1!F48&lt;&gt;"",M40+L40,"")</f>
        <v/>
      </c>
      <c r="L40" s="12" t="str">
        <f>IF(Hoja1!F48&lt;&gt;"",Hoja1!E48*'Cuotas de amortizacion'!N39,"")</f>
        <v/>
      </c>
      <c r="M40" s="12" t="str">
        <f>IF(Hoja1!F48&lt;&gt;"",$M$16,"")</f>
        <v/>
      </c>
      <c r="N40" s="12" t="str">
        <f>IF(Hoja1!F48&lt;&gt;"",N39-M40,"")</f>
        <v/>
      </c>
    </row>
    <row r="41" spans="8:14" x14ac:dyDescent="0.2">
      <c r="H41" s="2"/>
      <c r="I41" s="2"/>
      <c r="K41" s="12" t="str">
        <f>IF(Hoja1!F49&lt;&gt;"",M41+L41,"")</f>
        <v/>
      </c>
      <c r="L41" s="12" t="str">
        <f>IF(Hoja1!F49&lt;&gt;"",Hoja1!E49*'Cuotas de amortizacion'!N40,"")</f>
        <v/>
      </c>
      <c r="M41" s="12" t="str">
        <f>IF(Hoja1!F49&lt;&gt;"",$M$16,"")</f>
        <v/>
      </c>
      <c r="N41" s="12" t="str">
        <f>IF(Hoja1!F49&lt;&gt;"",N40-M41,"")</f>
        <v/>
      </c>
    </row>
    <row r="42" spans="8:14" x14ac:dyDescent="0.2">
      <c r="H42" s="2"/>
      <c r="I42" s="2"/>
      <c r="K42" s="12" t="str">
        <f>IF(Hoja1!F50&lt;&gt;"",M42+L42,"")</f>
        <v/>
      </c>
      <c r="L42" s="12" t="str">
        <f>IF(Hoja1!F50&lt;&gt;"",Hoja1!E50*'Cuotas de amortizacion'!N41,"")</f>
        <v/>
      </c>
      <c r="M42" s="12" t="str">
        <f>IF(Hoja1!F50&lt;&gt;"",$M$16,"")</f>
        <v/>
      </c>
      <c r="N42" s="12" t="str">
        <f>IF(Hoja1!F50&lt;&gt;"",N41-M42,"")</f>
        <v/>
      </c>
    </row>
    <row r="43" spans="8:14" x14ac:dyDescent="0.2">
      <c r="H43" s="2"/>
      <c r="I43" s="2"/>
      <c r="K43" s="12" t="str">
        <f>IF(Hoja1!F51&lt;&gt;"",M43+L43,"")</f>
        <v/>
      </c>
      <c r="L43" s="12" t="str">
        <f>IF(Hoja1!F51&lt;&gt;"",Hoja1!E51*'Cuotas de amortizacion'!N42,"")</f>
        <v/>
      </c>
      <c r="M43" s="12" t="str">
        <f>IF(Hoja1!F51&lt;&gt;"",$M$16,"")</f>
        <v/>
      </c>
      <c r="N43" s="12" t="str">
        <f>IF(Hoja1!F51&lt;&gt;"",N42-M43,"")</f>
        <v/>
      </c>
    </row>
    <row r="44" spans="8:14" x14ac:dyDescent="0.2">
      <c r="H44" s="2"/>
      <c r="I44" s="2"/>
      <c r="K44" s="12" t="str">
        <f>IF(Hoja1!F52&lt;&gt;"",M44+L44,"")</f>
        <v/>
      </c>
      <c r="L44" s="12" t="str">
        <f>IF(Hoja1!F52&lt;&gt;"",Hoja1!E52*'Cuotas de amortizacion'!N43,"")</f>
        <v/>
      </c>
      <c r="M44" s="12" t="str">
        <f>IF(Hoja1!F52&lt;&gt;"",$M$16,"")</f>
        <v/>
      </c>
      <c r="N44" s="12" t="str">
        <f>IF(Hoja1!F52&lt;&gt;"",N43-M44,"")</f>
        <v/>
      </c>
    </row>
    <row r="45" spans="8:14" x14ac:dyDescent="0.2">
      <c r="H45" s="2"/>
      <c r="I45" s="2"/>
      <c r="K45" s="12" t="str">
        <f>IF(Hoja1!F53&lt;&gt;"",M45+L45,"")</f>
        <v/>
      </c>
      <c r="L45" s="12" t="str">
        <f>IF(Hoja1!F53&lt;&gt;"",Hoja1!E53*'Cuotas de amortizacion'!N44,"")</f>
        <v/>
      </c>
      <c r="M45" s="12" t="str">
        <f>IF(Hoja1!F53&lt;&gt;"",$M$16,"")</f>
        <v/>
      </c>
      <c r="N45" s="12" t="str">
        <f>IF(Hoja1!F53&lt;&gt;"",N44-M45,"")</f>
        <v/>
      </c>
    </row>
    <row r="46" spans="8:14" x14ac:dyDescent="0.2">
      <c r="H46" s="2"/>
      <c r="I46" s="2"/>
      <c r="K46" s="12" t="str">
        <f>IF(Hoja1!F54&lt;&gt;"",M46+L46,"")</f>
        <v/>
      </c>
      <c r="L46" s="12" t="str">
        <f>IF(Hoja1!F54&lt;&gt;"",Hoja1!E54*'Cuotas de amortizacion'!N45,"")</f>
        <v/>
      </c>
      <c r="M46" s="12" t="str">
        <f>IF(Hoja1!F54&lt;&gt;"",$M$16,"")</f>
        <v/>
      </c>
      <c r="N46" s="12" t="str">
        <f>IF(Hoja1!F54&lt;&gt;"",N45-M46,"")</f>
        <v/>
      </c>
    </row>
    <row r="47" spans="8:14" x14ac:dyDescent="0.2">
      <c r="H47" s="2"/>
      <c r="I47" s="2"/>
      <c r="K47" s="12" t="str">
        <f>IF(Hoja1!F55&lt;&gt;"",M47+L47,"")</f>
        <v/>
      </c>
      <c r="L47" s="12" t="str">
        <f>IF(Hoja1!F55&lt;&gt;"",Hoja1!E55*'Cuotas de amortizacion'!N46,"")</f>
        <v/>
      </c>
      <c r="M47" s="12" t="str">
        <f>IF(Hoja1!F55&lt;&gt;"",$M$16,"")</f>
        <v/>
      </c>
      <c r="N47" s="12" t="str">
        <f>IF(Hoja1!F55&lt;&gt;"",N46-M47,"")</f>
        <v/>
      </c>
    </row>
    <row r="48" spans="8:14" x14ac:dyDescent="0.2">
      <c r="H48" s="2"/>
      <c r="I48" s="2"/>
      <c r="K48" s="12" t="str">
        <f>IF(Hoja1!F56&lt;&gt;"",M48+L48,"")</f>
        <v/>
      </c>
      <c r="L48" s="12" t="str">
        <f>IF(Hoja1!F56&lt;&gt;"",Hoja1!E56*'Cuotas de amortizacion'!N47,"")</f>
        <v/>
      </c>
      <c r="M48" s="12" t="str">
        <f>IF(Hoja1!F56&lt;&gt;"",$M$16,"")</f>
        <v/>
      </c>
      <c r="N48" s="12" t="str">
        <f>IF(Hoja1!F56&lt;&gt;"",N47-M48,"")</f>
        <v/>
      </c>
    </row>
    <row r="49" spans="8:14" x14ac:dyDescent="0.2">
      <c r="H49" s="2"/>
      <c r="I49" s="2"/>
      <c r="K49" s="12" t="str">
        <f>IF(Hoja1!F57&lt;&gt;"",M49+L49,"")</f>
        <v/>
      </c>
      <c r="L49" s="12" t="str">
        <f>IF(Hoja1!F57&lt;&gt;"",Hoja1!E57*'Cuotas de amortizacion'!N48,"")</f>
        <v/>
      </c>
      <c r="M49" s="12" t="str">
        <f>IF(Hoja1!F57&lt;&gt;"",$M$16,"")</f>
        <v/>
      </c>
      <c r="N49" s="12" t="str">
        <f>IF(Hoja1!F57&lt;&gt;"",N48-M49,"")</f>
        <v/>
      </c>
    </row>
    <row r="50" spans="8:14" x14ac:dyDescent="0.2">
      <c r="H50" s="2"/>
      <c r="I50" s="2"/>
      <c r="K50" s="12" t="str">
        <f>IF(Hoja1!F58&lt;&gt;"",M50+L50,"")</f>
        <v/>
      </c>
      <c r="L50" s="12" t="str">
        <f>IF(Hoja1!F58&lt;&gt;"",Hoja1!E58*'Cuotas de amortizacion'!N49,"")</f>
        <v/>
      </c>
      <c r="M50" s="12" t="str">
        <f>IF(Hoja1!F58&lt;&gt;"",$M$16,"")</f>
        <v/>
      </c>
      <c r="N50" s="12" t="str">
        <f>IF(Hoja1!F58&lt;&gt;"",N49-M50,"")</f>
        <v/>
      </c>
    </row>
    <row r="51" spans="8:14" x14ac:dyDescent="0.2">
      <c r="H51" s="2"/>
      <c r="I51" s="2"/>
      <c r="K51" s="12" t="str">
        <f>IF(Hoja1!F59&lt;&gt;"",M51+L51,"")</f>
        <v/>
      </c>
      <c r="L51" s="12" t="str">
        <f>IF(Hoja1!F59&lt;&gt;"",Hoja1!E59*'Cuotas de amortizacion'!N50,"")</f>
        <v/>
      </c>
      <c r="M51" s="12" t="str">
        <f>IF(Hoja1!F59&lt;&gt;"",$M$16,"")</f>
        <v/>
      </c>
      <c r="N51" s="12" t="str">
        <f>IF(Hoja1!F59&lt;&gt;"",N50-M51,"")</f>
        <v/>
      </c>
    </row>
    <row r="52" spans="8:14" x14ac:dyDescent="0.2">
      <c r="H52" s="2"/>
      <c r="I52" s="2"/>
      <c r="K52" s="12" t="str">
        <f>IF(Hoja1!F60&lt;&gt;"",M52+L52,"")</f>
        <v/>
      </c>
      <c r="L52" s="12" t="str">
        <f>IF(Hoja1!F60&lt;&gt;"",Hoja1!E60*'Cuotas de amortizacion'!N51,"")</f>
        <v/>
      </c>
      <c r="M52" s="12" t="str">
        <f>IF(Hoja1!F60&lt;&gt;"",$M$16,"")</f>
        <v/>
      </c>
      <c r="N52" s="12" t="str">
        <f>IF(Hoja1!F60&lt;&gt;"",N51-M52,"")</f>
        <v/>
      </c>
    </row>
    <row r="53" spans="8:14" x14ac:dyDescent="0.2">
      <c r="H53" s="2"/>
      <c r="I53" s="2"/>
      <c r="K53" s="12" t="str">
        <f>IF(Hoja1!F61&lt;&gt;"",M53+L53,"")</f>
        <v/>
      </c>
      <c r="L53" s="12" t="str">
        <f>IF(Hoja1!F61&lt;&gt;"",Hoja1!E61*'Cuotas de amortizacion'!N52,"")</f>
        <v/>
      </c>
      <c r="M53" s="12" t="str">
        <f>IF(Hoja1!F61&lt;&gt;"",$M$16,"")</f>
        <v/>
      </c>
      <c r="N53" s="12" t="str">
        <f>IF(Hoja1!F61&lt;&gt;"",N52-M53,"")</f>
        <v/>
      </c>
    </row>
    <row r="54" spans="8:14" x14ac:dyDescent="0.2">
      <c r="H54" s="2"/>
      <c r="I54" s="2"/>
      <c r="K54" s="12" t="str">
        <f>IF(Hoja1!F62&lt;&gt;"",M54+L54,"")</f>
        <v/>
      </c>
      <c r="L54" s="12" t="str">
        <f>IF(Hoja1!F62&lt;&gt;"",Hoja1!E62*'Cuotas de amortizacion'!N53,"")</f>
        <v/>
      </c>
      <c r="M54" s="12" t="str">
        <f>IF(Hoja1!F62&lt;&gt;"",$M$16,"")</f>
        <v/>
      </c>
      <c r="N54" s="12" t="str">
        <f>IF(Hoja1!F62&lt;&gt;"",N53-M54,"")</f>
        <v/>
      </c>
    </row>
    <row r="55" spans="8:14" x14ac:dyDescent="0.2">
      <c r="H55" s="2"/>
      <c r="I55" s="2"/>
      <c r="K55" s="12" t="str">
        <f>IF(Hoja1!F63&lt;&gt;"",M55+L55,"")</f>
        <v/>
      </c>
      <c r="L55" s="12" t="str">
        <f>IF(Hoja1!F63&lt;&gt;"",Hoja1!E63*'Cuotas de amortizacion'!N54,"")</f>
        <v/>
      </c>
      <c r="M55" s="12" t="str">
        <f>IF(Hoja1!F63&lt;&gt;"",$M$16,"")</f>
        <v/>
      </c>
      <c r="N55" s="12" t="str">
        <f>IF(Hoja1!F63&lt;&gt;"",N54-M55,"")</f>
        <v/>
      </c>
    </row>
    <row r="56" spans="8:14" x14ac:dyDescent="0.2">
      <c r="H56" s="2"/>
      <c r="I56" s="2"/>
      <c r="K56" s="12" t="str">
        <f>IF(Hoja1!F64&lt;&gt;"",M56+L56,"")</f>
        <v/>
      </c>
      <c r="L56" s="12" t="str">
        <f>IF(Hoja1!F64&lt;&gt;"",Hoja1!E64*'Cuotas de amortizacion'!N55,"")</f>
        <v/>
      </c>
      <c r="M56" s="12" t="str">
        <f>IF(Hoja1!F64&lt;&gt;"",$M$16,"")</f>
        <v/>
      </c>
      <c r="N56" s="12" t="str">
        <f>IF(Hoja1!F64&lt;&gt;"",N55-M56,"")</f>
        <v/>
      </c>
    </row>
    <row r="57" spans="8:14" x14ac:dyDescent="0.2">
      <c r="H57" s="2"/>
      <c r="I57" s="2"/>
      <c r="K57" s="12" t="str">
        <f>IF(Hoja1!F65&lt;&gt;"",M57+L57,"")</f>
        <v/>
      </c>
      <c r="L57" s="12" t="str">
        <f>IF(Hoja1!F65&lt;&gt;"",Hoja1!E65*'Cuotas de amortizacion'!N56,"")</f>
        <v/>
      </c>
      <c r="M57" s="12" t="str">
        <f>IF(Hoja1!F65&lt;&gt;"",$M$16,"")</f>
        <v/>
      </c>
      <c r="N57" s="12" t="str">
        <f>IF(Hoja1!F65&lt;&gt;"",N56-M57,"")</f>
        <v/>
      </c>
    </row>
    <row r="58" spans="8:14" x14ac:dyDescent="0.2">
      <c r="H58" s="2"/>
      <c r="I58" s="2"/>
      <c r="K58" s="12" t="str">
        <f>IF(Hoja1!F66&lt;&gt;"",M58+L58,"")</f>
        <v/>
      </c>
      <c r="L58" s="12" t="str">
        <f>IF(Hoja1!F66&lt;&gt;"",Hoja1!E66*'Cuotas de amortizacion'!N57,"")</f>
        <v/>
      </c>
      <c r="M58" s="12" t="str">
        <f>IF(Hoja1!F66&lt;&gt;"",$M$16,"")</f>
        <v/>
      </c>
      <c r="N58" s="12" t="str">
        <f>IF(Hoja1!F66&lt;&gt;"",N57-M58,"")</f>
        <v/>
      </c>
    </row>
    <row r="59" spans="8:14" x14ac:dyDescent="0.2">
      <c r="H59" s="2"/>
      <c r="I59" s="2"/>
      <c r="K59" s="12" t="str">
        <f>IF(Hoja1!F67&lt;&gt;"",M59+L59,"")</f>
        <v/>
      </c>
      <c r="L59" s="12" t="str">
        <f>IF(Hoja1!F67&lt;&gt;"",Hoja1!E67*'Cuotas de amortizacion'!N58,"")</f>
        <v/>
      </c>
      <c r="M59" s="12" t="str">
        <f>IF(Hoja1!F67&lt;&gt;"",$M$16,"")</f>
        <v/>
      </c>
      <c r="N59" s="12" t="str">
        <f>IF(Hoja1!F67&lt;&gt;"",N58-M59,"")</f>
        <v/>
      </c>
    </row>
    <row r="60" spans="8:14" x14ac:dyDescent="0.2">
      <c r="H60" s="2"/>
      <c r="I60" s="2"/>
      <c r="K60" s="12" t="str">
        <f>IF(Hoja1!F68&lt;&gt;"",M60+L60,"")</f>
        <v/>
      </c>
      <c r="L60" s="12" t="str">
        <f>IF(Hoja1!F68&lt;&gt;"",Hoja1!E68*'Cuotas de amortizacion'!N59,"")</f>
        <v/>
      </c>
      <c r="M60" s="12" t="str">
        <f>IF(Hoja1!F68&lt;&gt;"",$M$16,"")</f>
        <v/>
      </c>
      <c r="N60" s="12" t="str">
        <f>IF(Hoja1!F68&lt;&gt;"",N59-M60,"")</f>
        <v/>
      </c>
    </row>
    <row r="61" spans="8:14" x14ac:dyDescent="0.2">
      <c r="H61" s="2"/>
      <c r="I61" s="2"/>
      <c r="K61" s="12" t="str">
        <f>IF(Hoja1!F69&lt;&gt;"",M61+L61,"")</f>
        <v/>
      </c>
      <c r="L61" s="12" t="str">
        <f>IF(Hoja1!F69&lt;&gt;"",Hoja1!E69*'Cuotas de amortizacion'!N60,"")</f>
        <v/>
      </c>
      <c r="M61" s="12" t="str">
        <f>IF(Hoja1!F69&lt;&gt;"",$M$16,"")</f>
        <v/>
      </c>
      <c r="N61" s="12" t="str">
        <f>IF(Hoja1!F69&lt;&gt;"",N60-M61,"")</f>
        <v/>
      </c>
    </row>
    <row r="62" spans="8:14" x14ac:dyDescent="0.2">
      <c r="H62" s="2"/>
      <c r="I62" s="2"/>
      <c r="K62" s="12" t="str">
        <f>IF(Hoja1!F70&lt;&gt;"",M62+L62,"")</f>
        <v/>
      </c>
      <c r="L62" s="12" t="str">
        <f>IF(Hoja1!F70&lt;&gt;"",Hoja1!E70*'Cuotas de amortizacion'!N61,"")</f>
        <v/>
      </c>
      <c r="M62" s="12" t="str">
        <f>IF(Hoja1!F70&lt;&gt;"",$M$16,"")</f>
        <v/>
      </c>
      <c r="N62" s="12" t="str">
        <f>IF(Hoja1!F70&lt;&gt;"",N61-M62,"")</f>
        <v/>
      </c>
    </row>
    <row r="63" spans="8:14" x14ac:dyDescent="0.2">
      <c r="H63" s="2"/>
      <c r="I63" s="2"/>
      <c r="K63" s="12" t="str">
        <f>IF(Hoja1!F71&lt;&gt;"",M63+L63,"")</f>
        <v/>
      </c>
      <c r="L63" s="12" t="str">
        <f>IF(Hoja1!F71&lt;&gt;"",Hoja1!E71*'Cuotas de amortizacion'!N62,"")</f>
        <v/>
      </c>
      <c r="M63" s="12" t="str">
        <f>IF(Hoja1!F71&lt;&gt;"",$M$16,"")</f>
        <v/>
      </c>
      <c r="N63" s="12" t="str">
        <f>IF(Hoja1!F71&lt;&gt;"",N62-M63,"")</f>
        <v/>
      </c>
    </row>
    <row r="64" spans="8:14" x14ac:dyDescent="0.2">
      <c r="H64" s="2"/>
      <c r="I64" s="2"/>
      <c r="K64" s="12" t="str">
        <f>IF(Hoja1!F72&lt;&gt;"",M64+L64,"")</f>
        <v/>
      </c>
      <c r="L64" s="12" t="str">
        <f>IF(Hoja1!F72&lt;&gt;"",Hoja1!E72*'Cuotas de amortizacion'!N63,"")</f>
        <v/>
      </c>
      <c r="M64" s="12" t="str">
        <f>IF(Hoja1!F72&lt;&gt;"",$M$16,"")</f>
        <v/>
      </c>
      <c r="N64" s="12" t="str">
        <f>IF(Hoja1!F72&lt;&gt;"",N63-M64,"")</f>
        <v/>
      </c>
    </row>
    <row r="65" spans="8:14" x14ac:dyDescent="0.2">
      <c r="H65" s="2"/>
      <c r="I65" s="2"/>
      <c r="K65" s="12" t="str">
        <f>IF(Hoja1!F73&lt;&gt;"",M65+L65,"")</f>
        <v/>
      </c>
      <c r="L65" s="12" t="str">
        <f>IF(Hoja1!F73&lt;&gt;"",Hoja1!E73*'Cuotas de amortizacion'!N64,"")</f>
        <v/>
      </c>
      <c r="M65" s="12" t="str">
        <f>IF(Hoja1!F73&lt;&gt;"",$M$16,"")</f>
        <v/>
      </c>
      <c r="N65" s="12" t="str">
        <f>IF(Hoja1!F73&lt;&gt;"",N64-M65,"")</f>
        <v/>
      </c>
    </row>
    <row r="66" spans="8:14" x14ac:dyDescent="0.2">
      <c r="H66" s="2"/>
      <c r="I66" s="2"/>
      <c r="K66" s="12" t="str">
        <f>IF(Hoja1!F74&lt;&gt;"",M66+L66,"")</f>
        <v/>
      </c>
      <c r="L66" s="12" t="str">
        <f>IF(Hoja1!F74&lt;&gt;"",Hoja1!E74*'Cuotas de amortizacion'!N65,"")</f>
        <v/>
      </c>
      <c r="M66" s="12" t="str">
        <f>IF(Hoja1!F74&lt;&gt;"",$M$16,"")</f>
        <v/>
      </c>
      <c r="N66" s="12" t="str">
        <f>IF(Hoja1!F74&lt;&gt;"",N65-M66,"")</f>
        <v/>
      </c>
    </row>
    <row r="67" spans="8:14" x14ac:dyDescent="0.2">
      <c r="H67" s="2"/>
      <c r="I67" s="2"/>
      <c r="K67" s="12" t="str">
        <f>IF(Hoja1!F75&lt;&gt;"",M67+L67,"")</f>
        <v/>
      </c>
      <c r="L67" s="12" t="str">
        <f>IF(Hoja1!F75&lt;&gt;"",Hoja1!E75*'Cuotas de amortizacion'!N66,"")</f>
        <v/>
      </c>
      <c r="M67" s="12" t="str">
        <f>IF(Hoja1!F75&lt;&gt;"",$M$16,"")</f>
        <v/>
      </c>
      <c r="N67" s="12" t="str">
        <f>IF(Hoja1!F75&lt;&gt;"",N66-M67,"")</f>
        <v/>
      </c>
    </row>
    <row r="68" spans="8:14" x14ac:dyDescent="0.2">
      <c r="H68" s="2"/>
      <c r="I68" s="2"/>
      <c r="K68" s="12" t="str">
        <f>IF(Hoja1!F76&lt;&gt;"",M68+L68,"")</f>
        <v/>
      </c>
      <c r="L68" s="12" t="str">
        <f>IF(Hoja1!F76&lt;&gt;"",Hoja1!E76*'Cuotas de amortizacion'!N67,"")</f>
        <v/>
      </c>
      <c r="M68" s="12" t="str">
        <f>IF(Hoja1!F76&lt;&gt;"",$M$16,"")</f>
        <v/>
      </c>
      <c r="N68" s="12" t="str">
        <f>IF(Hoja1!F76&lt;&gt;"",N67-M68,"")</f>
        <v/>
      </c>
    </row>
    <row r="69" spans="8:14" x14ac:dyDescent="0.2">
      <c r="H69" s="2"/>
      <c r="I69" s="2"/>
      <c r="K69" s="12" t="str">
        <f>IF(Hoja1!F77&lt;&gt;"",M69+L69,"")</f>
        <v/>
      </c>
      <c r="L69" s="12" t="str">
        <f>IF(Hoja1!F77&lt;&gt;"",Hoja1!E77*'Cuotas de amortizacion'!N68,"")</f>
        <v/>
      </c>
      <c r="M69" s="12" t="str">
        <f>IF(Hoja1!F77&lt;&gt;"",$M$16,"")</f>
        <v/>
      </c>
      <c r="N69" s="12" t="str">
        <f>IF(Hoja1!F77&lt;&gt;"",N68-M69,"")</f>
        <v/>
      </c>
    </row>
    <row r="70" spans="8:14" x14ac:dyDescent="0.2">
      <c r="H70" s="2"/>
      <c r="I70" s="2"/>
      <c r="K70" s="12" t="str">
        <f>IF(Hoja1!F78&lt;&gt;"",M70+L70,"")</f>
        <v/>
      </c>
      <c r="L70" s="12" t="str">
        <f>IF(Hoja1!F78&lt;&gt;"",Hoja1!E78*'Cuotas de amortizacion'!N69,"")</f>
        <v/>
      </c>
      <c r="M70" s="12" t="str">
        <f>IF(Hoja1!F78&lt;&gt;"",$M$16,"")</f>
        <v/>
      </c>
      <c r="N70" s="12" t="str">
        <f>IF(Hoja1!F78&lt;&gt;"",N69-M70,"")</f>
        <v/>
      </c>
    </row>
    <row r="71" spans="8:14" x14ac:dyDescent="0.2">
      <c r="H71" s="2"/>
      <c r="I71" s="2"/>
      <c r="K71" s="12" t="str">
        <f>IF(Hoja1!F79&lt;&gt;"",M71+L71,"")</f>
        <v/>
      </c>
      <c r="L71" s="12" t="str">
        <f>IF(Hoja1!F79&lt;&gt;"",Hoja1!E79*'Cuotas de amortizacion'!N70,"")</f>
        <v/>
      </c>
      <c r="M71" s="12" t="str">
        <f>IF(Hoja1!F79&lt;&gt;"",$M$16,"")</f>
        <v/>
      </c>
      <c r="N71" s="12" t="str">
        <f>IF(Hoja1!F79&lt;&gt;"",N70-M71,"")</f>
        <v/>
      </c>
    </row>
    <row r="72" spans="8:14" x14ac:dyDescent="0.2">
      <c r="H72" s="2"/>
      <c r="I72" s="2"/>
      <c r="K72" s="12" t="str">
        <f>IF(Hoja1!F80&lt;&gt;"",M72+L72,"")</f>
        <v/>
      </c>
      <c r="L72" s="12" t="str">
        <f>IF(Hoja1!F80&lt;&gt;"",Hoja1!E80*'Cuotas de amortizacion'!N71,"")</f>
        <v/>
      </c>
      <c r="M72" s="12" t="str">
        <f>IF(Hoja1!F80&lt;&gt;"",$M$16,"")</f>
        <v/>
      </c>
      <c r="N72" s="12" t="str">
        <f>IF(Hoja1!F80&lt;&gt;"",N71-M72,"")</f>
        <v/>
      </c>
    </row>
    <row r="73" spans="8:14" x14ac:dyDescent="0.2">
      <c r="H73" s="2"/>
      <c r="I73" s="2"/>
      <c r="K73" s="12" t="str">
        <f>IF(Hoja1!F81&lt;&gt;"",M73+L73,"")</f>
        <v/>
      </c>
      <c r="L73" s="12" t="str">
        <f>IF(Hoja1!F81&lt;&gt;"",Hoja1!E81*'Cuotas de amortizacion'!N72,"")</f>
        <v/>
      </c>
      <c r="M73" s="12" t="str">
        <f>IF(Hoja1!F81&lt;&gt;"",$M$16,"")</f>
        <v/>
      </c>
      <c r="N73" s="12" t="str">
        <f>IF(Hoja1!F81&lt;&gt;"",N72-M73,"")</f>
        <v/>
      </c>
    </row>
    <row r="74" spans="8:14" x14ac:dyDescent="0.2">
      <c r="H74" s="2"/>
      <c r="I74" s="2"/>
      <c r="K74" s="12" t="str">
        <f>IF(Hoja1!F82&lt;&gt;"",M74+L74,"")</f>
        <v/>
      </c>
      <c r="L74" s="12" t="str">
        <f>IF(Hoja1!F82&lt;&gt;"",Hoja1!E82*'Cuotas de amortizacion'!N73,"")</f>
        <v/>
      </c>
      <c r="M74" s="12" t="str">
        <f>IF(Hoja1!F82&lt;&gt;"",$M$16,"")</f>
        <v/>
      </c>
      <c r="N74" s="12" t="str">
        <f>IF(Hoja1!F82&lt;&gt;"",N73-M74,"")</f>
        <v/>
      </c>
    </row>
    <row r="75" spans="8:14" x14ac:dyDescent="0.2">
      <c r="H75" s="2"/>
      <c r="I75" s="2"/>
      <c r="K75" s="12" t="str">
        <f>IF(Hoja1!F83&lt;&gt;"",M75+L75,"")</f>
        <v/>
      </c>
      <c r="L75" s="12" t="str">
        <f>IF(Hoja1!F83&lt;&gt;"",Hoja1!E83*'Cuotas de amortizacion'!N74,"")</f>
        <v/>
      </c>
      <c r="M75" s="12" t="str">
        <f>IF(Hoja1!F83&lt;&gt;"",$M$16,"")</f>
        <v/>
      </c>
      <c r="N75" s="12" t="str">
        <f>IF(Hoja1!F83&lt;&gt;"",N74-M75,"")</f>
        <v/>
      </c>
    </row>
    <row r="76" spans="8:14" x14ac:dyDescent="0.2">
      <c r="H76" s="2"/>
      <c r="I76" s="2"/>
      <c r="K76" s="12" t="str">
        <f>IF(Hoja1!F84&lt;&gt;"",M76+L76,"")</f>
        <v/>
      </c>
      <c r="L76" s="12" t="str">
        <f>IF(Hoja1!F84&lt;&gt;"",Hoja1!E84*'Cuotas de amortizacion'!N75,"")</f>
        <v/>
      </c>
      <c r="M76" s="12" t="str">
        <f>IF(Hoja1!F84&lt;&gt;"",$M$16,"")</f>
        <v/>
      </c>
      <c r="N76" s="12" t="str">
        <f>IF(Hoja1!F84&lt;&gt;"",N75-M76,"")</f>
        <v/>
      </c>
    </row>
    <row r="77" spans="8:14" x14ac:dyDescent="0.2">
      <c r="H77" s="2"/>
      <c r="I77" s="2"/>
      <c r="K77" s="12" t="str">
        <f>IF(Hoja1!F85&lt;&gt;"",M77+L77,"")</f>
        <v/>
      </c>
      <c r="L77" s="12" t="str">
        <f>IF(Hoja1!F85&lt;&gt;"",Hoja1!E85*'Cuotas de amortizacion'!N76,"")</f>
        <v/>
      </c>
      <c r="M77" s="12" t="str">
        <f>IF(Hoja1!F85&lt;&gt;"",$M$16,"")</f>
        <v/>
      </c>
      <c r="N77" s="12" t="str">
        <f>IF(Hoja1!F85&lt;&gt;"",N76-M77,"")</f>
        <v/>
      </c>
    </row>
    <row r="78" spans="8:14" x14ac:dyDescent="0.2">
      <c r="H78" s="2"/>
      <c r="I78" s="2"/>
      <c r="K78" s="12" t="str">
        <f>IF(Hoja1!F86&lt;&gt;"",M78+L78,"")</f>
        <v/>
      </c>
      <c r="L78" s="12" t="str">
        <f>IF(Hoja1!F86&lt;&gt;"",Hoja1!E86*'Cuotas de amortizacion'!N77,"")</f>
        <v/>
      </c>
      <c r="M78" s="12" t="str">
        <f>IF(Hoja1!F86&lt;&gt;"",$M$16,"")</f>
        <v/>
      </c>
      <c r="N78" s="12" t="str">
        <f>IF(Hoja1!F86&lt;&gt;"",N77-M78,"")</f>
        <v/>
      </c>
    </row>
    <row r="79" spans="8:14" x14ac:dyDescent="0.2">
      <c r="H79" s="2"/>
      <c r="I79" s="2"/>
      <c r="K79" s="12" t="str">
        <f>IF(Hoja1!F87&lt;&gt;"",M79+L79,"")</f>
        <v/>
      </c>
      <c r="L79" s="12" t="str">
        <f>IF(Hoja1!F87&lt;&gt;"",Hoja1!E87*'Cuotas de amortizacion'!N78,"")</f>
        <v/>
      </c>
      <c r="M79" s="12" t="str">
        <f>IF(Hoja1!F87&lt;&gt;"",$M$16,"")</f>
        <v/>
      </c>
      <c r="N79" s="12" t="str">
        <f>IF(Hoja1!F87&lt;&gt;"",N78-M79,"")</f>
        <v/>
      </c>
    </row>
    <row r="80" spans="8:14" x14ac:dyDescent="0.2">
      <c r="H80" s="2"/>
      <c r="I80" s="2"/>
      <c r="K80" s="12" t="str">
        <f>IF(Hoja1!F88&lt;&gt;"",M80+L80,"")</f>
        <v/>
      </c>
      <c r="L80" s="12" t="str">
        <f>IF(Hoja1!F88&lt;&gt;"",Hoja1!E88*'Cuotas de amortizacion'!N79,"")</f>
        <v/>
      </c>
      <c r="M80" s="12" t="str">
        <f>IF(Hoja1!F88&lt;&gt;"",$M$16,"")</f>
        <v/>
      </c>
      <c r="N80" s="12" t="str">
        <f>IF(Hoja1!F88&lt;&gt;"",N79-M80,"")</f>
        <v/>
      </c>
    </row>
    <row r="81" spans="8:14" x14ac:dyDescent="0.2">
      <c r="H81" s="2"/>
      <c r="I81" s="2"/>
      <c r="K81" s="12" t="str">
        <f>IF(Hoja1!F89&lt;&gt;"",M81+L81,"")</f>
        <v/>
      </c>
      <c r="L81" s="12" t="str">
        <f>IF(Hoja1!F89&lt;&gt;"",Hoja1!E89*'Cuotas de amortizacion'!N80,"")</f>
        <v/>
      </c>
      <c r="M81" s="12" t="str">
        <f>IF(Hoja1!F89&lt;&gt;"",$M$16,"")</f>
        <v/>
      </c>
      <c r="N81" s="12" t="str">
        <f>IF(Hoja1!F89&lt;&gt;"",N80-M81,"")</f>
        <v/>
      </c>
    </row>
    <row r="82" spans="8:14" x14ac:dyDescent="0.2">
      <c r="H82" s="2"/>
      <c r="I82" s="2"/>
      <c r="K82" s="12" t="str">
        <f>IF(Hoja1!F90&lt;&gt;"",M82+L82,"")</f>
        <v/>
      </c>
      <c r="L82" s="12" t="str">
        <f>IF(Hoja1!F90&lt;&gt;"",Hoja1!E90*'Cuotas de amortizacion'!N81,"")</f>
        <v/>
      </c>
      <c r="M82" s="12" t="str">
        <f>IF(Hoja1!F90&lt;&gt;"",$M$16,"")</f>
        <v/>
      </c>
      <c r="N82" s="12" t="str">
        <f>IF(Hoja1!F90&lt;&gt;"",N81-M82,"")</f>
        <v/>
      </c>
    </row>
    <row r="83" spans="8:14" x14ac:dyDescent="0.2">
      <c r="H83" s="2"/>
      <c r="I83" s="2"/>
      <c r="K83" s="12" t="str">
        <f>IF(Hoja1!F91&lt;&gt;"",M83+L83,"")</f>
        <v/>
      </c>
      <c r="L83" s="12" t="str">
        <f>IF(Hoja1!F91&lt;&gt;"",Hoja1!E91*'Cuotas de amortizacion'!N82,"")</f>
        <v/>
      </c>
      <c r="M83" s="12" t="str">
        <f>IF(Hoja1!F91&lt;&gt;"",$M$16,"")</f>
        <v/>
      </c>
      <c r="N83" s="12" t="str">
        <f>IF(Hoja1!F91&lt;&gt;"",N82-M83,"")</f>
        <v/>
      </c>
    </row>
    <row r="84" spans="8:14" x14ac:dyDescent="0.2">
      <c r="H84" s="2"/>
      <c r="I84" s="2"/>
      <c r="K84" s="12" t="str">
        <f>IF(Hoja1!F92&lt;&gt;"",M84+L84,"")</f>
        <v/>
      </c>
      <c r="L84" s="12" t="str">
        <f>IF(Hoja1!F92&lt;&gt;"",Hoja1!E92*'Cuotas de amortizacion'!N83,"")</f>
        <v/>
      </c>
      <c r="M84" s="12" t="str">
        <f>IF(Hoja1!F92&lt;&gt;"",$M$16,"")</f>
        <v/>
      </c>
      <c r="N84" s="12" t="str">
        <f>IF(Hoja1!F92&lt;&gt;"",N83-M84,"")</f>
        <v/>
      </c>
    </row>
    <row r="85" spans="8:14" x14ac:dyDescent="0.2">
      <c r="H85" s="2"/>
      <c r="I85" s="2"/>
      <c r="K85" s="12" t="str">
        <f>IF(Hoja1!F93&lt;&gt;"",M85+L85,"")</f>
        <v/>
      </c>
      <c r="L85" s="12" t="str">
        <f>IF(Hoja1!F93&lt;&gt;"",Hoja1!E93*'Cuotas de amortizacion'!N84,"")</f>
        <v/>
      </c>
      <c r="M85" s="12" t="str">
        <f>IF(Hoja1!F93&lt;&gt;"",$M$16,"")</f>
        <v/>
      </c>
      <c r="N85" s="12" t="str">
        <f>IF(Hoja1!F93&lt;&gt;"",N84-M85,"")</f>
        <v/>
      </c>
    </row>
    <row r="86" spans="8:14" x14ac:dyDescent="0.2">
      <c r="H86" s="2"/>
      <c r="I86" s="2"/>
      <c r="K86" s="12" t="str">
        <f>IF(Hoja1!F94&lt;&gt;"",M86+L86,"")</f>
        <v/>
      </c>
      <c r="L86" s="12" t="str">
        <f>IF(Hoja1!F94&lt;&gt;"",Hoja1!E94*'Cuotas de amortizacion'!N85,"")</f>
        <v/>
      </c>
      <c r="M86" s="12" t="str">
        <f>IF(Hoja1!F94&lt;&gt;"",$M$16,"")</f>
        <v/>
      </c>
      <c r="N86" s="12" t="str">
        <f>IF(Hoja1!F94&lt;&gt;"",N85-M86,"")</f>
        <v/>
      </c>
    </row>
    <row r="87" spans="8:14" x14ac:dyDescent="0.2">
      <c r="H87" s="2"/>
      <c r="I87" s="2"/>
      <c r="K87" s="12" t="str">
        <f>IF(Hoja1!F95&lt;&gt;"",M87+L87,"")</f>
        <v/>
      </c>
      <c r="L87" s="12" t="str">
        <f>IF(Hoja1!F95&lt;&gt;"",Hoja1!E95*'Cuotas de amortizacion'!N86,"")</f>
        <v/>
      </c>
      <c r="M87" s="12" t="str">
        <f>IF(Hoja1!F95&lt;&gt;"",$M$16,"")</f>
        <v/>
      </c>
      <c r="N87" s="12" t="str">
        <f>IF(Hoja1!F95&lt;&gt;"",N86-M87,"")</f>
        <v/>
      </c>
    </row>
    <row r="88" spans="8:14" x14ac:dyDescent="0.2">
      <c r="H88" s="2"/>
      <c r="I88" s="2"/>
      <c r="K88" s="12" t="str">
        <f>IF(Hoja1!F96&lt;&gt;"",M88+L88,"")</f>
        <v/>
      </c>
      <c r="L88" s="12" t="str">
        <f>IF(Hoja1!F96&lt;&gt;"",Hoja1!E96*'Cuotas de amortizacion'!N87,"")</f>
        <v/>
      </c>
      <c r="M88" s="12" t="str">
        <f>IF(Hoja1!F96&lt;&gt;"",$M$16,"")</f>
        <v/>
      </c>
      <c r="N88" s="12" t="str">
        <f>IF(Hoja1!F96&lt;&gt;"",N87-M88,"")</f>
        <v/>
      </c>
    </row>
    <row r="89" spans="8:14" x14ac:dyDescent="0.2">
      <c r="H89" s="2"/>
      <c r="I89" s="2"/>
      <c r="K89" s="12" t="str">
        <f>IF(Hoja1!F97&lt;&gt;"",M89+L89,"")</f>
        <v/>
      </c>
      <c r="L89" s="12" t="str">
        <f>IF(Hoja1!F97&lt;&gt;"",Hoja1!E97*'Cuotas de amortizacion'!N88,"")</f>
        <v/>
      </c>
      <c r="M89" s="12" t="str">
        <f>IF(Hoja1!F97&lt;&gt;"",$M$16,"")</f>
        <v/>
      </c>
      <c r="N89" s="12" t="str">
        <f>IF(Hoja1!F97&lt;&gt;"",N88-M89,"")</f>
        <v/>
      </c>
    </row>
    <row r="90" spans="8:14" x14ac:dyDescent="0.2">
      <c r="H90" s="2"/>
      <c r="I90" s="2"/>
      <c r="K90" s="12" t="str">
        <f>IF(Hoja1!F98&lt;&gt;"",M90+L90,"")</f>
        <v/>
      </c>
      <c r="L90" s="12" t="str">
        <f>IF(Hoja1!F98&lt;&gt;"",Hoja1!E98*'Cuotas de amortizacion'!N89,"")</f>
        <v/>
      </c>
      <c r="M90" s="12" t="str">
        <f>IF(Hoja1!F98&lt;&gt;"",$M$16,"")</f>
        <v/>
      </c>
      <c r="N90" s="12" t="str">
        <f>IF(Hoja1!F98&lt;&gt;"",N89-M90,"")</f>
        <v/>
      </c>
    </row>
    <row r="91" spans="8:14" x14ac:dyDescent="0.2">
      <c r="H91" s="2"/>
      <c r="I91" s="2"/>
      <c r="K91" s="12" t="str">
        <f>IF(Hoja1!F99&lt;&gt;"",M91+L91,"")</f>
        <v/>
      </c>
      <c r="L91" s="12" t="str">
        <f>IF(Hoja1!F99&lt;&gt;"",Hoja1!E99*'Cuotas de amortizacion'!N90,"")</f>
        <v/>
      </c>
      <c r="M91" s="12" t="str">
        <f>IF(Hoja1!F99&lt;&gt;"",$M$16,"")</f>
        <v/>
      </c>
      <c r="N91" s="12" t="str">
        <f>IF(Hoja1!F99&lt;&gt;"",N90-M91,"")</f>
        <v/>
      </c>
    </row>
    <row r="92" spans="8:14" x14ac:dyDescent="0.2">
      <c r="H92" s="2"/>
      <c r="I92" s="2"/>
      <c r="K92" s="12" t="str">
        <f>IF(Hoja1!F100&lt;&gt;"",M92+L92,"")</f>
        <v/>
      </c>
      <c r="L92" s="12" t="str">
        <f>IF(Hoja1!F100&lt;&gt;"",Hoja1!E100*'Cuotas de amortizacion'!N91,"")</f>
        <v/>
      </c>
      <c r="M92" s="12" t="str">
        <f>IF(Hoja1!F100&lt;&gt;"",$M$16,"")</f>
        <v/>
      </c>
      <c r="N92" s="12" t="str">
        <f>IF(Hoja1!F100&lt;&gt;"",N91-M92,"")</f>
        <v/>
      </c>
    </row>
    <row r="93" spans="8:14" x14ac:dyDescent="0.2">
      <c r="H93" s="2"/>
      <c r="I93" s="2"/>
      <c r="K93" s="12" t="str">
        <f>IF(Hoja1!F101&lt;&gt;"",M93+L93,"")</f>
        <v/>
      </c>
      <c r="L93" s="12" t="str">
        <f>IF(Hoja1!F101&lt;&gt;"",Hoja1!E101*'Cuotas de amortizacion'!N92,"")</f>
        <v/>
      </c>
      <c r="M93" s="12" t="str">
        <f>IF(Hoja1!F101&lt;&gt;"",$M$16,"")</f>
        <v/>
      </c>
      <c r="N93" s="12" t="str">
        <f>IF(Hoja1!F101&lt;&gt;"",N92-M93,"")</f>
        <v/>
      </c>
    </row>
    <row r="94" spans="8:14" x14ac:dyDescent="0.2">
      <c r="H94" s="2"/>
      <c r="I94" s="2"/>
      <c r="K94" s="12" t="str">
        <f>IF(Hoja1!F102&lt;&gt;"",M94+L94,"")</f>
        <v/>
      </c>
      <c r="L94" s="12" t="str">
        <f>IF(Hoja1!F102&lt;&gt;"",Hoja1!E102*'Cuotas de amortizacion'!N93,"")</f>
        <v/>
      </c>
      <c r="M94" s="12" t="str">
        <f>IF(Hoja1!F102&lt;&gt;"",$M$16,"")</f>
        <v/>
      </c>
      <c r="N94" s="12" t="str">
        <f>IF(Hoja1!F102&lt;&gt;"",N93-M94,"")</f>
        <v/>
      </c>
    </row>
    <row r="95" spans="8:14" x14ac:dyDescent="0.2">
      <c r="H95" s="2"/>
      <c r="I95" s="2"/>
      <c r="K95" s="12" t="str">
        <f>IF(Hoja1!F103&lt;&gt;"",M95+L95,"")</f>
        <v/>
      </c>
      <c r="L95" s="12" t="str">
        <f>IF(Hoja1!F103&lt;&gt;"",Hoja1!E103*'Cuotas de amortizacion'!N94,"")</f>
        <v/>
      </c>
      <c r="M95" s="12" t="str">
        <f>IF(Hoja1!F103&lt;&gt;"",$M$16,"")</f>
        <v/>
      </c>
      <c r="N95" s="12" t="str">
        <f>IF(Hoja1!F103&lt;&gt;"",N94-M95,"")</f>
        <v/>
      </c>
    </row>
    <row r="96" spans="8:14" x14ac:dyDescent="0.2">
      <c r="H96" s="2"/>
      <c r="I96" s="2"/>
      <c r="K96" s="12" t="str">
        <f>IF(Hoja1!F104&lt;&gt;"",M96+L96,"")</f>
        <v/>
      </c>
      <c r="L96" s="12" t="str">
        <f>IF(Hoja1!F104&lt;&gt;"",Hoja1!E104*'Cuotas de amortizacion'!N95,"")</f>
        <v/>
      </c>
      <c r="M96" s="12" t="str">
        <f>IF(Hoja1!F104&lt;&gt;"",$M$16,"")</f>
        <v/>
      </c>
      <c r="N96" s="12" t="str">
        <f>IF(Hoja1!F104&lt;&gt;"",N95-M96,"")</f>
        <v/>
      </c>
    </row>
    <row r="97" spans="8:14" x14ac:dyDescent="0.2">
      <c r="H97" s="2"/>
      <c r="I97" s="2"/>
      <c r="K97" s="12" t="str">
        <f>IF(Hoja1!F105&lt;&gt;"",M97+L97,"")</f>
        <v/>
      </c>
      <c r="L97" s="12" t="str">
        <f>IF(Hoja1!F105&lt;&gt;"",Hoja1!E105*'Cuotas de amortizacion'!N96,"")</f>
        <v/>
      </c>
      <c r="M97" s="12" t="str">
        <f>IF(Hoja1!F105&lt;&gt;"",$M$16,"")</f>
        <v/>
      </c>
      <c r="N97" s="12" t="str">
        <f>IF(Hoja1!F105&lt;&gt;"",N96-M97,"")</f>
        <v/>
      </c>
    </row>
    <row r="98" spans="8:14" x14ac:dyDescent="0.2">
      <c r="H98" s="2"/>
      <c r="I98" s="2"/>
      <c r="K98" s="12" t="str">
        <f>IF(Hoja1!F106&lt;&gt;"",M98+L98,"")</f>
        <v/>
      </c>
      <c r="L98" s="12" t="str">
        <f>IF(Hoja1!F106&lt;&gt;"",Hoja1!E106*'Cuotas de amortizacion'!N97,"")</f>
        <v/>
      </c>
      <c r="M98" s="12" t="str">
        <f>IF(Hoja1!F106&lt;&gt;"",$M$16,"")</f>
        <v/>
      </c>
      <c r="N98" s="12" t="str">
        <f>IF(Hoja1!F106&lt;&gt;"",N97-M98,"")</f>
        <v/>
      </c>
    </row>
    <row r="99" spans="8:14" x14ac:dyDescent="0.2">
      <c r="H99" s="2"/>
      <c r="I99" s="2"/>
      <c r="K99" s="12" t="str">
        <f>IF(Hoja1!F107&lt;&gt;"",M99+L99,"")</f>
        <v/>
      </c>
      <c r="L99" s="12" t="str">
        <f>IF(Hoja1!F107&lt;&gt;"",Hoja1!E107*'Cuotas de amortizacion'!N98,"")</f>
        <v/>
      </c>
      <c r="M99" s="12" t="str">
        <f>IF(Hoja1!F107&lt;&gt;"",$M$16,"")</f>
        <v/>
      </c>
      <c r="N99" s="12" t="str">
        <f>IF(Hoja1!F107&lt;&gt;"",N98-M99,"")</f>
        <v/>
      </c>
    </row>
    <row r="100" spans="8:14" x14ac:dyDescent="0.2">
      <c r="H100" s="2"/>
      <c r="I100" s="2"/>
      <c r="K100" s="12" t="str">
        <f>IF(Hoja1!F108&lt;&gt;"",M100+L100,"")</f>
        <v/>
      </c>
      <c r="L100" s="12" t="str">
        <f>IF(Hoja1!F108&lt;&gt;"",Hoja1!E108*'Cuotas de amortizacion'!N99,"")</f>
        <v/>
      </c>
      <c r="M100" s="12" t="str">
        <f>IF(Hoja1!F108&lt;&gt;"",$M$16,"")</f>
        <v/>
      </c>
      <c r="N100" s="12" t="str">
        <f>IF(Hoja1!F108&lt;&gt;"",N99-M100,"")</f>
        <v/>
      </c>
    </row>
    <row r="101" spans="8:14" x14ac:dyDescent="0.2">
      <c r="H101" s="2"/>
      <c r="I101" s="2"/>
      <c r="K101" s="12" t="str">
        <f>IF(Hoja1!F109&lt;&gt;"",M101+L101,"")</f>
        <v/>
      </c>
      <c r="L101" s="12" t="str">
        <f>IF(Hoja1!F109&lt;&gt;"",Hoja1!E109*'Cuotas de amortizacion'!N100,"")</f>
        <v/>
      </c>
      <c r="M101" s="12" t="str">
        <f>IF(Hoja1!F109&lt;&gt;"",$M$16,"")</f>
        <v/>
      </c>
      <c r="N101" s="12" t="str">
        <f>IF(Hoja1!F109&lt;&gt;"",N100-M101,"")</f>
        <v/>
      </c>
    </row>
    <row r="102" spans="8:14" x14ac:dyDescent="0.2">
      <c r="H102" s="2"/>
      <c r="I102" s="2"/>
      <c r="K102" s="12" t="str">
        <f>IF(Hoja1!F110&lt;&gt;"",M102+L102,"")</f>
        <v/>
      </c>
      <c r="L102" s="12" t="str">
        <f>IF(Hoja1!F110&lt;&gt;"",Hoja1!E110*'Cuotas de amortizacion'!N101,"")</f>
        <v/>
      </c>
      <c r="M102" s="12" t="str">
        <f>IF(Hoja1!F110&lt;&gt;"",$M$16,"")</f>
        <v/>
      </c>
      <c r="N102" s="12" t="str">
        <f>IF(Hoja1!F110&lt;&gt;"",N101-M102,"")</f>
        <v/>
      </c>
    </row>
    <row r="103" spans="8:14" x14ac:dyDescent="0.2">
      <c r="H103" s="2"/>
      <c r="I103" s="2"/>
      <c r="K103" s="12" t="str">
        <f>IF(Hoja1!F111&lt;&gt;"",M103+L103,"")</f>
        <v/>
      </c>
      <c r="L103" s="12" t="str">
        <f>IF(Hoja1!F111&lt;&gt;"",Hoja1!E111*'Cuotas de amortizacion'!N102,"")</f>
        <v/>
      </c>
      <c r="M103" s="12" t="str">
        <f>IF(Hoja1!F111&lt;&gt;"",$M$16,"")</f>
        <v/>
      </c>
      <c r="N103" s="12" t="str">
        <f>IF(Hoja1!F111&lt;&gt;"",N102-M103,"")</f>
        <v/>
      </c>
    </row>
    <row r="104" spans="8:14" x14ac:dyDescent="0.2">
      <c r="H104" s="2"/>
      <c r="I104" s="2"/>
      <c r="K104" s="12" t="str">
        <f>IF(Hoja1!F112&lt;&gt;"",M104+L104,"")</f>
        <v/>
      </c>
      <c r="L104" s="12" t="str">
        <f>IF(Hoja1!F112&lt;&gt;"",Hoja1!E112*'Cuotas de amortizacion'!N103,"")</f>
        <v/>
      </c>
      <c r="M104" s="12" t="str">
        <f>IF(Hoja1!F112&lt;&gt;"",$M$16,"")</f>
        <v/>
      </c>
      <c r="N104" s="12" t="str">
        <f>IF(Hoja1!F112&lt;&gt;"",N103-M104,"")</f>
        <v/>
      </c>
    </row>
    <row r="105" spans="8:14" x14ac:dyDescent="0.2">
      <c r="H105" s="2"/>
      <c r="I105" s="2"/>
      <c r="K105" s="12" t="str">
        <f>IF(Hoja1!F113&lt;&gt;"",M105+L105,"")</f>
        <v/>
      </c>
      <c r="L105" s="12" t="str">
        <f>IF(Hoja1!F113&lt;&gt;"",Hoja1!E113*'Cuotas de amortizacion'!N104,"")</f>
        <v/>
      </c>
      <c r="M105" s="12" t="str">
        <f>IF(Hoja1!F113&lt;&gt;"",$M$16,"")</f>
        <v/>
      </c>
      <c r="N105" s="12" t="str">
        <f>IF(Hoja1!F113&lt;&gt;"",N104-M105,"")</f>
        <v/>
      </c>
    </row>
    <row r="106" spans="8:14" x14ac:dyDescent="0.2">
      <c r="H106" s="2"/>
      <c r="I106" s="2"/>
      <c r="K106" s="12" t="str">
        <f>IF(Hoja1!F114&lt;&gt;"",M106+L106,"")</f>
        <v/>
      </c>
      <c r="L106" s="12" t="str">
        <f>IF(Hoja1!F114&lt;&gt;"",Hoja1!E114*'Cuotas de amortizacion'!N105,"")</f>
        <v/>
      </c>
      <c r="M106" s="12" t="str">
        <f>IF(Hoja1!F114&lt;&gt;"",$M$16,"")</f>
        <v/>
      </c>
      <c r="N106" s="12" t="str">
        <f>IF(Hoja1!F114&lt;&gt;"",N105-M106,"")</f>
        <v/>
      </c>
    </row>
    <row r="107" spans="8:14" x14ac:dyDescent="0.2">
      <c r="H107" s="2"/>
      <c r="I107" s="2"/>
      <c r="K107" s="12" t="str">
        <f>IF(Hoja1!F115&lt;&gt;"",M107+L107,"")</f>
        <v/>
      </c>
      <c r="L107" s="12" t="str">
        <f>IF(Hoja1!F115&lt;&gt;"",Hoja1!E115*'Cuotas de amortizacion'!N106,"")</f>
        <v/>
      </c>
      <c r="M107" s="12" t="str">
        <f>IF(Hoja1!F115&lt;&gt;"",$M$16,"")</f>
        <v/>
      </c>
      <c r="N107" s="12" t="str">
        <f>IF(Hoja1!F115&lt;&gt;"",N106-M107,"")</f>
        <v/>
      </c>
    </row>
    <row r="108" spans="8:14" x14ac:dyDescent="0.2">
      <c r="H108" s="2"/>
      <c r="I108" s="2"/>
      <c r="K108" s="12" t="str">
        <f>IF(Hoja1!F116&lt;&gt;"",M108+L108,"")</f>
        <v/>
      </c>
      <c r="L108" s="12" t="str">
        <f>IF(Hoja1!F116&lt;&gt;"",Hoja1!E116*'Cuotas de amortizacion'!N107,"")</f>
        <v/>
      </c>
      <c r="M108" s="12" t="str">
        <f>IF(Hoja1!F116&lt;&gt;"",$M$16,"")</f>
        <v/>
      </c>
      <c r="N108" s="12" t="str">
        <f>IF(Hoja1!F116&lt;&gt;"",N107-M108,"")</f>
        <v/>
      </c>
    </row>
    <row r="109" spans="8:14" x14ac:dyDescent="0.2">
      <c r="H109" s="2"/>
      <c r="I109" s="2"/>
      <c r="K109" s="12" t="str">
        <f>IF(Hoja1!F117&lt;&gt;"",M109+L109,"")</f>
        <v/>
      </c>
      <c r="L109" s="12" t="str">
        <f>IF(Hoja1!F117&lt;&gt;"",Hoja1!E117*'Cuotas de amortizacion'!N108,"")</f>
        <v/>
      </c>
      <c r="M109" s="12" t="str">
        <f>IF(Hoja1!F117&lt;&gt;"",$M$16,"")</f>
        <v/>
      </c>
      <c r="N109" s="12" t="str">
        <f>IF(Hoja1!F117&lt;&gt;"",N108-M109,"")</f>
        <v/>
      </c>
    </row>
    <row r="110" spans="8:14" x14ac:dyDescent="0.2">
      <c r="H110" s="2"/>
      <c r="I110" s="2"/>
      <c r="K110" s="12" t="str">
        <f>IF(Hoja1!F118&lt;&gt;"",M110+L110,"")</f>
        <v/>
      </c>
      <c r="L110" s="12" t="str">
        <f>IF(Hoja1!F118&lt;&gt;"",Hoja1!E118*'Cuotas de amortizacion'!N109,"")</f>
        <v/>
      </c>
      <c r="M110" s="12" t="str">
        <f>IF(Hoja1!F118&lt;&gt;"",$M$16,"")</f>
        <v/>
      </c>
      <c r="N110" s="12" t="str">
        <f>IF(Hoja1!F118&lt;&gt;"",N109-M110,"")</f>
        <v/>
      </c>
    </row>
    <row r="111" spans="8:14" x14ac:dyDescent="0.2">
      <c r="H111" s="2"/>
      <c r="I111" s="2"/>
      <c r="K111" s="12" t="str">
        <f>IF(Hoja1!F119&lt;&gt;"",M111+L111,"")</f>
        <v/>
      </c>
      <c r="L111" s="12" t="str">
        <f>IF(Hoja1!F119&lt;&gt;"",Hoja1!E119*'Cuotas de amortizacion'!N110,"")</f>
        <v/>
      </c>
      <c r="M111" s="12" t="str">
        <f>IF(Hoja1!F119&lt;&gt;"",$M$16,"")</f>
        <v/>
      </c>
      <c r="N111" s="12" t="str">
        <f>IF(Hoja1!F119&lt;&gt;"",N110-M111,"")</f>
        <v/>
      </c>
    </row>
    <row r="112" spans="8:14" x14ac:dyDescent="0.2">
      <c r="H112" s="2"/>
      <c r="I112" s="2"/>
      <c r="K112" s="12" t="str">
        <f>IF(Hoja1!F120&lt;&gt;"",M112+L112,"")</f>
        <v/>
      </c>
      <c r="L112" s="12" t="str">
        <f>IF(Hoja1!F120&lt;&gt;"",Hoja1!E120*'Cuotas de amortizacion'!N111,"")</f>
        <v/>
      </c>
      <c r="M112" s="12" t="str">
        <f>IF(Hoja1!F120&lt;&gt;"",$M$16,"")</f>
        <v/>
      </c>
      <c r="N112" s="12" t="str">
        <f>IF(Hoja1!F120&lt;&gt;"",N111-M112,"")</f>
        <v/>
      </c>
    </row>
    <row r="113" spans="8:14" x14ac:dyDescent="0.2">
      <c r="H113" s="2"/>
      <c r="I113" s="2"/>
      <c r="K113" s="12" t="str">
        <f>IF(Hoja1!F121&lt;&gt;"",M113+L113,"")</f>
        <v/>
      </c>
      <c r="L113" s="12" t="str">
        <f>IF(Hoja1!F121&lt;&gt;"",Hoja1!E121*'Cuotas de amortizacion'!N112,"")</f>
        <v/>
      </c>
      <c r="M113" s="12" t="str">
        <f>IF(Hoja1!F121&lt;&gt;"",$M$16,"")</f>
        <v/>
      </c>
      <c r="N113" s="12" t="str">
        <f>IF(Hoja1!F121&lt;&gt;"",N112-M113,"")</f>
        <v/>
      </c>
    </row>
    <row r="114" spans="8:14" x14ac:dyDescent="0.2">
      <c r="H114" s="2"/>
      <c r="I114" s="2"/>
      <c r="K114" s="12" t="str">
        <f>IF(Hoja1!F122&lt;&gt;"",M114+L114,"")</f>
        <v/>
      </c>
      <c r="L114" s="12" t="str">
        <f>IF(Hoja1!F122&lt;&gt;"",Hoja1!E122*'Cuotas de amortizacion'!N113,"")</f>
        <v/>
      </c>
      <c r="M114" s="12" t="str">
        <f>IF(Hoja1!F122&lt;&gt;"",$M$16,"")</f>
        <v/>
      </c>
      <c r="N114" s="12" t="str">
        <f>IF(Hoja1!F122&lt;&gt;"",N113-M114,"")</f>
        <v/>
      </c>
    </row>
    <row r="115" spans="8:14" x14ac:dyDescent="0.2">
      <c r="H115" s="2"/>
      <c r="I115" s="2"/>
      <c r="K115" s="12" t="str">
        <f>IF(Hoja1!F123&lt;&gt;"",M115+L115,"")</f>
        <v/>
      </c>
      <c r="L115" s="12" t="str">
        <f>IF(Hoja1!F123&lt;&gt;"",Hoja1!E123*'Cuotas de amortizacion'!N114,"")</f>
        <v/>
      </c>
      <c r="M115" s="12" t="str">
        <f>IF(Hoja1!F123&lt;&gt;"",$M$16,"")</f>
        <v/>
      </c>
      <c r="N115" s="12" t="str">
        <f>IF(Hoja1!F123&lt;&gt;"",N114-M115,"")</f>
        <v/>
      </c>
    </row>
    <row r="116" spans="8:14" x14ac:dyDescent="0.2">
      <c r="H116" s="2"/>
      <c r="I116" s="2"/>
      <c r="K116" s="12" t="str">
        <f>IF(Hoja1!F124&lt;&gt;"",M116+L116,"")</f>
        <v/>
      </c>
      <c r="L116" s="12" t="str">
        <f>IF(Hoja1!F124&lt;&gt;"",Hoja1!E124*'Cuotas de amortizacion'!N115,"")</f>
        <v/>
      </c>
      <c r="M116" s="12" t="str">
        <f>IF(Hoja1!F124&lt;&gt;"",$M$16,"")</f>
        <v/>
      </c>
      <c r="N116" s="12" t="str">
        <f>IF(Hoja1!F124&lt;&gt;"",N115-M116,"")</f>
        <v/>
      </c>
    </row>
    <row r="117" spans="8:14" x14ac:dyDescent="0.2">
      <c r="H117" s="2"/>
      <c r="I117" s="2"/>
      <c r="K117" s="12" t="str">
        <f>IF(Hoja1!F125&lt;&gt;"",M117+L117,"")</f>
        <v/>
      </c>
      <c r="L117" s="12" t="str">
        <f>IF(Hoja1!F125&lt;&gt;"",Hoja1!E125*'Cuotas de amortizacion'!N116,"")</f>
        <v/>
      </c>
      <c r="M117" s="12" t="str">
        <f>IF(Hoja1!F125&lt;&gt;"",$M$16,"")</f>
        <v/>
      </c>
      <c r="N117" s="12" t="str">
        <f>IF(Hoja1!F125&lt;&gt;"",N116-M117,"")</f>
        <v/>
      </c>
    </row>
    <row r="118" spans="8:14" x14ac:dyDescent="0.2">
      <c r="H118" s="2"/>
      <c r="I118" s="2"/>
      <c r="K118" s="12" t="str">
        <f>IF(Hoja1!F126&lt;&gt;"",M118+L118,"")</f>
        <v/>
      </c>
      <c r="L118" s="12" t="str">
        <f>IF(Hoja1!F126&lt;&gt;"",Hoja1!E126*'Cuotas de amortizacion'!N117,"")</f>
        <v/>
      </c>
      <c r="M118" s="12" t="str">
        <f>IF(Hoja1!F126&lt;&gt;"",$M$16,"")</f>
        <v/>
      </c>
      <c r="N118" s="12" t="str">
        <f>IF(Hoja1!F126&lt;&gt;"",N117-M118,"")</f>
        <v/>
      </c>
    </row>
    <row r="119" spans="8:14" x14ac:dyDescent="0.2">
      <c r="H119" s="2"/>
      <c r="I119" s="2"/>
      <c r="K119" s="12" t="str">
        <f>IF(Hoja1!F127&lt;&gt;"",M119+L119,"")</f>
        <v/>
      </c>
      <c r="L119" s="12" t="str">
        <f>IF(Hoja1!F127&lt;&gt;"",Hoja1!E127*'Cuotas de amortizacion'!N118,"")</f>
        <v/>
      </c>
      <c r="M119" s="12" t="str">
        <f>IF(Hoja1!F127&lt;&gt;"",$M$16,"")</f>
        <v/>
      </c>
      <c r="N119" s="12" t="str">
        <f>IF(Hoja1!F127&lt;&gt;"",N118-M119,"")</f>
        <v/>
      </c>
    </row>
    <row r="120" spans="8:14" x14ac:dyDescent="0.2">
      <c r="H120" s="2"/>
      <c r="I120" s="2"/>
      <c r="K120" s="12" t="str">
        <f>IF(Hoja1!F128&lt;&gt;"",M120+L120,"")</f>
        <v/>
      </c>
      <c r="L120" s="12" t="str">
        <f>IF(Hoja1!F128&lt;&gt;"",Hoja1!E128*'Cuotas de amortizacion'!N119,"")</f>
        <v/>
      </c>
      <c r="M120" s="12" t="str">
        <f>IF(Hoja1!F128&lt;&gt;"",$M$16,"")</f>
        <v/>
      </c>
      <c r="N120" s="12" t="str">
        <f>IF(Hoja1!F128&lt;&gt;"",N119-M120,"")</f>
        <v/>
      </c>
    </row>
    <row r="121" spans="8:14" x14ac:dyDescent="0.2">
      <c r="H121" s="2"/>
      <c r="I121" s="2"/>
      <c r="K121" s="12" t="str">
        <f>IF(Hoja1!F129&lt;&gt;"",M121+L121,"")</f>
        <v/>
      </c>
      <c r="L121" s="12" t="str">
        <f>IF(Hoja1!F129&lt;&gt;"",Hoja1!E129*'Cuotas de amortizacion'!N120,"")</f>
        <v/>
      </c>
      <c r="M121" s="12" t="str">
        <f>IF(Hoja1!F129&lt;&gt;"",$M$16,"")</f>
        <v/>
      </c>
      <c r="N121" s="12" t="str">
        <f>IF(Hoja1!F129&lt;&gt;"",N120-M121,"")</f>
        <v/>
      </c>
    </row>
    <row r="122" spans="8:14" x14ac:dyDescent="0.2">
      <c r="H122" s="2"/>
      <c r="I122" s="2"/>
      <c r="K122" s="12" t="str">
        <f>IF(Hoja1!F130&lt;&gt;"",M122+L122,"")</f>
        <v/>
      </c>
      <c r="L122" s="12" t="str">
        <f>IF(Hoja1!F130&lt;&gt;"",Hoja1!E130*'Cuotas de amortizacion'!N121,"")</f>
        <v/>
      </c>
      <c r="M122" s="12" t="str">
        <f>IF(Hoja1!F130&lt;&gt;"",$M$16,"")</f>
        <v/>
      </c>
      <c r="N122" s="12" t="str">
        <f>IF(Hoja1!F130&lt;&gt;"",N121-M122,"")</f>
        <v/>
      </c>
    </row>
    <row r="123" spans="8:14" x14ac:dyDescent="0.2">
      <c r="H123" s="2"/>
      <c r="I123" s="2"/>
      <c r="K123" s="12" t="str">
        <f>IF(Hoja1!F131&lt;&gt;"",M123+L123,"")</f>
        <v/>
      </c>
      <c r="L123" s="12" t="str">
        <f>IF(Hoja1!F131&lt;&gt;"",Hoja1!E131*'Cuotas de amortizacion'!N122,"")</f>
        <v/>
      </c>
      <c r="M123" s="12" t="str">
        <f>IF(Hoja1!F131&lt;&gt;"",$M$16,"")</f>
        <v/>
      </c>
      <c r="N123" s="12" t="str">
        <f>IF(Hoja1!F131&lt;&gt;"",N122-M123,"")</f>
        <v/>
      </c>
    </row>
    <row r="124" spans="8:14" x14ac:dyDescent="0.2">
      <c r="H124" s="2"/>
      <c r="I124" s="2"/>
      <c r="K124" s="12" t="str">
        <f>IF(Hoja1!F132&lt;&gt;"",M124+L124,"")</f>
        <v/>
      </c>
      <c r="L124" s="12" t="str">
        <f>IF(Hoja1!F132&lt;&gt;"",Hoja1!E132*'Cuotas de amortizacion'!N123,"")</f>
        <v/>
      </c>
      <c r="M124" s="12" t="str">
        <f>IF(Hoja1!F132&lt;&gt;"",$M$16,"")</f>
        <v/>
      </c>
      <c r="N124" s="12" t="str">
        <f>IF(Hoja1!F132&lt;&gt;"",N123-M124,"")</f>
        <v/>
      </c>
    </row>
    <row r="125" spans="8:14" x14ac:dyDescent="0.2">
      <c r="H125" s="2"/>
      <c r="I125" s="2"/>
      <c r="K125" s="12" t="str">
        <f>IF(Hoja1!F133&lt;&gt;"",M125+L125,"")</f>
        <v/>
      </c>
      <c r="L125" s="12" t="str">
        <f>IF(Hoja1!F133&lt;&gt;"",Hoja1!E133*'Cuotas de amortizacion'!N124,"")</f>
        <v/>
      </c>
      <c r="M125" s="12" t="str">
        <f>IF(Hoja1!F133&lt;&gt;"",$M$16,"")</f>
        <v/>
      </c>
      <c r="N125" s="12" t="str">
        <f>IF(Hoja1!F133&lt;&gt;"",N124-M125,"")</f>
        <v/>
      </c>
    </row>
    <row r="126" spans="8:14" x14ac:dyDescent="0.2">
      <c r="H126" s="2"/>
      <c r="I126" s="2"/>
      <c r="K126" s="12" t="str">
        <f>IF(Hoja1!F134&lt;&gt;"",M126+L126,"")</f>
        <v/>
      </c>
      <c r="L126" s="12" t="str">
        <f>IF(Hoja1!F134&lt;&gt;"",Hoja1!E134*'Cuotas de amortizacion'!N125,"")</f>
        <v/>
      </c>
      <c r="M126" s="12" t="str">
        <f>IF(Hoja1!F134&lt;&gt;"",$M$16,"")</f>
        <v/>
      </c>
      <c r="N126" s="12" t="str">
        <f>IF(Hoja1!F134&lt;&gt;"",N125-M126,"")</f>
        <v/>
      </c>
    </row>
    <row r="127" spans="8:14" x14ac:dyDescent="0.2">
      <c r="H127" s="2"/>
      <c r="I127" s="2"/>
      <c r="K127" s="12" t="str">
        <f>IF(Hoja1!F135&lt;&gt;"",M127+L127,"")</f>
        <v/>
      </c>
      <c r="L127" s="12" t="str">
        <f>IF(Hoja1!F135&lt;&gt;"",Hoja1!E135*'Cuotas de amortizacion'!N126,"")</f>
        <v/>
      </c>
      <c r="M127" s="12" t="str">
        <f>IF(Hoja1!F135&lt;&gt;"",$M$16,"")</f>
        <v/>
      </c>
      <c r="N127" s="12" t="str">
        <f>IF(Hoja1!F135&lt;&gt;"",N126-M127,"")</f>
        <v/>
      </c>
    </row>
    <row r="128" spans="8:14" x14ac:dyDescent="0.2">
      <c r="H128" s="2"/>
      <c r="I128" s="2"/>
      <c r="K128" s="12" t="str">
        <f>IF(Hoja1!F136&lt;&gt;"",M128+L128,"")</f>
        <v/>
      </c>
      <c r="L128" s="12" t="str">
        <f>IF(Hoja1!F136&lt;&gt;"",Hoja1!E136*'Cuotas de amortizacion'!N127,"")</f>
        <v/>
      </c>
      <c r="M128" s="12" t="str">
        <f>IF(Hoja1!F136&lt;&gt;"",$M$16,"")</f>
        <v/>
      </c>
      <c r="N128" s="12" t="str">
        <f>IF(Hoja1!F136&lt;&gt;"",N127-M128,"")</f>
        <v/>
      </c>
    </row>
    <row r="129" spans="8:14" x14ac:dyDescent="0.2">
      <c r="H129" s="2"/>
      <c r="I129" s="2"/>
      <c r="K129" s="12" t="str">
        <f>IF(Hoja1!F137&lt;&gt;"",M129+L129,"")</f>
        <v/>
      </c>
      <c r="L129" s="12" t="str">
        <f>IF(Hoja1!F137&lt;&gt;"",Hoja1!E137*'Cuotas de amortizacion'!N128,"")</f>
        <v/>
      </c>
      <c r="M129" s="12" t="str">
        <f>IF(Hoja1!F137&lt;&gt;"",$M$16,"")</f>
        <v/>
      </c>
      <c r="N129" s="12" t="str">
        <f>IF(Hoja1!F137&lt;&gt;"",N128-M129,"")</f>
        <v/>
      </c>
    </row>
    <row r="130" spans="8:14" x14ac:dyDescent="0.2">
      <c r="H130" s="2"/>
      <c r="I130" s="2"/>
      <c r="K130" s="12" t="str">
        <f>IF(Hoja1!F138&lt;&gt;"",M130+L130,"")</f>
        <v/>
      </c>
      <c r="L130" s="12" t="str">
        <f>IF(Hoja1!F138&lt;&gt;"",Hoja1!E138*'Cuotas de amortizacion'!N129,"")</f>
        <v/>
      </c>
      <c r="M130" s="12" t="str">
        <f>IF(Hoja1!F138&lt;&gt;"",$M$16,"")</f>
        <v/>
      </c>
      <c r="N130" s="12" t="str">
        <f>IF(Hoja1!F138&lt;&gt;"",N129-M130,"")</f>
        <v/>
      </c>
    </row>
    <row r="131" spans="8:14" x14ac:dyDescent="0.2">
      <c r="H131" s="2"/>
      <c r="I131" s="2"/>
      <c r="K131" s="12" t="str">
        <f>IF(Hoja1!F139&lt;&gt;"",M131+L131,"")</f>
        <v/>
      </c>
      <c r="L131" s="12" t="str">
        <f>IF(Hoja1!F139&lt;&gt;"",Hoja1!E139*'Cuotas de amortizacion'!N130,"")</f>
        <v/>
      </c>
      <c r="M131" s="12" t="str">
        <f>IF(Hoja1!F139&lt;&gt;"",$M$16,"")</f>
        <v/>
      </c>
      <c r="N131" s="12" t="str">
        <f>IF(Hoja1!F139&lt;&gt;"",N130-M131,"")</f>
        <v/>
      </c>
    </row>
    <row r="132" spans="8:14" x14ac:dyDescent="0.2">
      <c r="H132" s="2"/>
      <c r="I132" s="2"/>
      <c r="K132" s="12" t="str">
        <f>IF(Hoja1!F140&lt;&gt;"",M132+L132,"")</f>
        <v/>
      </c>
      <c r="L132" s="12" t="str">
        <f>IF(Hoja1!F140&lt;&gt;"",Hoja1!E140*'Cuotas de amortizacion'!N131,"")</f>
        <v/>
      </c>
      <c r="M132" s="12" t="str">
        <f>IF(Hoja1!F140&lt;&gt;"",$M$16,"")</f>
        <v/>
      </c>
      <c r="N132" s="12" t="str">
        <f>IF(Hoja1!F140&lt;&gt;"",N131-M132,"")</f>
        <v/>
      </c>
    </row>
    <row r="133" spans="8:14" x14ac:dyDescent="0.2">
      <c r="H133" s="2"/>
      <c r="I133" s="2"/>
      <c r="K133" s="12" t="str">
        <f>IF(Hoja1!F141&lt;&gt;"",M133+L133,"")</f>
        <v/>
      </c>
      <c r="L133" s="12" t="str">
        <f>IF(Hoja1!F141&lt;&gt;"",Hoja1!E141*'Cuotas de amortizacion'!N132,"")</f>
        <v/>
      </c>
      <c r="M133" s="12" t="str">
        <f>IF(Hoja1!F141&lt;&gt;"",$M$16,"")</f>
        <v/>
      </c>
      <c r="N133" s="12" t="str">
        <f>IF(Hoja1!F141&lt;&gt;"",N132-M133,"")</f>
        <v/>
      </c>
    </row>
    <row r="134" spans="8:14" x14ac:dyDescent="0.2">
      <c r="H134" s="2"/>
      <c r="I134" s="2"/>
      <c r="K134" s="12" t="str">
        <f>IF(Hoja1!F142&lt;&gt;"",M134+L134,"")</f>
        <v/>
      </c>
      <c r="L134" s="12" t="str">
        <f>IF(Hoja1!F142&lt;&gt;"",Hoja1!E142*'Cuotas de amortizacion'!N133,"")</f>
        <v/>
      </c>
      <c r="M134" s="12" t="str">
        <f>IF(Hoja1!F142&lt;&gt;"",$M$16,"")</f>
        <v/>
      </c>
      <c r="N134" s="12" t="str">
        <f>IF(Hoja1!F142&lt;&gt;"",N133-M134,"")</f>
        <v/>
      </c>
    </row>
    <row r="135" spans="8:14" x14ac:dyDescent="0.2">
      <c r="H135" s="2"/>
      <c r="I135" s="2"/>
      <c r="K135" s="12" t="str">
        <f>IF(Hoja1!F143&lt;&gt;"",M135+L135,"")</f>
        <v/>
      </c>
      <c r="L135" s="12" t="str">
        <f>IF(Hoja1!F143&lt;&gt;"",Hoja1!E143*'Cuotas de amortizacion'!N134,"")</f>
        <v/>
      </c>
      <c r="M135" s="12" t="str">
        <f>IF(Hoja1!F143&lt;&gt;"",$M$16,"")</f>
        <v/>
      </c>
      <c r="N135" s="12" t="str">
        <f>IF(Hoja1!F143&lt;&gt;"",N134-M135,"")</f>
        <v/>
      </c>
    </row>
    <row r="136" spans="8:14" x14ac:dyDescent="0.2">
      <c r="H136" s="2"/>
      <c r="I136" s="2"/>
      <c r="K136" s="12" t="str">
        <f>IF(Hoja1!F144&lt;&gt;"",M136+L136,"")</f>
        <v/>
      </c>
      <c r="L136" s="12" t="str">
        <f>IF(Hoja1!F144&lt;&gt;"",Hoja1!E144*'Cuotas de amortizacion'!N135,"")</f>
        <v/>
      </c>
      <c r="M136" s="12" t="str">
        <f>IF(Hoja1!F144&lt;&gt;"",$M$16,"")</f>
        <v/>
      </c>
      <c r="N136" s="12" t="str">
        <f>IF(Hoja1!F144&lt;&gt;"",N135-M136,"")</f>
        <v/>
      </c>
    </row>
    <row r="137" spans="8:14" x14ac:dyDescent="0.2">
      <c r="H137" s="2"/>
      <c r="I137" s="2"/>
      <c r="K137" s="12" t="str">
        <f>IF(Hoja1!F145&lt;&gt;"",M137+L137,"")</f>
        <v/>
      </c>
      <c r="L137" s="12" t="str">
        <f>IF(Hoja1!F145&lt;&gt;"",Hoja1!E145*'Cuotas de amortizacion'!N136,"")</f>
        <v/>
      </c>
      <c r="M137" s="12" t="str">
        <f>IF(Hoja1!F145&lt;&gt;"",$M$16,"")</f>
        <v/>
      </c>
      <c r="N137" s="12" t="str">
        <f>IF(Hoja1!F145&lt;&gt;"",N136-M137,"")</f>
        <v/>
      </c>
    </row>
    <row r="138" spans="8:14" x14ac:dyDescent="0.2">
      <c r="H138" s="2"/>
      <c r="I138" s="2"/>
      <c r="K138" s="12" t="str">
        <f>IF(Hoja1!F146&lt;&gt;"",M138+L138,"")</f>
        <v/>
      </c>
      <c r="L138" s="12" t="str">
        <f>IF(Hoja1!F146&lt;&gt;"",Hoja1!E146*'Cuotas de amortizacion'!N137,"")</f>
        <v/>
      </c>
      <c r="M138" s="12" t="str">
        <f>IF(Hoja1!F146&lt;&gt;"",$M$16,"")</f>
        <v/>
      </c>
      <c r="N138" s="12" t="str">
        <f>IF(Hoja1!F146&lt;&gt;"",N137-M138,"")</f>
        <v/>
      </c>
    </row>
    <row r="139" spans="8:14" x14ac:dyDescent="0.2">
      <c r="H139" s="2"/>
      <c r="I139" s="2"/>
      <c r="K139" s="12" t="str">
        <f>IF(Hoja1!F147&lt;&gt;"",M139+L139,"")</f>
        <v/>
      </c>
      <c r="L139" s="12" t="str">
        <f>IF(Hoja1!F147&lt;&gt;"",Hoja1!E147*'Cuotas de amortizacion'!N138,"")</f>
        <v/>
      </c>
      <c r="M139" s="12" t="str">
        <f>IF(Hoja1!F147&lt;&gt;"",$M$16,"")</f>
        <v/>
      </c>
      <c r="N139" s="12" t="str">
        <f>IF(Hoja1!F147&lt;&gt;"",N138-M139,"")</f>
        <v/>
      </c>
    </row>
    <row r="140" spans="8:14" x14ac:dyDescent="0.2">
      <c r="H140" s="2"/>
      <c r="I140" s="2"/>
      <c r="K140" s="12" t="str">
        <f>IF(Hoja1!F148&lt;&gt;"",M140+L140,"")</f>
        <v/>
      </c>
      <c r="L140" s="12" t="str">
        <f>IF(Hoja1!F148&lt;&gt;"",Hoja1!E148*'Cuotas de amortizacion'!N139,"")</f>
        <v/>
      </c>
      <c r="M140" s="12" t="str">
        <f>IF(Hoja1!F148&lt;&gt;"",$M$16,"")</f>
        <v/>
      </c>
      <c r="N140" s="12" t="str">
        <f>IF(Hoja1!F148&lt;&gt;"",N139-M140,"")</f>
        <v/>
      </c>
    </row>
    <row r="141" spans="8:14" x14ac:dyDescent="0.2">
      <c r="K14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22"/>
  <sheetViews>
    <sheetView workbookViewId="0">
      <selection activeCell="F19" sqref="F19"/>
    </sheetView>
  </sheetViews>
  <sheetFormatPr baseColWidth="10" defaultColWidth="10.83203125" defaultRowHeight="15" x14ac:dyDescent="0.2"/>
  <cols>
    <col min="2" max="2" width="13.5" bestFit="1" customWidth="1"/>
    <col min="3" max="3" width="41.5" bestFit="1" customWidth="1"/>
    <col min="4" max="4" width="13.5" bestFit="1" customWidth="1"/>
    <col min="5" max="5" width="15" bestFit="1" customWidth="1"/>
    <col min="6" max="6" width="11.5" style="2"/>
    <col min="8" max="8" width="13.6640625" customWidth="1"/>
  </cols>
  <sheetData>
    <row r="2" spans="1:11" ht="18" customHeight="1" x14ac:dyDescent="0.2"/>
    <row r="3" spans="1:11" ht="18" customHeight="1" x14ac:dyDescent="0.2"/>
    <row r="4" spans="1:11" ht="18" customHeight="1" x14ac:dyDescent="0.2"/>
    <row r="5" spans="1:11" ht="18" customHeight="1" x14ac:dyDescent="0.3">
      <c r="A5">
        <v>1</v>
      </c>
      <c r="B5" s="5" t="s">
        <v>1</v>
      </c>
      <c r="C5" s="4" t="s">
        <v>2</v>
      </c>
      <c r="D5" t="s">
        <v>10</v>
      </c>
      <c r="E5" t="s">
        <v>18</v>
      </c>
      <c r="F5" s="2">
        <v>1</v>
      </c>
      <c r="G5" s="3" t="s">
        <v>1</v>
      </c>
      <c r="H5" t="s">
        <v>39</v>
      </c>
      <c r="J5">
        <v>1</v>
      </c>
      <c r="K5" t="s">
        <v>60</v>
      </c>
    </row>
    <row r="6" spans="1:11" ht="18" customHeight="1" x14ac:dyDescent="0.4">
      <c r="A6">
        <v>2</v>
      </c>
      <c r="B6" s="5" t="s">
        <v>29</v>
      </c>
      <c r="C6" s="4" t="s">
        <v>3</v>
      </c>
      <c r="D6" t="s">
        <v>11</v>
      </c>
      <c r="E6" t="s">
        <v>19</v>
      </c>
      <c r="F6" s="2">
        <v>2</v>
      </c>
      <c r="G6" s="6" t="s">
        <v>34</v>
      </c>
      <c r="H6" t="s">
        <v>40</v>
      </c>
      <c r="J6">
        <v>2</v>
      </c>
      <c r="K6" t="s">
        <v>61</v>
      </c>
    </row>
    <row r="7" spans="1:11" ht="18" customHeight="1" x14ac:dyDescent="0.4">
      <c r="A7">
        <v>3</v>
      </c>
      <c r="B7" s="5" t="s">
        <v>30</v>
      </c>
      <c r="C7" s="4" t="s">
        <v>4</v>
      </c>
      <c r="D7" t="s">
        <v>13</v>
      </c>
      <c r="E7" t="s">
        <v>20</v>
      </c>
      <c r="F7" s="2">
        <v>3</v>
      </c>
      <c r="G7" s="6" t="s">
        <v>35</v>
      </c>
      <c r="H7" t="s">
        <v>42</v>
      </c>
    </row>
    <row r="8" spans="1:11" ht="18" customHeight="1" x14ac:dyDescent="0.4">
      <c r="A8">
        <v>4</v>
      </c>
      <c r="B8" s="5" t="s">
        <v>31</v>
      </c>
      <c r="C8" s="4" t="s">
        <v>5</v>
      </c>
      <c r="D8" t="s">
        <v>12</v>
      </c>
      <c r="E8" t="s">
        <v>21</v>
      </c>
      <c r="F8" s="2">
        <v>4</v>
      </c>
      <c r="G8" s="6" t="s">
        <v>36</v>
      </c>
      <c r="H8" t="s">
        <v>43</v>
      </c>
    </row>
    <row r="9" spans="1:11" ht="18" customHeight="1" x14ac:dyDescent="0.4">
      <c r="A9">
        <v>5</v>
      </c>
      <c r="B9" s="5" t="s">
        <v>32</v>
      </c>
      <c r="C9" s="4" t="s">
        <v>6</v>
      </c>
      <c r="D9" t="s">
        <v>14</v>
      </c>
      <c r="E9" t="s">
        <v>22</v>
      </c>
      <c r="F9" s="2">
        <v>6</v>
      </c>
      <c r="G9" s="6" t="s">
        <v>37</v>
      </c>
      <c r="H9" t="s">
        <v>41</v>
      </c>
    </row>
    <row r="10" spans="1:11" ht="18" customHeight="1" x14ac:dyDescent="0.4">
      <c r="A10">
        <v>6</v>
      </c>
      <c r="B10" s="5" t="s">
        <v>33</v>
      </c>
      <c r="C10" s="4" t="s">
        <v>7</v>
      </c>
      <c r="D10" t="s">
        <v>15</v>
      </c>
      <c r="E10" t="s">
        <v>23</v>
      </c>
      <c r="F10" s="2">
        <v>12</v>
      </c>
      <c r="G10" s="6" t="s">
        <v>38</v>
      </c>
      <c r="H10" t="s">
        <v>44</v>
      </c>
    </row>
    <row r="11" spans="1:11" ht="18" customHeight="1" x14ac:dyDescent="0.2"/>
    <row r="12" spans="1:11" ht="18" customHeight="1" x14ac:dyDescent="0.2"/>
    <row r="13" spans="1:11" ht="18" customHeight="1" x14ac:dyDescent="0.2">
      <c r="D13" t="s">
        <v>51</v>
      </c>
      <c r="F13" t="s">
        <v>50</v>
      </c>
    </row>
    <row r="14" spans="1:11" ht="18" customHeight="1" x14ac:dyDescent="0.2">
      <c r="C14" t="s">
        <v>28</v>
      </c>
      <c r="D14">
        <v>4</v>
      </c>
      <c r="E14" s="1" t="s">
        <v>26</v>
      </c>
      <c r="F14" s="2">
        <f>INDEX(F5:F10,D14)</f>
        <v>4</v>
      </c>
    </row>
    <row r="15" spans="1:11" x14ac:dyDescent="0.2">
      <c r="C15" t="s">
        <v>9</v>
      </c>
      <c r="D15">
        <v>1</v>
      </c>
      <c r="F15" s="2">
        <f>INDEX(F5:F10,D15)</f>
        <v>1</v>
      </c>
    </row>
    <row r="16" spans="1:11" x14ac:dyDescent="0.2">
      <c r="C16" t="s">
        <v>69</v>
      </c>
      <c r="D16">
        <v>6</v>
      </c>
      <c r="E16" s="1" t="s">
        <v>25</v>
      </c>
      <c r="F16" s="2">
        <f>INDEX(F5:F10,D16)</f>
        <v>12</v>
      </c>
    </row>
    <row r="17" spans="3:6" x14ac:dyDescent="0.2">
      <c r="C17" t="s">
        <v>70</v>
      </c>
      <c r="D17">
        <v>4</v>
      </c>
      <c r="F17" s="2">
        <f>INDEX(F5:F10,D17)</f>
        <v>4</v>
      </c>
    </row>
    <row r="18" spans="3:6" x14ac:dyDescent="0.2">
      <c r="C18" t="s">
        <v>53</v>
      </c>
      <c r="F18" s="2">
        <f>COUNT(Hoja1!G16:G25)</f>
        <v>2</v>
      </c>
    </row>
    <row r="19" spans="3:6" x14ac:dyDescent="0.2">
      <c r="C19" t="s">
        <v>55</v>
      </c>
      <c r="F19" s="2">
        <f>F16/F17</f>
        <v>3</v>
      </c>
    </row>
    <row r="20" spans="3:6" x14ac:dyDescent="0.2">
      <c r="C20" t="s">
        <v>54</v>
      </c>
      <c r="F20" s="2">
        <f>F18*F19</f>
        <v>6</v>
      </c>
    </row>
    <row r="21" spans="3:6" x14ac:dyDescent="0.2">
      <c r="E21" t="s">
        <v>27</v>
      </c>
      <c r="F21" s="2">
        <f>F16/F15*Hoja1!H7</f>
        <v>24</v>
      </c>
    </row>
    <row r="22" spans="3:6" x14ac:dyDescent="0.2">
      <c r="C22" t="s">
        <v>63</v>
      </c>
      <c r="D2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Frances</vt:lpstr>
      <vt:lpstr>Cuotas de amortizacion</vt:lpstr>
      <vt:lpstr>BOTONES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El Trolero</dc:creator>
  <cp:lastModifiedBy>Microsoft Office User</cp:lastModifiedBy>
  <dcterms:created xsi:type="dcterms:W3CDTF">2015-06-05T18:19:34Z</dcterms:created>
  <dcterms:modified xsi:type="dcterms:W3CDTF">2020-07-12T16:28:34Z</dcterms:modified>
</cp:coreProperties>
</file>