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drawings/drawing1.xml" ContentType="application/vnd.openxmlformats-officedocument.drawing+xml"/>
  <Override PartName="/xl/tables/table1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9"/>
  <workbookPr defaultThemeVersion="166925"/>
  <mc:AlternateContent xmlns:mc="http://schemas.openxmlformats.org/markup-compatibility/2006">
    <mc:Choice Requires="x15">
      <x15ac:absPath xmlns:x15ac="http://schemas.microsoft.com/office/spreadsheetml/2010/11/ac" url="https://sunatperu.sharepoint.com/sites/i-ni/7U7000/Productividad/2026/"/>
    </mc:Choice>
  </mc:AlternateContent>
  <xr:revisionPtr revIDLastSave="694" documentId="8_{C5EA3A58-2C57-4016-BAD1-6FDB3F58F620}" xr6:coauthVersionLast="47" xr6:coauthVersionMax="47" xr10:uidLastSave="{CE7E9013-D597-483E-A399-123F78276714}"/>
  <bookViews>
    <workbookView xWindow="-110" yWindow="-110" windowWidth="19420" windowHeight="10420" firstSheet="1" activeTab="2" xr2:uid="{2EFA1358-0385-4213-83A5-14E931E4CB47}"/>
  </bookViews>
  <sheets>
    <sheet name="Semanal (2)" sheetId="9" state="hidden" r:id="rId1"/>
    <sheet name="Semanal" sheetId="7" r:id="rId2"/>
    <sheet name="GAFA mensual" sheetId="1" r:id="rId3"/>
    <sheet name="Producción" sheetId="6" r:id="rId4"/>
    <sheet name="Ingresado" sheetId="2" r:id="rId5"/>
    <sheet name="Ingresado x Por dcto " sheetId="3" r:id="rId6"/>
    <sheet name="Pendientes" sheetId="4" r:id="rId7"/>
    <sheet name="Productividad" sheetId="5" r:id="rId8"/>
  </sheets>
  <externalReferences>
    <externalReference r:id="rId9"/>
  </externalReferences>
  <definedNames>
    <definedName name="_xlnm._FilterDatabase" localSheetId="2" hidden="1">'GAFA mensual'!$E$80:$G$80</definedName>
    <definedName name="_xlcn.WorksheetConnection_SIGERI17NOVIEMBRE2025.xlsxTable1" hidden="1">[1]!Table1[#Data]</definedName>
    <definedName name="_xlcn.WorksheetConnection_SIGERI17NOVIEMBRE2025.xlsxTable111" hidden="1">[1]!Table1[#Data]</definedName>
  </definedNames>
  <calcPr calcId="191028" calcCompleted="0"/>
  <pivotCaches>
    <pivotCache cacheId="1266" r:id="rId10"/>
    <pivotCache cacheId="1267" r:id="rId11"/>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e954f61d-9261-4906-8072-b6835903731a" name="Table1" connection="WorksheetConnection_SIGERI 17 NOVIEMBRE 2025.xlsx!Table1"/>
          <x15:modelTable id="Table1-26a82ed6-8cf0-403a-afd5-aee9d3febe7b" name="Table11" connection="WorksheetConnection_SIGERI 17 NOVIEMBRE 2025.xlsx!Table11"/>
        </x15:modelTables>
        <x15:extLst>
          <ext xmlns:x16="http://schemas.microsoft.com/office/spreadsheetml/2014/11/main" uri="{9835A34E-60A6-4A7C-AAB8-D5F71C897F49}">
            <x16:modelTimeGroupings>
              <x16:modelTimeGrouping tableName="Table1" columnName="Fecha de Emisión de la Resolución" columnId="Fecha de Emisión de la Resolución">
                <x16:calculatedTimeColumn columnName="Fecha de Emisión de la Resolución (año)" columnId="Fecha de Emisión de la Resolución (año)" contentType="years" isSelected="1"/>
                <x16:calculatedTimeColumn columnName="Fecha de Emisión de la Resolución (trimestre)" columnId="Fecha de Emisión de la Resolución (trimestre)" contentType="quarters" isSelected="1"/>
                <x16:calculatedTimeColumn columnName="Fecha de Emisión de la Resolución (índice de meses)" columnId="Fecha de Emisión de la Resolución (índice de meses)" contentType="monthsindex" isSelected="1"/>
                <x16:calculatedTimeColumn columnName="Fecha de Emisión de la Resolución (mes)" columnId="Fecha de Emisión de la Resolución (mes)" contentType="months" isSelected="1"/>
              </x16:modelTimeGrouping>
              <x16:modelTimeGrouping tableName="Table1" columnName="Fecha de ingreso" columnId="Fecha de ingreso">
                <x16:calculatedTimeColumn columnName="Fecha de ingreso (año)" columnId="Fecha de ingreso (año)" contentType="years" isSelected="1"/>
                <x16:calculatedTimeColumn columnName="Fecha de ingreso (trimestre)" columnId="Fecha de ingreso (trimestre)" contentType="quarters" isSelected="1"/>
                <x16:calculatedTimeColumn columnName="Fecha de ingreso (índice de meses)" columnId="Fecha de ingreso (índice de meses)" contentType="monthsindex" isSelected="1"/>
                <x16:calculatedTimeColumn columnName="Fecha de ingreso (mes)" columnId="Fecha de ingreso (mes)" contentType="months" isSelected="1"/>
              </x16:modelTimeGrouping>
              <x16:modelTimeGrouping tableName="Table11" columnName="Fecha de Emisión de la Resolución" columnId="Fecha de Emisión de la Resolución">
                <x16:calculatedTimeColumn columnName="Fecha de Emisión de la Resolución (año)" columnId="Fecha de Emisión de la Resolución (año)" contentType="years" isSelected="1"/>
                <x16:calculatedTimeColumn columnName="Fecha de Emisión de la Resolución (trimestre)" columnId="Fecha de Emisión de la Resolución (trimestre)" contentType="quarters" isSelected="1"/>
                <x16:calculatedTimeColumn columnName="Fecha de Emisión de la Resolución (índice de meses)" columnId="Fecha de Emisión de la Resolución (índice de meses)" contentType="monthsindex" isSelected="1"/>
                <x16:calculatedTimeColumn columnName="Fecha de Emisión de la Resolución (mes)" columnId="Fecha de Emisión de la Resolución (mes)" contentType="months" isSelected="1"/>
              </x16:modelTimeGrouping>
              <x16:modelTimeGrouping tableName="Table11" columnName="Fecha de ingreso" columnId="Fecha de ingreso">
                <x16:calculatedTimeColumn columnName="Fecha de ingreso (año)" columnId="Fecha de ingreso (año)" contentType="years" isSelected="1"/>
                <x16:calculatedTimeColumn columnName="Fecha de ingreso (trimestre)" columnId="Fecha de ingreso (trimestre)" contentType="quarters" isSelected="1"/>
                <x16:calculatedTimeColumn columnName="Fecha de ingreso (índice de meses)" columnId="Fecha de ingreso (índice de meses)" contentType="monthsindex" isSelected="1"/>
                <x16:calculatedTimeColumn columnName="Fecha de ingreso (mes)" columnId="Fecha de ingreso (mes)"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9" i="7" l="1"/>
  <c r="N19" i="7"/>
  <c r="M19" i="7"/>
  <c r="L19" i="7"/>
  <c r="K19" i="7"/>
  <c r="U19" i="7"/>
  <c r="V17" i="7"/>
  <c r="V18" i="7"/>
  <c r="V16" i="7"/>
  <c r="V19" i="7" s="1"/>
  <c r="Y21" i="9"/>
  <c r="Y8" i="9"/>
  <c r="X8" i="9"/>
  <c r="Q7" i="9"/>
  <c r="S7" i="9" s="1"/>
  <c r="P7" i="9"/>
  <c r="R7" i="9" s="1"/>
  <c r="R10" i="9" s="1"/>
  <c r="S6" i="9"/>
  <c r="U6" i="9" s="1"/>
  <c r="R6" i="9"/>
  <c r="T6" i="9" s="1"/>
  <c r="S5" i="9"/>
  <c r="U5" i="9" s="1"/>
  <c r="R5" i="9"/>
  <c r="T5" i="9" s="1"/>
  <c r="T4" i="9"/>
  <c r="T7" i="9" s="1"/>
  <c r="S4" i="9"/>
  <c r="U4" i="9" s="1"/>
  <c r="U7" i="9" s="1"/>
  <c r="Z20" i="7"/>
  <c r="E9" i="1"/>
  <c r="D9" i="1"/>
  <c r="S5" i="7"/>
  <c r="U5" i="7" s="1"/>
  <c r="Z8" i="7"/>
  <c r="Y8" i="7"/>
  <c r="F60" i="1"/>
  <c r="E15" i="1"/>
  <c r="D15" i="1"/>
  <c r="F57" i="1"/>
  <c r="F56" i="1"/>
  <c r="R7" i="7"/>
  <c r="T7" i="7" s="1"/>
  <c r="Q7" i="7"/>
  <c r="S7" i="7" s="1"/>
  <c r="S10" i="7" s="1"/>
  <c r="T5" i="7"/>
  <c r="V5" i="7" s="1"/>
  <c r="T6" i="7"/>
  <c r="V6" i="7" s="1"/>
  <c r="S6" i="7"/>
  <c r="U6" i="7" s="1"/>
  <c r="T4" i="7"/>
  <c r="V4" i="7" s="1"/>
  <c r="V7" i="7" s="1"/>
  <c r="U4" i="7"/>
  <c r="L6" i="1"/>
  <c r="K6" i="1"/>
  <c r="J6" i="1"/>
  <c r="O10" i="1"/>
  <c r="O7" i="1"/>
  <c r="O11" i="1"/>
  <c r="O12" i="1"/>
  <c r="O13" i="1"/>
  <c r="O16" i="1"/>
  <c r="G134" i="1"/>
  <c r="G117" i="1"/>
  <c r="G110" i="1"/>
  <c r="D34" i="5"/>
  <c r="C34" i="5"/>
  <c r="B34" i="5"/>
  <c r="M44" i="2"/>
  <c r="N44" i="2"/>
  <c r="O44" i="2"/>
  <c r="P44" i="2"/>
  <c r="Q44" i="2"/>
  <c r="R44" i="2"/>
  <c r="S44" i="2"/>
  <c r="H62" i="2"/>
  <c r="G62" i="2"/>
  <c r="F62" i="2"/>
  <c r="E62" i="2"/>
  <c r="D62" i="2"/>
  <c r="C62" i="2"/>
  <c r="I62" i="2" s="1"/>
  <c r="H7" i="6"/>
  <c r="H6" i="6"/>
  <c r="U7" i="7" l="1"/>
  <c r="M6" i="1"/>
  <c r="O6" i="1" s="1"/>
  <c r="O15" i="1"/>
  <c r="O8" i="1"/>
  <c r="O9" i="1"/>
  <c r="O17" i="1"/>
  <c r="O14" i="1"/>
  <c r="G124" i="1"/>
  <c r="I36" i="4"/>
  <c r="E36" i="4"/>
  <c r="H35" i="4"/>
  <c r="H34" i="4"/>
  <c r="H33" i="4"/>
  <c r="H36" i="4" s="1"/>
  <c r="G8" i="6"/>
  <c r="R18" i="1"/>
  <c r="S18" i="1"/>
  <c r="T18" i="1"/>
  <c r="E8" i="6"/>
  <c r="D8" i="6"/>
  <c r="F8" i="6"/>
  <c r="H8" i="6" l="1"/>
  <c r="M19" i="1"/>
  <c r="N19" i="1"/>
  <c r="O19" i="1" l="1"/>
  <c r="L19" i="1"/>
  <c r="J19" i="1"/>
  <c r="K19" i="1"/>
  <c r="D145" i="1"/>
  <c r="E145"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3FF6885-E964-49E6-85DB-71EA24368BB3}" keepAlive="1" name="ThisWorkbookDataModel" description="Modelo de datos"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78957233-2FDF-4C7A-9D13-09B8253FC726}" name="WorksheetConnection_SIGERI 17 NOVIEMBRE 2025.xlsx!Table1" type="102" refreshedVersion="7" minRefreshableVersion="5">
    <extLst>
      <ext xmlns:x15="http://schemas.microsoft.com/office/spreadsheetml/2010/11/main" uri="{DE250136-89BD-433C-8126-D09CA5730AF9}">
        <x15:connection id="Table1-e954f61d-9261-4906-8072-b6835903731a" autoDelete="1">
          <x15:rangePr sourceName="_xlcn.WorksheetConnection_SIGERI17NOVIEMBRE2025.xlsxTable1"/>
        </x15:connection>
      </ext>
    </extLst>
  </connection>
  <connection id="3" xr16:uid="{78957233-2FDF-4C7A-9D13-09B8253FC726}" name="WorksheetConnection_SIGERI 17 NOVIEMBRE 2025.xlsx!Table11" type="102" refreshedVersion="7" minRefreshableVersion="5">
    <extLst>
      <ext xmlns:x15="http://schemas.microsoft.com/office/spreadsheetml/2010/11/main" uri="{DE250136-89BD-433C-8126-D09CA5730AF9}">
        <x15:connection id="Table1-26a82ed6-8cf0-403a-afd5-aee9d3febe7b" autoDelete="1">
          <x15:rangePr sourceName="_xlcn.WorksheetConnection_SIGERI17NOVIEMBRE2025.xlsxTable1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5">
    <s v="ThisWorkbookDataModel"/>
    <s v="{[Table1].[Tipo de Recurso].&amp;[RECLAMACIÓN]}"/>
    <s v="{[Table1].[N° de Expediente].[All]}"/>
    <s v="{[Table1].[Etapa del Recurso].&amp;[RECURSO INGRESADO],[Table1].[Etapa del Recurso].&amp;[RECURSO INADMISIBLE],[Table1].[Etapa del Recurso].&amp;[REMITIDO AL TRIBUNAL FISCAL],[Table1].[Etapa del Recurso].&amp;[RECURSO EN ANÁLISIS DE FONDO],[Table1].[Etapa del Recurso].&amp;[RECURSO CON RESULTADO DE FONDO],[Table1].[Etapa del Recurso].&amp;[RECURSO EN EVALUACION DE ADMISIBILIDAD],[Table1].[Etapa del Recurso].&amp;[RECURSO EN EVALUACIÓN DE ADMISIBILIDAD],[Table1].[Etapa del Recurso].&amp;[RECURSO CON RESULTADO DE FONDO  APELACIÓN]}"/>
    <s v="{[Table1].[Etapa del Recurso].&amp;[RECURSO INGRESADO],[Table1].[Etapa del Recurso].&amp;[RECURSO EN ANÁLISIS DE FONDO],[Table1].[Etapa del Recurso].&amp;[RECURSO EN EVALUACION DE ADMISIBILIDAD],[Table1].[Etapa del Recurso].&amp;[RECURSO EN EVALUACIÓN DE ADMISIBILIDAD]}"/>
  </metadataStrings>
  <mdxMetadata count="4">
    <mdx n="0" f="s">
      <ms ns="1" c="0"/>
    </mdx>
    <mdx n="0" f="s">
      <ms ns="2" c="0"/>
    </mdx>
    <mdx n="0" f="s">
      <ms ns="3" c="0"/>
    </mdx>
    <mdx n="0" f="s">
      <ms ns="4" c="0"/>
    </mdx>
  </mdxMetadata>
  <valueMetadata count="4">
    <bk>
      <rc t="1" v="0"/>
    </bk>
    <bk>
      <rc t="1" v="1"/>
    </bk>
    <bk>
      <rc t="1" v="2"/>
    </bk>
    <bk>
      <rc t="1" v="3"/>
    </bk>
  </valueMetadata>
</metadata>
</file>

<file path=xl/sharedStrings.xml><?xml version="1.0" encoding="utf-8"?>
<sst xmlns="http://schemas.openxmlformats.org/spreadsheetml/2006/main" count="1273" uniqueCount="506">
  <si>
    <t>DECLARADO</t>
  </si>
  <si>
    <t>1 al 8</t>
  </si>
  <si>
    <t>9 al 14</t>
  </si>
  <si>
    <t>15 al 22</t>
  </si>
  <si>
    <t>23 al 30</t>
  </si>
  <si>
    <t>ACUMULADO</t>
  </si>
  <si>
    <t>SINE AL 22 DE ENERO</t>
  </si>
  <si>
    <t>enero</t>
  </si>
  <si>
    <t>Semana 1</t>
  </si>
  <si>
    <t>Semana 2</t>
  </si>
  <si>
    <t>Semana 3</t>
  </si>
  <si>
    <t>Semana 4</t>
  </si>
  <si>
    <t>GAFA</t>
  </si>
  <si>
    <t>Expediente</t>
  </si>
  <si>
    <t>Monto</t>
  </si>
  <si>
    <t>Acumulado 23 al 29 enero</t>
  </si>
  <si>
    <t>Monto Acumulado 23 al 29 enero</t>
  </si>
  <si>
    <t>Total mes</t>
  </si>
  <si>
    <t>Total mes monto</t>
  </si>
  <si>
    <t>SINE</t>
  </si>
  <si>
    <t>Resoluciones</t>
  </si>
  <si>
    <t>Sine</t>
  </si>
  <si>
    <t>DCC I</t>
  </si>
  <si>
    <t>DIV.DE CONTROL CONCURRENTE I</t>
  </si>
  <si>
    <t>DCC II</t>
  </si>
  <si>
    <t>DIV.DE CONTROL CONCURRENTE II</t>
  </si>
  <si>
    <t>DCP</t>
  </si>
  <si>
    <t>DIV.DE CONTROL POSTERIOR</t>
  </si>
  <si>
    <t>Total general</t>
  </si>
  <si>
    <t>DIV.ADMISIB. Y PROGRAMACIÓN</t>
  </si>
  <si>
    <t>DAP</t>
  </si>
  <si>
    <t>Total</t>
  </si>
  <si>
    <t>Línea estratégica</t>
  </si>
  <si>
    <t>Objetivo</t>
  </si>
  <si>
    <t>DCCI</t>
  </si>
  <si>
    <t>DCCII</t>
  </si>
  <si>
    <t xml:space="preserve"> Recaudación</t>
  </si>
  <si>
    <t xml:space="preserve">Reducir plazos de atención y gestionar expedientes de interés fiscal para:
Alcanzar los S/ 3 mil millones de recuperación de deuda impugnada en el 2025.
Superar los S/ 3 mil millones de recuperación de deuda impugnada en el 2026. </t>
  </si>
  <si>
    <t>Cuadro 1</t>
  </si>
  <si>
    <t xml:space="preserve">
Caso Valero Perú S.A.C recuperación de deuda no impugnada de S/ 17 Millones  aprox.</t>
  </si>
  <si>
    <t>febrero</t>
  </si>
  <si>
    <t>Facilitación</t>
  </si>
  <si>
    <t>Retroalimentación y Digitalización
Identificar fuentes de error en las áreas operativas que decantan en resoluciones de nulidad a fin de reducir la litigiosidad . 
Tener el proceso de reclamos de tributos internos y de aduanas totalmente digitalizado, incluyendo presentación de pruebas.</t>
  </si>
  <si>
    <t>Coordinación con área de Fiscalización , en la cual se explicó a la Supervision y a la Especialista a cargo del caso que la referencia utilizada para efectuar una sustitución de valor era referencia ajustada, lo que contraviene las normas de Valoración. Se remitieron los documentos de sustento, para que sea más fácil la explicación, haciéndoles presente algunos lineamientos para que puedan identificar esos casos con mayor facilidad y rapidez</t>
  </si>
  <si>
    <t>Asistencia</t>
  </si>
  <si>
    <t>Orientación a los contribuyentes respecto del procedimiento de recursos de reclamación y apelación</t>
  </si>
  <si>
    <t xml:space="preserve">Reunión teams con usuario OEA : Expediente 4090340022299 SONY S.A.C.
Reunión por teams con usuario - NANOTEC S.A.C
</t>
  </si>
  <si>
    <t xml:space="preserve">Se llevaron a cabo una reunión teams con usuario:
Expediente 4090340020998 CERRADURAS NACIONALES S.A.C.
Expediente 4090340019318 QUISPE PACHECO CALIXTO
Expediente 4090340020939 INTEGRACION AVICOLA SAN CARLOS
Expediente 4090340019293 HMF SMART SOLUTION
</t>
  </si>
  <si>
    <t>Predictibilidad</t>
  </si>
  <si>
    <t>Uniformizar criterios de resolución de reclamaciones y cumplimiento y de procesos a nivel nacional.
Garantizar que en casos similares se resuelvan de manera idéntica, fortaleciendo la seguridad jurídica.
Uso de Inteligencia artificial (IA) que permitirá contar con toda la información interna vinculada a los exp. a resolver y precedentes, así como contar con jurisprudencia del Tribunal Fiscal y Casaciones del Poder Judicial aplicables a los temas en controversia.</t>
  </si>
  <si>
    <t xml:space="preserve">Coordinación con División de Recaudación (canalizar un caso urgente como reclamo y criterios sobre medios de pago).
Coordinación con  División de Exportación - casos Mondelez.
Reunión con División de Importaciones – IAMC (remisión de actuados).
</t>
  </si>
  <si>
    <t>Reunión proyecto de gradualidad LDA con INJA, el Lunes 19.
Coordinación con División de Técnica Aduanera Recaudación y Contabilidad de I.A. Puno (17/01  y 18/01)</t>
  </si>
  <si>
    <t>Coordinación con profesional de GAFTII para actualizar robot de aplicación de resoluciones en el SIGERI.</t>
  </si>
  <si>
    <t>Control/Riesgo</t>
  </si>
  <si>
    <t>Análisis de la brecha de Litigio
Medición de la proporción de deuda impugnada que se pierde por nulidades o revocatorias en el PCT para realizar la retroalimentación adecuada a las áreas operativas</t>
  </si>
  <si>
    <t>Capital Humano</t>
  </si>
  <si>
    <t xml:space="preserve">Fortalecer las competencias técnicas y habilidades blandas de los directivos y colaboradores, para aumentar la calidad y celeridad de las resoluciones fomentando el trabajo en equipo.
Flexibilidad,  potenciar las competencias de los colaboradores y directivos capacitándolos para el desempeño de cualquier función, a fin de facilitar su rotación entre áreas.
Obtener la asignación de una SEDE ÚNICA para personal presencial y de trabajo mixto.                                                                                                                                                                                                           
</t>
  </si>
  <si>
    <t>Reuniones de feedback con Jefes de División, supervisores  y resolutores.</t>
  </si>
  <si>
    <t>Comunicación</t>
  </si>
  <si>
    <t xml:space="preserve">Capacitar a los colaboradores en comunicación efectiva y servicio al cliente, para manejar asertivamente con empatía y claridad las interacciones con el contribuyente, entre los colaboradores del área de impugnaciones, con las áreas operativas y nuestros aliados estratégicos (Procuraduría, Tribunal Fiscal y Poder Judicial). </t>
  </si>
  <si>
    <t>Coordinación con SDV para la derivación de antecedentes.</t>
  </si>
  <si>
    <t>Reunión proyecto de RS gradualidad con INJA y SNAD</t>
  </si>
  <si>
    <t xml:space="preserve">Reunion de Coordinación con División de Control Posterior, caso de auditoria de IRO.
Comunicación a INSI, a efecto que atiendan ITOP para cerrar expedientes de fiscalización aduanera electrónico para que pueda pasar a reclamo electrónico. (Si no cierra expediente de fiscalziación no abre expediente electrónico de reclamo)
</t>
  </si>
  <si>
    <t>Alcance</t>
  </si>
  <si>
    <t>Intendencia de Impugnaciones</t>
  </si>
  <si>
    <t>DCCI (precisar dia de las acciones)</t>
  </si>
  <si>
    <t>DCCII (precisar dia de las acciones)</t>
  </si>
  <si>
    <t>DCP (precisar dia de las acciones)</t>
  </si>
  <si>
    <t>Interno</t>
  </si>
  <si>
    <t>Reducir los plazos de atención y gestionar exp de interés fiscal</t>
  </si>
  <si>
    <t>Dirigido a usuario externo</t>
  </si>
  <si>
    <t>EERA 
ERA
Proyectos normativos y digitalización</t>
  </si>
  <si>
    <t>Total Exp Mes</t>
  </si>
  <si>
    <t xml:space="preserve">Reuniones 
lectura al expediente
Acceso a copias
Orientación a usuarios
Charlas externas
</t>
  </si>
  <si>
    <t>Se realizó reinspección de mercancía refrencia expediente Sigeri 4090340022940 Cementos Pascamayo S.A.A.</t>
  </si>
  <si>
    <t>2,367,053.98</t>
  </si>
  <si>
    <t>Dirigido a usuario interno</t>
  </si>
  <si>
    <t>IA , gestión de conocimiento sigri sirei cálculo de actualización de deuda
Charlas de Retroalimentación (interna o externas)</t>
  </si>
  <si>
    <t>259,649,00</t>
  </si>
  <si>
    <t xml:space="preserve">Coordinaciones internas.- Nulidades
Medidas cautelares, OEA
Proponer e impulsar la mejora del Módulo de Integración de la Deuda Aduanera
: Reporte de descarga en Excel" de información relevante para la Operatividad Aduanera
</t>
  </si>
  <si>
    <t>714,605,755</t>
  </si>
  <si>
    <t>Mejora el control preventivo concurrente y posterior</t>
  </si>
  <si>
    <t xml:space="preserve">Habilidades blandas, contratación de cas y cat
Concurso interno de las plazas
Feedback 
</t>
  </si>
  <si>
    <t>717,232,458</t>
  </si>
  <si>
    <t xml:space="preserve">Coordinar temas
Atender las respuestas de las demandas
</t>
  </si>
  <si>
    <t>COMITÉ INI</t>
  </si>
  <si>
    <t>STOCK  AL</t>
  </si>
  <si>
    <t>AVANCE DEL AÑO 2026</t>
  </si>
  <si>
    <t>ETAPA</t>
  </si>
  <si>
    <r>
      <rPr>
        <b/>
        <sz val="12"/>
        <color rgb="FF000000"/>
        <rFont val="Calibri"/>
        <family val="2"/>
      </rPr>
      <t xml:space="preserve">PRODUCTIVIDAD FONDO POR AREA (reporte </t>
    </r>
    <r>
      <rPr>
        <b/>
        <sz val="12"/>
        <color rgb="FF00B050"/>
        <rFont val="Calibri"/>
        <family val="2"/>
      </rPr>
      <t xml:space="preserve">manual reporte por mes/ </t>
    </r>
    <r>
      <rPr>
        <b/>
        <sz val="12"/>
        <color rgb="FFFF0000"/>
        <rFont val="Calibri"/>
        <family val="2"/>
      </rPr>
      <t>sigeri 5 may)</t>
    </r>
  </si>
  <si>
    <r>
      <rPr>
        <b/>
        <sz val="12"/>
        <color rgb="FF000000"/>
        <rFont val="Calibri"/>
        <family val="2"/>
      </rPr>
      <t xml:space="preserve">FONDO POR ORIGEN </t>
    </r>
    <r>
      <rPr>
        <b/>
        <sz val="12"/>
        <color rgb="FFFF0000"/>
        <rFont val="Calibri"/>
        <family val="2"/>
      </rPr>
      <t>(Reporte sigeri 5 may)</t>
    </r>
  </si>
  <si>
    <r>
      <rPr>
        <b/>
        <sz val="12"/>
        <color rgb="FF000000"/>
        <rFont val="Calibri"/>
        <family val="2"/>
        <scheme val="minor"/>
      </rPr>
      <t xml:space="preserve">FONDO + ADMISIBILIDAD POR ORIGEN </t>
    </r>
    <r>
      <rPr>
        <b/>
        <sz val="12"/>
        <color rgb="FFFF0000"/>
        <rFont val="Calibri"/>
        <family val="2"/>
        <scheme val="minor"/>
      </rPr>
      <t>(reporte 5 may)</t>
    </r>
  </si>
  <si>
    <t>FONDO</t>
  </si>
  <si>
    <t>MES</t>
  </si>
  <si>
    <t>DAP (IAMC; OTROS; INCA)</t>
  </si>
  <si>
    <t>Columna2</t>
  </si>
  <si>
    <t>IAMC</t>
  </si>
  <si>
    <t>OTROS</t>
  </si>
  <si>
    <t>INCA</t>
  </si>
  <si>
    <t>TOTAL</t>
  </si>
  <si>
    <t>RIODO</t>
  </si>
  <si>
    <t>PROMEDIO RESOLUTORES</t>
  </si>
  <si>
    <t>STOCK INICIAL</t>
  </si>
  <si>
    <t>INGRESOS</t>
  </si>
  <si>
    <t>SALIDAS</t>
  </si>
  <si>
    <t>STOCK FINAL</t>
  </si>
  <si>
    <t>INGRESO PROMEDIO</t>
  </si>
  <si>
    <t>SALIDA PROMEDIO</t>
  </si>
  <si>
    <t>MONTO</t>
  </si>
  <si>
    <t>ENERO</t>
  </si>
  <si>
    <t>ADMISIBILIDAD</t>
  </si>
  <si>
    <t>FEBRERO</t>
  </si>
  <si>
    <t>INGRESADO</t>
  </si>
  <si>
    <t>MARZO</t>
  </si>
  <si>
    <t>ABRIL</t>
  </si>
  <si>
    <t>MAYO</t>
  </si>
  <si>
    <t>PRODUCTIVIDAD</t>
  </si>
  <si>
    <t>JUNIO</t>
  </si>
  <si>
    <t>mar-25</t>
  </si>
  <si>
    <t>JULIO</t>
  </si>
  <si>
    <t>Reclamos resueltos</t>
  </si>
  <si>
    <t>AGOSTO</t>
  </si>
  <si>
    <t>Resolutor</t>
  </si>
  <si>
    <t>18.43</t>
  </si>
  <si>
    <t>SEPTIEMBRE</t>
  </si>
  <si>
    <t>Producción Promedio</t>
  </si>
  <si>
    <t>19.37</t>
  </si>
  <si>
    <t>OCTUBRE</t>
  </si>
  <si>
    <t>NOVIEMBRE</t>
  </si>
  <si>
    <t>DICIEMBRE</t>
  </si>
  <si>
    <t>LABORES ADICIONALES</t>
  </si>
  <si>
    <t>UUOO</t>
  </si>
  <si>
    <t>Actividades</t>
  </si>
  <si>
    <t>Producto</t>
  </si>
  <si>
    <t>PROGRAMACION</t>
  </si>
  <si>
    <t xml:space="preserve">PROGRAMADO </t>
  </si>
  <si>
    <t>EJECUTADO</t>
  </si>
  <si>
    <t>STOCK VENCIDOS</t>
  </si>
  <si>
    <t>VENCIDO +9 MESES</t>
  </si>
  <si>
    <t>9 MESES</t>
  </si>
  <si>
    <t>8 MESES</t>
  </si>
  <si>
    <t>7 MESES</t>
  </si>
  <si>
    <t>NO GESTIONABLE Y REINGRESADOS</t>
  </si>
  <si>
    <t>NO GESTIONABLE</t>
  </si>
  <si>
    <t xml:space="preserve">REINGRESADOS </t>
  </si>
  <si>
    <t>INCONSISTENCIAS</t>
  </si>
  <si>
    <t>NOTIFICADOS SCAD</t>
  </si>
  <si>
    <t>PRODUCTIVIDAD POR SUPERVISIÓN</t>
  </si>
  <si>
    <t>Supervisión</t>
  </si>
  <si>
    <t>Nombre y apellido</t>
  </si>
  <si>
    <t>Resolución aplicada</t>
  </si>
  <si>
    <t>Resolutor efectivo</t>
  </si>
  <si>
    <t>Producción promedio</t>
  </si>
  <si>
    <t>Complejidad</t>
  </si>
  <si>
    <t>7U7101</t>
  </si>
  <si>
    <t>Allison Castro</t>
  </si>
  <si>
    <t>6.19</t>
  </si>
  <si>
    <t>19.87</t>
  </si>
  <si>
    <t>7U7102</t>
  </si>
  <si>
    <t>Teresita Quezada</t>
  </si>
  <si>
    <t>6.10</t>
  </si>
  <si>
    <t>20.32</t>
  </si>
  <si>
    <t>7U7103</t>
  </si>
  <si>
    <t>Angelita Santillan</t>
  </si>
  <si>
    <t>6.14</t>
  </si>
  <si>
    <t>17.91</t>
  </si>
  <si>
    <t>7U7201</t>
  </si>
  <si>
    <t>Yessenia Salcedo</t>
  </si>
  <si>
    <t>7U7202</t>
  </si>
  <si>
    <t>Alberto Munive</t>
  </si>
  <si>
    <t>7U7301</t>
  </si>
  <si>
    <t xml:space="preserve">Cynthia Sánchez Ferrer </t>
  </si>
  <si>
    <t>PROYECTADO Y NO APLICADO</t>
  </si>
  <si>
    <t xml:space="preserve">Resolución proyectada </t>
  </si>
  <si>
    <r>
      <rPr>
        <b/>
        <sz val="12"/>
        <color rgb="FFFFFFFF"/>
        <rFont val="Calibri"/>
        <family val="2"/>
      </rPr>
      <t>Resolución</t>
    </r>
    <r>
      <rPr>
        <b/>
        <u/>
        <sz val="12"/>
        <color rgb="FFFFFFFF"/>
        <rFont val="Calibri"/>
        <family val="2"/>
      </rPr>
      <t xml:space="preserve"> </t>
    </r>
    <r>
      <rPr>
        <b/>
        <sz val="12"/>
        <color rgb="FFFFFFFF"/>
        <rFont val="Calibri"/>
        <family val="2"/>
      </rPr>
      <t>aplicada</t>
    </r>
    <r>
      <rPr>
        <b/>
        <u/>
        <sz val="12"/>
        <color rgb="FFFFFFFF"/>
        <rFont val="Calibri"/>
        <family val="2"/>
      </rPr>
      <t xml:space="preserve"> </t>
    </r>
  </si>
  <si>
    <t>Motivo</t>
  </si>
  <si>
    <r>
      <t>Resolución</t>
    </r>
    <r>
      <rPr>
        <b/>
        <u/>
        <sz val="12"/>
        <color rgb="FFFFFFFF"/>
        <rFont val="Calibri"/>
        <family val="2"/>
        <scheme val="minor"/>
      </rPr>
      <t xml:space="preserve"> </t>
    </r>
    <r>
      <rPr>
        <b/>
        <sz val="12"/>
        <color rgb="FFFFFFFF"/>
        <rFont val="Calibri"/>
        <family val="2"/>
        <scheme val="minor"/>
      </rPr>
      <t>aplicada</t>
    </r>
    <r>
      <rPr>
        <b/>
        <u/>
        <sz val="12"/>
        <color rgb="FFFFFFFF"/>
        <rFont val="Calibri"/>
        <family val="2"/>
        <scheme val="minor"/>
      </rPr>
      <t xml:space="preserve"> </t>
    </r>
  </si>
  <si>
    <t xml:space="preserve">      Motivo</t>
  </si>
  <si>
    <t>AlbertoMunive</t>
  </si>
  <si>
    <t>Cynthia Sánchez Ferrer</t>
  </si>
  <si>
    <t>7U7100</t>
  </si>
  <si>
    <t>Supervisora /resolutor</t>
  </si>
  <si>
    <t>Cantidad Resoluciones</t>
  </si>
  <si>
    <t>5569-GLADYS ANGELITA, SANTILLAN VALDIVIA</t>
  </si>
  <si>
    <t>2858-JULIO RAMIRO, CASTAÑEDA CALDERON</t>
  </si>
  <si>
    <t>4770-MARITZA, MOLLINEDO CATUNTA</t>
  </si>
  <si>
    <t>5556-JORGE LUIS, SANCHEZ TORRES</t>
  </si>
  <si>
    <t>5730-MARCO ANTONIO, TREGEAR JIMENEZ</t>
  </si>
  <si>
    <t>7611-AZHIR YUSSEF, SANDOVAL GUEVARA</t>
  </si>
  <si>
    <t>7661-LUIS ALBERTO, CORDOVA MEZA</t>
  </si>
  <si>
    <t>7674-ANDRES EDUARDO, ANGULO FARFAN</t>
  </si>
  <si>
    <t>9504-MILAGROS, LOPEZ AUQUI</t>
  </si>
  <si>
    <t>7625-TERESITA MILAGROS, QUEZADA VILLAR</t>
  </si>
  <si>
    <t>2929-HECTOR JESUS, CHAHUARA VIGO</t>
  </si>
  <si>
    <t>2968-MARIA LUISA, CHIRE TUNQUE</t>
  </si>
  <si>
    <t>3977-WILLIAN ARNALDO, GODOY ESCALANTE</t>
  </si>
  <si>
    <t>4504-HUGO ALBERTO, JIMENEZ SUCLLA</t>
  </si>
  <si>
    <t>4949-JAVIER GUSTAVO, OYARSE CRUZ</t>
  </si>
  <si>
    <t>7324-ZAIRA, CARBAJAL JARA</t>
  </si>
  <si>
    <t>8319-CARLA, VILCAPAZA AMARO</t>
  </si>
  <si>
    <t>7649-ALLISON ERIKA, CASTRO LAGOS</t>
  </si>
  <si>
    <t>2900-CAROLINA MARCELA, CAVERO CARRION</t>
  </si>
  <si>
    <t>3085-EDGAR FERNANDO, COSIO JARA</t>
  </si>
  <si>
    <t>3284-ANA MARIA, DIAZ JURADO</t>
  </si>
  <si>
    <t>4469-MARIA LOURDES, HURTADO CUSTODIO</t>
  </si>
  <si>
    <t>4561-CESAR VICTOR, LINARES ALCANTARA</t>
  </si>
  <si>
    <t>5534-CELSO FELIX, SANCHEZ GARRIDO</t>
  </si>
  <si>
    <t>5565-VICTORIA AGUSTINA, SANTA CRUZ MARTINEZ</t>
  </si>
  <si>
    <t>7326-LYDIA CAROLINA, ARESTEGUI PEREYRA</t>
  </si>
  <si>
    <t>7U7201 CONTROL CONCURRENTE II</t>
  </si>
  <si>
    <t>YESSENIA SALCEDO DIAZ</t>
  </si>
  <si>
    <t>7342-JUAN CUYA VELARDE</t>
  </si>
  <si>
    <t>4644-CARLOS MALAGA PORTOCARRERO</t>
  </si>
  <si>
    <t>AO21-RENIERD RIOS GOMEZ</t>
  </si>
  <si>
    <t>7211-ROBERTO RIVAROLA HIDALGO</t>
  </si>
  <si>
    <t>7624-POUL VALDIVIA CHARCA</t>
  </si>
  <si>
    <t>5844-RICHARD VELA NUÑEZ</t>
  </si>
  <si>
    <t>7U7202 CONTROL CONCURRENTE II</t>
  </si>
  <si>
    <t>ALBERTO MUNIVE BISETTI</t>
  </si>
  <si>
    <t>2423-CECILIA ACOSTA SALAZAR</t>
  </si>
  <si>
    <t>7326-LYDIA ARESTEGUI PEREYRA</t>
  </si>
  <si>
    <t>AT75-VICTORIA FLORES ALVITEZ</t>
  </si>
  <si>
    <t>7151-LOURDES PRETEL NOBLECILLA</t>
  </si>
  <si>
    <t>5749-WILDER ULLOA ASCENCIO</t>
  </si>
  <si>
    <t xml:space="preserve">4569-JOSE LINAREZ AMACIFUEN </t>
  </si>
  <si>
    <t>TOTAL DCCII</t>
  </si>
  <si>
    <t>7U7301 CONTROL POSTERIOR</t>
  </si>
  <si>
    <t>CYNTHIA SANCHEZ FERRER</t>
  </si>
  <si>
    <t>2694-GUSTAVO BERNUY NUÑEZ</t>
  </si>
  <si>
    <t>4700-CARLOS MAURO SAMPEN</t>
  </si>
  <si>
    <t>7660-MARCO FOURNIER CASTILLO</t>
  </si>
  <si>
    <t>7148-JESÚS GARCIA RODRIGUEZ</t>
  </si>
  <si>
    <t>4594-CARLOS LOPEZ CORNELIO</t>
  </si>
  <si>
    <t xml:space="preserve">4990-CECILIA PANTOJA URIZAR GARFIAS </t>
  </si>
  <si>
    <t>7575- EVELYN PACHECO TENA</t>
  </si>
  <si>
    <t>TOTAL DCP</t>
  </si>
  <si>
    <t>RESULTADOS DE RECLAMO</t>
  </si>
  <si>
    <t>CONCLUSIONES JUDICIALES DICIEMBRE</t>
  </si>
  <si>
    <t>ESTADO</t>
  </si>
  <si>
    <t>PROFESIONAL</t>
  </si>
  <si>
    <t>Acción de Amparo</t>
  </si>
  <si>
    <t>Conclusión</t>
  </si>
  <si>
    <t>Conclusión - Cumplimiento</t>
  </si>
  <si>
    <t>Demanda</t>
  </si>
  <si>
    <t>Medida Cautelar</t>
  </si>
  <si>
    <t>Solicitud</t>
  </si>
  <si>
    <t>INFUNDADO</t>
  </si>
  <si>
    <t>SASHA ARAOZ</t>
  </si>
  <si>
    <t>FUNDADO</t>
  </si>
  <si>
    <t>NULIDAD</t>
  </si>
  <si>
    <t> </t>
  </si>
  <si>
    <t>FUNDADO EN PARTE</t>
  </si>
  <si>
    <t>POR RESULTADO DE DEMANDA</t>
  </si>
  <si>
    <t>RESUELTA A FAVOR DE</t>
  </si>
  <si>
    <t>Resultado</t>
  </si>
  <si>
    <t>Contribuyente</t>
  </si>
  <si>
    <t>SUNAT</t>
  </si>
  <si>
    <t>CARECE DE OBJETO</t>
  </si>
  <si>
    <t>IMPROCEDENTE</t>
  </si>
  <si>
    <t>CONCLUSIONES JUDICIALES</t>
  </si>
  <si>
    <t>A FAVOR DE SUNAT</t>
  </si>
  <si>
    <t>EN CONTRA DE SUNAT</t>
  </si>
  <si>
    <t>TEMAS</t>
  </si>
  <si>
    <t>OTRAS</t>
  </si>
  <si>
    <t>AJUSTE DE VALOR - OMC</t>
  </si>
  <si>
    <t>ITOP REPORTADOS</t>
  </si>
  <si>
    <t>COMISO LDA</t>
  </si>
  <si>
    <t>DEVOLUCION - AJUSTE DE VALOR</t>
  </si>
  <si>
    <t>DRAWBACK - RESTITUCIÓN DE DERECHOS ARANCELARIOS</t>
  </si>
  <si>
    <t>N° ITOP</t>
  </si>
  <si>
    <t> ASUNTO</t>
  </si>
  <si>
    <t>MULTA _LGA</t>
  </si>
  <si>
    <t>OTROS_NO_CONTEMPLADOS_EN_LOS_DEMÁS_DESCRIPTORES</t>
  </si>
  <si>
    <t>REGÍMENES ADUANEROS</t>
  </si>
  <si>
    <t>CLASIFICACION ARANCELARIA TRIBUTOS</t>
  </si>
  <si>
    <t>PECO _LEY DE AMAZONÍA</t>
  </si>
  <si>
    <t>COMISO LGA</t>
  </si>
  <si>
    <t>DEVOLUCIONES - OTRAS</t>
  </si>
  <si>
    <t>CLASIFICACION ARANCELARIA MULTA</t>
  </si>
  <si>
    <t>OTRAS SANCIONES LEY GENERAL DE ADUANAS</t>
  </si>
  <si>
    <t>TRATADOS INTERNACIONALES (TPI)</t>
  </si>
  <si>
    <t>Conclusión s/ Cumplimiento</t>
  </si>
  <si>
    <t>Conclusión c/ Cumplimiento</t>
  </si>
  <si>
    <t>Memo</t>
  </si>
  <si>
    <t>Tipo de Recurso</t>
  </si>
  <si>
    <t>RECLAMACIÓN</t>
  </si>
  <si>
    <t>Etapa del Recurso</t>
  </si>
  <si>
    <t>(Varios elementos)</t>
  </si>
  <si>
    <t>Feb</t>
  </si>
  <si>
    <t>Apr</t>
  </si>
  <si>
    <t>May</t>
  </si>
  <si>
    <t>Jun</t>
  </si>
  <si>
    <t>Jul</t>
  </si>
  <si>
    <t>Aug</t>
  </si>
  <si>
    <t>Sep</t>
  </si>
  <si>
    <t>Oct</t>
  </si>
  <si>
    <t>Nov</t>
  </si>
  <si>
    <t>Recuento distinto de N° de Expediente</t>
  </si>
  <si>
    <t>Etiquetas de columna</t>
  </si>
  <si>
    <t>Etiquetas de fila</t>
  </si>
  <si>
    <t>Aduanas</t>
  </si>
  <si>
    <t>2019</t>
  </si>
  <si>
    <t>2020</t>
  </si>
  <si>
    <t>2021</t>
  </si>
  <si>
    <t>2022</t>
  </si>
  <si>
    <t>2023</t>
  </si>
  <si>
    <t>2024</t>
  </si>
  <si>
    <t>2025</t>
  </si>
  <si>
    <t>Grand Total</t>
  </si>
  <si>
    <t>AEREA Y POSTAL</t>
  </si>
  <si>
    <t>MARÍTIMA DEL CALLAO</t>
  </si>
  <si>
    <t>TACNA</t>
  </si>
  <si>
    <t>SEDE CENTRAL - CHUCUITO</t>
  </si>
  <si>
    <t>SEDE CENTRAL  CHUCUITO</t>
  </si>
  <si>
    <t>SEDE  CHUCUITO</t>
  </si>
  <si>
    <t>PUNO</t>
  </si>
  <si>
    <t>OTRAS ADUANAS</t>
  </si>
  <si>
    <t>CHANCAY</t>
  </si>
  <si>
    <t>TUMBES</t>
  </si>
  <si>
    <t>PUERTO MALDONADO</t>
  </si>
  <si>
    <t>PAITA</t>
  </si>
  <si>
    <t>MOLLENDO  MATARANI</t>
  </si>
  <si>
    <t>MOLLENDO - MATARANI</t>
  </si>
  <si>
    <t>CUSCO</t>
  </si>
  <si>
    <t>DESAGUADERO</t>
  </si>
  <si>
    <t>SALAVERRY</t>
  </si>
  <si>
    <t>ILO</t>
  </si>
  <si>
    <t>TARAPOTO</t>
  </si>
  <si>
    <t>PUCALLPA</t>
  </si>
  <si>
    <t>CHICLAYO</t>
  </si>
  <si>
    <t>IQUITOS</t>
  </si>
  <si>
    <t>PISCO</t>
  </si>
  <si>
    <t>CHIMBOTE</t>
  </si>
  <si>
    <t>COMPLEJO FRONTERIZO SANTA ROSA - TACNA</t>
  </si>
  <si>
    <t>(blank)</t>
  </si>
  <si>
    <t>INGRESADOS AL 17 NOV</t>
  </si>
  <si>
    <t>PENDIENTES 17 NOV</t>
  </si>
  <si>
    <t>Jan</t>
  </si>
  <si>
    <t>Aduana</t>
  </si>
  <si>
    <t>Por dcto o valor reclamado</t>
  </si>
  <si>
    <t>N° de Expediente</t>
  </si>
  <si>
    <t>All</t>
  </si>
  <si>
    <t>Recuento distinto de Número del Valor o Documento</t>
  </si>
  <si>
    <t>2008</t>
  </si>
  <si>
    <t>2014</t>
  </si>
  <si>
    <t>2015</t>
  </si>
  <si>
    <t>2016</t>
  </si>
  <si>
    <t>2017</t>
  </si>
  <si>
    <t>Pendientes</t>
  </si>
  <si>
    <t>Admisibilidad</t>
  </si>
  <si>
    <t>Fondo</t>
  </si>
  <si>
    <t>MARÍTIMA</t>
  </si>
  <si>
    <t xml:space="preserve">                         AÑO
DIV</t>
  </si>
  <si>
    <t>CONTROL CONCURRENTE-I</t>
  </si>
  <si>
    <t>AGO</t>
  </si>
  <si>
    <t>SET</t>
  </si>
  <si>
    <t>OCT</t>
  </si>
  <si>
    <t>NOV</t>
  </si>
  <si>
    <t>DIC</t>
  </si>
  <si>
    <t>ENE</t>
  </si>
  <si>
    <t>FEB</t>
  </si>
  <si>
    <t>MAR</t>
  </si>
  <si>
    <t>ABR</t>
  </si>
  <si>
    <t>MAY</t>
  </si>
  <si>
    <t>JUN</t>
  </si>
  <si>
    <t>JUL</t>
  </si>
  <si>
    <t>368 </t>
  </si>
  <si>
    <t>268(*)</t>
  </si>
  <si>
    <t>15.8</t>
  </si>
  <si>
    <t>22.1</t>
  </si>
  <si>
    <t>20.5</t>
  </si>
  <si>
    <t>19.9</t>
  </si>
  <si>
    <t>18.9</t>
  </si>
  <si>
    <t>10.1</t>
  </si>
  <si>
    <t>16.7</t>
  </si>
  <si>
    <t>17.6</t>
  </si>
  <si>
    <t>19.2</t>
  </si>
  <si>
    <t>17.8</t>
  </si>
  <si>
    <t>18.4</t>
  </si>
  <si>
    <t>16.09</t>
  </si>
  <si>
    <t>12.8</t>
  </si>
  <si>
    <t>14.5</t>
  </si>
  <si>
    <t>13.85</t>
  </si>
  <si>
    <t>14.05</t>
  </si>
  <si>
    <t>12.17</t>
  </si>
  <si>
    <t>14.81</t>
  </si>
  <si>
    <t>16.40</t>
  </si>
  <si>
    <t>19.6</t>
  </si>
  <si>
    <t> 18.96</t>
  </si>
  <si>
    <t>20.24</t>
  </si>
  <si>
    <t>20.69</t>
  </si>
  <si>
    <t>18.8</t>
  </si>
  <si>
    <t>14.24</t>
  </si>
  <si>
    <t>17.07</t>
  </si>
  <si>
    <t>12.29</t>
  </si>
  <si>
    <t>14.38</t>
  </si>
  <si>
    <t>14.11</t>
  </si>
  <si>
    <t>10.54</t>
  </si>
  <si>
    <t>13.64</t>
  </si>
  <si>
    <t>15.29</t>
  </si>
  <si>
    <t>15.23</t>
  </si>
  <si>
    <t>14.3</t>
  </si>
  <si>
    <t>16.1</t>
  </si>
  <si>
    <t>13.6</t>
  </si>
  <si>
    <t>12.14</t>
  </si>
  <si>
    <t>16.27</t>
  </si>
  <si>
    <t>17.42</t>
  </si>
  <si>
    <t>18.71</t>
  </si>
  <si>
    <t>CONTROL CONCURRENTE-II</t>
  </si>
  <si>
    <t>104 </t>
  </si>
  <si>
    <t xml:space="preserve">  77*</t>
  </si>
  <si>
    <t>104 (**)</t>
  </si>
  <si>
    <t>13.5</t>
  </si>
  <si>
    <t>11.5</t>
  </si>
  <si>
    <t>12.5</t>
  </si>
  <si>
    <t>10.9</t>
  </si>
  <si>
    <t>10.8</t>
  </si>
  <si>
    <t>7.8</t>
  </si>
  <si>
    <t>8.6</t>
  </si>
  <si>
    <t>8.8</t>
  </si>
  <si>
    <t>8.7</t>
  </si>
  <si>
    <t>7.9</t>
  </si>
  <si>
    <t>7.6</t>
  </si>
  <si>
    <t>10.7</t>
  </si>
  <si>
    <t>10.5</t>
  </si>
  <si>
    <t>8.9</t>
  </si>
  <si>
    <t>10.2</t>
  </si>
  <si>
    <t>11.3</t>
  </si>
  <si>
    <t>10.24</t>
  </si>
  <si>
    <t>11.32</t>
  </si>
  <si>
    <t>4.5</t>
  </si>
  <si>
    <t>5.5</t>
  </si>
  <si>
    <t>7.2</t>
  </si>
  <si>
    <t>8.69</t>
  </si>
  <si>
    <t>8.22</t>
  </si>
  <si>
    <t> 9.72</t>
  </si>
  <si>
    <t>9.08</t>
  </si>
  <si>
    <t>9.3</t>
  </si>
  <si>
    <t>8.23</t>
  </si>
  <si>
    <t>9.74</t>
  </si>
  <si>
    <t>9.65</t>
  </si>
  <si>
    <t>9.2</t>
  </si>
  <si>
    <t>10.13</t>
  </si>
  <si>
    <t>10.11</t>
  </si>
  <si>
    <t>9.72</t>
  </si>
  <si>
    <t>10.57</t>
  </si>
  <si>
    <t>5.7</t>
  </si>
  <si>
    <t>10.22</t>
  </si>
  <si>
    <t>10.48</t>
  </si>
  <si>
    <t>4.7</t>
  </si>
  <si>
    <t>9.88</t>
  </si>
  <si>
    <t>10.67</t>
  </si>
  <si>
    <t>10.84</t>
  </si>
  <si>
    <t>10.6</t>
  </si>
  <si>
    <t>CONTROL POSTERIOR</t>
  </si>
  <si>
    <t>|</t>
  </si>
  <si>
    <t>37*</t>
  </si>
  <si>
    <t>18*</t>
  </si>
  <si>
    <t>13 (***)</t>
  </si>
  <si>
    <t>16*</t>
  </si>
  <si>
    <t>42 (*)</t>
  </si>
  <si>
    <t>8 </t>
  </si>
  <si>
    <t>5.36</t>
  </si>
  <si>
    <t>2.21</t>
  </si>
  <si>
    <t>2.1</t>
  </si>
  <si>
    <t>3.4</t>
  </si>
  <si>
    <t>5.11</t>
  </si>
  <si>
    <t>6.36</t>
  </si>
  <si>
    <t>4.95</t>
  </si>
  <si>
    <t>4.89</t>
  </si>
  <si>
    <t>5.32</t>
  </si>
  <si>
    <t>6.23</t>
  </si>
  <si>
    <t>5.37</t>
  </si>
  <si>
    <t>6.1</t>
  </si>
  <si>
    <t>5.65</t>
  </si>
  <si>
    <t>5.38</t>
  </si>
  <si>
    <t>4.3</t>
  </si>
  <si>
    <t>5.66</t>
  </si>
  <si>
    <t>2.2</t>
  </si>
  <si>
    <t>2.5</t>
  </si>
  <si>
    <t>5.3</t>
  </si>
  <si>
    <t>5.4</t>
  </si>
  <si>
    <t> 3.63</t>
  </si>
  <si>
    <t>4.75</t>
  </si>
  <si>
    <t>4.63</t>
  </si>
  <si>
    <t>4.75 </t>
  </si>
  <si>
    <t>3.57</t>
  </si>
  <si>
    <t>6.9</t>
  </si>
  <si>
    <t>7.24</t>
  </si>
  <si>
    <t>8.1</t>
  </si>
  <si>
    <t>3.72</t>
  </si>
  <si>
    <t>2.99</t>
  </si>
  <si>
    <t>3.84</t>
  </si>
  <si>
    <t>4.29*</t>
  </si>
  <si>
    <t>3.38</t>
  </si>
  <si>
    <t>2.09</t>
  </si>
  <si>
    <t>2.98</t>
  </si>
  <si>
    <t>3.77</t>
  </si>
  <si>
    <t>7.43</t>
  </si>
  <si>
    <t>4.92</t>
  </si>
  <si>
    <t>5.6</t>
  </si>
  <si>
    <t>5.53</t>
  </si>
  <si>
    <t>5.02</t>
  </si>
  <si>
    <t>6.51</t>
  </si>
  <si>
    <t>95.51</t>
  </si>
  <si>
    <t>6.71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</si>
</sst>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_-&quot;XDR&quot;* #,##0.00_-;\-&quot;XDR&quot;* #,##0.00_-;_-&quot;XDR&quot;* &quot;-&quot;??_-;_-@_-"/>
    <numFmt numFmtId="165" formatCode="_-* #,##0_-;\-* #,##0_-;_-* &quot;-&quot;??_-;_-@_-"/>
    <numFmt numFmtId="166" formatCode="_-* #,##0.0_-;\-* #,##0.0_-;_-* &quot;-&quot;??_-;_-@_-"/>
    <numFmt numFmtId="167" formatCode="[$-F800]dddd\,\ mmmm\ dd\,\ yyyy"/>
    <numFmt numFmtId="168" formatCode="0.0000000"/>
  </numFmts>
  <fonts count="62">
    <font>
      <sz val="11"/>
      <color theme="1"/>
      <name val="Calibri"/>
      <family val="2"/>
      <scheme val="minor"/>
    </font>
    <font>
      <b/>
      <sz val="11"/>
      <color rgb="FF3F3F3F"/>
      <name val="Calibri"/>
      <family val="2"/>
      <scheme val="minor"/>
    </font>
    <font>
      <sz val="11"/>
      <color rgb="FF000000"/>
      <name val="Calibri"/>
      <family val="2"/>
    </font>
    <font>
      <b/>
      <sz val="12"/>
      <color rgb="FF000000"/>
      <name val="Calibri"/>
      <family val="2"/>
    </font>
    <font>
      <sz val="12"/>
      <color rgb="FF000000"/>
      <name val="Calibri"/>
      <family val="2"/>
    </font>
    <font>
      <sz val="12"/>
      <color theme="1"/>
      <name val="Calibri"/>
      <family val="2"/>
      <scheme val="minor"/>
    </font>
    <font>
      <b/>
      <sz val="12"/>
      <color theme="1"/>
      <name val="Calibri"/>
      <family val="2"/>
      <scheme val="minor"/>
    </font>
    <font>
      <b/>
      <sz val="12"/>
      <color theme="0"/>
      <name val="Calibri"/>
      <family val="2"/>
      <scheme val="minor"/>
    </font>
    <font>
      <b/>
      <sz val="12"/>
      <color rgb="FF000000"/>
      <name val="Calibri"/>
      <family val="2"/>
      <scheme val="minor"/>
    </font>
    <font>
      <b/>
      <sz val="12"/>
      <color rgb="FFFF0000"/>
      <name val="Calibri"/>
      <family val="2"/>
      <scheme val="minor"/>
    </font>
    <font>
      <sz val="12"/>
      <color rgb="FF000000"/>
      <name val="Calibri"/>
      <family val="2"/>
      <scheme val="minor"/>
    </font>
    <font>
      <sz val="12"/>
      <color theme="0"/>
      <name val="Calibri"/>
      <family val="2"/>
      <scheme val="minor"/>
    </font>
    <font>
      <b/>
      <sz val="12"/>
      <color rgb="FFFFFFFF"/>
      <name val="Calibri"/>
      <family val="2"/>
      <scheme val="minor"/>
    </font>
    <font>
      <b/>
      <u/>
      <sz val="12"/>
      <color rgb="FFFFFFFF"/>
      <name val="Calibri"/>
      <family val="2"/>
      <scheme val="minor"/>
    </font>
    <font>
      <sz val="12"/>
      <name val="Calibri"/>
      <family val="2"/>
      <scheme val="minor"/>
    </font>
    <font>
      <b/>
      <sz val="12"/>
      <color rgb="FF3F3F3F"/>
      <name val="Calibri"/>
      <family val="2"/>
      <scheme val="minor"/>
    </font>
    <font>
      <b/>
      <sz val="12"/>
      <color rgb="FF00B050"/>
      <name val="Calibri"/>
      <family val="2"/>
    </font>
    <font>
      <b/>
      <sz val="12"/>
      <color rgb="FFFF0000"/>
      <name val="Calibri"/>
      <family val="2"/>
    </font>
    <font>
      <b/>
      <sz val="12"/>
      <color theme="1"/>
      <name val="Calibri"/>
      <family val="2"/>
    </font>
    <font>
      <b/>
      <sz val="10"/>
      <color theme="0"/>
      <name val="Calibri"/>
      <family val="2"/>
      <scheme val="minor"/>
    </font>
    <font>
      <b/>
      <sz val="11"/>
      <color rgb="FF000000"/>
      <name val="Calibri"/>
      <family val="2"/>
    </font>
    <font>
      <b/>
      <sz val="12"/>
      <name val="Calibri"/>
      <family val="2"/>
      <scheme val="minor"/>
    </font>
    <font>
      <b/>
      <i/>
      <sz val="10"/>
      <color rgb="FFFF0000"/>
      <name val="Calibri"/>
      <family val="2"/>
      <scheme val="minor"/>
    </font>
    <font>
      <sz val="12"/>
      <name val="Calibri"/>
      <family val="2"/>
    </font>
    <font>
      <b/>
      <sz val="8"/>
      <color rgb="FF000000"/>
      <name val="Calibri"/>
      <family val="2"/>
    </font>
    <font>
      <b/>
      <sz val="13"/>
      <color rgb="FF000000"/>
      <name val="Calibri"/>
      <family val="2"/>
    </font>
    <font>
      <sz val="12"/>
      <color rgb="FF3F3F3F"/>
      <name val="Calibri"/>
      <family val="2"/>
      <scheme val="minor"/>
    </font>
    <font>
      <b/>
      <sz val="11"/>
      <color theme="1"/>
      <name val="Calibri"/>
      <family val="2"/>
      <scheme val="minor"/>
    </font>
    <font>
      <b/>
      <sz val="14"/>
      <color rgb="FF000000"/>
      <name val="Calibri"/>
      <family val="2"/>
      <scheme val="minor"/>
    </font>
    <font>
      <sz val="11"/>
      <color theme="1"/>
      <name val="Calibri"/>
      <family val="2"/>
      <scheme val="minor"/>
    </font>
    <font>
      <sz val="11"/>
      <color rgb="FFFF0000"/>
      <name val="Calibri"/>
      <family val="2"/>
      <scheme val="minor"/>
    </font>
    <font>
      <b/>
      <sz val="10"/>
      <name val="Arial"/>
      <family val="2"/>
    </font>
    <font>
      <b/>
      <sz val="14"/>
      <color rgb="FF000000"/>
      <name val="Calibri"/>
      <family val="2"/>
    </font>
    <font>
      <b/>
      <sz val="14"/>
      <name val="Calibri"/>
      <family val="2"/>
    </font>
    <font>
      <b/>
      <sz val="12"/>
      <color rgb="FFFFFFFF"/>
      <name val="Calibri Light"/>
      <family val="2"/>
    </font>
    <font>
      <b/>
      <sz val="12"/>
      <color rgb="FF000000"/>
      <name val="Calibri Light"/>
      <family val="2"/>
    </font>
    <font>
      <sz val="12"/>
      <color rgb="FF000000"/>
      <name val="Calibri Light"/>
      <family val="2"/>
    </font>
    <font>
      <b/>
      <sz val="11"/>
      <color rgb="FF000000"/>
      <name val="Calibri"/>
      <family val="2"/>
      <scheme val="minor"/>
    </font>
    <font>
      <sz val="11"/>
      <color rgb="FF000000"/>
      <name val="Calibri"/>
      <family val="2"/>
      <scheme val="minor"/>
    </font>
    <font>
      <b/>
      <sz val="12"/>
      <color rgb="FFFFFFFF"/>
      <name val="Calibri"/>
      <family val="2"/>
    </font>
    <font>
      <b/>
      <u/>
      <sz val="12"/>
      <color rgb="FFFFFFFF"/>
      <name val="Calibri"/>
      <family val="2"/>
    </font>
    <font>
      <b/>
      <sz val="9"/>
      <color rgb="FF000000"/>
      <name val="Aptos Narrow"/>
      <family val="2"/>
    </font>
    <font>
      <sz val="9"/>
      <color rgb="FF000000"/>
      <name val="Aptos Narrow"/>
      <family val="2"/>
    </font>
    <font>
      <b/>
      <sz val="11"/>
      <color rgb="FF000000"/>
      <name val="Aptos Narrow"/>
      <family val="2"/>
    </font>
    <font>
      <sz val="11"/>
      <color rgb="FF000000"/>
      <name val="Aptos Narrow"/>
      <family val="2"/>
    </font>
    <font>
      <sz val="12"/>
      <color rgb="FFFFFFFF"/>
      <name val="Calibri"/>
      <family val="2"/>
      <scheme val="minor"/>
    </font>
    <font>
      <sz val="14"/>
      <color rgb="FF000000"/>
      <name val="Calibri"/>
      <family val="2"/>
      <scheme val="minor"/>
    </font>
    <font>
      <b/>
      <sz val="12"/>
      <color rgb="FF3F3F3F"/>
      <name val="Calibri"/>
      <family val="2"/>
    </font>
    <font>
      <b/>
      <sz val="14"/>
      <name val="Calibri"/>
      <family val="2"/>
      <scheme val="minor"/>
    </font>
    <font>
      <b/>
      <sz val="9"/>
      <color theme="0"/>
      <name val="Calibri"/>
      <family val="2"/>
      <scheme val="minor"/>
    </font>
    <font>
      <b/>
      <sz val="10"/>
      <color theme="1"/>
      <name val="Calibri"/>
      <family val="2"/>
      <scheme val="minor"/>
    </font>
    <font>
      <sz val="11"/>
      <name val="Calibri"/>
      <family val="2"/>
    </font>
    <font>
      <sz val="10"/>
      <name val="Arial"/>
      <family val="2"/>
    </font>
    <font>
      <sz val="11"/>
      <name val="Arial"/>
      <family val="2"/>
    </font>
    <font>
      <b/>
      <sz val="18"/>
      <color theme="1"/>
      <name val="Calibri"/>
      <family val="2"/>
      <scheme val="minor"/>
    </font>
    <font>
      <sz val="10"/>
      <name val="Arial"/>
    </font>
    <font>
      <sz val="11"/>
      <color theme="1"/>
      <name val="Calibri"/>
      <charset val="1"/>
    </font>
    <font>
      <sz val="11"/>
      <color rgb="FF000000"/>
      <name val="Calibri"/>
    </font>
    <font>
      <b/>
      <sz val="11"/>
      <color rgb="FF000000"/>
      <name val="Calibri"/>
    </font>
    <font>
      <sz val="11"/>
      <color theme="1"/>
      <name val="Calibri"/>
      <family val="2"/>
      <charset val="1"/>
    </font>
    <font>
      <b/>
      <sz val="12"/>
      <color rgb="FF3F3F3F"/>
      <name val="Calibri"/>
      <scheme val="minor"/>
    </font>
    <font>
      <b/>
      <sz val="14"/>
      <color rgb="FF3F3F3F"/>
      <name val="Calibri"/>
      <scheme val="minor"/>
    </font>
  </fonts>
  <fills count="48">
    <fill>
      <patternFill patternType="none"/>
    </fill>
    <fill>
      <patternFill patternType="gray125"/>
    </fill>
    <fill>
      <patternFill patternType="solid">
        <fgColor rgb="FF5B9BD5"/>
        <bgColor indexed="64"/>
      </patternFill>
    </fill>
    <fill>
      <patternFill patternType="solid">
        <fgColor rgb="FFDEEAF6"/>
        <bgColor indexed="64"/>
      </patternFill>
    </fill>
    <fill>
      <patternFill patternType="solid">
        <fgColor rgb="FFBDD6EE"/>
        <bgColor indexed="64"/>
      </patternFill>
    </fill>
    <fill>
      <patternFill patternType="solid">
        <fgColor rgb="FFFFC000"/>
        <bgColor indexed="64"/>
      </patternFill>
    </fill>
    <fill>
      <patternFill patternType="solid">
        <fgColor rgb="FFFFE8CB"/>
        <bgColor indexed="64"/>
      </patternFill>
    </fill>
    <fill>
      <patternFill patternType="solid">
        <fgColor rgb="FFFFF4E7"/>
        <bgColor indexed="64"/>
      </patternFill>
    </fill>
    <fill>
      <patternFill patternType="solid">
        <fgColor rgb="FF70AD47"/>
        <bgColor indexed="64"/>
      </patternFill>
    </fill>
    <fill>
      <patternFill patternType="solid">
        <fgColor rgb="FFC5E0B3"/>
        <bgColor indexed="64"/>
      </patternFill>
    </fill>
    <fill>
      <patternFill patternType="solid">
        <fgColor rgb="FFFFE599"/>
        <bgColor indexed="64"/>
      </patternFill>
    </fill>
    <fill>
      <patternFill patternType="solid">
        <fgColor rgb="FFFFF2CC"/>
        <bgColor indexed="64"/>
      </patternFill>
    </fill>
    <fill>
      <patternFill patternType="solid">
        <fgColor rgb="FFEBF1E9"/>
        <bgColor indexed="64"/>
      </patternFill>
    </fill>
    <fill>
      <patternFill patternType="solid">
        <fgColor theme="8" tint="0.79998168889431442"/>
        <bgColor indexed="64"/>
      </patternFill>
    </fill>
    <fill>
      <patternFill patternType="solid">
        <fgColor rgb="FFDEEAF6"/>
        <bgColor rgb="FF000000"/>
      </patternFill>
    </fill>
    <fill>
      <patternFill patternType="solid">
        <fgColor rgb="FFBDD6EE"/>
        <bgColor rgb="FF000000"/>
      </patternFill>
    </fill>
    <fill>
      <patternFill patternType="solid">
        <fgColor rgb="FFF2F2F2"/>
      </patternFill>
    </fill>
    <fill>
      <patternFill patternType="solid">
        <fgColor rgb="FFFFE8CB"/>
        <bgColor rgb="FF000000"/>
      </patternFill>
    </fill>
    <fill>
      <patternFill patternType="solid">
        <fgColor rgb="FFFFF4E7"/>
        <bgColor rgb="FF000000"/>
      </patternFill>
    </fill>
    <fill>
      <patternFill patternType="solid">
        <fgColor rgb="FFFFE599"/>
        <bgColor rgb="FF000000"/>
      </patternFill>
    </fill>
    <fill>
      <patternFill patternType="solid">
        <fgColor rgb="FFFFF2CC"/>
        <bgColor rgb="FF000000"/>
      </patternFill>
    </fill>
    <fill>
      <patternFill patternType="solid">
        <fgColor rgb="FFC5E0B3"/>
        <bgColor rgb="FF000000"/>
      </patternFill>
    </fill>
    <fill>
      <patternFill patternType="solid">
        <fgColor rgb="FFD9E1F2"/>
        <bgColor rgb="FFD9E1F2"/>
      </patternFill>
    </fill>
    <fill>
      <patternFill patternType="solid">
        <fgColor rgb="FF8EA9DB"/>
        <bgColor rgb="FFD9E1F2"/>
      </patternFill>
    </fill>
    <fill>
      <patternFill patternType="solid">
        <fgColor rgb="FF8EA9DB"/>
        <bgColor rgb="FF000000"/>
      </patternFill>
    </fill>
    <fill>
      <patternFill patternType="solid">
        <fgColor theme="0"/>
        <bgColor indexed="64"/>
      </patternFill>
    </fill>
    <fill>
      <patternFill patternType="solid">
        <fgColor rgb="FFFF0000"/>
        <bgColor indexed="64"/>
      </patternFill>
    </fill>
    <fill>
      <patternFill patternType="solid">
        <fgColor rgb="FF00B050"/>
        <bgColor indexed="64"/>
      </patternFill>
    </fill>
    <fill>
      <patternFill patternType="solid">
        <fgColor rgb="FFFFFFFF"/>
        <bgColor rgb="FF000000"/>
      </patternFill>
    </fill>
    <fill>
      <patternFill patternType="solid">
        <fgColor rgb="FF4472C4"/>
        <bgColor rgb="FF000000"/>
      </patternFill>
    </fill>
    <fill>
      <patternFill patternType="solid">
        <fgColor rgb="FFFF0000"/>
        <bgColor rgb="FF000000"/>
      </patternFill>
    </fill>
    <fill>
      <patternFill patternType="solid">
        <fgColor theme="4" tint="0.79998168889431442"/>
        <bgColor theme="4" tint="0.79998168889431442"/>
      </patternFill>
    </fill>
    <fill>
      <patternFill patternType="solid">
        <fgColor rgb="FF002060"/>
        <bgColor indexed="64"/>
      </patternFill>
    </fill>
    <fill>
      <patternFill patternType="solid">
        <fgColor rgb="FFF2DCDB"/>
        <bgColor rgb="FFF2DCDB"/>
      </patternFill>
    </fill>
    <fill>
      <patternFill patternType="solid">
        <fgColor theme="5" tint="0.79998168889431442"/>
        <bgColor theme="5" tint="0.79998168889431442"/>
      </patternFill>
    </fill>
    <fill>
      <patternFill patternType="solid">
        <fgColor rgb="FF305496"/>
        <bgColor rgb="FF000000"/>
      </patternFill>
    </fill>
    <fill>
      <patternFill patternType="solid">
        <fgColor rgb="FF5B9BD5"/>
        <bgColor rgb="FF000000"/>
      </patternFill>
    </fill>
    <fill>
      <patternFill patternType="solid">
        <fgColor rgb="FF2F75B5"/>
        <bgColor rgb="FF000000"/>
      </patternFill>
    </fill>
    <fill>
      <patternFill patternType="solid">
        <fgColor rgb="FFFFFF99"/>
        <bgColor rgb="FF000000"/>
      </patternFill>
    </fill>
    <fill>
      <patternFill patternType="solid">
        <fgColor rgb="FFD9E2F3"/>
        <bgColor rgb="FF000000"/>
      </patternFill>
    </fill>
    <fill>
      <patternFill patternType="solid">
        <fgColor rgb="FFFBFDDF"/>
        <bgColor rgb="FF000000"/>
      </patternFill>
    </fill>
    <fill>
      <patternFill patternType="solid">
        <fgColor rgb="FFDDEBF7"/>
        <bgColor rgb="FF000000"/>
      </patternFill>
    </fill>
    <fill>
      <patternFill patternType="solid">
        <fgColor rgb="FFF8CBAD"/>
        <bgColor rgb="FF000000"/>
      </patternFill>
    </fill>
    <fill>
      <patternFill patternType="solid">
        <fgColor theme="0" tint="-0.14999847407452621"/>
        <bgColor indexed="64"/>
      </patternFill>
    </fill>
    <fill>
      <patternFill patternType="solid">
        <fgColor rgb="FFC0E6F5"/>
        <bgColor rgb="FFC0E6F5"/>
      </patternFill>
    </fill>
    <fill>
      <patternFill patternType="solid">
        <fgColor theme="9" tint="0.79998168889431442"/>
        <bgColor indexed="64"/>
      </patternFill>
    </fill>
    <fill>
      <patternFill patternType="solid">
        <fgColor rgb="FF0070C0"/>
        <bgColor indexed="64"/>
      </patternFill>
    </fill>
    <fill>
      <patternFill patternType="solid">
        <fgColor rgb="FFFFD966"/>
        <bgColor rgb="FF000000"/>
      </patternFill>
    </fill>
  </fills>
  <borders count="108">
    <border>
      <left/>
      <right/>
      <top/>
      <bottom/>
      <diagonal/>
    </border>
    <border>
      <left style="medium">
        <color rgb="FF5B9BD5"/>
      </left>
      <right/>
      <top style="medium">
        <color rgb="FF5B9BD5"/>
      </top>
      <bottom style="medium">
        <color rgb="FF5B9BD5"/>
      </bottom>
      <diagonal/>
    </border>
    <border>
      <left style="medium">
        <color rgb="FF9CC2E5"/>
      </left>
      <right style="medium">
        <color rgb="FF9CC2E5"/>
      </right>
      <top style="medium">
        <color rgb="FF5B9BD5"/>
      </top>
      <bottom style="medium">
        <color rgb="FF9CC2E5"/>
      </bottom>
      <diagonal/>
    </border>
    <border>
      <left style="medium">
        <color rgb="FF9CC2E5"/>
      </left>
      <right style="medium">
        <color rgb="FF9CC2E5"/>
      </right>
      <top style="medium">
        <color rgb="FF9CC2E5"/>
      </top>
      <bottom style="medium">
        <color rgb="FF9CC2E5"/>
      </bottom>
      <diagonal/>
    </border>
    <border>
      <left style="medium">
        <color theme="8" tint="0.39994506668294322"/>
      </left>
      <right style="medium">
        <color rgb="FF8EAADB"/>
      </right>
      <top style="medium">
        <color theme="8" tint="0.39994506668294322"/>
      </top>
      <bottom style="medium">
        <color theme="8" tint="0.39994506668294322"/>
      </bottom>
      <diagonal/>
    </border>
    <border>
      <left/>
      <right style="medium">
        <color theme="8" tint="0.39994506668294322"/>
      </right>
      <top/>
      <bottom style="medium">
        <color theme="8" tint="0.39994506668294322"/>
      </bottom>
      <diagonal/>
    </border>
    <border>
      <left style="medium">
        <color rgb="FFFFFFFF"/>
      </left>
      <right/>
      <top style="medium">
        <color rgb="FFFFFFFF"/>
      </top>
      <bottom style="medium">
        <color rgb="FFFFFFFF"/>
      </bottom>
      <diagonal/>
    </border>
    <border>
      <left/>
      <right/>
      <top style="medium">
        <color rgb="FFFFFFFF"/>
      </top>
      <bottom style="medium">
        <color rgb="FFFFFFFF"/>
      </bottom>
      <diagonal/>
    </border>
    <border>
      <left style="medium">
        <color rgb="FFFFFFFF"/>
      </left>
      <right style="medium">
        <color rgb="FFFFFFFF"/>
      </right>
      <top style="medium">
        <color rgb="FFFFFFFF"/>
      </top>
      <bottom style="medium">
        <color rgb="FFFFFFFF"/>
      </bottom>
      <diagonal/>
    </border>
    <border>
      <left/>
      <right style="medium">
        <color rgb="FFFFFFFF"/>
      </right>
      <top style="medium">
        <color rgb="FFFFFFFF"/>
      </top>
      <bottom style="medium">
        <color rgb="FFFFFFFF"/>
      </bottom>
      <diagonal/>
    </border>
    <border>
      <left style="medium">
        <color rgb="FFFFFFFF"/>
      </left>
      <right style="medium">
        <color rgb="FFFFFFFF"/>
      </right>
      <top style="medium">
        <color rgb="FFFFFFFF"/>
      </top>
      <bottom/>
      <diagonal/>
    </border>
    <border>
      <left style="medium">
        <color rgb="FFFFFFFF"/>
      </left>
      <right style="medium">
        <color rgb="FFFFFFFF"/>
      </right>
      <top/>
      <bottom/>
      <diagonal/>
    </border>
    <border>
      <left style="medium">
        <color indexed="64"/>
      </left>
      <right style="medium">
        <color rgb="FFFFFFFF"/>
      </right>
      <top style="medium">
        <color rgb="FFFFFFFF"/>
      </top>
      <bottom style="medium">
        <color rgb="FFFFFFFF"/>
      </bottom>
      <diagonal/>
    </border>
    <border>
      <left style="medium">
        <color rgb="FFFFFFFF"/>
      </left>
      <right style="medium">
        <color rgb="FFFFFFFF"/>
      </right>
      <top style="medium">
        <color rgb="FFFFFFFF"/>
      </top>
      <bottom style="thick">
        <color rgb="FFFFFFFF"/>
      </bottom>
      <diagonal/>
    </border>
    <border>
      <left style="medium">
        <color rgb="FFFFFFFF"/>
      </left>
      <right style="medium">
        <color rgb="FFFFFFFF"/>
      </right>
      <top style="thick">
        <color rgb="FFFFFFFF"/>
      </top>
      <bottom style="medium">
        <color rgb="FFFFFFFF"/>
      </bottom>
      <diagonal/>
    </border>
    <border>
      <left style="medium">
        <color rgb="FF70AD47"/>
      </left>
      <right style="medium">
        <color rgb="FF70AD47"/>
      </right>
      <top style="medium">
        <color rgb="FF70AD47"/>
      </top>
      <bottom style="medium">
        <color rgb="FF70AD47"/>
      </bottom>
      <diagonal/>
    </border>
    <border>
      <left style="medium">
        <color rgb="FF70AD47"/>
      </left>
      <right style="medium">
        <color rgb="FF70AD47"/>
      </right>
      <top style="medium">
        <color rgb="FF70AD47"/>
      </top>
      <bottom/>
      <diagonal/>
    </border>
    <border>
      <left style="medium">
        <color rgb="FF70AD47"/>
      </left>
      <right style="medium">
        <color rgb="FF70AD47"/>
      </right>
      <top/>
      <bottom style="medium">
        <color rgb="FF70AD47"/>
      </bottom>
      <diagonal/>
    </border>
    <border>
      <left style="thin">
        <color indexed="64"/>
      </left>
      <right style="thin">
        <color indexed="64"/>
      </right>
      <top style="thin">
        <color indexed="64"/>
      </top>
      <bottom style="thin">
        <color indexed="64"/>
      </bottom>
      <diagonal/>
    </border>
    <border>
      <left style="medium">
        <color rgb="FF9CC2E5"/>
      </left>
      <right style="medium">
        <color rgb="FF9CC2E5"/>
      </right>
      <top/>
      <bottom style="medium">
        <color rgb="FF9CC2E5"/>
      </bottom>
      <diagonal/>
    </border>
    <border>
      <left/>
      <right style="medium">
        <color rgb="FF9BC2E6"/>
      </right>
      <top style="medium">
        <color rgb="FF9BC2E6"/>
      </top>
      <bottom style="medium">
        <color rgb="FF9BC2E6"/>
      </bottom>
      <diagonal/>
    </border>
    <border>
      <left style="medium">
        <color rgb="FFFFFFFF"/>
      </left>
      <right style="medium">
        <color rgb="FFFFFFFF"/>
      </right>
      <top/>
      <bottom style="medium">
        <color rgb="FFFFFFFF"/>
      </bottom>
      <diagonal/>
    </border>
    <border>
      <left style="thin">
        <color rgb="FF3F3F3F"/>
      </left>
      <right style="thin">
        <color rgb="FF3F3F3F"/>
      </right>
      <top style="thin">
        <color rgb="FF3F3F3F"/>
      </top>
      <bottom style="thin">
        <color rgb="FF3F3F3F"/>
      </bottom>
      <diagonal/>
    </border>
    <border>
      <left/>
      <right style="medium">
        <color rgb="FFFFFFFF"/>
      </right>
      <top/>
      <bottom style="medium">
        <color rgb="FFFFFFFF"/>
      </bottom>
      <diagonal/>
    </border>
    <border>
      <left/>
      <right style="medium">
        <color rgb="FF9BC2E6"/>
      </right>
      <top/>
      <bottom style="medium">
        <color rgb="FF9BC2E6"/>
      </bottom>
      <diagonal/>
    </border>
    <border>
      <left/>
      <right style="medium">
        <color rgb="FFFFFFFF"/>
      </right>
      <top style="thick">
        <color rgb="FFFFFFFF"/>
      </top>
      <bottom style="medium">
        <color rgb="FFFFFFFF"/>
      </bottom>
      <diagonal/>
    </border>
    <border>
      <left/>
      <right style="medium">
        <color rgb="FFFFFFFF"/>
      </right>
      <top style="medium">
        <color rgb="FFFFFFFF"/>
      </top>
      <bottom/>
      <diagonal/>
    </border>
    <border>
      <left/>
      <right style="medium">
        <color rgb="FFFFFFFF"/>
      </right>
      <top/>
      <bottom/>
      <diagonal/>
    </border>
    <border>
      <left/>
      <right/>
      <top/>
      <bottom style="medium">
        <color rgb="FF000000"/>
      </bottom>
      <diagonal/>
    </border>
    <border>
      <left style="medium">
        <color rgb="FF5B9BD5"/>
      </left>
      <right/>
      <top/>
      <bottom style="medium">
        <color rgb="FF5B9BD5"/>
      </bottom>
      <diagonal/>
    </border>
    <border>
      <left style="medium">
        <color rgb="FF9CC2E5"/>
      </left>
      <right style="medium">
        <color rgb="FF9CC2E5"/>
      </right>
      <top style="medium">
        <color rgb="FF9CC2E5"/>
      </top>
      <bottom/>
      <diagonal/>
    </border>
    <border>
      <left style="medium">
        <color rgb="FF9CC2E5"/>
      </left>
      <right style="medium">
        <color rgb="FF9CC2E5"/>
      </right>
      <top/>
      <bottom/>
      <diagonal/>
    </border>
    <border>
      <left/>
      <right/>
      <top style="thin">
        <color theme="4"/>
      </top>
      <bottom/>
      <diagonal/>
    </border>
    <border>
      <left style="medium">
        <color rgb="FF9CC2E5"/>
      </left>
      <right style="medium">
        <color rgb="FF9CC2E5"/>
      </right>
      <top style="medium">
        <color rgb="FF5B9BD5"/>
      </top>
      <bottom/>
      <diagonal/>
    </border>
    <border>
      <left style="medium">
        <color rgb="FF9CC2E5"/>
      </left>
      <right/>
      <top style="medium">
        <color rgb="FF9CC2E5"/>
      </top>
      <bottom/>
      <diagonal/>
    </border>
    <border>
      <left style="medium">
        <color rgb="FF000000"/>
      </left>
      <right/>
      <top/>
      <bottom/>
      <diagonal/>
    </border>
    <border>
      <left style="medium">
        <color rgb="FF000000"/>
      </left>
      <right/>
      <top/>
      <bottom style="medium">
        <color rgb="FF000000"/>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bottom style="thin">
        <color rgb="FF8EA9DB"/>
      </bottom>
      <diagonal/>
    </border>
    <border>
      <left/>
      <right/>
      <top style="thin">
        <color rgb="FF8EA9DB"/>
      </top>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top style="medium">
        <color rgb="FF9BC2E6"/>
      </top>
      <bottom style="medium">
        <color rgb="FF9BC2E6"/>
      </bottom>
      <diagonal/>
    </border>
    <border>
      <left style="thin">
        <color rgb="FF4472C4"/>
      </left>
      <right/>
      <top/>
      <bottom/>
      <diagonal/>
    </border>
    <border>
      <left/>
      <right/>
      <top style="thin">
        <color indexed="64"/>
      </top>
      <bottom style="thin">
        <color indexed="64"/>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right/>
      <top style="thin">
        <color theme="4" tint="0.39997558519241921"/>
      </top>
      <bottom/>
      <diagonal/>
    </border>
    <border>
      <left/>
      <right/>
      <top/>
      <bottom style="thin">
        <color rgb="FFDA9694"/>
      </bottom>
      <diagonal/>
    </border>
    <border>
      <left/>
      <right/>
      <top style="thin">
        <color rgb="FFDA9694"/>
      </top>
      <bottom/>
      <diagonal/>
    </border>
    <border>
      <left/>
      <right/>
      <top/>
      <bottom style="thin">
        <color theme="4" tint="0.39997558519241921"/>
      </bottom>
      <diagonal/>
    </border>
    <border>
      <left/>
      <right/>
      <top style="thin">
        <color theme="5" tint="0.39997558519241921"/>
      </top>
      <bottom/>
      <diagonal/>
    </border>
    <border>
      <left style="medium">
        <color rgb="FF0070C0"/>
      </left>
      <right style="medium">
        <color rgb="FF0070C0"/>
      </right>
      <top/>
      <bottom style="medium">
        <color rgb="FF9BC2E6"/>
      </bottom>
      <diagonal/>
    </border>
    <border>
      <left/>
      <right style="medium">
        <color rgb="FF2F75B5"/>
      </right>
      <top/>
      <bottom style="medium">
        <color rgb="FF2F75B5"/>
      </bottom>
      <diagonal/>
    </border>
    <border>
      <left/>
      <right style="medium">
        <color rgb="FFF8CBAD"/>
      </right>
      <top/>
      <bottom style="medium">
        <color rgb="FFF8CBAD"/>
      </bottom>
      <diagonal/>
    </border>
    <border>
      <left/>
      <right style="medium">
        <color rgb="FFF8CBAD"/>
      </right>
      <top/>
      <bottom/>
      <diagonal/>
    </border>
    <border>
      <left style="thin">
        <color rgb="FF0070C0"/>
      </left>
      <right style="thin">
        <color rgb="FF0070C0"/>
      </right>
      <top/>
      <bottom/>
      <diagonal/>
    </border>
    <border>
      <left/>
      <right style="thin">
        <color rgb="FF0070C0"/>
      </right>
      <top/>
      <bottom/>
      <diagonal/>
    </border>
    <border>
      <left/>
      <right style="medium">
        <color rgb="FFF8CBAD"/>
      </right>
      <top style="medium">
        <color rgb="FFF8CBAD"/>
      </top>
      <bottom style="medium">
        <color rgb="FFF8CBAD"/>
      </bottom>
      <diagonal/>
    </border>
    <border>
      <left/>
      <right/>
      <top style="medium">
        <color rgb="FFF8CBAD"/>
      </top>
      <bottom style="medium">
        <color rgb="FFF8CBAD"/>
      </bottom>
      <diagonal/>
    </border>
    <border>
      <left/>
      <right/>
      <top/>
      <bottom style="medium">
        <color rgb="FFF8CBAD"/>
      </bottom>
      <diagonal/>
    </border>
    <border>
      <left/>
      <right style="medium">
        <color rgb="FFF8CBAD"/>
      </right>
      <top style="medium">
        <color rgb="FFFFD966"/>
      </top>
      <bottom style="medium">
        <color rgb="FFF8CBAD"/>
      </bottom>
      <diagonal/>
    </border>
    <border>
      <left style="medium">
        <color rgb="FF0070C0"/>
      </left>
      <right style="medium">
        <color rgb="FF0070C0"/>
      </right>
      <top/>
      <bottom style="medium">
        <color rgb="FF0070C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70C0"/>
      </left>
      <right/>
      <top style="medium">
        <color rgb="FF0070C0"/>
      </top>
      <bottom style="medium">
        <color rgb="FF99CCFF"/>
      </bottom>
      <diagonal/>
    </border>
    <border>
      <left/>
      <right style="thin">
        <color indexed="64"/>
      </right>
      <top style="medium">
        <color rgb="FF000000"/>
      </top>
      <bottom style="medium">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style="thin">
        <color rgb="FF000000"/>
      </right>
      <top/>
      <bottom/>
      <diagonal/>
    </border>
    <border>
      <left/>
      <right style="thin">
        <color rgb="FF000000"/>
      </right>
      <top/>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top/>
      <bottom style="thin">
        <color rgb="FF44B3E1"/>
      </bottom>
      <diagonal/>
    </border>
    <border>
      <left/>
      <right/>
      <top style="thin">
        <color rgb="FF44B3E1"/>
      </top>
      <bottom/>
      <diagonal/>
    </border>
    <border>
      <left style="thin">
        <color rgb="FF000000"/>
      </left>
      <right/>
      <top/>
      <bottom style="thin">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rgb="FFABABAB"/>
      </left>
      <right/>
      <top/>
      <bottom/>
      <diagonal/>
    </border>
    <border>
      <left style="thin">
        <color rgb="FFABABAB"/>
      </left>
      <right style="thin">
        <color rgb="FFABABAB"/>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rgb="FFABABAB"/>
      </left>
      <right/>
      <top style="thin">
        <color rgb="FFABABAB"/>
      </top>
      <bottom style="thin">
        <color rgb="FFABABAB"/>
      </bottom>
      <diagonal/>
    </border>
    <border>
      <left style="thin">
        <color rgb="FFABABAB"/>
      </left>
      <right style="thin">
        <color rgb="FFABABAB"/>
      </right>
      <top style="thin">
        <color rgb="FFABABAB"/>
      </top>
      <bottom style="thin">
        <color rgb="FFABABAB"/>
      </bottom>
      <diagonal/>
    </border>
    <border>
      <left style="medium">
        <color indexed="64"/>
      </left>
      <right style="thin">
        <color indexed="64"/>
      </right>
      <top/>
      <bottom/>
      <diagonal/>
    </border>
    <border>
      <left style="thin">
        <color rgb="FFABABAB"/>
      </left>
      <right/>
      <top style="thin">
        <color rgb="FFABABAB"/>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top style="medium">
        <color indexed="64"/>
      </top>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right style="thin">
        <color rgb="FF3F3F3F"/>
      </right>
      <top style="thin">
        <color rgb="FF3F3F3F"/>
      </top>
      <bottom style="thin">
        <color rgb="FF3F3F3F"/>
      </bottom>
      <diagonal/>
    </border>
    <border>
      <left style="thin">
        <color rgb="FF3F3F3F"/>
      </left>
      <right style="thin">
        <color rgb="FF3F3F3F"/>
      </right>
      <top/>
      <bottom style="thin">
        <color rgb="FF3F3F3F"/>
      </bottom>
      <diagonal/>
    </border>
  </borders>
  <cellStyleXfs count="5">
    <xf numFmtId="0" fontId="0" fillId="0" borderId="0"/>
    <xf numFmtId="0" fontId="1" fillId="16" borderId="22" applyNumberFormat="0" applyAlignment="0" applyProtection="0"/>
    <xf numFmtId="43" fontId="29" fillId="0" borderId="0" applyFont="0" applyFill="0" applyBorder="0" applyAlignment="0" applyProtection="0"/>
    <xf numFmtId="9" fontId="29" fillId="0" borderId="0" applyFont="0" applyFill="0" applyBorder="0" applyAlignment="0" applyProtection="0"/>
    <xf numFmtId="164" fontId="29" fillId="0" borderId="0" applyFont="0" applyFill="0" applyBorder="0" applyAlignment="0" applyProtection="0"/>
  </cellStyleXfs>
  <cellXfs count="519">
    <xf numFmtId="0" fontId="0" fillId="0" borderId="0" xfId="0"/>
    <xf numFmtId="0" fontId="5" fillId="0" borderId="0" xfId="0" applyFont="1"/>
    <xf numFmtId="0" fontId="6" fillId="0" borderId="0" xfId="0" applyFont="1" applyAlignment="1">
      <alignment horizontal="left"/>
    </xf>
    <xf numFmtId="0" fontId="6" fillId="0" borderId="0" xfId="0" applyFont="1" applyAlignment="1">
      <alignment horizontal="centerContinuous"/>
    </xf>
    <xf numFmtId="0" fontId="6" fillId="0" borderId="0" xfId="0" applyFont="1"/>
    <xf numFmtId="0" fontId="5" fillId="0" borderId="0" xfId="0" applyFont="1" applyAlignment="1">
      <alignment horizontal="center"/>
    </xf>
    <xf numFmtId="0" fontId="5" fillId="0" borderId="0" xfId="0" applyFont="1" applyAlignment="1">
      <alignment horizontal="centerContinuous"/>
    </xf>
    <xf numFmtId="0" fontId="6" fillId="0" borderId="0" xfId="0" applyFont="1" applyAlignment="1">
      <alignment horizontal="center"/>
    </xf>
    <xf numFmtId="0" fontId="7" fillId="0" borderId="29" xfId="0" applyFont="1" applyBorder="1" applyAlignment="1">
      <alignment vertical="center" wrapText="1" readingOrder="1"/>
    </xf>
    <xf numFmtId="0" fontId="7" fillId="0" borderId="29" xfId="0" applyFont="1" applyBorder="1" applyAlignment="1">
      <alignment horizontal="center" vertical="center" wrapText="1" readingOrder="1"/>
    </xf>
    <xf numFmtId="0" fontId="8" fillId="0" borderId="2" xfId="0" applyFont="1" applyBorder="1" applyAlignment="1">
      <alignment horizontal="left" vertical="center" wrapText="1" readingOrder="1"/>
    </xf>
    <xf numFmtId="0" fontId="8" fillId="0" borderId="2" xfId="0" applyFont="1" applyBorder="1" applyAlignment="1">
      <alignment horizontal="center" wrapText="1" readingOrder="1"/>
    </xf>
    <xf numFmtId="0" fontId="7" fillId="0" borderId="12" xfId="0" applyFont="1" applyBorder="1" applyAlignment="1">
      <alignment horizontal="center" vertical="center" wrapText="1" readingOrder="1"/>
    </xf>
    <xf numFmtId="0" fontId="7" fillId="0" borderId="1" xfId="0" applyFont="1" applyBorder="1" applyAlignment="1">
      <alignment horizontal="center" vertical="center" wrapText="1" readingOrder="1"/>
    </xf>
    <xf numFmtId="0" fontId="7" fillId="0" borderId="0" xfId="0" applyFont="1" applyAlignment="1">
      <alignment horizontal="center" vertical="center" wrapText="1" readingOrder="1"/>
    </xf>
    <xf numFmtId="0" fontId="8" fillId="0" borderId="3" xfId="0" applyFont="1" applyBorder="1" applyAlignment="1">
      <alignment horizontal="left" vertical="center" wrapText="1" readingOrder="1"/>
    </xf>
    <xf numFmtId="0" fontId="8" fillId="0" borderId="19" xfId="0" applyFont="1" applyBorder="1" applyAlignment="1">
      <alignment horizontal="center" wrapText="1" readingOrder="1"/>
    </xf>
    <xf numFmtId="0" fontId="8" fillId="0" borderId="4" xfId="0" applyFont="1" applyBorder="1" applyAlignment="1">
      <alignment horizontal="left" vertical="center" wrapText="1"/>
    </xf>
    <xf numFmtId="1" fontId="8" fillId="0" borderId="20" xfId="0" applyNumberFormat="1" applyFont="1" applyBorder="1" applyAlignment="1">
      <alignment horizontal="center" wrapText="1" indent="1"/>
    </xf>
    <xf numFmtId="1" fontId="5" fillId="0" borderId="0" xfId="0" applyNumberFormat="1" applyFont="1"/>
    <xf numFmtId="167" fontId="7" fillId="0" borderId="5" xfId="0" applyNumberFormat="1" applyFont="1" applyBorder="1" applyAlignment="1">
      <alignment horizontal="center" vertical="center" wrapText="1"/>
    </xf>
    <xf numFmtId="0" fontId="8" fillId="0" borderId="4" xfId="0" applyFont="1" applyBorder="1" applyAlignment="1">
      <alignment vertical="center" wrapText="1"/>
    </xf>
    <xf numFmtId="165" fontId="8" fillId="0" borderId="20" xfId="0" applyNumberFormat="1" applyFont="1" applyBorder="1" applyAlignment="1">
      <alignment horizontal="center" wrapText="1" indent="1"/>
    </xf>
    <xf numFmtId="165" fontId="8" fillId="0" borderId="0" xfId="0" applyNumberFormat="1" applyFont="1" applyAlignment="1">
      <alignment horizontal="center" wrapText="1" indent="1"/>
    </xf>
    <xf numFmtId="166" fontId="8" fillId="0" borderId="20" xfId="0" applyNumberFormat="1" applyFont="1" applyBorder="1" applyAlignment="1">
      <alignment horizontal="center" wrapText="1" indent="1"/>
    </xf>
    <xf numFmtId="2" fontId="8" fillId="0" borderId="24" xfId="0" applyNumberFormat="1" applyFont="1" applyBorder="1" applyAlignment="1">
      <alignment horizontal="center" wrapText="1"/>
    </xf>
    <xf numFmtId="2" fontId="8" fillId="0" borderId="0" xfId="0" applyNumberFormat="1" applyFont="1" applyAlignment="1">
      <alignment horizontal="center" wrapText="1"/>
    </xf>
    <xf numFmtId="0" fontId="8" fillId="0" borderId="0" xfId="0" applyFont="1" applyAlignment="1">
      <alignment horizontal="left" vertical="center" wrapText="1"/>
    </xf>
    <xf numFmtId="0" fontId="6" fillId="0" borderId="0" xfId="0" applyFont="1" applyAlignment="1">
      <alignment wrapText="1"/>
    </xf>
    <xf numFmtId="0" fontId="9" fillId="0" borderId="0" xfId="0" applyFont="1"/>
    <xf numFmtId="0" fontId="8" fillId="0" borderId="4" xfId="0" applyFont="1" applyBorder="1" applyAlignment="1">
      <alignment horizontal="center" vertical="center" wrapText="1"/>
    </xf>
    <xf numFmtId="165" fontId="10" fillId="0" borderId="20" xfId="0" applyNumberFormat="1" applyFont="1" applyBorder="1" applyAlignment="1">
      <alignment horizontal="center" wrapText="1" indent="1"/>
    </xf>
    <xf numFmtId="166" fontId="10" fillId="0" borderId="20" xfId="0" applyNumberFormat="1" applyFont="1" applyBorder="1" applyAlignment="1">
      <alignment horizontal="center" wrapText="1" indent="1"/>
    </xf>
    <xf numFmtId="2" fontId="10" fillId="0" borderId="24" xfId="0" applyNumberFormat="1" applyFont="1" applyBorder="1" applyAlignment="1">
      <alignment horizontal="center" wrapText="1"/>
    </xf>
    <xf numFmtId="0" fontId="8" fillId="0" borderId="0" xfId="0" applyFont="1" applyAlignment="1">
      <alignment horizontal="left" vertical="center" wrapText="1" readingOrder="1"/>
    </xf>
    <xf numFmtId="0" fontId="10" fillId="0" borderId="0" xfId="0" applyFont="1" applyAlignment="1">
      <alignment horizontal="center" vertical="center" wrapText="1" readingOrder="1"/>
    </xf>
    <xf numFmtId="0" fontId="11" fillId="0" borderId="0" xfId="0" applyFont="1" applyAlignment="1">
      <alignment horizontal="center" vertical="center"/>
    </xf>
    <xf numFmtId="0" fontId="11" fillId="0" borderId="0" xfId="0" applyFont="1"/>
    <xf numFmtId="0" fontId="8" fillId="0" borderId="0" xfId="0" applyFont="1" applyAlignment="1">
      <alignment horizontal="center" vertical="center" wrapText="1"/>
    </xf>
    <xf numFmtId="0" fontId="8" fillId="0" borderId="0" xfId="0" applyFont="1" applyAlignment="1">
      <alignment horizontal="center" vertical="center" wrapText="1" readingOrder="1"/>
    </xf>
    <xf numFmtId="0" fontId="8" fillId="0" borderId="0" xfId="0" applyFont="1" applyAlignment="1">
      <alignment horizontal="center"/>
    </xf>
    <xf numFmtId="0" fontId="12" fillId="0" borderId="0" xfId="0" applyFont="1" applyAlignment="1">
      <alignment horizontal="center" vertical="center" wrapText="1" readingOrder="1"/>
    </xf>
    <xf numFmtId="0" fontId="7" fillId="0" borderId="32" xfId="0" applyFont="1" applyBorder="1" applyAlignment="1">
      <alignment horizontal="center" vertical="center" wrapText="1" readingOrder="1"/>
    </xf>
    <xf numFmtId="0" fontId="7" fillId="0" borderId="33" xfId="0" applyFont="1" applyBorder="1" applyAlignment="1">
      <alignment horizontal="left" vertical="center" wrapText="1" readingOrder="1"/>
    </xf>
    <xf numFmtId="0" fontId="7" fillId="0" borderId="34" xfId="0" applyFont="1" applyBorder="1" applyAlignment="1">
      <alignment horizontal="left" vertical="center" wrapText="1" readingOrder="1"/>
    </xf>
    <xf numFmtId="0" fontId="10" fillId="0" borderId="0" xfId="0" applyFont="1" applyAlignment="1">
      <alignment horizontal="center" wrapText="1" readingOrder="1"/>
    </xf>
    <xf numFmtId="0" fontId="12" fillId="2" borderId="6" xfId="0" applyFont="1" applyFill="1" applyBorder="1" applyAlignment="1">
      <alignment horizontal="center" vertical="center" wrapText="1" readingOrder="1"/>
    </xf>
    <xf numFmtId="0" fontId="12" fillId="2" borderId="7" xfId="0" applyFont="1" applyFill="1" applyBorder="1" applyAlignment="1">
      <alignment horizontal="center" vertical="center" wrapText="1" readingOrder="1"/>
    </xf>
    <xf numFmtId="0" fontId="12" fillId="2" borderId="9" xfId="0" applyFont="1" applyFill="1" applyBorder="1" applyAlignment="1">
      <alignment horizontal="center" vertical="center" wrapText="1" readingOrder="1"/>
    </xf>
    <xf numFmtId="0" fontId="12" fillId="2" borderId="0" xfId="0" applyFont="1" applyFill="1" applyAlignment="1">
      <alignment horizontal="center" vertical="center" wrapText="1" readingOrder="1"/>
    </xf>
    <xf numFmtId="0" fontId="12" fillId="2" borderId="8" xfId="0" applyFont="1" applyFill="1" applyBorder="1" applyAlignment="1">
      <alignment horizontal="center" vertical="center" wrapText="1" readingOrder="1"/>
    </xf>
    <xf numFmtId="0" fontId="8" fillId="15" borderId="8" xfId="0" applyFont="1" applyFill="1" applyBorder="1" applyAlignment="1">
      <alignment horizontal="center" vertical="center" wrapText="1" readingOrder="1"/>
    </xf>
    <xf numFmtId="0" fontId="10" fillId="15" borderId="9" xfId="0" applyFont="1" applyFill="1" applyBorder="1" applyAlignment="1">
      <alignment horizontal="center" wrapText="1" readingOrder="1"/>
    </xf>
    <xf numFmtId="0" fontId="10" fillId="15" borderId="0" xfId="0" applyFont="1" applyFill="1" applyAlignment="1">
      <alignment horizontal="center" wrapText="1" readingOrder="1"/>
    </xf>
    <xf numFmtId="0" fontId="8" fillId="14" borderId="21" xfId="0" applyFont="1" applyFill="1" applyBorder="1" applyAlignment="1">
      <alignment horizontal="center" vertical="center" wrapText="1" readingOrder="1"/>
    </xf>
    <xf numFmtId="0" fontId="10" fillId="14" borderId="23" xfId="0" applyFont="1" applyFill="1" applyBorder="1" applyAlignment="1">
      <alignment horizontal="center" wrapText="1" readingOrder="1"/>
    </xf>
    <xf numFmtId="0" fontId="10" fillId="14" borderId="0" xfId="0" applyFont="1" applyFill="1" applyAlignment="1">
      <alignment horizontal="center" wrapText="1" readingOrder="1"/>
    </xf>
    <xf numFmtId="0" fontId="8" fillId="15" borderId="21" xfId="0" applyFont="1" applyFill="1" applyBorder="1" applyAlignment="1">
      <alignment horizontal="center" vertical="center" wrapText="1" readingOrder="1"/>
    </xf>
    <xf numFmtId="0" fontId="10" fillId="15" borderId="23" xfId="0" applyFont="1" applyFill="1" applyBorder="1" applyAlignment="1">
      <alignment horizontal="center" wrapText="1" readingOrder="1"/>
    </xf>
    <xf numFmtId="2" fontId="5" fillId="0" borderId="0" xfId="0" applyNumberFormat="1" applyFont="1"/>
    <xf numFmtId="0" fontId="5" fillId="0" borderId="0" xfId="0" applyFont="1" applyAlignment="1">
      <alignment horizontal="center" vertical="center"/>
    </xf>
    <xf numFmtId="0" fontId="12" fillId="5" borderId="13" xfId="0" applyFont="1" applyFill="1" applyBorder="1" applyAlignment="1">
      <alignment horizontal="center" vertical="center" wrapText="1" readingOrder="1"/>
    </xf>
    <xf numFmtId="0" fontId="12" fillId="5" borderId="0" xfId="0" applyFont="1" applyFill="1" applyAlignment="1">
      <alignment horizontal="center" vertical="center" wrapText="1" readingOrder="1"/>
    </xf>
    <xf numFmtId="0" fontId="8" fillId="6" borderId="14" xfId="0" applyFont="1" applyFill="1" applyBorder="1" applyAlignment="1">
      <alignment horizontal="center" vertical="center" wrapText="1" readingOrder="1"/>
    </xf>
    <xf numFmtId="0" fontId="10" fillId="17" borderId="25" xfId="0" applyFont="1" applyFill="1" applyBorder="1" applyAlignment="1">
      <alignment horizontal="center" vertical="center" wrapText="1" readingOrder="1"/>
    </xf>
    <xf numFmtId="0" fontId="10" fillId="17" borderId="0" xfId="0" applyFont="1" applyFill="1" applyAlignment="1">
      <alignment horizontal="center" vertical="center" wrapText="1" readingOrder="1"/>
    </xf>
    <xf numFmtId="0" fontId="8" fillId="7" borderId="10" xfId="0" applyFont="1" applyFill="1" applyBorder="1" applyAlignment="1">
      <alignment horizontal="center" vertical="center" wrapText="1" readingOrder="1"/>
    </xf>
    <xf numFmtId="0" fontId="10" fillId="18" borderId="27" xfId="0" applyFont="1" applyFill="1" applyBorder="1" applyAlignment="1">
      <alignment horizontal="center" vertical="center" wrapText="1" readingOrder="1"/>
    </xf>
    <xf numFmtId="0" fontId="10" fillId="18" borderId="0" xfId="0" applyFont="1" applyFill="1" applyAlignment="1">
      <alignment horizontal="center" vertical="center" wrapText="1" readingOrder="1"/>
    </xf>
    <xf numFmtId="0" fontId="12" fillId="8" borderId="6" xfId="0" applyFont="1" applyFill="1" applyBorder="1" applyAlignment="1">
      <alignment horizontal="center" vertical="center" wrapText="1" readingOrder="1"/>
    </xf>
    <xf numFmtId="0" fontId="12" fillId="8" borderId="7" xfId="0" applyFont="1" applyFill="1" applyBorder="1" applyAlignment="1">
      <alignment horizontal="center" vertical="center" wrapText="1" readingOrder="1"/>
    </xf>
    <xf numFmtId="0" fontId="12" fillId="8" borderId="9" xfId="0" applyFont="1" applyFill="1" applyBorder="1" applyAlignment="1">
      <alignment horizontal="center" vertical="center" wrapText="1" readingOrder="1"/>
    </xf>
    <xf numFmtId="0" fontId="12" fillId="8" borderId="0" xfId="0" applyFont="1" applyFill="1" applyAlignment="1">
      <alignment horizontal="center" vertical="center" wrapText="1" readingOrder="1"/>
    </xf>
    <xf numFmtId="0" fontId="12" fillId="8" borderId="10" xfId="0" applyFont="1" applyFill="1" applyBorder="1" applyAlignment="1">
      <alignment horizontal="center" vertical="center" wrapText="1" readingOrder="1"/>
    </xf>
    <xf numFmtId="0" fontId="8" fillId="9" borderId="11" xfId="0" applyFont="1" applyFill="1" applyBorder="1" applyAlignment="1">
      <alignment horizontal="center" vertical="center" wrapText="1" readingOrder="1"/>
    </xf>
    <xf numFmtId="0" fontId="10" fillId="21" borderId="0" xfId="0" applyFont="1" applyFill="1" applyAlignment="1">
      <alignment horizontal="center" vertical="center" wrapText="1" readingOrder="1"/>
    </xf>
    <xf numFmtId="0" fontId="5" fillId="0" borderId="0" xfId="0" applyFont="1" applyAlignment="1">
      <alignment wrapText="1"/>
    </xf>
    <xf numFmtId="0" fontId="10" fillId="4" borderId="8" xfId="0" applyFont="1" applyFill="1" applyBorder="1" applyAlignment="1">
      <alignment horizontal="left" vertical="center" wrapText="1" readingOrder="1"/>
    </xf>
    <xf numFmtId="0" fontId="10" fillId="15" borderId="0" xfId="0" applyFont="1" applyFill="1" applyAlignment="1">
      <alignment wrapText="1" readingOrder="1"/>
    </xf>
    <xf numFmtId="0" fontId="10" fillId="3" borderId="8" xfId="0" applyFont="1" applyFill="1" applyBorder="1" applyAlignment="1">
      <alignment horizontal="left" vertical="center" wrapText="1" readingOrder="1"/>
    </xf>
    <xf numFmtId="0" fontId="10" fillId="14" borderId="23" xfId="0" applyFont="1" applyFill="1" applyBorder="1" applyAlignment="1">
      <alignment wrapText="1" readingOrder="1"/>
    </xf>
    <xf numFmtId="0" fontId="10" fillId="14" borderId="0" xfId="0" applyFont="1" applyFill="1" applyAlignment="1">
      <alignment wrapText="1" readingOrder="1"/>
    </xf>
    <xf numFmtId="0" fontId="10" fillId="15" borderId="23" xfId="0" applyFont="1" applyFill="1" applyBorder="1" applyAlignment="1">
      <alignment wrapText="1" readingOrder="1"/>
    </xf>
    <xf numFmtId="0" fontId="12" fillId="5" borderId="6" xfId="0" applyFont="1" applyFill="1" applyBorder="1" applyAlignment="1">
      <alignment horizontal="center" vertical="center" wrapText="1" readingOrder="1"/>
    </xf>
    <xf numFmtId="0" fontId="12" fillId="5" borderId="7" xfId="0" applyFont="1" applyFill="1" applyBorder="1" applyAlignment="1">
      <alignment horizontal="center" vertical="center" wrapText="1" readingOrder="1"/>
    </xf>
    <xf numFmtId="0" fontId="12" fillId="5" borderId="9" xfId="0" applyFont="1" applyFill="1" applyBorder="1" applyAlignment="1">
      <alignment horizontal="center" vertical="center" wrapText="1" readingOrder="1"/>
    </xf>
    <xf numFmtId="0" fontId="12" fillId="5" borderId="8" xfId="0" applyFont="1" applyFill="1" applyBorder="1" applyAlignment="1">
      <alignment horizontal="center" vertical="center" wrapText="1" readingOrder="1"/>
    </xf>
    <xf numFmtId="0" fontId="10" fillId="10" borderId="8" xfId="0" applyFont="1" applyFill="1" applyBorder="1" applyAlignment="1">
      <alignment horizontal="left" vertical="center" wrapText="1" readingOrder="1"/>
    </xf>
    <xf numFmtId="0" fontId="10" fillId="19" borderId="8" xfId="0" applyFont="1" applyFill="1" applyBorder="1" applyAlignment="1">
      <alignment horizontal="center" vertical="center" wrapText="1" readingOrder="1"/>
    </xf>
    <xf numFmtId="0" fontId="10" fillId="19" borderId="9" xfId="0" applyFont="1" applyFill="1" applyBorder="1" applyAlignment="1">
      <alignment horizontal="center" vertical="center" wrapText="1" readingOrder="1"/>
    </xf>
    <xf numFmtId="0" fontId="10" fillId="10" borderId="8" xfId="0" applyFont="1" applyFill="1" applyBorder="1" applyAlignment="1">
      <alignment horizontal="center" vertical="center" wrapText="1" readingOrder="1"/>
    </xf>
    <xf numFmtId="0" fontId="10" fillId="10" borderId="0" xfId="0" applyFont="1" applyFill="1" applyAlignment="1">
      <alignment horizontal="center" vertical="center" wrapText="1" readingOrder="1"/>
    </xf>
    <xf numFmtId="0" fontId="10" fillId="11" borderId="8" xfId="0" applyFont="1" applyFill="1" applyBorder="1" applyAlignment="1">
      <alignment horizontal="left" vertical="center" wrapText="1" readingOrder="1"/>
    </xf>
    <xf numFmtId="0" fontId="10" fillId="20" borderId="21" xfId="0" applyFont="1" applyFill="1" applyBorder="1" applyAlignment="1">
      <alignment horizontal="center" vertical="center" wrapText="1" readingOrder="1"/>
    </xf>
    <xf numFmtId="0" fontId="10" fillId="20" borderId="23" xfId="0" applyFont="1" applyFill="1" applyBorder="1" applyAlignment="1">
      <alignment horizontal="center" vertical="center" wrapText="1" readingOrder="1"/>
    </xf>
    <xf numFmtId="0" fontId="10" fillId="11" borderId="8" xfId="0" applyFont="1" applyFill="1" applyBorder="1" applyAlignment="1">
      <alignment horizontal="center" vertical="center" wrapText="1" readingOrder="1"/>
    </xf>
    <xf numFmtId="0" fontId="10" fillId="11" borderId="0" xfId="0" applyFont="1" applyFill="1" applyAlignment="1">
      <alignment horizontal="center" vertical="center" wrapText="1" readingOrder="1"/>
    </xf>
    <xf numFmtId="0" fontId="12" fillId="8" borderId="8" xfId="0" applyFont="1" applyFill="1" applyBorder="1" applyAlignment="1">
      <alignment horizontal="center" vertical="center" wrapText="1" readingOrder="1"/>
    </xf>
    <xf numFmtId="0" fontId="10" fillId="9" borderId="8" xfId="0" applyFont="1" applyFill="1" applyBorder="1" applyAlignment="1">
      <alignment horizontal="left" vertical="top" wrapText="1" readingOrder="1"/>
    </xf>
    <xf numFmtId="0" fontId="14" fillId="21" borderId="9" xfId="0" applyFont="1" applyFill="1" applyBorder="1" applyAlignment="1">
      <alignment vertical="top" wrapText="1"/>
    </xf>
    <xf numFmtId="0" fontId="14" fillId="21" borderId="9" xfId="0" applyFont="1" applyFill="1" applyBorder="1" applyAlignment="1">
      <alignment wrapText="1"/>
    </xf>
    <xf numFmtId="0" fontId="14" fillId="21" borderId="0" xfId="0" applyFont="1" applyFill="1" applyAlignment="1">
      <alignment wrapText="1"/>
    </xf>
    <xf numFmtId="0" fontId="5" fillId="0" borderId="35" xfId="0" applyFont="1" applyBorder="1"/>
    <xf numFmtId="0" fontId="5" fillId="0" borderId="0" xfId="0" applyFont="1" applyAlignment="1">
      <alignment horizontal="left" vertical="center"/>
    </xf>
    <xf numFmtId="49" fontId="6" fillId="0" borderId="0" xfId="0" applyNumberFormat="1" applyFont="1" applyAlignment="1">
      <alignment horizontal="left" vertical="center"/>
    </xf>
    <xf numFmtId="49" fontId="5" fillId="0" borderId="0" xfId="0" applyNumberFormat="1" applyFont="1" applyAlignment="1">
      <alignment horizontal="right" vertical="center"/>
    </xf>
    <xf numFmtId="49" fontId="6" fillId="0" borderId="35" xfId="0" applyNumberFormat="1" applyFont="1" applyBorder="1" applyAlignment="1">
      <alignment horizontal="center" vertical="center" wrapText="1"/>
    </xf>
    <xf numFmtId="49" fontId="6" fillId="0" borderId="0" xfId="0" applyNumberFormat="1" applyFont="1" applyAlignment="1">
      <alignment horizontal="left" vertical="center" wrapText="1"/>
    </xf>
    <xf numFmtId="49" fontId="6" fillId="0" borderId="0" xfId="0" applyNumberFormat="1" applyFont="1" applyAlignment="1">
      <alignment vertical="center" wrapText="1"/>
    </xf>
    <xf numFmtId="0" fontId="10" fillId="0" borderId="0" xfId="0" applyFont="1"/>
    <xf numFmtId="0" fontId="5" fillId="13" borderId="36" xfId="0" applyFont="1" applyFill="1" applyBorder="1"/>
    <xf numFmtId="49" fontId="6" fillId="13" borderId="28" xfId="0" applyNumberFormat="1" applyFont="1" applyFill="1" applyBorder="1" applyAlignment="1">
      <alignment horizontal="left" vertical="center" wrapText="1"/>
    </xf>
    <xf numFmtId="49" fontId="6" fillId="13" borderId="28" xfId="0" applyNumberFormat="1" applyFont="1" applyFill="1" applyBorder="1" applyAlignment="1">
      <alignment horizontal="left" vertical="center"/>
    </xf>
    <xf numFmtId="0" fontId="7" fillId="0" borderId="0" xfId="1" applyFont="1" applyFill="1" applyBorder="1" applyAlignment="1">
      <alignment horizontal="center" vertical="center" wrapText="1"/>
    </xf>
    <xf numFmtId="0" fontId="15" fillId="0" borderId="0" xfId="1" applyFont="1" applyFill="1" applyBorder="1" applyAlignment="1">
      <alignment horizontal="left" vertical="center"/>
    </xf>
    <xf numFmtId="0" fontId="15" fillId="0" borderId="0" xfId="1" applyFont="1" applyFill="1" applyBorder="1" applyAlignment="1">
      <alignment horizontal="center" vertical="center"/>
    </xf>
    <xf numFmtId="0" fontId="8" fillId="12" borderId="18" xfId="0" applyFont="1" applyFill="1" applyBorder="1" applyAlignment="1">
      <alignment horizontal="left" vertical="center" wrapText="1" readingOrder="1"/>
    </xf>
    <xf numFmtId="0" fontId="8" fillId="12" borderId="18" xfId="0" applyFont="1" applyFill="1" applyBorder="1" applyAlignment="1">
      <alignment horizontal="center" vertical="center" wrapText="1" readingOrder="1"/>
    </xf>
    <xf numFmtId="0" fontId="8" fillId="0" borderId="17" xfId="0" applyFont="1" applyBorder="1" applyAlignment="1">
      <alignment horizontal="left" vertical="center" wrapText="1" readingOrder="1"/>
    </xf>
    <xf numFmtId="0" fontId="8" fillId="0" borderId="17" xfId="0" applyFont="1" applyBorder="1" applyAlignment="1">
      <alignment horizontal="center" vertical="center" wrapText="1" readingOrder="1"/>
    </xf>
    <xf numFmtId="0" fontId="8" fillId="12" borderId="16" xfId="0" applyFont="1" applyFill="1" applyBorder="1" applyAlignment="1">
      <alignment vertical="center" wrapText="1" readingOrder="1"/>
    </xf>
    <xf numFmtId="0" fontId="10" fillId="12" borderId="16" xfId="0" applyFont="1" applyFill="1" applyBorder="1" applyAlignment="1">
      <alignment horizontal="center" vertical="center" wrapText="1" readingOrder="1"/>
    </xf>
    <xf numFmtId="0" fontId="8" fillId="0" borderId="16" xfId="0" applyFont="1" applyBorder="1" applyAlignment="1">
      <alignment vertical="center" wrapText="1" readingOrder="1"/>
    </xf>
    <xf numFmtId="0" fontId="8" fillId="12" borderId="15" xfId="0" applyFont="1" applyFill="1" applyBorder="1" applyAlignment="1">
      <alignment horizontal="left" vertical="center" wrapText="1" readingOrder="1"/>
    </xf>
    <xf numFmtId="0" fontId="8" fillId="0" borderId="15" xfId="0" applyFont="1" applyBorder="1" applyAlignment="1">
      <alignment horizontal="left" vertical="center" wrapText="1" readingOrder="1"/>
    </xf>
    <xf numFmtId="2" fontId="6" fillId="0" borderId="0" xfId="0" applyNumberFormat="1" applyFont="1"/>
    <xf numFmtId="165" fontId="10" fillId="0" borderId="20" xfId="0" applyNumberFormat="1" applyFont="1" applyBorder="1" applyAlignment="1">
      <alignment horizontal="left" vertical="center" wrapText="1" indent="1"/>
    </xf>
    <xf numFmtId="0" fontId="7" fillId="27" borderId="1" xfId="0" applyFont="1" applyFill="1" applyBorder="1" applyAlignment="1">
      <alignment horizontal="center" vertical="center" wrapText="1" readingOrder="1"/>
    </xf>
    <xf numFmtId="0" fontId="18" fillId="0" borderId="0" xfId="0" applyFont="1"/>
    <xf numFmtId="0" fontId="19" fillId="26" borderId="0" xfId="0" applyFont="1" applyFill="1" applyAlignment="1">
      <alignment horizontal="center" vertical="center" wrapText="1" readingOrder="1"/>
    </xf>
    <xf numFmtId="0" fontId="18" fillId="0" borderId="0" xfId="0" applyFont="1" applyAlignment="1">
      <alignment horizontal="left"/>
    </xf>
    <xf numFmtId="0" fontId="2" fillId="0" borderId="0" xfId="0" applyFont="1" applyAlignment="1">
      <alignment horizontal="center" wrapText="1"/>
    </xf>
    <xf numFmtId="0" fontId="10" fillId="21" borderId="27" xfId="0" applyFont="1" applyFill="1" applyBorder="1" applyAlignment="1">
      <alignment horizontal="left" vertical="center" wrapText="1" readingOrder="1"/>
    </xf>
    <xf numFmtId="0" fontId="2" fillId="0" borderId="0" xfId="0" applyFont="1"/>
    <xf numFmtId="0" fontId="20" fillId="0" borderId="0" xfId="0" applyFont="1"/>
    <xf numFmtId="0" fontId="20" fillId="0" borderId="43" xfId="0" applyFont="1" applyBorder="1"/>
    <xf numFmtId="0" fontId="20" fillId="0" borderId="43" xfId="0" applyFont="1" applyBorder="1" applyAlignment="1">
      <alignment wrapText="1"/>
    </xf>
    <xf numFmtId="0" fontId="20" fillId="0" borderId="44" xfId="0" applyFont="1" applyBorder="1"/>
    <xf numFmtId="0" fontId="10" fillId="15" borderId="9" xfId="0" applyFont="1" applyFill="1" applyBorder="1" applyAlignment="1">
      <alignment horizontal="left" vertical="top" wrapText="1" readingOrder="1"/>
    </xf>
    <xf numFmtId="0" fontId="7" fillId="26" borderId="1" xfId="0" applyFont="1" applyFill="1" applyBorder="1" applyAlignment="1">
      <alignment horizontal="center" vertical="center" wrapText="1" readingOrder="1"/>
    </xf>
    <xf numFmtId="1" fontId="8" fillId="0" borderId="24" xfId="0" applyNumberFormat="1" applyFont="1" applyBorder="1" applyAlignment="1">
      <alignment horizontal="center" wrapText="1"/>
    </xf>
    <xf numFmtId="1" fontId="21" fillId="0" borderId="20" xfId="0" applyNumberFormat="1" applyFont="1" applyBorder="1" applyAlignment="1">
      <alignment horizontal="center" wrapText="1" indent="1"/>
    </xf>
    <xf numFmtId="1" fontId="21" fillId="0" borderId="24" xfId="0" applyNumberFormat="1" applyFont="1" applyBorder="1" applyAlignment="1">
      <alignment horizontal="center" wrapText="1"/>
    </xf>
    <xf numFmtId="1" fontId="8" fillId="0" borderId="47" xfId="0" applyNumberFormat="1" applyFont="1" applyBorder="1" applyAlignment="1">
      <alignment horizontal="center" wrapText="1" indent="1"/>
    </xf>
    <xf numFmtId="1" fontId="9" fillId="0" borderId="24" xfId="0" applyNumberFormat="1" applyFont="1" applyBorder="1" applyAlignment="1">
      <alignment horizontal="center" wrapText="1"/>
    </xf>
    <xf numFmtId="1" fontId="9" fillId="0" borderId="20" xfId="0" applyNumberFormat="1" applyFont="1" applyBorder="1" applyAlignment="1">
      <alignment horizontal="center" wrapText="1" indent="1"/>
    </xf>
    <xf numFmtId="4" fontId="20" fillId="25" borderId="18" xfId="0" applyNumberFormat="1" applyFont="1" applyFill="1" applyBorder="1" applyAlignment="1">
      <alignment horizontal="center"/>
    </xf>
    <xf numFmtId="0" fontId="22" fillId="0" borderId="0" xfId="0" applyFont="1" applyAlignment="1">
      <alignment horizontal="left" vertical="center" wrapText="1"/>
    </xf>
    <xf numFmtId="0" fontId="3" fillId="0" borderId="0" xfId="0" applyFont="1"/>
    <xf numFmtId="0" fontId="3" fillId="0" borderId="0" xfId="0" applyFont="1" applyAlignment="1">
      <alignment horizontal="center" wrapText="1"/>
    </xf>
    <xf numFmtId="0" fontId="4" fillId="0" borderId="0" xfId="0" applyFont="1"/>
    <xf numFmtId="0" fontId="10" fillId="0" borderId="16" xfId="0" applyFont="1" applyBorder="1" applyAlignment="1">
      <alignment horizontal="center" vertical="center" wrapText="1" readingOrder="1"/>
    </xf>
    <xf numFmtId="0" fontId="10" fillId="12" borderId="15" xfId="0" applyFont="1" applyFill="1" applyBorder="1" applyAlignment="1">
      <alignment horizontal="center" vertical="center" wrapText="1" readingOrder="1"/>
    </xf>
    <xf numFmtId="0" fontId="10" fillId="21" borderId="8" xfId="0" applyFont="1" applyFill="1" applyBorder="1" applyAlignment="1">
      <alignment horizontal="center" vertical="top" wrapText="1" readingOrder="1"/>
    </xf>
    <xf numFmtId="0" fontId="27" fillId="0" borderId="0" xfId="0" applyFont="1"/>
    <xf numFmtId="16" fontId="5" fillId="0" borderId="0" xfId="0" applyNumberFormat="1" applyFont="1"/>
    <xf numFmtId="0" fontId="25" fillId="25" borderId="0" xfId="0" applyFont="1" applyFill="1"/>
    <xf numFmtId="0" fontId="24" fillId="0" borderId="0" xfId="0" applyFont="1"/>
    <xf numFmtId="0" fontId="5" fillId="0" borderId="0" xfId="0" applyFont="1" applyAlignment="1">
      <alignment horizontal="center" wrapText="1"/>
    </xf>
    <xf numFmtId="0" fontId="28" fillId="14" borderId="23" xfId="0" applyFont="1" applyFill="1" applyBorder="1" applyAlignment="1">
      <alignment horizontal="center" vertical="center" wrapText="1" readingOrder="1"/>
    </xf>
    <xf numFmtId="0" fontId="28" fillId="15" borderId="21" xfId="0" applyFont="1" applyFill="1" applyBorder="1" applyAlignment="1">
      <alignment horizontal="center" vertical="center" wrapText="1" readingOrder="1"/>
    </xf>
    <xf numFmtId="2" fontId="28" fillId="17" borderId="25" xfId="0" applyNumberFormat="1" applyFont="1" applyFill="1" applyBorder="1" applyAlignment="1">
      <alignment horizontal="center" vertical="center" wrapText="1" readingOrder="1"/>
    </xf>
    <xf numFmtId="2" fontId="28" fillId="18" borderId="26" xfId="0" applyNumberFormat="1" applyFont="1" applyFill="1" applyBorder="1" applyAlignment="1">
      <alignment horizontal="center" vertical="center" wrapText="1" readingOrder="1"/>
    </xf>
    <xf numFmtId="0" fontId="28" fillId="21" borderId="11" xfId="0" applyFont="1" applyFill="1" applyBorder="1" applyAlignment="1">
      <alignment horizontal="center" vertical="center" wrapText="1" indent="1" readingOrder="1"/>
    </xf>
    <xf numFmtId="2" fontId="28" fillId="21" borderId="27" xfId="0" applyNumberFormat="1" applyFont="1" applyFill="1" applyBorder="1" applyAlignment="1">
      <alignment horizontal="center" vertical="center" wrapText="1" indent="1" readingOrder="1"/>
    </xf>
    <xf numFmtId="43" fontId="28" fillId="21" borderId="27" xfId="0" applyNumberFormat="1" applyFont="1" applyFill="1" applyBorder="1" applyAlignment="1">
      <alignment horizontal="center" vertical="center" wrapText="1" indent="1" readingOrder="1"/>
    </xf>
    <xf numFmtId="9" fontId="5" fillId="0" borderId="0" xfId="0" applyNumberFormat="1" applyFont="1" applyAlignment="1">
      <alignment horizontal="center"/>
    </xf>
    <xf numFmtId="0" fontId="0" fillId="0" borderId="0" xfId="0" applyAlignment="1">
      <alignment horizontal="left"/>
    </xf>
    <xf numFmtId="0" fontId="0" fillId="0" borderId="52" xfId="0" applyBorder="1" applyAlignment="1">
      <alignment horizontal="left"/>
    </xf>
    <xf numFmtId="0" fontId="0" fillId="0" borderId="52" xfId="0" applyBorder="1"/>
    <xf numFmtId="0" fontId="27" fillId="32" borderId="0" xfId="0" applyFont="1" applyFill="1"/>
    <xf numFmtId="1" fontId="0" fillId="0" borderId="0" xfId="0" applyNumberFormat="1"/>
    <xf numFmtId="0" fontId="0" fillId="0" borderId="0" xfId="0" pivotButton="1"/>
    <xf numFmtId="0" fontId="27" fillId="31" borderId="0" xfId="0" applyFont="1" applyFill="1"/>
    <xf numFmtId="0" fontId="27" fillId="31" borderId="55" xfId="0" applyFont="1" applyFill="1" applyBorder="1"/>
    <xf numFmtId="0" fontId="27" fillId="31" borderId="52" xfId="0" applyFont="1" applyFill="1" applyBorder="1"/>
    <xf numFmtId="0" fontId="27" fillId="31" borderId="52" xfId="0" applyFont="1" applyFill="1" applyBorder="1" applyAlignment="1">
      <alignment horizontal="left"/>
    </xf>
    <xf numFmtId="0" fontId="27" fillId="31" borderId="0" xfId="0" applyFont="1" applyFill="1" applyAlignment="1">
      <alignment horizontal="right"/>
    </xf>
    <xf numFmtId="0" fontId="27" fillId="34" borderId="56" xfId="0" applyFont="1" applyFill="1" applyBorder="1"/>
    <xf numFmtId="0" fontId="27" fillId="34" borderId="56" xfId="0" applyFont="1" applyFill="1" applyBorder="1" applyAlignment="1">
      <alignment horizontal="left"/>
    </xf>
    <xf numFmtId="0" fontId="27" fillId="34" borderId="0" xfId="0" applyFont="1" applyFill="1" applyAlignment="1">
      <alignment vertical="center" wrapText="1"/>
    </xf>
    <xf numFmtId="0" fontId="27" fillId="34" borderId="0" xfId="0" applyFont="1" applyFill="1" applyAlignment="1">
      <alignment vertical="center"/>
    </xf>
    <xf numFmtId="0" fontId="27" fillId="34" borderId="0" xfId="0" applyFont="1" applyFill="1" applyAlignment="1">
      <alignment horizontal="center" vertical="center" wrapText="1"/>
    </xf>
    <xf numFmtId="0" fontId="34" fillId="35" borderId="57" xfId="0" applyFont="1" applyFill="1" applyBorder="1" applyAlignment="1">
      <alignment wrapText="1" readingOrder="1"/>
    </xf>
    <xf numFmtId="0" fontId="34" fillId="36" borderId="24" xfId="0" applyFont="1" applyFill="1" applyBorder="1" applyAlignment="1">
      <alignment wrapText="1" readingOrder="1"/>
    </xf>
    <xf numFmtId="0" fontId="34" fillId="37" borderId="58" xfId="0" applyFont="1" applyFill="1" applyBorder="1" applyAlignment="1">
      <alignment wrapText="1" readingOrder="1"/>
    </xf>
    <xf numFmtId="0" fontId="35" fillId="38" borderId="59" xfId="0" applyFont="1" applyFill="1" applyBorder="1" applyAlignment="1">
      <alignment wrapText="1" readingOrder="1"/>
    </xf>
    <xf numFmtId="0" fontId="35" fillId="38" borderId="60" xfId="0" applyFont="1" applyFill="1" applyBorder="1" applyAlignment="1">
      <alignment wrapText="1" readingOrder="1"/>
    </xf>
    <xf numFmtId="0" fontId="35" fillId="38" borderId="0" xfId="0" applyFont="1" applyFill="1" applyAlignment="1">
      <alignment wrapText="1" readingOrder="1"/>
    </xf>
    <xf numFmtId="0" fontId="34" fillId="37" borderId="61" xfId="0" applyFont="1" applyFill="1" applyBorder="1" applyAlignment="1">
      <alignment wrapText="1" readingOrder="1"/>
    </xf>
    <xf numFmtId="0" fontId="34" fillId="37" borderId="62" xfId="0" applyFont="1" applyFill="1" applyBorder="1" applyAlignment="1">
      <alignment wrapText="1" readingOrder="1"/>
    </xf>
    <xf numFmtId="0" fontId="34" fillId="37" borderId="0" xfId="0" applyFont="1" applyFill="1" applyAlignment="1">
      <alignment wrapText="1" readingOrder="1"/>
    </xf>
    <xf numFmtId="0" fontId="35" fillId="39" borderId="57" xfId="0" applyFont="1" applyFill="1" applyBorder="1" applyAlignment="1">
      <alignment wrapText="1" readingOrder="1"/>
    </xf>
    <xf numFmtId="0" fontId="36" fillId="39" borderId="24" xfId="0" applyFont="1" applyFill="1" applyBorder="1" applyAlignment="1">
      <alignment wrapText="1" readingOrder="1"/>
    </xf>
    <xf numFmtId="0" fontId="36" fillId="14" borderId="58" xfId="0" applyFont="1" applyFill="1" applyBorder="1" applyAlignment="1">
      <alignment wrapText="1" readingOrder="1"/>
    </xf>
    <xf numFmtId="0" fontId="36" fillId="40" borderId="59" xfId="0" applyFont="1" applyFill="1" applyBorder="1" applyAlignment="1">
      <alignment wrapText="1" readingOrder="1"/>
    </xf>
    <xf numFmtId="0" fontId="36" fillId="40" borderId="63" xfId="0" applyFont="1" applyFill="1" applyBorder="1" applyAlignment="1">
      <alignment wrapText="1" readingOrder="1"/>
    </xf>
    <xf numFmtId="0" fontId="36" fillId="40" borderId="64" xfId="0" applyFont="1" applyFill="1" applyBorder="1" applyAlignment="1">
      <alignment wrapText="1" readingOrder="1"/>
    </xf>
    <xf numFmtId="0" fontId="36" fillId="14" borderId="0" xfId="0" applyFont="1" applyFill="1" applyAlignment="1">
      <alignment wrapText="1" readingOrder="1"/>
    </xf>
    <xf numFmtId="0" fontId="23" fillId="41" borderId="0" xfId="0" applyFont="1" applyFill="1" applyAlignment="1">
      <alignment wrapText="1"/>
    </xf>
    <xf numFmtId="0" fontId="4" fillId="41" borderId="0" xfId="0" applyFont="1" applyFill="1" applyAlignment="1">
      <alignment wrapText="1"/>
    </xf>
    <xf numFmtId="0" fontId="2" fillId="41" borderId="0" xfId="0" applyFont="1" applyFill="1"/>
    <xf numFmtId="0" fontId="35" fillId="0" borderId="57" xfId="0" applyFont="1" applyBorder="1" applyAlignment="1">
      <alignment wrapText="1" readingOrder="1"/>
    </xf>
    <xf numFmtId="0" fontId="36" fillId="0" borderId="24" xfId="0" applyFont="1" applyBorder="1" applyAlignment="1">
      <alignment wrapText="1" readingOrder="1"/>
    </xf>
    <xf numFmtId="0" fontId="36" fillId="0" borderId="58" xfId="0" applyFont="1" applyBorder="1" applyAlignment="1">
      <alignment wrapText="1" readingOrder="1"/>
    </xf>
    <xf numFmtId="0" fontId="36" fillId="0" borderId="59" xfId="0" applyFont="1" applyBorder="1" applyAlignment="1">
      <alignment wrapText="1" readingOrder="1"/>
    </xf>
    <xf numFmtId="0" fontId="36" fillId="0" borderId="65" xfId="0" applyFont="1" applyBorder="1" applyAlignment="1">
      <alignment wrapText="1" readingOrder="1"/>
    </xf>
    <xf numFmtId="0" fontId="36" fillId="0" borderId="0" xfId="0" applyFont="1" applyAlignment="1">
      <alignment wrapText="1" readingOrder="1"/>
    </xf>
    <xf numFmtId="0" fontId="36" fillId="0" borderId="0" xfId="0" applyFont="1" applyAlignment="1">
      <alignment wrapText="1"/>
    </xf>
    <xf numFmtId="0" fontId="4" fillId="0" borderId="0" xfId="0" applyFont="1" applyAlignment="1">
      <alignment wrapText="1"/>
    </xf>
    <xf numFmtId="0" fontId="35" fillId="39" borderId="24" xfId="0" applyFont="1" applyFill="1" applyBorder="1" applyAlignment="1">
      <alignment wrapText="1" readingOrder="1"/>
    </xf>
    <xf numFmtId="0" fontId="35" fillId="14" borderId="58" xfId="0" applyFont="1" applyFill="1" applyBorder="1" applyAlignment="1">
      <alignment wrapText="1" readingOrder="1"/>
    </xf>
    <xf numFmtId="0" fontId="35" fillId="40" borderId="59" xfId="0" applyFont="1" applyFill="1" applyBorder="1" applyAlignment="1">
      <alignment wrapText="1" readingOrder="1"/>
    </xf>
    <xf numFmtId="0" fontId="35" fillId="40" borderId="65" xfId="0" applyFont="1" applyFill="1" applyBorder="1" applyAlignment="1">
      <alignment wrapText="1" readingOrder="1"/>
    </xf>
    <xf numFmtId="0" fontId="35" fillId="14" borderId="0" xfId="0" applyFont="1" applyFill="1" applyAlignment="1">
      <alignment wrapText="1" readingOrder="1"/>
    </xf>
    <xf numFmtId="0" fontId="35" fillId="14" borderId="0" xfId="0" applyFont="1" applyFill="1" applyAlignment="1">
      <alignment wrapText="1"/>
    </xf>
    <xf numFmtId="0" fontId="3" fillId="41" borderId="0" xfId="0" applyFont="1" applyFill="1" applyAlignment="1">
      <alignment wrapText="1"/>
    </xf>
    <xf numFmtId="0" fontId="35" fillId="38" borderId="66" xfId="0" applyFont="1" applyFill="1" applyBorder="1" applyAlignment="1">
      <alignment wrapText="1" readingOrder="1"/>
    </xf>
    <xf numFmtId="3" fontId="36" fillId="0" borderId="0" xfId="0" applyNumberFormat="1" applyFont="1" applyAlignment="1">
      <alignment wrapText="1"/>
    </xf>
    <xf numFmtId="0" fontId="2" fillId="28" borderId="0" xfId="0" applyFont="1" applyFill="1"/>
    <xf numFmtId="0" fontId="35" fillId="39" borderId="67" xfId="0" applyFont="1" applyFill="1" applyBorder="1" applyAlignment="1">
      <alignment wrapText="1" readingOrder="1"/>
    </xf>
    <xf numFmtId="0" fontId="3" fillId="0" borderId="68" xfId="0" applyFont="1" applyBorder="1" applyAlignment="1">
      <alignment wrapText="1" readingOrder="1"/>
    </xf>
    <xf numFmtId="0" fontId="3" fillId="0" borderId="69" xfId="0" applyFont="1" applyBorder="1" applyAlignment="1">
      <alignment wrapText="1" readingOrder="1"/>
    </xf>
    <xf numFmtId="0" fontId="3" fillId="0" borderId="70" xfId="0" applyFont="1" applyBorder="1" applyAlignment="1">
      <alignment wrapText="1" readingOrder="1"/>
    </xf>
    <xf numFmtId="0" fontId="32" fillId="0" borderId="68" xfId="0" applyFont="1" applyBorder="1" applyAlignment="1">
      <alignment wrapText="1" readingOrder="1"/>
    </xf>
    <xf numFmtId="0" fontId="32" fillId="0" borderId="69" xfId="0" applyFont="1" applyBorder="1" applyAlignment="1">
      <alignment wrapText="1" readingOrder="1"/>
    </xf>
    <xf numFmtId="0" fontId="31" fillId="0" borderId="71" xfId="0" applyFont="1" applyBorder="1" applyAlignment="1">
      <alignment wrapText="1"/>
    </xf>
    <xf numFmtId="0" fontId="33" fillId="0" borderId="68" xfId="0" applyFont="1" applyBorder="1"/>
    <xf numFmtId="0" fontId="33" fillId="0" borderId="69" xfId="0" applyFont="1" applyBorder="1"/>
    <xf numFmtId="0" fontId="33" fillId="0" borderId="72" xfId="0" applyFont="1" applyBorder="1"/>
    <xf numFmtId="0" fontId="2" fillId="0" borderId="69" xfId="0" applyFont="1" applyBorder="1"/>
    <xf numFmtId="0" fontId="0" fillId="0" borderId="70" xfId="0" applyBorder="1"/>
    <xf numFmtId="16" fontId="0" fillId="0" borderId="0" xfId="0" applyNumberFormat="1"/>
    <xf numFmtId="1" fontId="30" fillId="0" borderId="0" xfId="0" applyNumberFormat="1" applyFont="1"/>
    <xf numFmtId="0" fontId="30" fillId="0" borderId="0" xfId="0" applyFont="1"/>
    <xf numFmtId="0" fontId="37" fillId="0" borderId="0" xfId="0" applyFont="1"/>
    <xf numFmtId="0" fontId="38" fillId="0" borderId="0" xfId="0" applyFont="1"/>
    <xf numFmtId="0" fontId="27" fillId="31" borderId="0" xfId="0" applyFont="1" applyFill="1" applyAlignment="1">
      <alignment horizontal="left"/>
    </xf>
    <xf numFmtId="165" fontId="27" fillId="31" borderId="0" xfId="2" applyNumberFormat="1" applyFont="1" applyFill="1"/>
    <xf numFmtId="49" fontId="6" fillId="13" borderId="73" xfId="0" applyNumberFormat="1" applyFont="1" applyFill="1" applyBorder="1" applyAlignment="1">
      <alignment horizontal="left" vertical="center" wrapText="1"/>
    </xf>
    <xf numFmtId="49" fontId="6" fillId="13" borderId="74" xfId="0" applyNumberFormat="1" applyFont="1" applyFill="1" applyBorder="1" applyAlignment="1">
      <alignment horizontal="left" vertical="center" wrapText="1"/>
    </xf>
    <xf numFmtId="49" fontId="6" fillId="13" borderId="74" xfId="0" applyNumberFormat="1" applyFont="1" applyFill="1" applyBorder="1" applyAlignment="1">
      <alignment horizontal="left" vertical="center"/>
    </xf>
    <xf numFmtId="0" fontId="8" fillId="13" borderId="74" xfId="0" applyFont="1" applyFill="1" applyBorder="1" applyAlignment="1">
      <alignment horizontal="center" vertical="center"/>
    </xf>
    <xf numFmtId="0" fontId="6" fillId="13" borderId="74" xfId="0" applyFont="1" applyFill="1" applyBorder="1" applyAlignment="1">
      <alignment horizontal="left" vertical="center"/>
    </xf>
    <xf numFmtId="0" fontId="5" fillId="13" borderId="73" xfId="0" applyFont="1" applyFill="1" applyBorder="1"/>
    <xf numFmtId="0" fontId="5" fillId="13" borderId="75" xfId="0" applyFont="1" applyFill="1" applyBorder="1" applyAlignment="1">
      <alignment horizontal="center" vertical="center"/>
    </xf>
    <xf numFmtId="0" fontId="8" fillId="13" borderId="51" xfId="0" applyFont="1" applyFill="1" applyBorder="1" applyAlignment="1">
      <alignment horizontal="center" vertical="center"/>
    </xf>
    <xf numFmtId="0" fontId="5" fillId="0" borderId="50" xfId="0" applyFont="1" applyBorder="1" applyAlignment="1">
      <alignment horizontal="center"/>
    </xf>
    <xf numFmtId="0" fontId="5" fillId="0" borderId="76" xfId="0" applyFont="1" applyBorder="1" applyAlignment="1">
      <alignment horizontal="center"/>
    </xf>
    <xf numFmtId="0" fontId="5" fillId="0" borderId="42" xfId="0" applyFont="1" applyBorder="1" applyAlignment="1">
      <alignment horizontal="center"/>
    </xf>
    <xf numFmtId="0" fontId="8" fillId="13" borderId="77" xfId="0" applyFont="1" applyFill="1" applyBorder="1" applyAlignment="1">
      <alignment horizontal="center" vertical="center"/>
    </xf>
    <xf numFmtId="0" fontId="5" fillId="13" borderId="46" xfId="0" applyFont="1" applyFill="1" applyBorder="1" applyAlignment="1">
      <alignment horizontal="center" vertical="center"/>
    </xf>
    <xf numFmtId="49" fontId="6" fillId="13" borderId="68" xfId="0" applyNumberFormat="1" applyFont="1" applyFill="1" applyBorder="1" applyAlignment="1">
      <alignment vertical="center" wrapText="1"/>
    </xf>
    <xf numFmtId="49" fontId="6" fillId="13" borderId="69" xfId="0" applyNumberFormat="1" applyFont="1" applyFill="1" applyBorder="1" applyAlignment="1">
      <alignment horizontal="left" vertical="center" wrapText="1"/>
    </xf>
    <xf numFmtId="49" fontId="6" fillId="13" borderId="69" xfId="0" applyNumberFormat="1" applyFont="1" applyFill="1" applyBorder="1" applyAlignment="1">
      <alignment horizontal="left" vertical="center"/>
    </xf>
    <xf numFmtId="49" fontId="6" fillId="13" borderId="69" xfId="0" applyNumberFormat="1" applyFont="1" applyFill="1" applyBorder="1" applyAlignment="1">
      <alignment horizontal="right" vertical="center"/>
    </xf>
    <xf numFmtId="0" fontId="6" fillId="13" borderId="28" xfId="0" applyFont="1" applyFill="1" applyBorder="1" applyAlignment="1">
      <alignment horizontal="center" vertical="center"/>
    </xf>
    <xf numFmtId="0" fontId="5" fillId="0" borderId="78" xfId="0" applyFont="1" applyBorder="1" applyAlignment="1">
      <alignment horizontal="center"/>
    </xf>
    <xf numFmtId="0" fontId="5" fillId="0" borderId="79" xfId="0" applyFont="1" applyBorder="1" applyAlignment="1">
      <alignment horizontal="center"/>
    </xf>
    <xf numFmtId="0" fontId="6" fillId="13" borderId="80" xfId="0" applyFont="1" applyFill="1" applyBorder="1" applyAlignment="1">
      <alignment horizontal="center" vertical="center"/>
    </xf>
    <xf numFmtId="0" fontId="6" fillId="13" borderId="0" xfId="0" applyFont="1" applyFill="1" applyAlignment="1">
      <alignment horizontal="center" vertical="center"/>
    </xf>
    <xf numFmtId="0" fontId="39" fillId="2" borderId="7" xfId="0" applyFont="1" applyFill="1" applyBorder="1" applyAlignment="1">
      <alignment horizontal="center" vertical="center" wrapText="1" readingOrder="1"/>
    </xf>
    <xf numFmtId="0" fontId="25" fillId="0" borderId="0" xfId="0" applyFont="1"/>
    <xf numFmtId="0" fontId="25" fillId="0" borderId="0" xfId="0" applyFont="1" applyAlignment="1">
      <alignment horizontal="center"/>
    </xf>
    <xf numFmtId="0" fontId="20" fillId="0" borderId="0" xfId="0" applyFont="1" applyAlignment="1">
      <alignment horizontal="center"/>
    </xf>
    <xf numFmtId="0" fontId="2" fillId="0" borderId="0" xfId="0" applyFont="1" applyAlignment="1">
      <alignment horizontal="center"/>
    </xf>
    <xf numFmtId="0" fontId="20" fillId="42" borderId="40" xfId="0" applyFont="1" applyFill="1" applyBorder="1" applyAlignment="1">
      <alignment horizontal="center"/>
    </xf>
    <xf numFmtId="0" fontId="2" fillId="0" borderId="38" xfId="0" applyFont="1" applyBorder="1"/>
    <xf numFmtId="1" fontId="8" fillId="43" borderId="20" xfId="0" applyNumberFormat="1" applyFont="1" applyFill="1" applyBorder="1" applyAlignment="1">
      <alignment horizontal="center" wrapText="1" indent="1"/>
    </xf>
    <xf numFmtId="9" fontId="5" fillId="43" borderId="0" xfId="0" applyNumberFormat="1" applyFont="1" applyFill="1" applyAlignment="1">
      <alignment horizontal="center"/>
    </xf>
    <xf numFmtId="0" fontId="6" fillId="43" borderId="0" xfId="0" applyFont="1" applyFill="1" applyAlignment="1">
      <alignment horizontal="center"/>
    </xf>
    <xf numFmtId="1" fontId="8" fillId="43" borderId="47" xfId="0" applyNumberFormat="1" applyFont="1" applyFill="1" applyBorder="1" applyAlignment="1">
      <alignment horizontal="center" wrapText="1" indent="1"/>
    </xf>
    <xf numFmtId="9" fontId="5" fillId="43" borderId="0" xfId="3" applyFont="1" applyFill="1" applyAlignment="1">
      <alignment horizontal="center"/>
    </xf>
    <xf numFmtId="0" fontId="42" fillId="0" borderId="0" xfId="0" applyFont="1"/>
    <xf numFmtId="0" fontId="41" fillId="44" borderId="82" xfId="0" applyFont="1" applyFill="1" applyBorder="1"/>
    <xf numFmtId="0" fontId="41" fillId="44" borderId="81" xfId="0" applyFont="1" applyFill="1" applyBorder="1"/>
    <xf numFmtId="0" fontId="43" fillId="44" borderId="81" xfId="0" applyFont="1" applyFill="1" applyBorder="1" applyAlignment="1">
      <alignment horizontal="left" vertical="center"/>
    </xf>
    <xf numFmtId="0" fontId="43" fillId="44" borderId="81" xfId="0" applyFont="1" applyFill="1" applyBorder="1" applyAlignment="1">
      <alignment horizontal="center" vertical="center"/>
    </xf>
    <xf numFmtId="0" fontId="44" fillId="0" borderId="0" xfId="0" applyFont="1" applyAlignment="1">
      <alignment horizontal="center" vertical="center"/>
    </xf>
    <xf numFmtId="0" fontId="43" fillId="44" borderId="82" xfId="0" applyFont="1" applyFill="1" applyBorder="1" applyAlignment="1">
      <alignment horizontal="left" vertical="center"/>
    </xf>
    <xf numFmtId="0" fontId="43" fillId="44" borderId="82" xfId="0" applyFont="1" applyFill="1" applyBorder="1" applyAlignment="1">
      <alignment horizontal="center" vertical="center"/>
    </xf>
    <xf numFmtId="0" fontId="43" fillId="0" borderId="0" xfId="0" applyFont="1" applyAlignment="1">
      <alignment horizontal="left" vertical="center"/>
    </xf>
    <xf numFmtId="0" fontId="45" fillId="5" borderId="13" xfId="0" applyFont="1" applyFill="1" applyBorder="1" applyAlignment="1">
      <alignment horizontal="center" vertical="center" wrapText="1" readingOrder="1"/>
    </xf>
    <xf numFmtId="0" fontId="45" fillId="5" borderId="14" xfId="0" applyFont="1" applyFill="1" applyBorder="1" applyAlignment="1">
      <alignment horizontal="center" vertical="center" wrapText="1" readingOrder="1"/>
    </xf>
    <xf numFmtId="1" fontId="46" fillId="17" borderId="14" xfId="0" applyNumberFormat="1" applyFont="1" applyFill="1" applyBorder="1" applyAlignment="1">
      <alignment horizontal="center" vertical="center" wrapText="1" readingOrder="1"/>
    </xf>
    <xf numFmtId="2" fontId="46" fillId="17" borderId="25" xfId="0" applyNumberFormat="1" applyFont="1" applyFill="1" applyBorder="1" applyAlignment="1">
      <alignment horizontal="center" vertical="center" wrapText="1" readingOrder="1"/>
    </xf>
    <xf numFmtId="0" fontId="45" fillId="5" borderId="10" xfId="0" applyFont="1" applyFill="1" applyBorder="1" applyAlignment="1">
      <alignment horizontal="center" vertical="center" wrapText="1" readingOrder="1"/>
    </xf>
    <xf numFmtId="0" fontId="46" fillId="18" borderId="11" xfId="0" applyFont="1" applyFill="1" applyBorder="1" applyAlignment="1">
      <alignment horizontal="center" vertical="center" wrapText="1" readingOrder="1"/>
    </xf>
    <xf numFmtId="2" fontId="46" fillId="18" borderId="27" xfId="0" applyNumberFormat="1" applyFont="1" applyFill="1" applyBorder="1" applyAlignment="1">
      <alignment horizontal="center" vertical="center" wrapText="1" readingOrder="1"/>
    </xf>
    <xf numFmtId="1" fontId="46" fillId="15" borderId="8" xfId="0" applyNumberFormat="1" applyFont="1" applyFill="1" applyBorder="1" applyAlignment="1">
      <alignment horizontal="center" vertical="center" wrapText="1" readingOrder="1"/>
    </xf>
    <xf numFmtId="168" fontId="46" fillId="15" borderId="9" xfId="0" applyNumberFormat="1" applyFont="1" applyFill="1" applyBorder="1" applyAlignment="1">
      <alignment horizontal="center" vertical="center" wrapText="1" readingOrder="1"/>
    </xf>
    <xf numFmtId="0" fontId="46" fillId="14" borderId="21" xfId="0" applyFont="1" applyFill="1" applyBorder="1" applyAlignment="1">
      <alignment horizontal="center" vertical="center" wrapText="1" readingOrder="1"/>
    </xf>
    <xf numFmtId="0" fontId="46" fillId="14" borderId="23" xfId="0" applyFont="1" applyFill="1" applyBorder="1" applyAlignment="1">
      <alignment horizontal="center" vertical="center" wrapText="1" readingOrder="1"/>
    </xf>
    <xf numFmtId="0" fontId="46" fillId="15" borderId="21" xfId="0" applyFont="1" applyFill="1" applyBorder="1" applyAlignment="1">
      <alignment horizontal="center" vertical="center" wrapText="1" readingOrder="1"/>
    </xf>
    <xf numFmtId="0" fontId="46" fillId="15" borderId="23" xfId="0" applyFont="1" applyFill="1" applyBorder="1" applyAlignment="1">
      <alignment horizontal="center" vertical="center" wrapText="1" readingOrder="1"/>
    </xf>
    <xf numFmtId="0" fontId="2" fillId="0" borderId="37" xfId="0" applyFont="1" applyBorder="1"/>
    <xf numFmtId="0" fontId="20" fillId="25" borderId="0" xfId="0" applyFont="1" applyFill="1"/>
    <xf numFmtId="0" fontId="47" fillId="0" borderId="48" xfId="0" applyFont="1" applyBorder="1"/>
    <xf numFmtId="0" fontId="47" fillId="0" borderId="0" xfId="0" applyFont="1"/>
    <xf numFmtId="0" fontId="48" fillId="0" borderId="0" xfId="0" applyFont="1"/>
    <xf numFmtId="0" fontId="31" fillId="45" borderId="85" xfId="0" applyFont="1" applyFill="1" applyBorder="1" applyAlignment="1">
      <alignment horizontal="center" vertical="center"/>
    </xf>
    <xf numFmtId="0" fontId="31" fillId="45" borderId="86" xfId="0" applyFont="1" applyFill="1" applyBorder="1" applyAlignment="1">
      <alignment horizontal="center" vertical="center"/>
    </xf>
    <xf numFmtId="0" fontId="0" fillId="0" borderId="88" xfId="0" applyBorder="1"/>
    <xf numFmtId="1" fontId="0" fillId="0" borderId="18" xfId="0" applyNumberFormat="1" applyBorder="1" applyAlignment="1">
      <alignment horizontal="center"/>
    </xf>
    <xf numFmtId="164" fontId="0" fillId="0" borderId="18" xfId="4" applyFont="1" applyBorder="1"/>
    <xf numFmtId="1" fontId="0" fillId="0" borderId="18" xfId="0" applyNumberFormat="1" applyBorder="1" applyAlignment="1">
      <alignment horizontal="center" vertical="center"/>
    </xf>
    <xf numFmtId="1" fontId="2" fillId="0" borderId="18" xfId="0" applyNumberFormat="1" applyFont="1" applyBorder="1" applyAlignment="1">
      <alignment horizontal="center" vertical="center" wrapText="1" readingOrder="1"/>
    </xf>
    <xf numFmtId="0" fontId="0" fillId="0" borderId="90" xfId="0" applyBorder="1"/>
    <xf numFmtId="0" fontId="31" fillId="0" borderId="92" xfId="0" applyFont="1" applyBorder="1"/>
    <xf numFmtId="1" fontId="31" fillId="0" borderId="93" xfId="0" applyNumberFormat="1" applyFont="1" applyBorder="1" applyAlignment="1">
      <alignment horizontal="center"/>
    </xf>
    <xf numFmtId="1" fontId="31" fillId="0" borderId="93" xfId="0" applyNumberFormat="1" applyFont="1" applyBorder="1" applyAlignment="1">
      <alignment horizontal="center" vertical="center"/>
    </xf>
    <xf numFmtId="1" fontId="20" fillId="0" borderId="93" xfId="0" applyNumberFormat="1" applyFont="1" applyBorder="1" applyAlignment="1">
      <alignment horizontal="center" vertical="center" wrapText="1" readingOrder="1"/>
    </xf>
    <xf numFmtId="0" fontId="0" fillId="0" borderId="96" xfId="0" applyBorder="1"/>
    <xf numFmtId="164" fontId="0" fillId="0" borderId="0" xfId="4" applyFont="1"/>
    <xf numFmtId="164" fontId="31" fillId="45" borderId="85" xfId="4" applyFont="1" applyFill="1" applyBorder="1" applyAlignment="1">
      <alignment horizontal="center" vertical="center"/>
    </xf>
    <xf numFmtId="43" fontId="0" fillId="0" borderId="18" xfId="2" applyFont="1" applyBorder="1"/>
    <xf numFmtId="43" fontId="31" fillId="0" borderId="93" xfId="2" applyFont="1" applyBorder="1"/>
    <xf numFmtId="43" fontId="0" fillId="0" borderId="40" xfId="2" applyFont="1" applyBorder="1"/>
    <xf numFmtId="43" fontId="31" fillId="0" borderId="94" xfId="2" applyFont="1" applyBorder="1"/>
    <xf numFmtId="43" fontId="2" fillId="0" borderId="18" xfId="2" applyFont="1" applyBorder="1" applyAlignment="1">
      <alignment horizontal="right" vertical="center" wrapText="1" readingOrder="1"/>
    </xf>
    <xf numFmtId="43" fontId="20" fillId="0" borderId="93" xfId="2" applyFont="1" applyBorder="1" applyAlignment="1">
      <alignment horizontal="right" vertical="center" wrapText="1" readingOrder="1"/>
    </xf>
    <xf numFmtId="0" fontId="31" fillId="13" borderId="0" xfId="0" applyFont="1" applyFill="1" applyAlignment="1">
      <alignment horizontal="center" vertical="center"/>
    </xf>
    <xf numFmtId="0" fontId="0" fillId="0" borderId="98" xfId="0" applyBorder="1"/>
    <xf numFmtId="0" fontId="0" fillId="0" borderId="99" xfId="0" applyBorder="1"/>
    <xf numFmtId="0" fontId="0" fillId="0" borderId="18" xfId="0" applyBorder="1" applyAlignment="1">
      <alignment vertical="top" wrapText="1"/>
    </xf>
    <xf numFmtId="0" fontId="0" fillId="0" borderId="84" xfId="0" applyBorder="1"/>
    <xf numFmtId="0" fontId="0" fillId="0" borderId="85" xfId="0" applyBorder="1"/>
    <xf numFmtId="164" fontId="0" fillId="0" borderId="85" xfId="4" applyFont="1" applyBorder="1"/>
    <xf numFmtId="0" fontId="0" fillId="0" borderId="85" xfId="0" applyBorder="1" applyAlignment="1">
      <alignment horizontal="center"/>
    </xf>
    <xf numFmtId="0" fontId="0" fillId="0" borderId="87" xfId="0" applyBorder="1"/>
    <xf numFmtId="0" fontId="0" fillId="0" borderId="92" xfId="0" applyBorder="1"/>
    <xf numFmtId="0" fontId="0" fillId="0" borderId="93" xfId="0" applyBorder="1"/>
    <xf numFmtId="164" fontId="0" fillId="0" borderId="93" xfId="4" applyFont="1" applyBorder="1"/>
    <xf numFmtId="1" fontId="27" fillId="0" borderId="93" xfId="0" applyNumberFormat="1" applyFont="1" applyBorder="1" applyAlignment="1">
      <alignment horizontal="center"/>
    </xf>
    <xf numFmtId="0" fontId="0" fillId="0" borderId="95" xfId="0" applyBorder="1"/>
    <xf numFmtId="0" fontId="49" fillId="46" borderId="84" xfId="0" applyFont="1" applyFill="1" applyBorder="1" applyAlignment="1">
      <alignment vertical="center" wrapText="1"/>
    </xf>
    <xf numFmtId="0" fontId="49" fillId="46" borderId="85" xfId="0" applyFont="1" applyFill="1" applyBorder="1" applyAlignment="1">
      <alignment vertical="center" wrapText="1"/>
    </xf>
    <xf numFmtId="0" fontId="49" fillId="46" borderId="87" xfId="0" applyFont="1" applyFill="1" applyBorder="1" applyAlignment="1">
      <alignment vertical="center" wrapText="1"/>
    </xf>
    <xf numFmtId="0" fontId="0" fillId="0" borderId="93" xfId="0" applyBorder="1" applyAlignment="1">
      <alignment vertical="top" wrapText="1"/>
    </xf>
    <xf numFmtId="0" fontId="0" fillId="13" borderId="18" xfId="0" applyFill="1" applyBorder="1"/>
    <xf numFmtId="0" fontId="0" fillId="13" borderId="93" xfId="0" applyFill="1" applyBorder="1"/>
    <xf numFmtId="0" fontId="0" fillId="13" borderId="89" xfId="0" applyFill="1" applyBorder="1"/>
    <xf numFmtId="0" fontId="0" fillId="13" borderId="95" xfId="0" applyFill="1" applyBorder="1"/>
    <xf numFmtId="0" fontId="50" fillId="13" borderId="88" xfId="0" applyFont="1" applyFill="1" applyBorder="1" applyAlignment="1">
      <alignment vertical="top" wrapText="1"/>
    </xf>
    <xf numFmtId="0" fontId="50" fillId="13" borderId="92" xfId="0" applyFont="1" applyFill="1" applyBorder="1" applyAlignment="1">
      <alignment vertical="top" wrapText="1"/>
    </xf>
    <xf numFmtId="0" fontId="7" fillId="0" borderId="31" xfId="0" applyFont="1" applyBorder="1" applyAlignment="1">
      <alignment horizontal="left" vertical="center" wrapText="1" readingOrder="1"/>
    </xf>
    <xf numFmtId="0" fontId="3" fillId="23" borderId="18" xfId="0" applyFont="1" applyFill="1" applyBorder="1"/>
    <xf numFmtId="0" fontId="3" fillId="23" borderId="39" xfId="0" applyFont="1" applyFill="1" applyBorder="1" applyAlignment="1">
      <alignment wrapText="1"/>
    </xf>
    <xf numFmtId="0" fontId="23" fillId="0" borderId="37" xfId="0" applyFont="1" applyBorder="1"/>
    <xf numFmtId="0" fontId="4" fillId="0" borderId="38" xfId="0" applyFont="1" applyBorder="1"/>
    <xf numFmtId="0" fontId="3" fillId="22" borderId="18" xfId="0" applyFont="1" applyFill="1" applyBorder="1"/>
    <xf numFmtId="0" fontId="3" fillId="22" borderId="38" xfId="0" applyFont="1" applyFill="1" applyBorder="1"/>
    <xf numFmtId="0" fontId="3" fillId="24" borderId="0" xfId="0" applyFont="1" applyFill="1"/>
    <xf numFmtId="0" fontId="15" fillId="0" borderId="22" xfId="1" applyFont="1" applyFill="1" applyAlignment="1">
      <alignment horizontal="left" vertical="center"/>
    </xf>
    <xf numFmtId="0" fontId="15" fillId="0" borderId="22" xfId="1" applyFont="1" applyFill="1" applyAlignment="1">
      <alignment horizontal="center" vertical="center"/>
    </xf>
    <xf numFmtId="0" fontId="3" fillId="23" borderId="38" xfId="0" applyFont="1" applyFill="1" applyBorder="1" applyAlignment="1">
      <alignment wrapText="1"/>
    </xf>
    <xf numFmtId="0" fontId="3" fillId="23" borderId="38" xfId="0" applyFont="1" applyFill="1" applyBorder="1"/>
    <xf numFmtId="0" fontId="3" fillId="23" borderId="39" xfId="0" applyFont="1" applyFill="1" applyBorder="1"/>
    <xf numFmtId="0" fontId="4" fillId="0" borderId="37" xfId="0" applyFont="1" applyBorder="1"/>
    <xf numFmtId="0" fontId="15" fillId="0" borderId="0" xfId="0" applyFont="1" applyAlignment="1">
      <alignment horizontal="left" vertical="center"/>
    </xf>
    <xf numFmtId="0" fontId="15" fillId="0" borderId="0" xfId="0" applyFont="1" applyAlignment="1">
      <alignment horizontal="center" vertical="center"/>
    </xf>
    <xf numFmtId="0" fontId="3" fillId="22" borderId="37" xfId="0" applyFont="1" applyFill="1" applyBorder="1"/>
    <xf numFmtId="0" fontId="3" fillId="28" borderId="0" xfId="0" applyFont="1" applyFill="1"/>
    <xf numFmtId="0" fontId="23" fillId="0" borderId="38" xfId="0" applyFont="1" applyBorder="1"/>
    <xf numFmtId="0" fontId="2" fillId="0" borderId="37" xfId="0" applyFont="1" applyBorder="1" applyAlignment="1">
      <alignment wrapText="1"/>
    </xf>
    <xf numFmtId="0" fontId="3" fillId="22" borderId="41" xfId="0" applyFont="1" applyFill="1" applyBorder="1"/>
    <xf numFmtId="0" fontId="3" fillId="22" borderId="45" xfId="0" applyFont="1" applyFill="1" applyBorder="1"/>
    <xf numFmtId="0" fontId="3" fillId="23" borderId="42" xfId="0" applyFont="1" applyFill="1" applyBorder="1" applyAlignment="1">
      <alignment wrapText="1"/>
    </xf>
    <xf numFmtId="0" fontId="4" fillId="0" borderId="46" xfId="0" applyFont="1" applyBorder="1"/>
    <xf numFmtId="0" fontId="3" fillId="22" borderId="46" xfId="0" applyFont="1" applyFill="1" applyBorder="1"/>
    <xf numFmtId="0" fontId="3" fillId="22" borderId="42" xfId="0" applyFont="1" applyFill="1" applyBorder="1"/>
    <xf numFmtId="0" fontId="3" fillId="22" borderId="50" xfId="0" applyFont="1" applyFill="1" applyBorder="1"/>
    <xf numFmtId="0" fontId="3" fillId="22" borderId="51" xfId="0" applyFont="1" applyFill="1" applyBorder="1"/>
    <xf numFmtId="0" fontId="4" fillId="0" borderId="18" xfId="0" applyFont="1" applyBorder="1"/>
    <xf numFmtId="0" fontId="3" fillId="22" borderId="83" xfId="0" applyFont="1" applyFill="1" applyBorder="1"/>
    <xf numFmtId="0" fontId="4" fillId="33" borderId="0" xfId="0" applyFont="1" applyFill="1"/>
    <xf numFmtId="0" fontId="4" fillId="33" borderId="53" xfId="0" applyFont="1" applyFill="1" applyBorder="1"/>
    <xf numFmtId="0" fontId="3" fillId="33" borderId="0" xfId="0" applyFont="1" applyFill="1"/>
    <xf numFmtId="0" fontId="3" fillId="33" borderId="53" xfId="0" applyFont="1" applyFill="1" applyBorder="1"/>
    <xf numFmtId="0" fontId="3" fillId="33" borderId="54" xfId="0" applyFont="1" applyFill="1" applyBorder="1"/>
    <xf numFmtId="0" fontId="0" fillId="13" borderId="89" xfId="0" applyFill="1" applyBorder="1" applyAlignment="1">
      <alignment vertical="top" wrapText="1"/>
    </xf>
    <xf numFmtId="164" fontId="0" fillId="0" borderId="18" xfId="4" applyFont="1" applyBorder="1" applyAlignment="1">
      <alignment vertical="top" wrapText="1"/>
    </xf>
    <xf numFmtId="0" fontId="0" fillId="13" borderId="18" xfId="0" applyFill="1" applyBorder="1" applyAlignment="1">
      <alignment vertical="top" wrapText="1"/>
    </xf>
    <xf numFmtId="43" fontId="0" fillId="0" borderId="18" xfId="2" applyFont="1" applyBorder="1" applyAlignment="1">
      <alignment horizontal="center"/>
    </xf>
    <xf numFmtId="43" fontId="2" fillId="0" borderId="18" xfId="2" applyFont="1" applyBorder="1" applyAlignment="1">
      <alignment horizontal="center" vertical="center" wrapText="1" readingOrder="1"/>
    </xf>
    <xf numFmtId="0" fontId="31" fillId="45" borderId="87" xfId="0" applyFont="1" applyFill="1" applyBorder="1" applyAlignment="1">
      <alignment horizontal="center" vertical="center" wrapText="1"/>
    </xf>
    <xf numFmtId="0" fontId="31" fillId="45" borderId="84" xfId="0" applyFont="1" applyFill="1" applyBorder="1" applyAlignment="1">
      <alignment horizontal="center" vertical="center" wrapText="1"/>
    </xf>
    <xf numFmtId="0" fontId="31" fillId="45" borderId="85" xfId="0" applyFont="1" applyFill="1" applyBorder="1" applyAlignment="1">
      <alignment horizontal="center" vertical="center" wrapText="1"/>
    </xf>
    <xf numFmtId="43" fontId="0" fillId="0" borderId="0" xfId="0" applyNumberFormat="1"/>
    <xf numFmtId="0" fontId="28" fillId="15" borderId="8" xfId="0" applyFont="1" applyFill="1" applyBorder="1" applyAlignment="1">
      <alignment horizontal="center" vertical="center" wrapText="1" readingOrder="1"/>
    </xf>
    <xf numFmtId="0" fontId="20" fillId="47" borderId="18" xfId="0" applyFont="1" applyFill="1" applyBorder="1"/>
    <xf numFmtId="0" fontId="20" fillId="0" borderId="18" xfId="0" applyFont="1" applyBorder="1"/>
    <xf numFmtId="0" fontId="51" fillId="0" borderId="37" xfId="0" applyFont="1" applyBorder="1"/>
    <xf numFmtId="0" fontId="51" fillId="0" borderId="38" xfId="0" applyFont="1" applyBorder="1"/>
    <xf numFmtId="0" fontId="0" fillId="13" borderId="18" xfId="0" applyFill="1" applyBorder="1" applyAlignment="1">
      <alignment horizontal="center" vertical="center"/>
    </xf>
    <xf numFmtId="0" fontId="0" fillId="0" borderId="18" xfId="4" applyNumberFormat="1" applyFont="1" applyBorder="1" applyAlignment="1">
      <alignment horizontal="left" vertical="top" wrapText="1"/>
    </xf>
    <xf numFmtId="0" fontId="0" fillId="13" borderId="18" xfId="0" applyFill="1" applyBorder="1" applyAlignment="1">
      <alignment horizontal="left" vertical="center" wrapText="1"/>
    </xf>
    <xf numFmtId="1" fontId="52" fillId="0" borderId="93" xfId="0" applyNumberFormat="1" applyFont="1" applyBorder="1" applyAlignment="1">
      <alignment horizontal="center"/>
    </xf>
    <xf numFmtId="43" fontId="29" fillId="0" borderId="40" xfId="2" applyFont="1" applyFill="1" applyBorder="1"/>
    <xf numFmtId="43" fontId="52" fillId="0" borderId="94" xfId="2" applyFont="1" applyFill="1" applyBorder="1"/>
    <xf numFmtId="165" fontId="27" fillId="0" borderId="18" xfId="2" applyNumberFormat="1" applyFont="1" applyFill="1" applyBorder="1"/>
    <xf numFmtId="43" fontId="27" fillId="0" borderId="18" xfId="2" applyFont="1" applyFill="1" applyBorder="1"/>
    <xf numFmtId="0" fontId="0" fillId="0" borderId="91" xfId="0" applyBorder="1" applyAlignment="1">
      <alignment horizontal="center" vertical="center"/>
    </xf>
    <xf numFmtId="165" fontId="0" fillId="0" borderId="97" xfId="0" applyNumberFormat="1" applyBorder="1"/>
    <xf numFmtId="165" fontId="38" fillId="0" borderId="20" xfId="0" applyNumberFormat="1" applyFont="1" applyBorder="1" applyAlignment="1">
      <alignment horizontal="center" wrapText="1" indent="1"/>
    </xf>
    <xf numFmtId="0" fontId="53" fillId="0" borderId="91" xfId="0" applyFont="1" applyBorder="1"/>
    <xf numFmtId="0" fontId="8" fillId="0" borderId="30" xfId="0" applyFont="1" applyBorder="1" applyAlignment="1">
      <alignment horizontal="left" vertical="center" wrapText="1" readingOrder="1"/>
    </xf>
    <xf numFmtId="0" fontId="8" fillId="0" borderId="31" xfId="0" applyFont="1" applyBorder="1" applyAlignment="1">
      <alignment horizontal="center" wrapText="1" readingOrder="1"/>
    </xf>
    <xf numFmtId="43" fontId="0" fillId="0" borderId="0" xfId="2" applyFont="1"/>
    <xf numFmtId="0" fontId="54" fillId="0" borderId="0" xfId="0" applyFont="1"/>
    <xf numFmtId="0" fontId="55" fillId="0" borderId="91" xfId="0" applyFont="1" applyBorder="1"/>
    <xf numFmtId="0" fontId="55" fillId="0" borderId="0" xfId="0" applyFont="1"/>
    <xf numFmtId="0" fontId="56" fillId="0" borderId="0" xfId="0" applyFont="1" applyAlignment="1">
      <alignment horizontal="left" vertical="top" wrapText="1"/>
    </xf>
    <xf numFmtId="43" fontId="2" fillId="0" borderId="18" xfId="2" applyFont="1" applyBorder="1" applyAlignment="1">
      <alignment vertical="center" wrapText="1" readingOrder="1"/>
    </xf>
    <xf numFmtId="43" fontId="20" fillId="0" borderId="93" xfId="2" applyFont="1" applyBorder="1" applyAlignment="1">
      <alignment vertical="center" wrapText="1" readingOrder="1"/>
    </xf>
    <xf numFmtId="165" fontId="57" fillId="0" borderId="18" xfId="2" applyNumberFormat="1" applyFont="1" applyBorder="1" applyAlignment="1">
      <alignment vertical="center" wrapText="1" readingOrder="1"/>
    </xf>
    <xf numFmtId="165" fontId="58" fillId="0" borderId="93" xfId="2" applyNumberFormat="1" applyFont="1" applyBorder="1" applyAlignment="1">
      <alignment vertical="center" wrapText="1" readingOrder="1"/>
    </xf>
    <xf numFmtId="0" fontId="0" fillId="0" borderId="88" xfId="0" applyBorder="1" applyAlignment="1">
      <alignment horizontal="center" vertical="center" wrapText="1"/>
    </xf>
    <xf numFmtId="43" fontId="0" fillId="0" borderId="18" xfId="2" applyFont="1" applyBorder="1" applyAlignment="1">
      <alignment vertical="center" wrapText="1"/>
    </xf>
    <xf numFmtId="43" fontId="29" fillId="0" borderId="40" xfId="2" applyFont="1" applyFill="1" applyBorder="1" applyAlignment="1">
      <alignment vertical="center" wrapText="1"/>
    </xf>
    <xf numFmtId="165" fontId="27" fillId="0" borderId="18" xfId="2" applyNumberFormat="1" applyFont="1" applyFill="1" applyBorder="1" applyAlignment="1">
      <alignment horizontal="left" vertical="center" wrapText="1"/>
    </xf>
    <xf numFmtId="43" fontId="27" fillId="0" borderId="18" xfId="2" applyFont="1" applyFill="1" applyBorder="1" applyAlignment="1">
      <alignment vertical="center" wrapText="1"/>
    </xf>
    <xf numFmtId="0" fontId="31" fillId="0" borderId="92" xfId="0" applyFont="1" applyBorder="1" applyAlignment="1">
      <alignment horizontal="center" vertical="center" wrapText="1"/>
    </xf>
    <xf numFmtId="165" fontId="31" fillId="0" borderId="93" xfId="2" applyNumberFormat="1" applyFont="1" applyBorder="1" applyAlignment="1">
      <alignment vertical="center" wrapText="1"/>
    </xf>
    <xf numFmtId="43" fontId="31" fillId="0" borderId="93" xfId="2" applyFont="1" applyBorder="1" applyAlignment="1">
      <alignment vertical="center" wrapText="1"/>
    </xf>
    <xf numFmtId="43" fontId="52" fillId="0" borderId="93" xfId="2" applyFont="1" applyBorder="1" applyAlignment="1">
      <alignment vertical="center" wrapText="1"/>
    </xf>
    <xf numFmtId="43" fontId="52" fillId="0" borderId="94" xfId="2" applyFont="1" applyFill="1" applyBorder="1" applyAlignment="1">
      <alignment vertical="center" wrapText="1"/>
    </xf>
    <xf numFmtId="0" fontId="0" fillId="0" borderId="0" xfId="0" applyAlignment="1">
      <alignment vertical="top" wrapText="1"/>
    </xf>
    <xf numFmtId="0" fontId="27" fillId="0" borderId="0" xfId="0" applyFont="1" applyAlignment="1">
      <alignment vertical="top" wrapText="1"/>
    </xf>
    <xf numFmtId="164" fontId="0" fillId="0" borderId="0" xfId="4" applyFont="1" applyAlignment="1">
      <alignment vertical="top" wrapText="1"/>
    </xf>
    <xf numFmtId="0" fontId="54" fillId="0" borderId="0" xfId="0" applyFont="1" applyAlignment="1">
      <alignment vertical="top" wrapText="1"/>
    </xf>
    <xf numFmtId="0" fontId="31" fillId="45" borderId="84" xfId="0" applyFont="1" applyFill="1" applyBorder="1" applyAlignment="1">
      <alignment horizontal="center" vertical="top" wrapText="1"/>
    </xf>
    <xf numFmtId="0" fontId="31" fillId="45" borderId="85" xfId="0" applyFont="1" applyFill="1" applyBorder="1" applyAlignment="1">
      <alignment horizontal="center" vertical="top" wrapText="1"/>
    </xf>
    <xf numFmtId="164" fontId="31" fillId="45" borderId="85" xfId="4" applyFont="1" applyFill="1" applyBorder="1" applyAlignment="1">
      <alignment horizontal="center" vertical="top" wrapText="1"/>
    </xf>
    <xf numFmtId="0" fontId="31" fillId="45" borderId="86" xfId="0" applyFont="1" applyFill="1" applyBorder="1" applyAlignment="1">
      <alignment horizontal="center" vertical="top" wrapText="1"/>
    </xf>
    <xf numFmtId="0" fontId="31" fillId="45" borderId="87" xfId="0" applyFont="1" applyFill="1" applyBorder="1" applyAlignment="1">
      <alignment horizontal="center" vertical="top" wrapText="1"/>
    </xf>
    <xf numFmtId="0" fontId="31" fillId="13" borderId="0" xfId="0" applyFont="1" applyFill="1" applyAlignment="1">
      <alignment horizontal="center" vertical="top" wrapText="1"/>
    </xf>
    <xf numFmtId="0" fontId="0" fillId="0" borderId="88" xfId="0" applyBorder="1" applyAlignment="1">
      <alignment vertical="top" wrapText="1"/>
    </xf>
    <xf numFmtId="1" fontId="0" fillId="0" borderId="18" xfId="0" applyNumberFormat="1" applyBorder="1" applyAlignment="1">
      <alignment horizontal="center" vertical="top" wrapText="1"/>
    </xf>
    <xf numFmtId="43" fontId="0" fillId="0" borderId="18" xfId="2" applyFont="1" applyBorder="1" applyAlignment="1">
      <alignment vertical="top" wrapText="1"/>
    </xf>
    <xf numFmtId="43" fontId="0" fillId="0" borderId="40" xfId="2" applyFont="1" applyBorder="1" applyAlignment="1">
      <alignment vertical="top" wrapText="1"/>
    </xf>
    <xf numFmtId="1" fontId="2" fillId="0" borderId="18" xfId="0" applyNumberFormat="1" applyFont="1" applyBorder="1" applyAlignment="1">
      <alignment horizontal="center" vertical="top" wrapText="1" readingOrder="1"/>
    </xf>
    <xf numFmtId="43" fontId="2" fillId="0" borderId="18" xfId="2" applyFont="1" applyBorder="1" applyAlignment="1">
      <alignment horizontal="right" vertical="top" wrapText="1" readingOrder="1"/>
    </xf>
    <xf numFmtId="43" fontId="0" fillId="0" borderId="18" xfId="2" applyFont="1" applyBorder="1" applyAlignment="1">
      <alignment horizontal="center" vertical="top" wrapText="1"/>
    </xf>
    <xf numFmtId="43" fontId="29" fillId="0" borderId="40" xfId="2" applyFont="1" applyFill="1" applyBorder="1" applyAlignment="1">
      <alignment vertical="top" wrapText="1"/>
    </xf>
    <xf numFmtId="165" fontId="27" fillId="0" borderId="18" xfId="2" applyNumberFormat="1" applyFont="1" applyFill="1" applyBorder="1" applyAlignment="1">
      <alignment vertical="top" wrapText="1"/>
    </xf>
    <xf numFmtId="43" fontId="27" fillId="0" borderId="18" xfId="2" applyFont="1" applyFill="1" applyBorder="1" applyAlignment="1">
      <alignment vertical="top" wrapText="1"/>
    </xf>
    <xf numFmtId="0" fontId="0" fillId="0" borderId="99" xfId="0" applyBorder="1" applyAlignment="1">
      <alignment vertical="top" wrapText="1"/>
    </xf>
    <xf numFmtId="165" fontId="38" fillId="0" borderId="20" xfId="0" applyNumberFormat="1" applyFont="1" applyBorder="1" applyAlignment="1">
      <alignment horizontal="center" vertical="top" wrapText="1" indent="1"/>
    </xf>
    <xf numFmtId="0" fontId="53" fillId="0" borderId="91" xfId="0" applyFont="1" applyBorder="1" applyAlignment="1">
      <alignment vertical="top" wrapText="1"/>
    </xf>
    <xf numFmtId="43" fontId="2" fillId="0" borderId="18" xfId="2" applyFont="1" applyBorder="1" applyAlignment="1">
      <alignment horizontal="center" vertical="top" wrapText="1" readingOrder="1"/>
    </xf>
    <xf numFmtId="0" fontId="0" fillId="0" borderId="90" xfId="0" applyBorder="1" applyAlignment="1">
      <alignment vertical="top" wrapText="1"/>
    </xf>
    <xf numFmtId="0" fontId="31" fillId="0" borderId="92" xfId="0" applyFont="1" applyBorder="1" applyAlignment="1">
      <alignment vertical="top" wrapText="1"/>
    </xf>
    <xf numFmtId="1" fontId="31" fillId="0" borderId="93" xfId="0" applyNumberFormat="1" applyFont="1" applyBorder="1" applyAlignment="1">
      <alignment horizontal="center" vertical="top" wrapText="1"/>
    </xf>
    <xf numFmtId="43" fontId="31" fillId="0" borderId="93" xfId="2" applyFont="1" applyBorder="1" applyAlignment="1">
      <alignment vertical="top" wrapText="1"/>
    </xf>
    <xf numFmtId="43" fontId="31" fillId="0" borderId="94" xfId="2" applyFont="1" applyBorder="1" applyAlignment="1">
      <alignment vertical="top" wrapText="1"/>
    </xf>
    <xf numFmtId="1" fontId="20" fillId="0" borderId="93" xfId="0" applyNumberFormat="1" applyFont="1" applyBorder="1" applyAlignment="1">
      <alignment horizontal="center" vertical="top" wrapText="1" readingOrder="1"/>
    </xf>
    <xf numFmtId="43" fontId="20" fillId="0" borderId="93" xfId="2" applyFont="1" applyBorder="1" applyAlignment="1">
      <alignment horizontal="right" vertical="top" wrapText="1" readingOrder="1"/>
    </xf>
    <xf numFmtId="1" fontId="52" fillId="0" borderId="93" xfId="0" applyNumberFormat="1" applyFont="1" applyBorder="1" applyAlignment="1">
      <alignment horizontal="center" vertical="top" wrapText="1"/>
    </xf>
    <xf numFmtId="43" fontId="52" fillId="0" borderId="94" xfId="2" applyFont="1" applyFill="1" applyBorder="1" applyAlignment="1">
      <alignment vertical="top" wrapText="1"/>
    </xf>
    <xf numFmtId="0" fontId="0" fillId="0" borderId="91" xfId="0" applyBorder="1" applyAlignment="1">
      <alignment horizontal="center" vertical="top" wrapText="1"/>
    </xf>
    <xf numFmtId="0" fontId="0" fillId="0" borderId="98" xfId="0" applyBorder="1" applyAlignment="1">
      <alignment vertical="top" wrapText="1"/>
    </xf>
    <xf numFmtId="0" fontId="0" fillId="0" borderId="96" xfId="0" applyBorder="1" applyAlignment="1">
      <alignment vertical="top" wrapText="1"/>
    </xf>
    <xf numFmtId="165" fontId="0" fillId="0" borderId="97" xfId="0" applyNumberFormat="1" applyBorder="1" applyAlignment="1">
      <alignment vertical="top" wrapText="1"/>
    </xf>
    <xf numFmtId="0" fontId="0" fillId="0" borderId="84" xfId="0" applyBorder="1" applyAlignment="1">
      <alignment vertical="top" wrapText="1"/>
    </xf>
    <xf numFmtId="0" fontId="0" fillId="0" borderId="85" xfId="0" applyBorder="1" applyAlignment="1">
      <alignment vertical="top" wrapText="1"/>
    </xf>
    <xf numFmtId="164" fontId="0" fillId="0" borderId="85" xfId="4" applyFont="1" applyBorder="1" applyAlignment="1">
      <alignment vertical="top" wrapText="1"/>
    </xf>
    <xf numFmtId="0" fontId="0" fillId="0" borderId="85" xfId="0" applyBorder="1" applyAlignment="1">
      <alignment horizontal="center" vertical="top" wrapText="1"/>
    </xf>
    <xf numFmtId="0" fontId="0" fillId="0" borderId="87" xfId="0" applyBorder="1" applyAlignment="1">
      <alignment vertical="top" wrapText="1"/>
    </xf>
    <xf numFmtId="0" fontId="0" fillId="0" borderId="92" xfId="0" applyBorder="1" applyAlignment="1">
      <alignment vertical="top" wrapText="1"/>
    </xf>
    <xf numFmtId="164" fontId="0" fillId="0" borderId="93" xfId="4" applyFont="1" applyBorder="1" applyAlignment="1">
      <alignment vertical="top" wrapText="1"/>
    </xf>
    <xf numFmtId="1" fontId="27" fillId="0" borderId="93" xfId="0" applyNumberFormat="1" applyFont="1" applyBorder="1" applyAlignment="1">
      <alignment horizontal="center" vertical="top" wrapText="1"/>
    </xf>
    <xf numFmtId="0" fontId="0" fillId="0" borderId="95" xfId="0" applyBorder="1" applyAlignment="1">
      <alignment vertical="top" wrapText="1"/>
    </xf>
    <xf numFmtId="43" fontId="0" fillId="0" borderId="0" xfId="2" applyFont="1" applyAlignment="1">
      <alignment vertical="top" wrapText="1"/>
    </xf>
    <xf numFmtId="43" fontId="0" fillId="0" borderId="0" xfId="0" applyNumberFormat="1" applyAlignment="1">
      <alignment vertical="top" wrapText="1"/>
    </xf>
    <xf numFmtId="0" fontId="49" fillId="46" borderId="84" xfId="0" applyFont="1" applyFill="1" applyBorder="1" applyAlignment="1">
      <alignment vertical="top" wrapText="1"/>
    </xf>
    <xf numFmtId="0" fontId="55" fillId="0" borderId="91" xfId="0" applyFont="1" applyBorder="1" applyAlignment="1">
      <alignment vertical="top" wrapText="1"/>
    </xf>
    <xf numFmtId="0" fontId="55" fillId="0" borderId="0" xfId="0" applyFont="1" applyAlignment="1">
      <alignment vertical="top" wrapText="1"/>
    </xf>
    <xf numFmtId="0" fontId="49" fillId="46" borderId="41" xfId="0" applyFont="1" applyFill="1" applyBorder="1" applyAlignment="1">
      <alignment vertical="top" wrapText="1"/>
    </xf>
    <xf numFmtId="0" fontId="0" fillId="0" borderId="41" xfId="0" applyBorder="1" applyAlignment="1">
      <alignment horizontal="center" vertical="top" wrapText="1"/>
    </xf>
    <xf numFmtId="0" fontId="0" fillId="0" borderId="41" xfId="0" applyBorder="1" applyAlignment="1">
      <alignment horizontal="left" vertical="top" wrapText="1"/>
    </xf>
    <xf numFmtId="0" fontId="0" fillId="0" borderId="41" xfId="0" applyBorder="1" applyAlignment="1">
      <alignment vertical="top" wrapText="1"/>
    </xf>
    <xf numFmtId="164" fontId="0" fillId="0" borderId="41" xfId="4" applyFont="1" applyFill="1" applyBorder="1" applyAlignment="1">
      <alignment vertical="top" wrapText="1"/>
    </xf>
    <xf numFmtId="0" fontId="0" fillId="0" borderId="41" xfId="4" applyNumberFormat="1" applyFont="1" applyFill="1" applyBorder="1" applyAlignment="1">
      <alignment horizontal="left" vertical="top" wrapText="1"/>
    </xf>
    <xf numFmtId="0" fontId="56" fillId="0" borderId="41" xfId="0" applyFont="1" applyBorder="1" applyAlignment="1">
      <alignment horizontal="left" vertical="top" wrapText="1"/>
    </xf>
    <xf numFmtId="0" fontId="59" fillId="0" borderId="41" xfId="0" applyFont="1" applyBorder="1" applyAlignment="1">
      <alignment vertical="top" wrapText="1"/>
    </xf>
    <xf numFmtId="0" fontId="50" fillId="13" borderId="100" xfId="0" applyFont="1" applyFill="1" applyBorder="1" applyAlignment="1">
      <alignment vertical="top" wrapText="1"/>
    </xf>
    <xf numFmtId="0" fontId="50" fillId="13" borderId="101" xfId="0" applyFont="1" applyFill="1" applyBorder="1" applyAlignment="1">
      <alignment vertical="top" wrapText="1"/>
    </xf>
    <xf numFmtId="0" fontId="0" fillId="0" borderId="45" xfId="0" applyBorder="1" applyAlignment="1">
      <alignment horizontal="center" vertical="top" wrapText="1"/>
    </xf>
    <xf numFmtId="0" fontId="0" fillId="0" borderId="45" xfId="0" applyBorder="1" applyAlignment="1">
      <alignment vertical="top" wrapText="1"/>
    </xf>
    <xf numFmtId="164" fontId="0" fillId="0" borderId="45" xfId="4" applyFont="1" applyFill="1" applyBorder="1" applyAlignment="1">
      <alignment vertical="top" wrapText="1"/>
    </xf>
    <xf numFmtId="0" fontId="49" fillId="46" borderId="102" xfId="0" applyFont="1" applyFill="1" applyBorder="1" applyAlignment="1">
      <alignment vertical="top" wrapText="1"/>
    </xf>
    <xf numFmtId="0" fontId="49" fillId="46" borderId="103" xfId="0" applyFont="1" applyFill="1" applyBorder="1" applyAlignment="1">
      <alignment vertical="top" wrapText="1"/>
    </xf>
    <xf numFmtId="0" fontId="0" fillId="0" borderId="0" xfId="0" applyAlignment="1">
      <alignment vertical="center" wrapText="1"/>
    </xf>
    <xf numFmtId="0" fontId="0" fillId="0" borderId="99" xfId="0" applyBorder="1" applyAlignment="1">
      <alignment vertical="center" wrapText="1"/>
    </xf>
    <xf numFmtId="0" fontId="0" fillId="0" borderId="90" xfId="0" applyBorder="1" applyAlignment="1">
      <alignment vertical="center" wrapText="1"/>
    </xf>
    <xf numFmtId="0" fontId="49" fillId="46" borderId="104" xfId="0" applyFont="1" applyFill="1" applyBorder="1" applyAlignment="1">
      <alignment vertical="center" wrapText="1"/>
    </xf>
    <xf numFmtId="0" fontId="49" fillId="46" borderId="37" xfId="0" applyFont="1" applyFill="1" applyBorder="1" applyAlignment="1">
      <alignment vertical="center" wrapText="1"/>
    </xf>
    <xf numFmtId="0" fontId="49" fillId="46" borderId="105" xfId="0" applyFont="1" applyFill="1" applyBorder="1" applyAlignment="1">
      <alignment vertical="center" wrapText="1"/>
    </xf>
    <xf numFmtId="0" fontId="60" fillId="0" borderId="0" xfId="0" applyFont="1" applyAlignment="1">
      <alignment horizontal="left" vertical="center"/>
    </xf>
    <xf numFmtId="0" fontId="60" fillId="0" borderId="0" xfId="0" applyFont="1" applyAlignment="1">
      <alignment horizontal="center" vertical="center"/>
    </xf>
    <xf numFmtId="0" fontId="15" fillId="0" borderId="41" xfId="1" applyFont="1" applyFill="1" applyBorder="1" applyAlignment="1">
      <alignment horizontal="left" vertical="center"/>
    </xf>
    <xf numFmtId="0" fontId="61" fillId="0" borderId="41" xfId="1" applyFont="1" applyFill="1" applyBorder="1" applyAlignment="1">
      <alignment horizontal="center" vertical="center"/>
    </xf>
    <xf numFmtId="0" fontId="61" fillId="0" borderId="41" xfId="0" applyFont="1" applyBorder="1" applyAlignment="1">
      <alignment horizontal="center"/>
    </xf>
    <xf numFmtId="1" fontId="61" fillId="0" borderId="41" xfId="1" applyNumberFormat="1" applyFont="1" applyFill="1" applyBorder="1" applyAlignment="1">
      <alignment horizontal="center" vertical="center"/>
    </xf>
    <xf numFmtId="0" fontId="15" fillId="0" borderId="106" xfId="1" applyFont="1" applyFill="1" applyBorder="1" applyAlignment="1">
      <alignment horizontal="left" vertical="center"/>
    </xf>
    <xf numFmtId="0" fontId="15" fillId="0" borderId="107" xfId="1" applyFont="1" applyFill="1" applyBorder="1" applyAlignment="1">
      <alignment horizontal="left" vertical="center"/>
    </xf>
    <xf numFmtId="0" fontId="26" fillId="0" borderId="107" xfId="1" applyFont="1" applyFill="1" applyBorder="1" applyAlignment="1">
      <alignment horizontal="center" vertical="center"/>
    </xf>
    <xf numFmtId="0" fontId="15" fillId="0" borderId="107" xfId="1" applyFont="1" applyFill="1" applyBorder="1" applyAlignment="1">
      <alignment horizontal="center" vertical="center"/>
    </xf>
    <xf numFmtId="0" fontId="8" fillId="45" borderId="41" xfId="1" applyFont="1" applyFill="1" applyBorder="1" applyAlignment="1">
      <alignment vertical="center" wrapText="1"/>
    </xf>
    <xf numFmtId="0" fontId="8" fillId="45" borderId="41" xfId="1" applyFont="1" applyFill="1" applyBorder="1" applyAlignment="1">
      <alignment horizontal="center" vertical="center" wrapText="1"/>
    </xf>
    <xf numFmtId="2" fontId="2" fillId="0" borderId="18" xfId="2" applyNumberFormat="1" applyFont="1" applyBorder="1" applyAlignment="1">
      <alignment horizontal="center" vertical="center" wrapText="1" readingOrder="1"/>
    </xf>
    <xf numFmtId="2" fontId="0" fillId="0" borderId="18" xfId="2" applyNumberFormat="1" applyFont="1" applyBorder="1" applyAlignment="1">
      <alignment vertical="center" wrapText="1"/>
    </xf>
    <xf numFmtId="2" fontId="0" fillId="0" borderId="18" xfId="2" applyNumberFormat="1" applyFont="1" applyBorder="1" applyAlignment="1">
      <alignment horizontal="center" vertical="center" wrapText="1"/>
    </xf>
    <xf numFmtId="2" fontId="0" fillId="0" borderId="0" xfId="0" applyNumberFormat="1" applyAlignment="1">
      <alignment horizontal="center" vertical="center" wrapText="1"/>
    </xf>
    <xf numFmtId="0" fontId="3" fillId="24" borderId="40" xfId="0" applyFont="1" applyFill="1" applyBorder="1" applyAlignment="1"/>
    <xf numFmtId="0" fontId="3" fillId="24" borderId="49" xfId="0" applyFont="1" applyFill="1" applyBorder="1" applyAlignment="1"/>
    <xf numFmtId="0" fontId="4" fillId="29" borderId="0" xfId="0" applyFont="1" applyFill="1" applyAlignment="1"/>
    <xf numFmtId="0" fontId="4" fillId="30" borderId="0" xfId="0" applyFont="1" applyFill="1" applyAlignment="1"/>
  </cellXfs>
  <cellStyles count="5">
    <cellStyle name="Comma" xfId="2" builtinId="3"/>
    <cellStyle name="Currency" xfId="4" builtinId="4"/>
    <cellStyle name="Normal" xfId="0" builtinId="0"/>
    <cellStyle name="Output" xfId="1" builtinId="21"/>
    <cellStyle name="Percent" xfId="3" builtinId="5"/>
  </cellStyles>
  <dxfs count="77">
    <dxf>
      <alignment horizontal="left"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fill>
        <patternFill patternType="solid">
          <fgColor indexed="64"/>
          <bgColor rgb="FF002060"/>
        </patternFill>
      </fill>
    </dxf>
    <dxf>
      <font>
        <b val="0"/>
        <i val="0"/>
        <strike val="0"/>
        <condense val="0"/>
        <extend val="0"/>
        <outline val="0"/>
        <shadow val="0"/>
        <u val="none"/>
        <vertAlign val="baseline"/>
        <sz val="12"/>
        <color rgb="FF000000"/>
        <name val="Calibri"/>
        <scheme val="minor"/>
      </font>
      <numFmt numFmtId="1" formatCode="0"/>
      <fill>
        <patternFill patternType="none"/>
      </fill>
      <alignment horizontal="center" vertical="bottom" textRotation="0" wrapText="1" indent="1" justifyLastLine="0" shrinkToFit="0" readingOrder="0"/>
      <border diagonalUp="0" diagonalDown="0">
        <left/>
        <right style="medium">
          <color rgb="FF9BC2E6"/>
        </right>
        <top style="medium">
          <color rgb="FF9BC2E6"/>
        </top>
        <bottom style="medium">
          <color rgb="FF9BC2E6"/>
        </bottom>
        <vertical/>
        <horizontal/>
      </border>
    </dxf>
    <dxf>
      <font>
        <b/>
        <i val="0"/>
        <strike val="0"/>
        <condense val="0"/>
        <extend val="0"/>
        <outline val="0"/>
        <shadow val="0"/>
        <u val="none"/>
        <vertAlign val="baseline"/>
        <sz val="12"/>
        <color rgb="FF000000"/>
        <name val="Calibri"/>
        <scheme val="minor"/>
      </font>
      <numFmt numFmtId="1" formatCode="0"/>
      <fill>
        <patternFill patternType="none"/>
      </fill>
      <alignment horizontal="center" vertical="bottom" textRotation="0" wrapText="1" indent="1" justifyLastLine="0" shrinkToFit="0" readingOrder="0"/>
      <border diagonalUp="0" diagonalDown="0">
        <left/>
        <right style="medium">
          <color rgb="FF9BC2E6"/>
        </right>
        <top style="medium">
          <color rgb="FF9BC2E6"/>
        </top>
        <bottom style="medium">
          <color rgb="FF9BC2E6"/>
        </bottom>
        <vertical/>
        <horizontal/>
      </border>
    </dxf>
    <dxf>
      <font>
        <b/>
        <i val="0"/>
        <strike val="0"/>
        <condense val="0"/>
        <extend val="0"/>
        <outline val="0"/>
        <shadow val="0"/>
        <u val="none"/>
        <vertAlign val="baseline"/>
        <sz val="12"/>
        <color rgb="FF000000"/>
        <name val="Calibri"/>
        <scheme val="minor"/>
      </font>
      <numFmt numFmtId="1" formatCode="0"/>
      <fill>
        <patternFill patternType="none"/>
      </fill>
      <alignment horizontal="center" vertical="bottom" textRotation="0" wrapText="1" indent="1" justifyLastLine="0" shrinkToFit="0" readingOrder="0"/>
      <border diagonalUp="0" diagonalDown="0">
        <left/>
        <right style="medium">
          <color rgb="FF9BC2E6"/>
        </right>
        <top style="medium">
          <color rgb="FF9BC2E6"/>
        </top>
        <bottom style="medium">
          <color rgb="FF9BC2E6"/>
        </bottom>
        <vertical/>
        <horizontal/>
      </border>
    </dxf>
    <dxf>
      <font>
        <b/>
        <i val="0"/>
        <strike val="0"/>
        <condense val="0"/>
        <extend val="0"/>
        <outline val="0"/>
        <shadow val="0"/>
        <u val="none"/>
        <vertAlign val="baseline"/>
        <sz val="12"/>
        <color rgb="FF000000"/>
        <name val="Calibri"/>
        <scheme val="minor"/>
      </font>
      <numFmt numFmtId="1" formatCode="0"/>
      <fill>
        <patternFill patternType="none"/>
      </fill>
      <alignment horizontal="center" vertical="bottom" textRotation="0" wrapText="1" indent="1" justifyLastLine="0" shrinkToFit="0" readingOrder="0"/>
      <border diagonalUp="0" diagonalDown="0">
        <left/>
        <right style="medium">
          <color rgb="FF9BC2E6"/>
        </right>
        <top style="medium">
          <color rgb="FF9BC2E6"/>
        </top>
        <bottom style="medium">
          <color rgb="FF9BC2E6"/>
        </bottom>
        <vertical/>
        <horizontal/>
      </border>
    </dxf>
    <dxf>
      <font>
        <b/>
        <i val="0"/>
        <strike val="0"/>
        <condense val="0"/>
        <extend val="0"/>
        <outline val="0"/>
        <shadow val="0"/>
        <u val="none"/>
        <vertAlign val="baseline"/>
        <sz val="12"/>
        <color rgb="FF000000"/>
        <name val="Calibri"/>
        <scheme val="minor"/>
      </font>
      <fill>
        <patternFill patternType="none"/>
      </fill>
      <alignment horizontal="left" vertical="center" textRotation="0" wrapText="1" relativeIndent="-1" justifyLastLine="0" shrinkToFit="0" readingOrder="0"/>
      <border diagonalUp="0" diagonalDown="0">
        <left style="medium">
          <color theme="8" tint="0.39994506668294322"/>
        </left>
        <right style="medium">
          <color rgb="FF8EAADB"/>
        </right>
        <top style="medium">
          <color theme="8" tint="0.39994506668294322"/>
        </top>
        <bottom style="medium">
          <color theme="8" tint="0.39994506668294322"/>
        </bottom>
        <vertical/>
        <horizontal/>
      </border>
    </dxf>
    <dxf>
      <font>
        <b val="0"/>
        <i val="0"/>
        <strike val="0"/>
        <condense val="0"/>
        <extend val="0"/>
        <outline val="0"/>
        <shadow val="0"/>
        <u val="none"/>
        <vertAlign val="baseline"/>
        <sz val="12"/>
        <color rgb="FF000000"/>
        <name val="Calibri"/>
        <scheme val="minor"/>
      </font>
      <fill>
        <patternFill patternType="none"/>
      </fill>
      <alignment horizontal="center" vertical="bottom" textRotation="0" wrapText="1" indent="1" justifyLastLine="0" shrinkToFit="0" readingOrder="0"/>
    </dxf>
    <dxf>
      <font>
        <b/>
        <i val="0"/>
        <strike val="0"/>
        <condense val="0"/>
        <extend val="0"/>
        <outline val="0"/>
        <shadow val="0"/>
        <u val="none"/>
        <vertAlign val="baseline"/>
        <sz val="12"/>
        <color theme="0"/>
        <name val="Calibri"/>
        <scheme val="minor"/>
      </font>
      <fill>
        <patternFill patternType="none">
          <fgColor indexed="64"/>
          <bgColor rgb="FF5B9BD5"/>
        </patternFill>
      </fill>
      <alignment horizontal="center" vertical="center" textRotation="0" wrapText="1" indent="0" justifyLastLine="0" shrinkToFit="0" readingOrder="1"/>
    </dxf>
    <dxf>
      <font>
        <b/>
        <i val="0"/>
        <strike val="0"/>
        <condense val="0"/>
        <extend val="0"/>
        <outline val="0"/>
        <shadow val="0"/>
        <u val="none"/>
        <vertAlign val="baseline"/>
        <sz val="12"/>
        <color rgb="FF000000"/>
        <name val="Calibri"/>
        <scheme val="minor"/>
      </font>
      <numFmt numFmtId="1" formatCode="0"/>
      <fill>
        <patternFill patternType="none"/>
      </fill>
      <alignment horizontal="center" vertical="bottom" textRotation="0" wrapText="1" indent="1" justifyLastLine="0" shrinkToFit="0" readingOrder="0"/>
      <border diagonalUp="0" diagonalDown="0">
        <left/>
        <right style="medium">
          <color rgb="FF9BC2E6"/>
        </right>
        <top style="medium">
          <color rgb="FF9BC2E6"/>
        </top>
        <bottom style="medium">
          <color rgb="FF9BC2E6"/>
        </bottom>
        <vertical/>
        <horizontal/>
      </border>
    </dxf>
    <dxf>
      <font>
        <b/>
        <i val="0"/>
        <strike val="0"/>
        <condense val="0"/>
        <extend val="0"/>
        <outline val="0"/>
        <shadow val="0"/>
        <u val="none"/>
        <vertAlign val="baseline"/>
        <sz val="12"/>
        <color rgb="FF000000"/>
        <name val="Calibri"/>
        <scheme val="minor"/>
      </font>
      <numFmt numFmtId="1" formatCode="0"/>
      <fill>
        <patternFill patternType="none"/>
      </fill>
      <alignment horizontal="center" vertical="bottom" textRotation="0" wrapText="1" indent="1" justifyLastLine="0" shrinkToFit="0" readingOrder="0"/>
      <border diagonalUp="0" diagonalDown="0">
        <left/>
        <right style="medium">
          <color rgb="FF9BC2E6"/>
        </right>
        <top style="medium">
          <color rgb="FF9BC2E6"/>
        </top>
        <bottom style="medium">
          <color rgb="FF9BC2E6"/>
        </bottom>
        <vertical/>
        <horizontal/>
      </border>
    </dxf>
    <dxf>
      <font>
        <b/>
        <i val="0"/>
        <strike val="0"/>
        <condense val="0"/>
        <extend val="0"/>
        <outline val="0"/>
        <shadow val="0"/>
        <u val="none"/>
        <vertAlign val="baseline"/>
        <sz val="12"/>
        <color rgb="FF000000"/>
        <name val="Calibri"/>
        <scheme val="minor"/>
      </font>
      <numFmt numFmtId="1" formatCode="0"/>
      <fill>
        <patternFill patternType="none"/>
      </fill>
      <alignment horizontal="center" vertical="bottom" textRotation="0" wrapText="1" indent="1" justifyLastLine="0" shrinkToFit="0" readingOrder="0"/>
      <border diagonalUp="0" diagonalDown="0">
        <left/>
        <right style="medium">
          <color rgb="FF9BC2E6"/>
        </right>
        <top style="medium">
          <color rgb="FF9BC2E6"/>
        </top>
        <bottom style="medium">
          <color rgb="FF9BC2E6"/>
        </bottom>
        <vertical/>
        <horizontal/>
      </border>
    </dxf>
    <dxf>
      <font>
        <b/>
        <i val="0"/>
        <strike val="0"/>
        <condense val="0"/>
        <extend val="0"/>
        <outline val="0"/>
        <shadow val="0"/>
        <u val="none"/>
        <vertAlign val="baseline"/>
        <sz val="12"/>
        <color rgb="FF000000"/>
        <name val="Calibri"/>
        <scheme val="minor"/>
      </font>
      <fill>
        <patternFill patternType="none"/>
      </fill>
      <alignment horizontal="left" vertical="center" textRotation="0" wrapText="1" relativeIndent="-1" justifyLastLine="0" shrinkToFit="0" readingOrder="0"/>
      <border diagonalUp="0" diagonalDown="0">
        <left style="medium">
          <color theme="8" tint="0.39994506668294322"/>
        </left>
        <right style="medium">
          <color rgb="FF8EAADB"/>
        </right>
        <top style="medium">
          <color theme="8" tint="0.39994506668294322"/>
        </top>
        <bottom style="medium">
          <color theme="8" tint="0.39994506668294322"/>
        </bottom>
        <vertical/>
        <horizontal/>
      </border>
    </dxf>
    <dxf>
      <font>
        <b val="0"/>
        <i val="0"/>
        <strike val="0"/>
        <condense val="0"/>
        <extend val="0"/>
        <outline val="0"/>
        <shadow val="0"/>
        <u val="none"/>
        <vertAlign val="baseline"/>
        <sz val="12"/>
        <color rgb="FF000000"/>
        <name val="Calibri"/>
        <scheme val="minor"/>
      </font>
      <fill>
        <patternFill patternType="none"/>
      </fill>
      <alignment horizontal="center" vertical="bottom" textRotation="0" wrapText="1" indent="1" justifyLastLine="0" shrinkToFit="0" readingOrder="0"/>
    </dxf>
    <dxf>
      <font>
        <b/>
        <i val="0"/>
        <strike val="0"/>
        <condense val="0"/>
        <extend val="0"/>
        <outline val="0"/>
        <shadow val="0"/>
        <u val="none"/>
        <vertAlign val="baseline"/>
        <sz val="12"/>
        <color theme="0"/>
        <name val="Calibri"/>
        <scheme val="minor"/>
      </font>
      <fill>
        <patternFill patternType="none">
          <fgColor indexed="64"/>
          <bgColor rgb="FF5B9BD5"/>
        </patternFill>
      </fill>
      <alignment horizontal="center" vertical="center" textRotation="0" wrapText="1" indent="0" justifyLastLine="0" shrinkToFit="0" readingOrder="1"/>
    </dxf>
    <dxf>
      <font>
        <b/>
        <i val="0"/>
        <strike val="0"/>
        <condense val="0"/>
        <extend val="0"/>
        <outline val="0"/>
        <shadow val="0"/>
        <u val="none"/>
        <vertAlign val="baseline"/>
        <sz val="12"/>
        <color rgb="FF3F3F3F"/>
        <name val="Calibri"/>
        <scheme val="minor"/>
      </font>
      <fill>
        <patternFill patternType="none">
          <fgColor indexed="64"/>
          <bgColor theme="0"/>
        </patternFill>
      </fill>
      <alignment horizontal="left" vertical="center" textRotation="0" wrapText="0" indent="0" justifyLastLine="0" shrinkToFit="0" readingOrder="0"/>
    </dxf>
    <dxf>
      <font>
        <b/>
        <i val="0"/>
        <strike val="0"/>
        <condense val="0"/>
        <extend val="0"/>
        <outline val="0"/>
        <shadow val="0"/>
        <u val="none"/>
        <vertAlign val="baseline"/>
        <sz val="12"/>
        <color rgb="FF3F3F3F"/>
        <name val="Calibri"/>
        <scheme val="minor"/>
      </font>
      <fill>
        <patternFill patternType="none">
          <fgColor indexed="64"/>
          <bgColor theme="0"/>
        </patternFill>
      </fill>
      <alignment horizontal="left" vertical="center" textRotation="0" wrapText="0" indent="0" justifyLastLine="0" shrinkToFit="0" readingOrder="0"/>
    </dxf>
    <dxf>
      <font>
        <b/>
        <i val="0"/>
        <strike val="0"/>
        <condense val="0"/>
        <extend val="0"/>
        <outline val="0"/>
        <shadow val="0"/>
        <u val="none"/>
        <vertAlign val="baseline"/>
        <sz val="12"/>
        <color rgb="FF3F3F3F"/>
        <name val="Calibri"/>
        <scheme val="minor"/>
      </font>
      <fill>
        <patternFill patternType="none">
          <fgColor indexed="64"/>
          <bgColor theme="0"/>
        </patternFill>
      </fill>
      <alignment horizontal="center" vertical="center" textRotation="0" wrapText="0" indent="0" justifyLastLine="0" shrinkToFit="0" readingOrder="0"/>
    </dxf>
    <dxf>
      <font>
        <b/>
        <i val="0"/>
        <strike val="0"/>
        <condense val="0"/>
        <extend val="0"/>
        <outline val="0"/>
        <shadow val="0"/>
        <u val="none"/>
        <vertAlign val="baseline"/>
        <sz val="12"/>
        <color rgb="FF3F3F3F"/>
        <name val="Calibri"/>
        <scheme val="minor"/>
      </font>
      <fill>
        <patternFill patternType="none">
          <fgColor indexed="64"/>
          <bgColor theme="0"/>
        </patternFill>
      </fill>
      <alignment horizontal="left" vertical="center" textRotation="0" wrapText="0" indent="0" justifyLastLine="0" shrinkToFit="0" readingOrder="0"/>
    </dxf>
    <dxf>
      <font>
        <b/>
        <i val="0"/>
        <strike val="0"/>
        <condense val="0"/>
        <extend val="0"/>
        <outline val="0"/>
        <shadow val="0"/>
        <u val="none"/>
        <vertAlign val="baseline"/>
        <sz val="12"/>
        <color rgb="FF3F3F3F"/>
        <name val="Calibri"/>
        <scheme val="minor"/>
      </font>
      <fill>
        <patternFill patternType="none">
          <fgColor indexed="64"/>
          <bgColor theme="0"/>
        </patternFill>
      </fill>
      <alignment horizontal="left" vertical="center" textRotation="0" wrapText="0" indent="0" justifyLastLine="0" shrinkToFit="0" readingOrder="0"/>
    </dxf>
    <dxf>
      <border>
        <left/>
        <right/>
        <top/>
        <bottom/>
      </border>
    </dxf>
    <dxf>
      <font>
        <b/>
        <i val="0"/>
        <strike val="0"/>
        <condense val="0"/>
        <extend val="0"/>
        <outline val="0"/>
        <shadow val="0"/>
        <u val="none"/>
        <vertAlign val="baseline"/>
        <sz val="12"/>
        <color rgb="FF3F3F3F"/>
        <name val="Calibri"/>
        <scheme val="minor"/>
      </font>
      <fill>
        <patternFill patternType="none">
          <fgColor indexed="64"/>
          <bgColor theme="0"/>
        </patternFill>
      </fill>
      <alignment horizontal="left" vertical="center" textRotation="0" wrapText="0" indent="0" justifyLastLine="0" shrinkToFit="0" readingOrder="0"/>
    </dxf>
    <dxf>
      <font>
        <b/>
        <i val="0"/>
        <strike val="0"/>
        <condense val="0"/>
        <extend val="0"/>
        <outline val="0"/>
        <shadow val="0"/>
        <u val="none"/>
        <vertAlign val="baseline"/>
        <sz val="12"/>
        <color theme="0"/>
        <name val="Calibri"/>
        <scheme val="minor"/>
      </font>
      <fill>
        <patternFill patternType="none">
          <fgColor indexed="64"/>
          <bgColor theme="0"/>
        </patternFill>
      </fill>
      <alignment horizontal="center" vertical="center" textRotation="0" wrapText="1" indent="0" justifyLastLine="0" shrinkToFit="0" readingOrder="0"/>
    </dxf>
    <dxf>
      <font>
        <sz val="12"/>
        <name val="Calibri"/>
        <scheme val="minor"/>
      </font>
    </dxf>
    <dxf>
      <font>
        <sz val="12"/>
        <name val="Calibri"/>
        <scheme val="minor"/>
      </font>
    </dxf>
    <dxf>
      <font>
        <b val="0"/>
        <i val="0"/>
        <strike val="0"/>
        <condense val="0"/>
        <extend val="0"/>
        <outline val="0"/>
        <shadow val="0"/>
        <u val="none"/>
        <vertAlign val="baseline"/>
        <sz val="12"/>
        <color rgb="FF000000"/>
        <name val="Calibri"/>
        <scheme val="minor"/>
      </font>
      <fill>
        <patternFill patternType="none">
          <fgColor indexed="64"/>
          <bgColor indexed="65"/>
        </patternFill>
      </fill>
      <alignment horizontal="left" vertical="center" textRotation="0" wrapText="1" indent="0" justifyLastLine="0" shrinkToFit="0" readingOrder="1"/>
    </dxf>
    <dxf>
      <font>
        <b val="0"/>
        <sz val="12"/>
        <name val="Calibri"/>
        <scheme val="minor"/>
      </font>
    </dxf>
    <dxf>
      <font>
        <b/>
        <i val="0"/>
        <strike val="0"/>
        <condense val="0"/>
        <extend val="0"/>
        <outline val="0"/>
        <shadow val="0"/>
        <u val="none"/>
        <vertAlign val="baseline"/>
        <sz val="12"/>
        <color rgb="FF000000"/>
        <name val="Calibri"/>
        <scheme val="minor"/>
      </font>
      <fill>
        <patternFill patternType="none">
          <fgColor indexed="64"/>
          <bgColor indexed="65"/>
        </patternFill>
      </fill>
      <alignment horizontal="center" vertical="center" textRotation="0" wrapText="1" indent="0" justifyLastLine="0" shrinkToFit="0" readingOrder="0"/>
    </dxf>
    <dxf>
      <border outline="0">
        <left style="thin">
          <color theme="4"/>
        </left>
        <right style="medium">
          <color rgb="FF9CC2E5"/>
        </right>
      </border>
    </dxf>
    <dxf>
      <font>
        <sz val="12"/>
        <name val="Calibri"/>
        <scheme val="minor"/>
      </font>
    </dxf>
    <dxf>
      <font>
        <b/>
        <i val="0"/>
        <strike val="0"/>
        <condense val="0"/>
        <extend val="0"/>
        <outline val="0"/>
        <shadow val="0"/>
        <u val="none"/>
        <vertAlign val="baseline"/>
        <sz val="12"/>
        <color theme="0"/>
        <name val="Calibri"/>
        <scheme val="minor"/>
      </font>
      <fill>
        <patternFill patternType="none">
          <fgColor indexed="64"/>
          <bgColor indexed="65"/>
        </patternFill>
      </fill>
      <alignment horizontal="left" vertical="center" textRotation="0" wrapText="1" indent="0" justifyLastLine="0" shrinkToFit="0" readingOrder="1"/>
      <border diagonalUp="0" diagonalDown="0">
        <left style="medium">
          <color rgb="FF9CC2E5"/>
        </left>
        <right style="medium">
          <color rgb="FF9CC2E5"/>
        </right>
        <top/>
        <bottom/>
      </border>
    </dxf>
    <dxf>
      <font>
        <b val="0"/>
        <i val="0"/>
        <strike val="0"/>
        <condense val="0"/>
        <extend val="0"/>
        <outline val="0"/>
        <shadow val="0"/>
        <u val="none"/>
        <vertAlign val="baseline"/>
        <sz val="12"/>
        <color rgb="FF000000"/>
        <name val="Calibri"/>
        <scheme val="minor"/>
      </font>
      <fill>
        <patternFill patternType="none">
          <fgColor indexed="64"/>
          <bgColor rgb="FFDEEAF6"/>
        </patternFill>
      </fill>
      <alignment horizontal="center" vertical="center" textRotation="0" wrapText="1" indent="0" justifyLastLine="0" shrinkToFit="0" readingOrder="1"/>
    </dxf>
    <dxf>
      <font>
        <b val="0"/>
        <i val="0"/>
        <strike val="0"/>
        <condense val="0"/>
        <extend val="0"/>
        <outline val="0"/>
        <shadow val="0"/>
        <u val="none"/>
        <vertAlign val="baseline"/>
        <sz val="12"/>
        <color rgb="FF000000"/>
        <name val="Calibri"/>
        <scheme val="minor"/>
      </font>
      <fill>
        <patternFill patternType="none">
          <fgColor indexed="64"/>
          <bgColor rgb="FFDEEAF6"/>
        </patternFill>
      </fill>
      <alignment horizontal="center" vertical="center" textRotation="0" wrapText="1" indent="0" justifyLastLine="0" shrinkToFit="0" readingOrder="1"/>
    </dxf>
    <dxf>
      <font>
        <b val="0"/>
        <i val="0"/>
        <strike val="0"/>
        <condense val="0"/>
        <extend val="0"/>
        <outline val="0"/>
        <shadow val="0"/>
        <u val="none"/>
        <vertAlign val="baseline"/>
        <sz val="12"/>
        <color rgb="FF000000"/>
        <name val="Calibri"/>
        <scheme val="minor"/>
      </font>
      <fill>
        <patternFill patternType="none">
          <fgColor indexed="64"/>
          <bgColor rgb="FFDEEAF6"/>
        </patternFill>
      </fill>
      <alignment horizontal="center" vertical="center" textRotation="0" wrapText="1" indent="0" justifyLastLine="0" shrinkToFit="0" readingOrder="1"/>
    </dxf>
    <dxf>
      <font>
        <b val="0"/>
        <i val="0"/>
        <strike val="0"/>
        <condense val="0"/>
        <extend val="0"/>
        <outline val="0"/>
        <shadow val="0"/>
        <u val="none"/>
        <vertAlign val="baseline"/>
        <sz val="12"/>
        <color rgb="FF000000"/>
        <name val="Calibri"/>
        <scheme val="minor"/>
      </font>
      <fill>
        <patternFill patternType="none">
          <fgColor indexed="64"/>
          <bgColor rgb="FFDEEAF6"/>
        </patternFill>
      </fill>
      <alignment horizontal="center" vertical="center" textRotation="0" wrapText="1" indent="0" justifyLastLine="0" shrinkToFit="0" readingOrder="1"/>
    </dxf>
    <dxf>
      <font>
        <b/>
        <i val="0"/>
        <strike val="0"/>
        <condense val="0"/>
        <extend val="0"/>
        <outline val="0"/>
        <shadow val="0"/>
        <u val="none"/>
        <vertAlign val="baseline"/>
        <sz val="12"/>
        <color rgb="FF000000"/>
        <name val="Calibri"/>
        <scheme val="minor"/>
      </font>
      <fill>
        <patternFill patternType="none">
          <fgColor indexed="64"/>
          <bgColor indexed="65"/>
        </patternFill>
      </fill>
      <alignment horizontal="center" vertical="center" textRotation="0" wrapText="1" indent="0" justifyLastLine="0" shrinkToFit="0" readingOrder="0"/>
    </dxf>
    <dxf>
      <border>
        <left/>
        <right/>
        <top/>
        <bottom/>
      </border>
    </dxf>
    <dxf>
      <font>
        <b/>
        <i val="0"/>
        <strike val="0"/>
        <condense val="0"/>
        <extend val="0"/>
        <outline val="0"/>
        <shadow val="0"/>
        <u val="none"/>
        <vertAlign val="baseline"/>
        <sz val="12"/>
        <color rgb="FF000000"/>
        <name val="Calibri"/>
        <scheme val="minor"/>
      </font>
      <fill>
        <patternFill patternType="none">
          <fgColor indexed="64"/>
          <bgColor rgb="FFDEEAF6"/>
        </patternFill>
      </fill>
      <alignment horizontal="center" vertical="center" textRotation="0" wrapText="1" indent="0" justifyLastLine="0" shrinkToFit="0" readingOrder="1"/>
    </dxf>
    <dxf>
      <font>
        <b/>
        <i val="0"/>
        <strike val="0"/>
        <condense val="0"/>
        <extend val="0"/>
        <outline val="0"/>
        <shadow val="0"/>
        <u val="none"/>
        <vertAlign val="baseline"/>
        <sz val="12"/>
        <color rgb="FFFFFFFF"/>
        <name val="Calibri"/>
        <scheme val="minor"/>
      </font>
      <fill>
        <patternFill patternType="none">
          <fgColor indexed="64"/>
          <bgColor rgb="FF5B9BD5"/>
        </patternFill>
      </fill>
      <alignment horizontal="center" vertical="center" textRotation="0" wrapText="1" indent="0" justifyLastLine="0" shrinkToFit="0" readingOrder="1"/>
      <border diagonalUp="0" diagonalDown="0">
        <left style="medium">
          <color rgb="FF000000"/>
        </left>
        <right style="medium">
          <color rgb="FF000000"/>
        </right>
        <top/>
        <bottom/>
      </border>
    </dxf>
    <dxf>
      <font>
        <sz val="12"/>
        <name val="Calibri"/>
        <scheme val="minor"/>
      </font>
      <fill>
        <patternFill patternType="none"/>
      </fill>
    </dxf>
    <dxf>
      <font>
        <sz val="12"/>
        <name val="Calibri"/>
        <scheme val="minor"/>
      </font>
      <fill>
        <patternFill patternType="none"/>
      </fill>
    </dxf>
    <dxf>
      <font>
        <sz val="12"/>
        <name val="Calibri"/>
        <scheme val="minor"/>
      </font>
      <fill>
        <patternFill patternType="none"/>
      </fill>
    </dxf>
    <dxf>
      <font>
        <b/>
        <sz val="12"/>
        <name val="Calibri"/>
        <scheme val="minor"/>
      </font>
      <fill>
        <patternFill patternType="none"/>
      </fill>
    </dxf>
    <dxf>
      <border outline="0">
        <bottom style="medium">
          <color rgb="FF5B9BD5"/>
        </bottom>
      </border>
    </dxf>
    <dxf>
      <border outline="0">
        <top style="medium">
          <color rgb="FF5B9BD5"/>
        </top>
        <bottom style="medium">
          <color rgb="FF9CC2E5"/>
        </bottom>
      </border>
    </dxf>
    <dxf>
      <font>
        <sz val="12"/>
        <name val="Calibri"/>
        <scheme val="minor"/>
      </font>
      <fill>
        <patternFill patternType="none"/>
      </fill>
    </dxf>
    <dxf>
      <font>
        <b/>
        <i val="0"/>
        <strike val="0"/>
        <condense val="0"/>
        <extend val="0"/>
        <outline val="0"/>
        <shadow val="0"/>
        <u val="none"/>
        <vertAlign val="baseline"/>
        <sz val="12"/>
        <color theme="0"/>
        <name val="Calibri"/>
        <scheme val="minor"/>
      </font>
      <fill>
        <patternFill patternType="none">
          <fgColor indexed="64"/>
          <bgColor rgb="FF5B9BD5"/>
        </patternFill>
      </fill>
      <alignment horizontal="center" vertical="center" textRotation="0" wrapText="1" indent="0" justifyLastLine="0" shrinkToFit="0" readingOrder="1"/>
    </dxf>
    <dxf>
      <font>
        <sz val="12"/>
        <name val="Calibri"/>
        <scheme val="minor"/>
      </font>
      <fill>
        <patternFill patternType="none"/>
      </fill>
    </dxf>
    <dxf>
      <font>
        <sz val="12"/>
        <name val="Calibri"/>
        <scheme val="minor"/>
      </font>
      <fill>
        <patternFill patternType="none"/>
      </fill>
    </dxf>
    <dxf>
      <font>
        <sz val="12"/>
        <name val="Calibri"/>
        <scheme val="minor"/>
      </font>
      <fill>
        <patternFill patternType="none"/>
      </fill>
    </dxf>
    <dxf>
      <font>
        <sz val="12"/>
        <name val="Calibri"/>
        <scheme val="minor"/>
      </font>
      <fill>
        <patternFill patternType="none"/>
      </fill>
    </dxf>
    <dxf>
      <font>
        <sz val="12"/>
        <name val="Calibri"/>
        <scheme val="minor"/>
      </font>
      <fill>
        <patternFill patternType="none"/>
      </fill>
    </dxf>
    <dxf>
      <font>
        <sz val="12"/>
        <name val="Calibri"/>
        <scheme val="minor"/>
      </font>
      <fill>
        <patternFill patternType="none"/>
      </fill>
    </dxf>
    <dxf>
      <font>
        <b/>
        <i val="0"/>
        <strike val="0"/>
        <condense val="0"/>
        <extend val="0"/>
        <outline val="0"/>
        <shadow val="0"/>
        <u val="none"/>
        <vertAlign val="baseline"/>
        <sz val="12"/>
        <color theme="0"/>
        <name val="Calibri"/>
        <scheme val="minor"/>
      </font>
      <fill>
        <patternFill patternType="none">
          <fgColor indexed="64"/>
          <bgColor rgb="FF5B9BD5"/>
        </patternFill>
      </fill>
      <alignment horizontal="center" vertical="center" textRotation="0" wrapText="1" indent="0" justifyLastLine="0" shrinkToFit="0" readingOrder="1"/>
    </dxf>
    <dxf>
      <font>
        <b/>
        <sz val="12"/>
        <name val="Calibri"/>
        <scheme val="minor"/>
      </font>
      <fill>
        <patternFill patternType="none"/>
      </fill>
    </dxf>
    <dxf>
      <font>
        <b/>
        <sz val="12"/>
        <name val="Calibri"/>
        <scheme val="minor"/>
      </font>
      <numFmt numFmtId="2" formatCode="0.00"/>
      <fill>
        <patternFill patternType="none"/>
      </fill>
    </dxf>
    <dxf>
      <font>
        <b/>
        <sz val="12"/>
        <name val="Calibri"/>
        <scheme val="minor"/>
      </font>
      <fill>
        <patternFill patternType="none"/>
      </fill>
    </dxf>
    <dxf>
      <font>
        <b/>
        <sz val="12"/>
        <name val="Calibri"/>
        <scheme val="minor"/>
      </font>
      <fill>
        <patternFill patternType="none"/>
      </fill>
    </dxf>
    <dxf>
      <font>
        <b/>
        <sz val="12"/>
        <name val="Calibri"/>
        <scheme val="minor"/>
      </font>
      <fill>
        <patternFill patternType="none"/>
      </fill>
    </dxf>
    <dxf>
      <font>
        <sz val="12"/>
        <name val="Calibri"/>
        <scheme val="minor"/>
      </font>
      <fill>
        <patternFill patternType="none"/>
      </fill>
    </dxf>
    <dxf>
      <font>
        <sz val="12"/>
        <name val="Calibri"/>
        <scheme val="minor"/>
      </font>
      <fill>
        <patternFill patternType="none"/>
      </fill>
    </dxf>
    <dxf>
      <font>
        <b/>
        <i val="0"/>
        <strike val="0"/>
        <condense val="0"/>
        <extend val="0"/>
        <outline val="0"/>
        <shadow val="0"/>
        <u val="none"/>
        <vertAlign val="baseline"/>
        <sz val="12"/>
        <color theme="0"/>
        <name val="Calibri"/>
        <scheme val="minor"/>
      </font>
      <fill>
        <patternFill patternType="none">
          <fgColor indexed="64"/>
          <bgColor rgb="FF5B9BD5"/>
        </patternFill>
      </fill>
      <alignment horizontal="center" vertical="center" textRotation="0" wrapText="1" indent="0" justifyLastLine="0" shrinkToFit="0" readingOrder="1"/>
    </dxf>
    <dxf>
      <font>
        <b/>
        <i val="0"/>
        <strike val="0"/>
        <condense val="0"/>
        <extend val="0"/>
        <outline val="0"/>
        <shadow val="0"/>
        <u val="none"/>
        <vertAlign val="baseline"/>
        <sz val="12"/>
        <color rgb="FF000000"/>
        <name val="Calibri"/>
        <scheme val="minor"/>
      </font>
      <numFmt numFmtId="0" formatCode="General"/>
      <fill>
        <patternFill patternType="solid">
          <fgColor indexed="64"/>
          <bgColor theme="0" tint="-0.14999847407452621"/>
        </patternFill>
      </fill>
      <alignment horizontal="center" vertical="bottom" textRotation="0" wrapText="0" indent="0" justifyLastLine="0" shrinkToFit="0" readingOrder="0"/>
      <border diagonalUp="0" diagonalDown="0">
        <left style="medium">
          <color rgb="FF9BC2E6"/>
        </left>
        <right style="medium">
          <color rgb="FF9BC2E6"/>
        </right>
        <top style="medium">
          <color rgb="FF9BC2E6"/>
        </top>
        <bottom style="medium">
          <color rgb="FF9BC2E6"/>
        </bottom>
      </border>
    </dxf>
    <dxf>
      <font>
        <b/>
        <i val="0"/>
        <strike val="0"/>
        <condense val="0"/>
        <extend val="0"/>
        <outline val="0"/>
        <shadow val="0"/>
        <u val="none"/>
        <vertAlign val="baseline"/>
        <sz val="12"/>
        <color auto="1"/>
        <name val="Calibri"/>
        <family val="2"/>
        <scheme val="minor"/>
      </font>
      <numFmt numFmtId="1" formatCode="0"/>
      <fill>
        <patternFill patternType="none"/>
      </fill>
      <alignment horizontal="center" vertical="bottom" textRotation="0" wrapText="1" indent="1" justifyLastLine="0" shrinkToFit="0" readingOrder="0"/>
      <border diagonalUp="0" diagonalDown="0">
        <left/>
        <right/>
        <top style="medium">
          <color rgb="FF9BC2E6"/>
        </top>
        <bottom style="medium">
          <color rgb="FF9BC2E6"/>
        </bottom>
      </border>
    </dxf>
    <dxf>
      <font>
        <b/>
        <i val="0"/>
        <strike val="0"/>
        <condense val="0"/>
        <extend val="0"/>
        <outline val="0"/>
        <shadow val="0"/>
        <u val="none"/>
        <vertAlign val="baseline"/>
        <sz val="12"/>
        <color rgb="FF000000"/>
        <name val="Calibri"/>
        <scheme val="minor"/>
      </font>
      <numFmt numFmtId="1" formatCode="0"/>
      <fill>
        <patternFill patternType="solid">
          <fgColor indexed="64"/>
          <bgColor theme="0" tint="-0.14999847407452621"/>
        </patternFill>
      </fill>
      <alignment horizontal="center" vertical="bottom" textRotation="0" wrapText="1" indent="0" justifyLastLine="0" shrinkToFit="0" readingOrder="0"/>
      <border diagonalUp="0" diagonalDown="0">
        <left/>
        <right/>
        <top/>
        <bottom style="medium">
          <color rgb="FF9BC2E6"/>
        </bottom>
      </border>
    </dxf>
    <dxf>
      <font>
        <b/>
        <i val="0"/>
        <strike val="0"/>
        <condense val="0"/>
        <extend val="0"/>
        <outline val="0"/>
        <shadow val="0"/>
        <u val="none"/>
        <vertAlign val="baseline"/>
        <sz val="12"/>
        <color rgb="FF000000"/>
        <name val="Calibri"/>
        <scheme val="minor"/>
      </font>
      <numFmt numFmtId="1" formatCode="0"/>
      <fill>
        <patternFill patternType="none"/>
      </fill>
      <alignment horizontal="center" vertical="bottom" textRotation="0" wrapText="1" indent="1" justifyLastLine="0" shrinkToFit="0" readingOrder="0"/>
      <border diagonalUp="0" diagonalDown="0">
        <left/>
        <right style="medium">
          <color rgb="FF9BC2E6"/>
        </right>
        <top style="medium">
          <color rgb="FF9BC2E6"/>
        </top>
        <bottom style="medium">
          <color rgb="FF9BC2E6"/>
        </bottom>
      </border>
    </dxf>
    <dxf>
      <font>
        <b/>
        <i val="0"/>
        <strike val="0"/>
        <condense val="0"/>
        <extend val="0"/>
        <outline val="0"/>
        <shadow val="0"/>
        <u val="none"/>
        <vertAlign val="baseline"/>
        <sz val="12"/>
        <color rgb="FF000000"/>
        <name val="Calibri"/>
        <scheme val="minor"/>
      </font>
      <numFmt numFmtId="1" formatCode="0"/>
      <fill>
        <patternFill patternType="none"/>
      </fill>
      <alignment horizontal="center" vertical="bottom" textRotation="0" wrapText="1" indent="1" justifyLastLine="0" shrinkToFit="0" readingOrder="0"/>
      <border diagonalUp="0" diagonalDown="0">
        <left/>
        <right/>
        <top style="medium">
          <color rgb="FF9BC2E6"/>
        </top>
        <bottom style="medium">
          <color rgb="FF9BC2E6"/>
        </bottom>
      </border>
    </dxf>
    <dxf>
      <font>
        <b/>
        <i val="0"/>
        <strike val="0"/>
        <condense val="0"/>
        <extend val="0"/>
        <outline val="0"/>
        <shadow val="0"/>
        <u val="none"/>
        <vertAlign val="baseline"/>
        <sz val="12"/>
        <color rgb="FF000000"/>
        <name val="Calibri"/>
        <scheme val="minor"/>
      </font>
      <numFmt numFmtId="1" formatCode="0"/>
      <fill>
        <patternFill patternType="none"/>
      </fill>
      <alignment horizontal="center" vertical="bottom" textRotation="0" wrapText="1" indent="1" justifyLastLine="0" shrinkToFit="0" readingOrder="0"/>
      <border diagonalUp="0" diagonalDown="0">
        <left/>
        <right/>
        <top style="medium">
          <color rgb="FF9BC2E6"/>
        </top>
        <bottom style="medium">
          <color rgb="FF9BC2E6"/>
        </bottom>
      </border>
    </dxf>
    <dxf>
      <font>
        <b/>
        <i val="0"/>
        <strike val="0"/>
        <condense val="0"/>
        <extend val="0"/>
        <outline val="0"/>
        <shadow val="0"/>
        <u val="none"/>
        <vertAlign val="baseline"/>
        <sz val="12"/>
        <color rgb="FF000000"/>
        <name val="Calibri"/>
        <scheme val="minor"/>
      </font>
      <fill>
        <patternFill patternType="none"/>
      </fill>
      <alignment horizontal="left" vertical="center" textRotation="0" wrapText="1" indent="0" justifyLastLine="0" shrinkToFit="0" readingOrder="0"/>
      <border diagonalUp="0" diagonalDown="0" outline="0">
        <left style="medium">
          <color theme="8" tint="0.39994506668294322"/>
        </left>
        <right/>
        <top style="medium">
          <color theme="8" tint="0.39994506668294322"/>
        </top>
        <bottom style="medium">
          <color theme="8" tint="0.39994506668294322"/>
        </bottom>
      </border>
    </dxf>
    <dxf>
      <font>
        <b val="0"/>
        <i val="0"/>
        <strike val="0"/>
        <condense val="0"/>
        <extend val="0"/>
        <outline val="0"/>
        <shadow val="0"/>
        <u val="none"/>
        <vertAlign val="baseline"/>
        <sz val="12"/>
        <color rgb="FF000000"/>
        <name val="Calibri"/>
        <scheme val="minor"/>
      </font>
      <fill>
        <patternFill patternType="none"/>
      </fill>
      <alignment horizontal="center" vertical="bottom" textRotation="0" wrapText="1" indent="1" justifyLastLine="0" shrinkToFit="0" readingOrder="0"/>
    </dxf>
    <dxf>
      <font>
        <b/>
        <i val="0"/>
        <strike val="0"/>
        <condense val="0"/>
        <extend val="0"/>
        <outline val="0"/>
        <shadow val="0"/>
        <u val="none"/>
        <vertAlign val="baseline"/>
        <sz val="12"/>
        <color theme="0"/>
        <name val="Calibri"/>
        <scheme val="minor"/>
      </font>
      <fill>
        <patternFill patternType="none">
          <fgColor indexed="64"/>
          <bgColor rgb="FF5B9BD5"/>
        </patternFill>
      </fill>
      <alignment horizontal="center" vertical="center" textRotation="0" wrapText="1" indent="0" justifyLastLine="0" shrinkToFit="0" readingOrder="1"/>
    </dxf>
    <dxf>
      <font>
        <sz val="12"/>
        <name val="Calibri"/>
        <scheme val="minor"/>
      </font>
      <fill>
        <patternFill patternType="none"/>
      </fill>
    </dxf>
    <dxf>
      <font>
        <sz val="12"/>
        <color rgb="FF000000"/>
        <name val="Calibri"/>
        <scheme val="minor"/>
      </font>
      <fill>
        <patternFill patternType="none"/>
      </fill>
    </dxf>
    <dxf>
      <font>
        <b/>
        <i val="0"/>
        <strike val="0"/>
        <condense val="0"/>
        <extend val="0"/>
        <outline val="0"/>
        <shadow val="0"/>
        <u val="none"/>
        <vertAlign val="baseline"/>
        <sz val="12"/>
        <color rgb="FF000000"/>
        <name val="Calibri"/>
        <scheme val="minor"/>
      </font>
      <fill>
        <patternFill patternType="none">
          <fgColor indexed="64"/>
          <bgColor rgb="FF5B9BD5"/>
        </patternFill>
      </fill>
      <alignment horizontal="center" vertical="center" textRotation="0" wrapText="1" indent="0" justifyLastLine="0" shrinkToFit="0" readingOrder="0"/>
    </dxf>
    <dxf>
      <border outline="0">
        <bottom style="medium">
          <color indexed="64"/>
        </bottom>
      </border>
    </dxf>
    <dxf>
      <font>
        <sz val="12"/>
        <name val="Calibri"/>
        <scheme val="minor"/>
      </font>
      <fill>
        <patternFill patternType="none"/>
      </fill>
    </dxf>
    <dxf>
      <font>
        <sz val="12"/>
        <color theme="0"/>
        <name val="Calibri"/>
        <scheme val="minor"/>
      </font>
      <fill>
        <patternFill patternType="none">
          <fgColor indexed="64"/>
          <bgColor theme="4"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s-419" b="1"/>
              <a:t>Ingreso de Expedientes por Año</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419"/>
        </a:p>
      </c:txPr>
    </c:title>
    <c:autoTitleDeleted val="0"/>
    <c:plotArea>
      <c:layout/>
      <c:barChart>
        <c:barDir val="col"/>
        <c:grouping val="clustered"/>
        <c:varyColors val="0"/>
        <c:ser>
          <c:idx val="0"/>
          <c:order val="0"/>
          <c:tx>
            <c:strRef>
              <c:f>Ingresado!$M$33</c:f>
              <c:strCache>
                <c:ptCount val="1"/>
                <c:pt idx="0">
                  <c:v>2008</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419"/>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Ingresado!$L$34:$L$36</c:f>
              <c:strCache>
                <c:ptCount val="3"/>
                <c:pt idx="0">
                  <c:v>MARÍTIMA DEL CALLAO</c:v>
                </c:pt>
                <c:pt idx="1">
                  <c:v>INCA</c:v>
                </c:pt>
                <c:pt idx="2">
                  <c:v>OTRAS ADUANAS</c:v>
                </c:pt>
              </c:strCache>
            </c:strRef>
          </c:cat>
          <c:val>
            <c:numRef>
              <c:f>Ingresado!$M$34:$M$36</c:f>
              <c:numCache>
                <c:formatCode>General</c:formatCode>
                <c:ptCount val="3"/>
                <c:pt idx="0">
                  <c:v>2</c:v>
                </c:pt>
              </c:numCache>
            </c:numRef>
          </c:val>
          <c:extLst>
            <c:ext xmlns:c16="http://schemas.microsoft.com/office/drawing/2014/chart" uri="{C3380CC4-5D6E-409C-BE32-E72D297353CC}">
              <c16:uniqueId val="{00000000-2C0B-46A9-A958-F9FFBF30F8F0}"/>
            </c:ext>
          </c:extLst>
        </c:ser>
        <c:ser>
          <c:idx val="1"/>
          <c:order val="1"/>
          <c:tx>
            <c:strRef>
              <c:f>Ingresado!$N$33</c:f>
              <c:strCache>
                <c:ptCount val="1"/>
                <c:pt idx="0">
                  <c:v>2014</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419"/>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Ingresado!$L$34:$L$36</c:f>
              <c:strCache>
                <c:ptCount val="3"/>
                <c:pt idx="0">
                  <c:v>MARÍTIMA DEL CALLAO</c:v>
                </c:pt>
                <c:pt idx="1">
                  <c:v>INCA</c:v>
                </c:pt>
                <c:pt idx="2">
                  <c:v>OTRAS ADUANAS</c:v>
                </c:pt>
              </c:strCache>
            </c:strRef>
          </c:cat>
          <c:val>
            <c:numRef>
              <c:f>Ingresado!$N$34:$N$36</c:f>
              <c:numCache>
                <c:formatCode>General</c:formatCode>
                <c:ptCount val="3"/>
                <c:pt idx="0">
                  <c:v>2</c:v>
                </c:pt>
              </c:numCache>
            </c:numRef>
          </c:val>
          <c:extLst>
            <c:ext xmlns:c16="http://schemas.microsoft.com/office/drawing/2014/chart" uri="{C3380CC4-5D6E-409C-BE32-E72D297353CC}">
              <c16:uniqueId val="{00000001-2C0B-46A9-A958-F9FFBF30F8F0}"/>
            </c:ext>
          </c:extLst>
        </c:ser>
        <c:ser>
          <c:idx val="2"/>
          <c:order val="2"/>
          <c:tx>
            <c:strRef>
              <c:f>Ingresado!$O$33</c:f>
              <c:strCache>
                <c:ptCount val="1"/>
                <c:pt idx="0">
                  <c:v>2015</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419"/>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Ingresado!$L$34:$L$36</c:f>
              <c:strCache>
                <c:ptCount val="3"/>
                <c:pt idx="0">
                  <c:v>MARÍTIMA DEL CALLAO</c:v>
                </c:pt>
                <c:pt idx="1">
                  <c:v>INCA</c:v>
                </c:pt>
                <c:pt idx="2">
                  <c:v>OTRAS ADUANAS</c:v>
                </c:pt>
              </c:strCache>
            </c:strRef>
          </c:cat>
          <c:val>
            <c:numRef>
              <c:f>Ingresado!$O$34:$O$36</c:f>
              <c:numCache>
                <c:formatCode>General</c:formatCode>
                <c:ptCount val="3"/>
                <c:pt idx="2" formatCode="0">
                  <c:v>1</c:v>
                </c:pt>
              </c:numCache>
            </c:numRef>
          </c:val>
          <c:extLst>
            <c:ext xmlns:c16="http://schemas.microsoft.com/office/drawing/2014/chart" uri="{C3380CC4-5D6E-409C-BE32-E72D297353CC}">
              <c16:uniqueId val="{00000002-2C0B-46A9-A958-F9FFBF30F8F0}"/>
            </c:ext>
          </c:extLst>
        </c:ser>
        <c:ser>
          <c:idx val="3"/>
          <c:order val="3"/>
          <c:tx>
            <c:strRef>
              <c:f>Ingresado!$P$33</c:f>
              <c:strCache>
                <c:ptCount val="1"/>
                <c:pt idx="0">
                  <c:v>2016</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419"/>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Ingresado!$L$34:$L$36</c:f>
              <c:strCache>
                <c:ptCount val="3"/>
                <c:pt idx="0">
                  <c:v>MARÍTIMA DEL CALLAO</c:v>
                </c:pt>
                <c:pt idx="1">
                  <c:v>INCA</c:v>
                </c:pt>
                <c:pt idx="2">
                  <c:v>OTRAS ADUANAS</c:v>
                </c:pt>
              </c:strCache>
            </c:strRef>
          </c:cat>
          <c:val>
            <c:numRef>
              <c:f>Ingresado!$P$34:$P$36</c:f>
              <c:numCache>
                <c:formatCode>General</c:formatCode>
                <c:ptCount val="3"/>
                <c:pt idx="0">
                  <c:v>2</c:v>
                </c:pt>
                <c:pt idx="2" formatCode="0">
                  <c:v>0</c:v>
                </c:pt>
              </c:numCache>
            </c:numRef>
          </c:val>
          <c:extLst>
            <c:ext xmlns:c16="http://schemas.microsoft.com/office/drawing/2014/chart" uri="{C3380CC4-5D6E-409C-BE32-E72D297353CC}">
              <c16:uniqueId val="{00000003-2C0B-46A9-A958-F9FFBF30F8F0}"/>
            </c:ext>
          </c:extLst>
        </c:ser>
        <c:ser>
          <c:idx val="4"/>
          <c:order val="4"/>
          <c:tx>
            <c:strRef>
              <c:f>Ingresado!$Q$33</c:f>
              <c:strCache>
                <c:ptCount val="1"/>
                <c:pt idx="0">
                  <c:v>2017</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419"/>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Ingresado!$L$34:$L$36</c:f>
              <c:strCache>
                <c:ptCount val="3"/>
                <c:pt idx="0">
                  <c:v>MARÍTIMA DEL CALLAO</c:v>
                </c:pt>
                <c:pt idx="1">
                  <c:v>INCA</c:v>
                </c:pt>
                <c:pt idx="2">
                  <c:v>OTRAS ADUANAS</c:v>
                </c:pt>
              </c:strCache>
            </c:strRef>
          </c:cat>
          <c:val>
            <c:numRef>
              <c:f>Ingresado!$Q$34:$Q$36</c:f>
              <c:numCache>
                <c:formatCode>General</c:formatCode>
                <c:ptCount val="3"/>
                <c:pt idx="0">
                  <c:v>2</c:v>
                </c:pt>
                <c:pt idx="2" formatCode="0">
                  <c:v>0</c:v>
                </c:pt>
              </c:numCache>
            </c:numRef>
          </c:val>
          <c:extLst>
            <c:ext xmlns:c16="http://schemas.microsoft.com/office/drawing/2014/chart" uri="{C3380CC4-5D6E-409C-BE32-E72D297353CC}">
              <c16:uniqueId val="{00000004-2C0B-46A9-A958-F9FFBF30F8F0}"/>
            </c:ext>
          </c:extLst>
        </c:ser>
        <c:ser>
          <c:idx val="5"/>
          <c:order val="5"/>
          <c:tx>
            <c:strRef>
              <c:f>Ingresado!$R$33</c:f>
              <c:strCache>
                <c:ptCount val="1"/>
                <c:pt idx="0">
                  <c:v>2019</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419"/>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Ingresado!$L$34:$L$36</c:f>
              <c:strCache>
                <c:ptCount val="3"/>
                <c:pt idx="0">
                  <c:v>MARÍTIMA DEL CALLAO</c:v>
                </c:pt>
                <c:pt idx="1">
                  <c:v>INCA</c:v>
                </c:pt>
                <c:pt idx="2">
                  <c:v>OTRAS ADUANAS</c:v>
                </c:pt>
              </c:strCache>
            </c:strRef>
          </c:cat>
          <c:val>
            <c:numRef>
              <c:f>Ingresado!$R$34:$R$36</c:f>
              <c:numCache>
                <c:formatCode>General</c:formatCode>
                <c:ptCount val="3"/>
                <c:pt idx="0">
                  <c:v>1</c:v>
                </c:pt>
                <c:pt idx="2" formatCode="0">
                  <c:v>0</c:v>
                </c:pt>
              </c:numCache>
            </c:numRef>
          </c:val>
          <c:extLst>
            <c:ext xmlns:c16="http://schemas.microsoft.com/office/drawing/2014/chart" uri="{C3380CC4-5D6E-409C-BE32-E72D297353CC}">
              <c16:uniqueId val="{00000005-2C0B-46A9-A958-F9FFBF30F8F0}"/>
            </c:ext>
          </c:extLst>
        </c:ser>
        <c:ser>
          <c:idx val="6"/>
          <c:order val="6"/>
          <c:tx>
            <c:strRef>
              <c:f>Ingresado!$S$33</c:f>
              <c:strCache>
                <c:ptCount val="1"/>
                <c:pt idx="0">
                  <c:v>2020</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419"/>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Ingresado!$L$34:$L$36</c:f>
              <c:strCache>
                <c:ptCount val="3"/>
                <c:pt idx="0">
                  <c:v>MARÍTIMA DEL CALLAO</c:v>
                </c:pt>
                <c:pt idx="1">
                  <c:v>INCA</c:v>
                </c:pt>
                <c:pt idx="2">
                  <c:v>OTRAS ADUANAS</c:v>
                </c:pt>
              </c:strCache>
            </c:strRef>
          </c:cat>
          <c:val>
            <c:numRef>
              <c:f>Ingresado!$S$34:$S$36</c:f>
              <c:numCache>
                <c:formatCode>General</c:formatCode>
                <c:ptCount val="3"/>
                <c:pt idx="0">
                  <c:v>11</c:v>
                </c:pt>
                <c:pt idx="2" formatCode="0">
                  <c:v>17</c:v>
                </c:pt>
              </c:numCache>
            </c:numRef>
          </c:val>
          <c:extLst>
            <c:ext xmlns:c16="http://schemas.microsoft.com/office/drawing/2014/chart" uri="{C3380CC4-5D6E-409C-BE32-E72D297353CC}">
              <c16:uniqueId val="{00000006-2C0B-46A9-A958-F9FFBF30F8F0}"/>
            </c:ext>
          </c:extLst>
        </c:ser>
        <c:ser>
          <c:idx val="7"/>
          <c:order val="7"/>
          <c:tx>
            <c:strRef>
              <c:f>Ingresado!$T$33</c:f>
              <c:strCache>
                <c:ptCount val="1"/>
                <c:pt idx="0">
                  <c:v>2021</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419"/>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Ingresado!$L$34:$L$36</c:f>
              <c:strCache>
                <c:ptCount val="3"/>
                <c:pt idx="0">
                  <c:v>MARÍTIMA DEL CALLAO</c:v>
                </c:pt>
                <c:pt idx="1">
                  <c:v>INCA</c:v>
                </c:pt>
                <c:pt idx="2">
                  <c:v>OTRAS ADUANAS</c:v>
                </c:pt>
              </c:strCache>
            </c:strRef>
          </c:cat>
          <c:val>
            <c:numRef>
              <c:f>Ingresado!$T$34:$T$36</c:f>
              <c:numCache>
                <c:formatCode>General</c:formatCode>
                <c:ptCount val="3"/>
                <c:pt idx="0">
                  <c:v>318</c:v>
                </c:pt>
                <c:pt idx="2" formatCode="0">
                  <c:v>30</c:v>
                </c:pt>
              </c:numCache>
            </c:numRef>
          </c:val>
          <c:extLst>
            <c:ext xmlns:c16="http://schemas.microsoft.com/office/drawing/2014/chart" uri="{C3380CC4-5D6E-409C-BE32-E72D297353CC}">
              <c16:uniqueId val="{00000007-2C0B-46A9-A958-F9FFBF30F8F0}"/>
            </c:ext>
          </c:extLst>
        </c:ser>
        <c:ser>
          <c:idx val="8"/>
          <c:order val="8"/>
          <c:tx>
            <c:strRef>
              <c:f>Ingresado!$U$33</c:f>
              <c:strCache>
                <c:ptCount val="1"/>
                <c:pt idx="0">
                  <c:v>2022</c:v>
                </c:pt>
              </c:strCache>
            </c:strRef>
          </c:tx>
          <c:spPr>
            <a:solidFill>
              <a:schemeClr val="accent3">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419"/>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Ingresado!$L$34:$L$36</c:f>
              <c:strCache>
                <c:ptCount val="3"/>
                <c:pt idx="0">
                  <c:v>MARÍTIMA DEL CALLAO</c:v>
                </c:pt>
                <c:pt idx="1">
                  <c:v>INCA</c:v>
                </c:pt>
                <c:pt idx="2">
                  <c:v>OTRAS ADUANAS</c:v>
                </c:pt>
              </c:strCache>
            </c:strRef>
          </c:cat>
          <c:val>
            <c:numRef>
              <c:f>Ingresado!$U$34:$U$36</c:f>
              <c:numCache>
                <c:formatCode>General</c:formatCode>
                <c:ptCount val="3"/>
                <c:pt idx="0">
                  <c:v>1870</c:v>
                </c:pt>
                <c:pt idx="1">
                  <c:v>127</c:v>
                </c:pt>
                <c:pt idx="2" formatCode="0">
                  <c:v>737</c:v>
                </c:pt>
              </c:numCache>
            </c:numRef>
          </c:val>
          <c:extLst>
            <c:ext xmlns:c16="http://schemas.microsoft.com/office/drawing/2014/chart" uri="{C3380CC4-5D6E-409C-BE32-E72D297353CC}">
              <c16:uniqueId val="{00000008-2C0B-46A9-A958-F9FFBF30F8F0}"/>
            </c:ext>
          </c:extLst>
        </c:ser>
        <c:ser>
          <c:idx val="9"/>
          <c:order val="9"/>
          <c:tx>
            <c:strRef>
              <c:f>Ingresado!$V$33</c:f>
              <c:strCache>
                <c:ptCount val="1"/>
                <c:pt idx="0">
                  <c:v>2023</c:v>
                </c:pt>
              </c:strCache>
            </c:strRef>
          </c:tx>
          <c:spPr>
            <a:solidFill>
              <a:schemeClr val="accent4">
                <a:lumMod val="60000"/>
              </a:schemeClr>
            </a:solidFill>
            <a:ln>
              <a:noFill/>
            </a:ln>
            <a:effectLst/>
          </c:spPr>
          <c:invertIfNegative val="0"/>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419"/>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Ingresado!$L$34:$L$36</c:f>
              <c:strCache>
                <c:ptCount val="3"/>
                <c:pt idx="0">
                  <c:v>MARÍTIMA DEL CALLAO</c:v>
                </c:pt>
                <c:pt idx="1">
                  <c:v>INCA</c:v>
                </c:pt>
                <c:pt idx="2">
                  <c:v>OTRAS ADUANAS</c:v>
                </c:pt>
              </c:strCache>
            </c:strRef>
          </c:cat>
          <c:val>
            <c:numRef>
              <c:f>Ingresado!$V$34:$V$36</c:f>
              <c:numCache>
                <c:formatCode>General</c:formatCode>
                <c:ptCount val="3"/>
                <c:pt idx="0">
                  <c:v>3142</c:v>
                </c:pt>
                <c:pt idx="1">
                  <c:v>223</c:v>
                </c:pt>
                <c:pt idx="2" formatCode="0">
                  <c:v>1261</c:v>
                </c:pt>
              </c:numCache>
            </c:numRef>
          </c:val>
          <c:extLst>
            <c:ext xmlns:c16="http://schemas.microsoft.com/office/drawing/2014/chart" uri="{C3380CC4-5D6E-409C-BE32-E72D297353CC}">
              <c16:uniqueId val="{00000009-2C0B-46A9-A958-F9FFBF30F8F0}"/>
            </c:ext>
          </c:extLst>
        </c:ser>
        <c:ser>
          <c:idx val="10"/>
          <c:order val="10"/>
          <c:tx>
            <c:strRef>
              <c:f>Ingresado!$W$33</c:f>
              <c:strCache>
                <c:ptCount val="1"/>
                <c:pt idx="0">
                  <c:v>2024</c:v>
                </c:pt>
              </c:strCache>
            </c:strRef>
          </c:tx>
          <c:spPr>
            <a:solidFill>
              <a:schemeClr val="accent5">
                <a:lumMod val="60000"/>
              </a:schemeClr>
            </a:solidFill>
            <a:ln>
              <a:noFill/>
            </a:ln>
            <a:effectLst/>
          </c:spPr>
          <c:invertIfNegative val="0"/>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419"/>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Ingresado!$L$34:$L$36</c:f>
              <c:strCache>
                <c:ptCount val="3"/>
                <c:pt idx="0">
                  <c:v>MARÍTIMA DEL CALLAO</c:v>
                </c:pt>
                <c:pt idx="1">
                  <c:v>INCA</c:v>
                </c:pt>
                <c:pt idx="2">
                  <c:v>OTRAS ADUANAS</c:v>
                </c:pt>
              </c:strCache>
            </c:strRef>
          </c:cat>
          <c:val>
            <c:numRef>
              <c:f>Ingresado!$W$34:$W$36</c:f>
              <c:numCache>
                <c:formatCode>General</c:formatCode>
                <c:ptCount val="3"/>
                <c:pt idx="0">
                  <c:v>2880</c:v>
                </c:pt>
                <c:pt idx="1">
                  <c:v>702</c:v>
                </c:pt>
                <c:pt idx="2" formatCode="0">
                  <c:v>1611</c:v>
                </c:pt>
              </c:numCache>
            </c:numRef>
          </c:val>
          <c:extLst>
            <c:ext xmlns:c16="http://schemas.microsoft.com/office/drawing/2014/chart" uri="{C3380CC4-5D6E-409C-BE32-E72D297353CC}">
              <c16:uniqueId val="{0000000A-2C0B-46A9-A958-F9FFBF30F8F0}"/>
            </c:ext>
          </c:extLst>
        </c:ser>
        <c:ser>
          <c:idx val="11"/>
          <c:order val="11"/>
          <c:tx>
            <c:strRef>
              <c:f>Ingresado!$X$33</c:f>
              <c:strCache>
                <c:ptCount val="1"/>
                <c:pt idx="0">
                  <c:v>2025</c:v>
                </c:pt>
              </c:strCache>
            </c:strRef>
          </c:tx>
          <c:spPr>
            <a:solidFill>
              <a:schemeClr val="accent6">
                <a:lumMod val="60000"/>
              </a:schemeClr>
            </a:solidFill>
            <a:ln>
              <a:noFill/>
            </a:ln>
            <a:effectLst/>
          </c:spPr>
          <c:invertIfNegative val="0"/>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419"/>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Ingresado!$L$34:$L$36</c:f>
              <c:strCache>
                <c:ptCount val="3"/>
                <c:pt idx="0">
                  <c:v>MARÍTIMA DEL CALLAO</c:v>
                </c:pt>
                <c:pt idx="1">
                  <c:v>INCA</c:v>
                </c:pt>
                <c:pt idx="2">
                  <c:v>OTRAS ADUANAS</c:v>
                </c:pt>
              </c:strCache>
            </c:strRef>
          </c:cat>
          <c:val>
            <c:numRef>
              <c:f>Ingresado!$X$34:$X$36</c:f>
              <c:numCache>
                <c:formatCode>General</c:formatCode>
                <c:ptCount val="3"/>
                <c:pt idx="0">
                  <c:v>4762</c:v>
                </c:pt>
                <c:pt idx="1">
                  <c:v>1034</c:v>
                </c:pt>
                <c:pt idx="2" formatCode="0">
                  <c:v>1809</c:v>
                </c:pt>
              </c:numCache>
            </c:numRef>
          </c:val>
          <c:extLst>
            <c:ext xmlns:c16="http://schemas.microsoft.com/office/drawing/2014/chart" uri="{C3380CC4-5D6E-409C-BE32-E72D297353CC}">
              <c16:uniqueId val="{0000000B-2C0B-46A9-A958-F9FFBF30F8F0}"/>
            </c:ext>
          </c:extLst>
        </c:ser>
        <c:dLbls>
          <c:dLblPos val="inEnd"/>
          <c:showLegendKey val="0"/>
          <c:showVal val="1"/>
          <c:showCatName val="0"/>
          <c:showSerName val="0"/>
          <c:showPercent val="0"/>
          <c:showBubbleSize val="0"/>
        </c:dLbls>
        <c:gapWidth val="219"/>
        <c:overlap val="-27"/>
        <c:axId val="1317062847"/>
        <c:axId val="1317063263"/>
      </c:barChart>
      <c:catAx>
        <c:axId val="1317062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419"/>
          </a:p>
        </c:txPr>
        <c:crossAx val="1317063263"/>
        <c:crosses val="autoZero"/>
        <c:auto val="1"/>
        <c:lblAlgn val="ctr"/>
        <c:lblOffset val="100"/>
        <c:noMultiLvlLbl val="0"/>
      </c:catAx>
      <c:valAx>
        <c:axId val="13170632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419"/>
          </a:p>
        </c:txPr>
        <c:crossAx val="1317062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419"/>
        </a:p>
      </c:txPr>
    </c:legend>
    <c:plotVisOnly val="1"/>
    <c:dispBlanksAs val="gap"/>
    <c:showDLblsOverMax val="0"/>
  </c:chart>
  <c:spPr>
    <a:gradFill>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s-419"/>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s-419" b="1"/>
              <a:t>Ingreso de reclamos por años</a:t>
            </a:r>
          </a:p>
        </c:rich>
      </c:tx>
      <c:layout>
        <c:manualLayout>
          <c:xMode val="edge"/>
          <c:yMode val="edge"/>
          <c:x val="0.26913888888888887"/>
          <c:y val="3.240740740740740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419"/>
        </a:p>
      </c:txPr>
    </c:title>
    <c:autoTitleDeleted val="0"/>
    <c:plotArea>
      <c:layout/>
      <c:barChart>
        <c:barDir val="col"/>
        <c:grouping val="stacked"/>
        <c:varyColors val="0"/>
        <c:ser>
          <c:idx val="0"/>
          <c:order val="0"/>
          <c:tx>
            <c:strRef>
              <c:f>Ingresado!$L$34</c:f>
              <c:strCache>
                <c:ptCount val="1"/>
                <c:pt idx="0">
                  <c:v>MARÍTIMA DEL CALLAO</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419"/>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Ingresado!$M$33:$X$33</c:f>
              <c:numCache>
                <c:formatCode>General</c:formatCode>
                <c:ptCount val="12"/>
                <c:pt idx="0">
                  <c:v>2008</c:v>
                </c:pt>
                <c:pt idx="1">
                  <c:v>2014</c:v>
                </c:pt>
                <c:pt idx="2">
                  <c:v>2015</c:v>
                </c:pt>
                <c:pt idx="3">
                  <c:v>2016</c:v>
                </c:pt>
                <c:pt idx="4">
                  <c:v>2017</c:v>
                </c:pt>
                <c:pt idx="5">
                  <c:v>2019</c:v>
                </c:pt>
                <c:pt idx="6">
                  <c:v>2020</c:v>
                </c:pt>
                <c:pt idx="7">
                  <c:v>2021</c:v>
                </c:pt>
                <c:pt idx="8">
                  <c:v>2022</c:v>
                </c:pt>
                <c:pt idx="9">
                  <c:v>2023</c:v>
                </c:pt>
                <c:pt idx="10">
                  <c:v>2024</c:v>
                </c:pt>
                <c:pt idx="11">
                  <c:v>2025</c:v>
                </c:pt>
              </c:numCache>
            </c:numRef>
          </c:cat>
          <c:val>
            <c:numRef>
              <c:f>Ingresado!$M$34:$X$34</c:f>
              <c:numCache>
                <c:formatCode>General</c:formatCode>
                <c:ptCount val="12"/>
                <c:pt idx="0">
                  <c:v>2</c:v>
                </c:pt>
                <c:pt idx="1">
                  <c:v>2</c:v>
                </c:pt>
                <c:pt idx="3">
                  <c:v>2</c:v>
                </c:pt>
                <c:pt idx="4">
                  <c:v>2</c:v>
                </c:pt>
                <c:pt idx="5">
                  <c:v>1</c:v>
                </c:pt>
                <c:pt idx="6">
                  <c:v>11</c:v>
                </c:pt>
                <c:pt idx="7">
                  <c:v>318</c:v>
                </c:pt>
                <c:pt idx="8">
                  <c:v>1870</c:v>
                </c:pt>
                <c:pt idx="9">
                  <c:v>3142</c:v>
                </c:pt>
                <c:pt idx="10">
                  <c:v>2880</c:v>
                </c:pt>
                <c:pt idx="11">
                  <c:v>4762</c:v>
                </c:pt>
              </c:numCache>
            </c:numRef>
          </c:val>
          <c:extLst>
            <c:ext xmlns:c16="http://schemas.microsoft.com/office/drawing/2014/chart" uri="{C3380CC4-5D6E-409C-BE32-E72D297353CC}">
              <c16:uniqueId val="{00000000-B1AF-42B8-8624-CFEBAF650CF8}"/>
            </c:ext>
          </c:extLst>
        </c:ser>
        <c:ser>
          <c:idx val="1"/>
          <c:order val="1"/>
          <c:tx>
            <c:strRef>
              <c:f>Ingresado!$L$35</c:f>
              <c:strCache>
                <c:ptCount val="1"/>
                <c:pt idx="0">
                  <c:v>INCA</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419"/>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Ingresado!$M$33:$X$33</c:f>
              <c:numCache>
                <c:formatCode>General</c:formatCode>
                <c:ptCount val="12"/>
                <c:pt idx="0">
                  <c:v>2008</c:v>
                </c:pt>
                <c:pt idx="1">
                  <c:v>2014</c:v>
                </c:pt>
                <c:pt idx="2">
                  <c:v>2015</c:v>
                </c:pt>
                <c:pt idx="3">
                  <c:v>2016</c:v>
                </c:pt>
                <c:pt idx="4">
                  <c:v>2017</c:v>
                </c:pt>
                <c:pt idx="5">
                  <c:v>2019</c:v>
                </c:pt>
                <c:pt idx="6">
                  <c:v>2020</c:v>
                </c:pt>
                <c:pt idx="7">
                  <c:v>2021</c:v>
                </c:pt>
                <c:pt idx="8">
                  <c:v>2022</c:v>
                </c:pt>
                <c:pt idx="9">
                  <c:v>2023</c:v>
                </c:pt>
                <c:pt idx="10">
                  <c:v>2024</c:v>
                </c:pt>
                <c:pt idx="11">
                  <c:v>2025</c:v>
                </c:pt>
              </c:numCache>
            </c:numRef>
          </c:cat>
          <c:val>
            <c:numRef>
              <c:f>Ingresado!$M$35:$X$35</c:f>
              <c:numCache>
                <c:formatCode>General</c:formatCode>
                <c:ptCount val="12"/>
                <c:pt idx="8">
                  <c:v>127</c:v>
                </c:pt>
                <c:pt idx="9">
                  <c:v>223</c:v>
                </c:pt>
                <c:pt idx="10">
                  <c:v>702</c:v>
                </c:pt>
                <c:pt idx="11">
                  <c:v>1034</c:v>
                </c:pt>
              </c:numCache>
            </c:numRef>
          </c:val>
          <c:extLst>
            <c:ext xmlns:c16="http://schemas.microsoft.com/office/drawing/2014/chart" uri="{C3380CC4-5D6E-409C-BE32-E72D297353CC}">
              <c16:uniqueId val="{00000001-B1AF-42B8-8624-CFEBAF650CF8}"/>
            </c:ext>
          </c:extLst>
        </c:ser>
        <c:ser>
          <c:idx val="2"/>
          <c:order val="2"/>
          <c:tx>
            <c:strRef>
              <c:f>Ingresado!$L$36</c:f>
              <c:strCache>
                <c:ptCount val="1"/>
                <c:pt idx="0">
                  <c:v>OTRAS ADUANAS</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419"/>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Ingresado!$M$33:$X$33</c:f>
              <c:numCache>
                <c:formatCode>General</c:formatCode>
                <c:ptCount val="12"/>
                <c:pt idx="0">
                  <c:v>2008</c:v>
                </c:pt>
                <c:pt idx="1">
                  <c:v>2014</c:v>
                </c:pt>
                <c:pt idx="2">
                  <c:v>2015</c:v>
                </c:pt>
                <c:pt idx="3">
                  <c:v>2016</c:v>
                </c:pt>
                <c:pt idx="4">
                  <c:v>2017</c:v>
                </c:pt>
                <c:pt idx="5">
                  <c:v>2019</c:v>
                </c:pt>
                <c:pt idx="6">
                  <c:v>2020</c:v>
                </c:pt>
                <c:pt idx="7">
                  <c:v>2021</c:v>
                </c:pt>
                <c:pt idx="8">
                  <c:v>2022</c:v>
                </c:pt>
                <c:pt idx="9">
                  <c:v>2023</c:v>
                </c:pt>
                <c:pt idx="10">
                  <c:v>2024</c:v>
                </c:pt>
                <c:pt idx="11">
                  <c:v>2025</c:v>
                </c:pt>
              </c:numCache>
            </c:numRef>
          </c:cat>
          <c:val>
            <c:numRef>
              <c:f>Ingresado!$M$36:$X$36</c:f>
              <c:numCache>
                <c:formatCode>General</c:formatCode>
                <c:ptCount val="12"/>
                <c:pt idx="2" formatCode="0">
                  <c:v>1</c:v>
                </c:pt>
                <c:pt idx="3" formatCode="0">
                  <c:v>0</c:v>
                </c:pt>
                <c:pt idx="4" formatCode="0">
                  <c:v>0</c:v>
                </c:pt>
                <c:pt idx="5" formatCode="0">
                  <c:v>0</c:v>
                </c:pt>
                <c:pt idx="6" formatCode="0">
                  <c:v>17</c:v>
                </c:pt>
                <c:pt idx="7" formatCode="0">
                  <c:v>30</c:v>
                </c:pt>
                <c:pt idx="8" formatCode="0">
                  <c:v>737</c:v>
                </c:pt>
                <c:pt idx="9" formatCode="0">
                  <c:v>1261</c:v>
                </c:pt>
                <c:pt idx="10" formatCode="0">
                  <c:v>1611</c:v>
                </c:pt>
                <c:pt idx="11" formatCode="0">
                  <c:v>1809</c:v>
                </c:pt>
              </c:numCache>
            </c:numRef>
          </c:val>
          <c:extLst>
            <c:ext xmlns:c16="http://schemas.microsoft.com/office/drawing/2014/chart" uri="{C3380CC4-5D6E-409C-BE32-E72D297353CC}">
              <c16:uniqueId val="{00000002-B1AF-42B8-8624-CFEBAF650CF8}"/>
            </c:ext>
          </c:extLst>
        </c:ser>
        <c:dLbls>
          <c:dLblPos val="ctr"/>
          <c:showLegendKey val="0"/>
          <c:showVal val="1"/>
          <c:showCatName val="0"/>
          <c:showSerName val="0"/>
          <c:showPercent val="0"/>
          <c:showBubbleSize val="0"/>
        </c:dLbls>
        <c:gapWidth val="150"/>
        <c:overlap val="100"/>
        <c:axId val="483099696"/>
        <c:axId val="483106768"/>
      </c:barChart>
      <c:catAx>
        <c:axId val="483099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419"/>
          </a:p>
        </c:txPr>
        <c:crossAx val="483106768"/>
        <c:crosses val="autoZero"/>
        <c:auto val="1"/>
        <c:lblAlgn val="ctr"/>
        <c:lblOffset val="100"/>
        <c:noMultiLvlLbl val="0"/>
      </c:catAx>
      <c:valAx>
        <c:axId val="483106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419"/>
          </a:p>
        </c:txPr>
        <c:crossAx val="4830996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419"/>
        </a:p>
      </c:txPr>
    </c:legend>
    <c:plotVisOnly val="1"/>
    <c:dispBlanksAs val="gap"/>
    <c:showDLblsOverMax val="0"/>
  </c:chart>
  <c:spPr>
    <a:gradFill>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s-419"/>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'IAMC', 'INCA', 'OTRAS ADUANAS' by 'Aduana'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419"/>
        </a:p>
      </c:txPr>
    </c:title>
    <c:autoTitleDeleted val="0"/>
    <c:plotArea>
      <c:layout/>
      <c:barChart>
        <c:barDir val="col"/>
        <c:grouping val="clustered"/>
        <c:varyColors val="0"/>
        <c:ser>
          <c:idx val="0"/>
          <c:order val="0"/>
          <c:tx>
            <c:strRef>
              <c:f>Ingresado!$B$60</c:f>
              <c:strCache>
                <c:ptCount val="1"/>
                <c:pt idx="0">
                  <c:v>IAMC</c:v>
                </c:pt>
              </c:strCache>
            </c:strRef>
          </c:tx>
          <c:spPr>
            <a:solidFill>
              <a:schemeClr val="accent1"/>
            </a:solidFill>
            <a:ln>
              <a:noFill/>
            </a:ln>
            <a:effectLst/>
          </c:spPr>
          <c:invertIfNegative val="0"/>
          <c:cat>
            <c:numRef>
              <c:f>Ingresado!$C$59:$H$59</c:f>
              <c:numCache>
                <c:formatCode>General</c:formatCode>
                <c:ptCount val="3"/>
                <c:pt idx="0">
                  <c:v>2023</c:v>
                </c:pt>
                <c:pt idx="1">
                  <c:v>2024</c:v>
                </c:pt>
                <c:pt idx="2">
                  <c:v>2025</c:v>
                </c:pt>
              </c:numCache>
            </c:numRef>
          </c:cat>
          <c:val>
            <c:numRef>
              <c:f>Ingresado!$C$60:$H$60</c:f>
              <c:numCache>
                <c:formatCode>General</c:formatCode>
                <c:ptCount val="3"/>
                <c:pt idx="0">
                  <c:v>3143</c:v>
                </c:pt>
                <c:pt idx="1">
                  <c:v>2880</c:v>
                </c:pt>
                <c:pt idx="2">
                  <c:v>5505</c:v>
                </c:pt>
              </c:numCache>
            </c:numRef>
          </c:val>
          <c:extLst>
            <c:ext xmlns:c16="http://schemas.microsoft.com/office/drawing/2014/chart" uri="{C3380CC4-5D6E-409C-BE32-E72D297353CC}">
              <c16:uniqueId val="{02282730-D557-410C-A53C-510E519CC41A}"/>
            </c:ext>
          </c:extLst>
        </c:ser>
        <c:ser>
          <c:idx val="1"/>
          <c:order val="1"/>
          <c:tx>
            <c:strRef>
              <c:f>Ingresado!$B$61</c:f>
              <c:strCache>
                <c:ptCount val="1"/>
                <c:pt idx="0">
                  <c:v>INCA</c:v>
                </c:pt>
              </c:strCache>
            </c:strRef>
          </c:tx>
          <c:spPr>
            <a:solidFill>
              <a:schemeClr val="accent2"/>
            </a:solidFill>
            <a:ln>
              <a:noFill/>
            </a:ln>
            <a:effectLst/>
          </c:spPr>
          <c:invertIfNegative val="0"/>
          <c:cat>
            <c:numRef>
              <c:f>Ingresado!$C$59:$H$59</c:f>
              <c:numCache>
                <c:formatCode>General</c:formatCode>
                <c:ptCount val="3"/>
                <c:pt idx="0">
                  <c:v>2023</c:v>
                </c:pt>
                <c:pt idx="1">
                  <c:v>2024</c:v>
                </c:pt>
                <c:pt idx="2">
                  <c:v>2025</c:v>
                </c:pt>
              </c:numCache>
            </c:numRef>
          </c:cat>
          <c:val>
            <c:numRef>
              <c:f>Ingresado!$C$61:$H$61</c:f>
              <c:numCache>
                <c:formatCode>General</c:formatCode>
                <c:ptCount val="3"/>
                <c:pt idx="0">
                  <c:v>223</c:v>
                </c:pt>
                <c:pt idx="1">
                  <c:v>702</c:v>
                </c:pt>
                <c:pt idx="2">
                  <c:v>1243</c:v>
                </c:pt>
              </c:numCache>
            </c:numRef>
          </c:val>
          <c:extLst>
            <c:ext xmlns:c16="http://schemas.microsoft.com/office/drawing/2014/chart" uri="{C3380CC4-5D6E-409C-BE32-E72D297353CC}">
              <c16:uniqueId val="{3A5BEFC0-3F64-4DFD-8BA5-B08D27A27FCC}"/>
            </c:ext>
          </c:extLst>
        </c:ser>
        <c:ser>
          <c:idx val="2"/>
          <c:order val="2"/>
          <c:tx>
            <c:strRef>
              <c:f>Ingresado!$B$62</c:f>
              <c:strCache>
                <c:ptCount val="1"/>
                <c:pt idx="0">
                  <c:v>OTRAS ADUANAS</c:v>
                </c:pt>
              </c:strCache>
            </c:strRef>
          </c:tx>
          <c:spPr>
            <a:solidFill>
              <a:schemeClr val="accent3"/>
            </a:solidFill>
            <a:ln>
              <a:noFill/>
            </a:ln>
            <a:effectLst/>
          </c:spPr>
          <c:invertIfNegative val="0"/>
          <c:cat>
            <c:numRef>
              <c:f>Ingresado!$C$59:$H$59</c:f>
              <c:numCache>
                <c:formatCode>General</c:formatCode>
                <c:ptCount val="3"/>
                <c:pt idx="0">
                  <c:v>2023</c:v>
                </c:pt>
                <c:pt idx="1">
                  <c:v>2024</c:v>
                </c:pt>
                <c:pt idx="2">
                  <c:v>2025</c:v>
                </c:pt>
              </c:numCache>
            </c:numRef>
          </c:cat>
          <c:val>
            <c:numRef>
              <c:f>Ingresado!$C$62:$H$62</c:f>
              <c:numCache>
                <c:formatCode>General</c:formatCode>
                <c:ptCount val="3"/>
                <c:pt idx="0">
                  <c:v>1263</c:v>
                </c:pt>
                <c:pt idx="1">
                  <c:v>1611</c:v>
                </c:pt>
                <c:pt idx="2">
                  <c:v>2029</c:v>
                </c:pt>
              </c:numCache>
            </c:numRef>
          </c:val>
          <c:extLst>
            <c:ext xmlns:c16="http://schemas.microsoft.com/office/drawing/2014/chart" uri="{C3380CC4-5D6E-409C-BE32-E72D297353CC}">
              <c16:uniqueId val="{10981945-AAA4-43CB-80AF-FD2DEEFC95F6}"/>
            </c:ext>
          </c:extLst>
        </c:ser>
        <c:dLbls>
          <c:showLegendKey val="0"/>
          <c:showVal val="0"/>
          <c:showCatName val="0"/>
          <c:showSerName val="0"/>
          <c:showPercent val="0"/>
          <c:showBubbleSize val="0"/>
        </c:dLbls>
        <c:gapWidth val="160"/>
        <c:overlap val="-30"/>
        <c:axId val="311439880"/>
        <c:axId val="311441928"/>
      </c:barChart>
      <c:catAx>
        <c:axId val="3114398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Aduana</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419"/>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419"/>
          </a:p>
        </c:txPr>
        <c:crossAx val="311441928"/>
        <c:crosses val="autoZero"/>
        <c:auto val="1"/>
        <c:lblAlgn val="ctr"/>
        <c:lblOffset val="100"/>
        <c:noMultiLvlLbl val="0"/>
      </c:catAx>
      <c:valAx>
        <c:axId val="3114419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419"/>
          </a:p>
        </c:txPr>
        <c:crossAx val="3114398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419"/>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419"/>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s-419"/>
              <a:t> Ingresos por Valor o  Dcto reclamado </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s-419"/>
        </a:p>
      </c:txPr>
    </c:title>
    <c:autoTitleDeleted val="0"/>
    <c:plotArea>
      <c:layout/>
      <c:barChart>
        <c:barDir val="col"/>
        <c:grouping val="clustered"/>
        <c:varyColors val="0"/>
        <c:ser>
          <c:idx val="0"/>
          <c:order val="0"/>
          <c:tx>
            <c:strRef>
              <c:f>'Ingresado x Por dcto '!$C$37</c:f>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s-419"/>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'Ingresado x Por dcto '!$B$38:$B$40</c:f>
              <c:strCache>
                <c:ptCount val="3"/>
                <c:pt idx="0">
                  <c:v>MARÍTIMA DEL CALLAO</c:v>
                </c:pt>
                <c:pt idx="1">
                  <c:v>INCA</c:v>
                </c:pt>
                <c:pt idx="2">
                  <c:v>OTRAS ADUANAS</c:v>
                </c:pt>
              </c:strCache>
            </c:strRef>
          </c:cat>
          <c:val>
            <c:numRef>
              <c:f>'Ingresado x Por dcto '!$C$38:$C$40</c:f>
            </c:numRef>
          </c:val>
          <c:extLst>
            <c:ext xmlns:c16="http://schemas.microsoft.com/office/drawing/2014/chart" uri="{C3380CC4-5D6E-409C-BE32-E72D297353CC}">
              <c16:uniqueId val="{00000000-5170-4EAD-9092-6CD2F4FA3173}"/>
            </c:ext>
          </c:extLst>
        </c:ser>
        <c:ser>
          <c:idx val="1"/>
          <c:order val="1"/>
          <c:tx>
            <c:strRef>
              <c:f>'Ingresado x Por dcto '!$D$37</c:f>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s-419"/>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'Ingresado x Por dcto '!$B$38:$B$40</c:f>
              <c:strCache>
                <c:ptCount val="3"/>
                <c:pt idx="0">
                  <c:v>MARÍTIMA DEL CALLAO</c:v>
                </c:pt>
                <c:pt idx="1">
                  <c:v>INCA</c:v>
                </c:pt>
                <c:pt idx="2">
                  <c:v>OTRAS ADUANAS</c:v>
                </c:pt>
              </c:strCache>
            </c:strRef>
          </c:cat>
          <c:val>
            <c:numRef>
              <c:f>'Ingresado x Por dcto '!$D$38:$D$40</c:f>
            </c:numRef>
          </c:val>
          <c:extLst>
            <c:ext xmlns:c16="http://schemas.microsoft.com/office/drawing/2014/chart" uri="{C3380CC4-5D6E-409C-BE32-E72D297353CC}">
              <c16:uniqueId val="{00000001-5170-4EAD-9092-6CD2F4FA3173}"/>
            </c:ext>
          </c:extLst>
        </c:ser>
        <c:ser>
          <c:idx val="2"/>
          <c:order val="2"/>
          <c:tx>
            <c:strRef>
              <c:f>'Ingresado x Por dcto '!$E$37</c:f>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s-419"/>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'Ingresado x Por dcto '!$B$38:$B$40</c:f>
              <c:strCache>
                <c:ptCount val="3"/>
                <c:pt idx="0">
                  <c:v>MARÍTIMA DEL CALLAO</c:v>
                </c:pt>
                <c:pt idx="1">
                  <c:v>INCA</c:v>
                </c:pt>
                <c:pt idx="2">
                  <c:v>OTRAS ADUANAS</c:v>
                </c:pt>
              </c:strCache>
            </c:strRef>
          </c:cat>
          <c:val>
            <c:numRef>
              <c:f>'Ingresado x Por dcto '!$E$38:$E$40</c:f>
            </c:numRef>
          </c:val>
          <c:extLst>
            <c:ext xmlns:c16="http://schemas.microsoft.com/office/drawing/2014/chart" uri="{C3380CC4-5D6E-409C-BE32-E72D297353CC}">
              <c16:uniqueId val="{00000002-5170-4EAD-9092-6CD2F4FA3173}"/>
            </c:ext>
          </c:extLst>
        </c:ser>
        <c:ser>
          <c:idx val="3"/>
          <c:order val="3"/>
          <c:tx>
            <c:strRef>
              <c:f>'Ingresado x Por dcto '!$F$37</c:f>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s-419"/>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'Ingresado x Por dcto '!$B$38:$B$40</c:f>
              <c:strCache>
                <c:ptCount val="3"/>
                <c:pt idx="0">
                  <c:v>MARÍTIMA DEL CALLAO</c:v>
                </c:pt>
                <c:pt idx="1">
                  <c:v>INCA</c:v>
                </c:pt>
                <c:pt idx="2">
                  <c:v>OTRAS ADUANAS</c:v>
                </c:pt>
              </c:strCache>
            </c:strRef>
          </c:cat>
          <c:val>
            <c:numRef>
              <c:f>'Ingresado x Por dcto '!$F$38:$F$40</c:f>
            </c:numRef>
          </c:val>
          <c:extLst>
            <c:ext xmlns:c16="http://schemas.microsoft.com/office/drawing/2014/chart" uri="{C3380CC4-5D6E-409C-BE32-E72D297353CC}">
              <c16:uniqueId val="{00000004-5170-4EAD-9092-6CD2F4FA3173}"/>
            </c:ext>
          </c:extLst>
        </c:ser>
        <c:ser>
          <c:idx val="4"/>
          <c:order val="4"/>
          <c:tx>
            <c:strRef>
              <c:f>'Ingresado x Por dcto '!$G$37</c:f>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s-419"/>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'Ingresado x Por dcto '!$B$38:$B$40</c:f>
              <c:strCache>
                <c:ptCount val="3"/>
                <c:pt idx="0">
                  <c:v>MARÍTIMA DEL CALLAO</c:v>
                </c:pt>
                <c:pt idx="1">
                  <c:v>INCA</c:v>
                </c:pt>
                <c:pt idx="2">
                  <c:v>OTRAS ADUANAS</c:v>
                </c:pt>
              </c:strCache>
            </c:strRef>
          </c:cat>
          <c:val>
            <c:numRef>
              <c:f>'Ingresado x Por dcto '!$G$38:$G$40</c:f>
            </c:numRef>
          </c:val>
          <c:extLst>
            <c:ext xmlns:c16="http://schemas.microsoft.com/office/drawing/2014/chart" uri="{C3380CC4-5D6E-409C-BE32-E72D297353CC}">
              <c16:uniqueId val="{00000005-5170-4EAD-9092-6CD2F4FA3173}"/>
            </c:ext>
          </c:extLst>
        </c:ser>
        <c:ser>
          <c:idx val="5"/>
          <c:order val="5"/>
          <c:tx>
            <c:strRef>
              <c:f>'Ingresado x Por dcto '!$H$37</c:f>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s-419"/>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'Ingresado x Por dcto '!$B$38:$B$40</c:f>
              <c:strCache>
                <c:ptCount val="3"/>
                <c:pt idx="0">
                  <c:v>MARÍTIMA DEL CALLAO</c:v>
                </c:pt>
                <c:pt idx="1">
                  <c:v>INCA</c:v>
                </c:pt>
                <c:pt idx="2">
                  <c:v>OTRAS ADUANAS</c:v>
                </c:pt>
              </c:strCache>
            </c:strRef>
          </c:cat>
          <c:val>
            <c:numRef>
              <c:f>'Ingresado x Por dcto '!$H$38:$H$40</c:f>
            </c:numRef>
          </c:val>
          <c:extLst>
            <c:ext xmlns:c16="http://schemas.microsoft.com/office/drawing/2014/chart" uri="{C3380CC4-5D6E-409C-BE32-E72D297353CC}">
              <c16:uniqueId val="{00000006-5170-4EAD-9092-6CD2F4FA3173}"/>
            </c:ext>
          </c:extLst>
        </c:ser>
        <c:ser>
          <c:idx val="6"/>
          <c:order val="6"/>
          <c:tx>
            <c:strRef>
              <c:f>'Ingresado x Por dcto '!$I$37</c:f>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s-419"/>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'Ingresado x Por dcto '!$B$38:$B$40</c:f>
              <c:strCache>
                <c:ptCount val="3"/>
                <c:pt idx="0">
                  <c:v>MARÍTIMA DEL CALLAO</c:v>
                </c:pt>
                <c:pt idx="1">
                  <c:v>INCA</c:v>
                </c:pt>
                <c:pt idx="2">
                  <c:v>OTRAS ADUANAS</c:v>
                </c:pt>
              </c:strCache>
            </c:strRef>
          </c:cat>
          <c:val>
            <c:numRef>
              <c:f>'Ingresado x Por dcto '!$I$38:$I$40</c:f>
            </c:numRef>
          </c:val>
          <c:extLst>
            <c:ext xmlns:c16="http://schemas.microsoft.com/office/drawing/2014/chart" uri="{C3380CC4-5D6E-409C-BE32-E72D297353CC}">
              <c16:uniqueId val="{00000007-5170-4EAD-9092-6CD2F4FA3173}"/>
            </c:ext>
          </c:extLst>
        </c:ser>
        <c:ser>
          <c:idx val="7"/>
          <c:order val="7"/>
          <c:tx>
            <c:strRef>
              <c:f>'Ingresado x Por dcto '!$J$37</c:f>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s-419"/>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'Ingresado x Por dcto '!$B$38:$B$40</c:f>
              <c:strCache>
                <c:ptCount val="3"/>
                <c:pt idx="0">
                  <c:v>MARÍTIMA DEL CALLAO</c:v>
                </c:pt>
                <c:pt idx="1">
                  <c:v>INCA</c:v>
                </c:pt>
                <c:pt idx="2">
                  <c:v>OTRAS ADUANAS</c:v>
                </c:pt>
              </c:strCache>
            </c:strRef>
          </c:cat>
          <c:val>
            <c:numRef>
              <c:f>'Ingresado x Por dcto '!$J$38:$J$40</c:f>
            </c:numRef>
          </c:val>
          <c:extLst>
            <c:ext xmlns:c16="http://schemas.microsoft.com/office/drawing/2014/chart" uri="{C3380CC4-5D6E-409C-BE32-E72D297353CC}">
              <c16:uniqueId val="{00000008-5170-4EAD-9092-6CD2F4FA3173}"/>
            </c:ext>
          </c:extLst>
        </c:ser>
        <c:ser>
          <c:idx val="8"/>
          <c:order val="8"/>
          <c:tx>
            <c:strRef>
              <c:f>'Ingresado x Por dcto '!$K$37</c:f>
              <c:strCache>
                <c:ptCount val="1"/>
                <c:pt idx="0">
                  <c:v>2022</c:v>
                </c:pt>
              </c:strCache>
            </c:strRef>
          </c:tx>
          <c:spPr>
            <a:solidFill>
              <a:schemeClr val="accent3">
                <a:lumMod val="60000"/>
              </a:schemeClr>
            </a:solidFill>
            <a:ln>
              <a:noFill/>
            </a:ln>
            <a:effectLst/>
          </c:spPr>
          <c:invertIfNegative val="0"/>
          <c:dLbls>
            <c:dLbl>
              <c:idx val="2"/>
              <c:layout>
                <c:manualLayout>
                  <c:x val="-3.4875922199865864E-2"/>
                  <c:y val="-8.4875562720133283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5170-4EAD-9092-6CD2F4FA3173}"/>
                </c:ext>
              </c:extLst>
            </c:dLbl>
            <c:spPr>
              <a:solidFill>
                <a:schemeClr val="bg1"/>
              </a:solidFill>
              <a:ln>
                <a:noFill/>
              </a:ln>
              <a:effectLst/>
            </c:spPr>
            <c:txPr>
              <a:bodyPr rot="0" spcFirstLastPara="1" vertOverflow="ellipsis" vert="horz" wrap="square" anchor="ctr" anchorCtr="1"/>
              <a:lstStyle/>
              <a:p>
                <a:pPr>
                  <a:defRPr lang="en-US" sz="800" b="0" i="0" u="none" strike="noStrike" kern="1200" baseline="0">
                    <a:solidFill>
                      <a:schemeClr val="tx1"/>
                    </a:solidFill>
                    <a:latin typeface="+mn-lt"/>
                    <a:ea typeface="+mn-ea"/>
                    <a:cs typeface="+mn-cs"/>
                  </a:defRPr>
                </a:pPr>
                <a:endParaRPr lang="es-419"/>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'Ingresado x Por dcto '!$B$38:$B$40</c:f>
              <c:strCache>
                <c:ptCount val="3"/>
                <c:pt idx="0">
                  <c:v>MARÍTIMA DEL CALLAO</c:v>
                </c:pt>
                <c:pt idx="1">
                  <c:v>INCA</c:v>
                </c:pt>
                <c:pt idx="2">
                  <c:v>OTRAS ADUANAS</c:v>
                </c:pt>
              </c:strCache>
            </c:strRef>
          </c:cat>
          <c:val>
            <c:numRef>
              <c:f>'Ingresado x Por dcto '!$K$38:$K$40</c:f>
              <c:numCache>
                <c:formatCode>General</c:formatCode>
                <c:ptCount val="3"/>
                <c:pt idx="0">
                  <c:v>1982</c:v>
                </c:pt>
                <c:pt idx="1">
                  <c:v>1000</c:v>
                </c:pt>
                <c:pt idx="2">
                  <c:v>1343</c:v>
                </c:pt>
              </c:numCache>
            </c:numRef>
          </c:val>
          <c:extLst>
            <c:ext xmlns:c16="http://schemas.microsoft.com/office/drawing/2014/chart" uri="{C3380CC4-5D6E-409C-BE32-E72D297353CC}">
              <c16:uniqueId val="{00000009-5170-4EAD-9092-6CD2F4FA3173}"/>
            </c:ext>
          </c:extLst>
        </c:ser>
        <c:ser>
          <c:idx val="9"/>
          <c:order val="9"/>
          <c:tx>
            <c:strRef>
              <c:f>'Ingresado x Por dcto '!$L$37</c:f>
              <c:strCache>
                <c:ptCount val="1"/>
                <c:pt idx="0">
                  <c:v>2023</c:v>
                </c:pt>
              </c:strCache>
            </c:strRef>
          </c:tx>
          <c:spPr>
            <a:solidFill>
              <a:schemeClr val="accent4">
                <a:lumMod val="60000"/>
              </a:schemeClr>
            </a:solidFill>
            <a:ln>
              <a:noFill/>
            </a:ln>
            <a:effectLst/>
          </c:spPr>
          <c:invertIfNegative val="0"/>
          <c:dLbls>
            <c:dLbl>
              <c:idx val="0"/>
              <c:layout>
                <c:manualLayout>
                  <c:x val="-1.877934272300472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5170-4EAD-9092-6CD2F4FA3173}"/>
                </c:ext>
              </c:extLst>
            </c:dLbl>
            <c:dLbl>
              <c:idx val="1"/>
              <c:layout>
                <c:manualLayout>
                  <c:x val="-1.3413816230717737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5170-4EAD-9092-6CD2F4FA3173}"/>
                </c:ext>
              </c:extLst>
            </c:dLbl>
            <c:dLbl>
              <c:idx val="2"/>
              <c:layout>
                <c:manualLayout>
                  <c:x val="-1.341381623071764E-2"/>
                  <c:y val="-2.314814814814823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5170-4EAD-9092-6CD2F4FA3173}"/>
                </c:ext>
              </c:extLst>
            </c:dLbl>
            <c:spPr>
              <a:solidFill>
                <a:schemeClr val="bg1"/>
              </a:solidFill>
              <a:ln>
                <a:noFill/>
              </a:ln>
              <a:effectLst/>
            </c:spPr>
            <c:txPr>
              <a:bodyPr rot="0" spcFirstLastPara="1" vertOverflow="ellipsis" vert="horz" wrap="square" anchor="ctr" anchorCtr="1"/>
              <a:lstStyle/>
              <a:p>
                <a:pPr>
                  <a:defRPr lang="en-US" sz="800" b="0" i="0" u="none" strike="noStrike" kern="1200" baseline="0">
                    <a:solidFill>
                      <a:schemeClr val="tx1"/>
                    </a:solidFill>
                    <a:latin typeface="+mn-lt"/>
                    <a:ea typeface="+mn-ea"/>
                    <a:cs typeface="+mn-cs"/>
                  </a:defRPr>
                </a:pPr>
                <a:endParaRPr lang="es-419"/>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'Ingresado x Por dcto '!$B$38:$B$40</c:f>
              <c:strCache>
                <c:ptCount val="3"/>
                <c:pt idx="0">
                  <c:v>MARÍTIMA DEL CALLAO</c:v>
                </c:pt>
                <c:pt idx="1">
                  <c:v>INCA</c:v>
                </c:pt>
                <c:pt idx="2">
                  <c:v>OTRAS ADUANAS</c:v>
                </c:pt>
              </c:strCache>
            </c:strRef>
          </c:cat>
          <c:val>
            <c:numRef>
              <c:f>'Ingresado x Por dcto '!$L$38:$L$40</c:f>
              <c:numCache>
                <c:formatCode>General</c:formatCode>
                <c:ptCount val="3"/>
                <c:pt idx="0">
                  <c:v>3602</c:v>
                </c:pt>
                <c:pt idx="1">
                  <c:v>2109</c:v>
                </c:pt>
                <c:pt idx="2">
                  <c:v>1654</c:v>
                </c:pt>
              </c:numCache>
            </c:numRef>
          </c:val>
          <c:extLst>
            <c:ext xmlns:c16="http://schemas.microsoft.com/office/drawing/2014/chart" uri="{C3380CC4-5D6E-409C-BE32-E72D297353CC}">
              <c16:uniqueId val="{0000000A-5170-4EAD-9092-6CD2F4FA3173}"/>
            </c:ext>
          </c:extLst>
        </c:ser>
        <c:ser>
          <c:idx val="10"/>
          <c:order val="10"/>
          <c:tx>
            <c:strRef>
              <c:f>'Ingresado x Por dcto '!$M$37</c:f>
              <c:strCache>
                <c:ptCount val="1"/>
                <c:pt idx="0">
                  <c:v>2024</c:v>
                </c:pt>
              </c:strCache>
            </c:strRef>
          </c:tx>
          <c:spPr>
            <a:solidFill>
              <a:schemeClr val="accent5">
                <a:lumMod val="60000"/>
              </a:schemeClr>
            </a:solidFill>
            <a:ln>
              <a:noFill/>
            </a:ln>
            <a:effectLst/>
          </c:spPr>
          <c:invertIfNegative val="0"/>
          <c:dLbls>
            <c:dLbl>
              <c:idx val="0"/>
              <c:layout>
                <c:manualLayout>
                  <c:x val="1.0731052984574111E-2"/>
                  <c:y val="-1.851851851851851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5170-4EAD-9092-6CD2F4FA3173}"/>
                </c:ext>
              </c:extLst>
            </c:dLbl>
            <c:spPr>
              <a:solidFill>
                <a:schemeClr val="bg1"/>
              </a:solidFill>
              <a:ln>
                <a:noFill/>
              </a:ln>
              <a:effectLst/>
            </c:spPr>
            <c:txPr>
              <a:bodyPr rot="0" spcFirstLastPara="1" vertOverflow="ellipsis" vert="horz" wrap="square" anchor="ctr" anchorCtr="1"/>
              <a:lstStyle/>
              <a:p>
                <a:pPr>
                  <a:defRPr lang="en-US" sz="800" b="0" i="0" u="none" strike="noStrike" kern="1200" baseline="0">
                    <a:solidFill>
                      <a:schemeClr val="tx1"/>
                    </a:solidFill>
                    <a:latin typeface="+mn-lt"/>
                    <a:ea typeface="+mn-ea"/>
                    <a:cs typeface="+mn-cs"/>
                  </a:defRPr>
                </a:pPr>
                <a:endParaRPr lang="es-419"/>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'Ingresado x Por dcto '!$B$38:$B$40</c:f>
              <c:strCache>
                <c:ptCount val="3"/>
                <c:pt idx="0">
                  <c:v>MARÍTIMA DEL CALLAO</c:v>
                </c:pt>
                <c:pt idx="1">
                  <c:v>INCA</c:v>
                </c:pt>
                <c:pt idx="2">
                  <c:v>OTRAS ADUANAS</c:v>
                </c:pt>
              </c:strCache>
            </c:strRef>
          </c:cat>
          <c:val>
            <c:numRef>
              <c:f>'Ingresado x Por dcto '!$M$38:$M$40</c:f>
              <c:numCache>
                <c:formatCode>General</c:formatCode>
                <c:ptCount val="3"/>
                <c:pt idx="0">
                  <c:v>3047</c:v>
                </c:pt>
                <c:pt idx="1">
                  <c:v>1576</c:v>
                </c:pt>
                <c:pt idx="2">
                  <c:v>2396</c:v>
                </c:pt>
              </c:numCache>
            </c:numRef>
          </c:val>
          <c:extLst>
            <c:ext xmlns:c16="http://schemas.microsoft.com/office/drawing/2014/chart" uri="{C3380CC4-5D6E-409C-BE32-E72D297353CC}">
              <c16:uniqueId val="{0000000B-5170-4EAD-9092-6CD2F4FA3173}"/>
            </c:ext>
          </c:extLst>
        </c:ser>
        <c:ser>
          <c:idx val="11"/>
          <c:order val="11"/>
          <c:tx>
            <c:strRef>
              <c:f>'Ingresado x Por dcto '!$N$37</c:f>
              <c:strCache>
                <c:ptCount val="1"/>
                <c:pt idx="0">
                  <c:v>2025</c:v>
                </c:pt>
              </c:strCache>
            </c:strRef>
          </c:tx>
          <c:spPr>
            <a:solidFill>
              <a:schemeClr val="accent6">
                <a:lumMod val="60000"/>
              </a:schemeClr>
            </a:solidFill>
            <a:ln>
              <a:noFill/>
            </a:ln>
            <a:effectLst/>
          </c:spPr>
          <c:invertIfNegative val="0"/>
          <c:dLbls>
            <c:dLbl>
              <c:idx val="2"/>
              <c:layout>
                <c:manualLayout>
                  <c:x val="2.1462105969148222E-2"/>
                  <c:y val="4.629629629629629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5170-4EAD-9092-6CD2F4FA3173}"/>
                </c:ext>
              </c:extLst>
            </c:dLbl>
            <c:spPr>
              <a:solidFill>
                <a:schemeClr val="bg1"/>
              </a:solidFill>
              <a:ln>
                <a:noFill/>
              </a:ln>
              <a:effectLst/>
            </c:spPr>
            <c:txPr>
              <a:bodyPr rot="0" spcFirstLastPara="1" vertOverflow="ellipsis" vert="horz" wrap="square" anchor="ctr" anchorCtr="1"/>
              <a:lstStyle/>
              <a:p>
                <a:pPr>
                  <a:defRPr lang="en-US" sz="800" b="0" i="0" u="none" strike="noStrike" kern="1200" baseline="0">
                    <a:solidFill>
                      <a:schemeClr val="tx1"/>
                    </a:solidFill>
                    <a:latin typeface="+mn-lt"/>
                    <a:ea typeface="+mn-ea"/>
                    <a:cs typeface="+mn-cs"/>
                  </a:defRPr>
                </a:pPr>
                <a:endParaRPr lang="es-419"/>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'Ingresado x Por dcto '!$B$38:$B$40</c:f>
              <c:strCache>
                <c:ptCount val="3"/>
                <c:pt idx="0">
                  <c:v>MARÍTIMA DEL CALLAO</c:v>
                </c:pt>
                <c:pt idx="1">
                  <c:v>INCA</c:v>
                </c:pt>
                <c:pt idx="2">
                  <c:v>OTRAS ADUANAS</c:v>
                </c:pt>
              </c:strCache>
            </c:strRef>
          </c:cat>
          <c:val>
            <c:numRef>
              <c:f>'Ingresado x Por dcto '!$N$38:$N$40</c:f>
              <c:numCache>
                <c:formatCode>General</c:formatCode>
                <c:ptCount val="3"/>
                <c:pt idx="0">
                  <c:v>4930</c:v>
                </c:pt>
                <c:pt idx="1">
                  <c:v>6934</c:v>
                </c:pt>
                <c:pt idx="2">
                  <c:v>2071</c:v>
                </c:pt>
              </c:numCache>
            </c:numRef>
          </c:val>
          <c:extLst>
            <c:ext xmlns:c16="http://schemas.microsoft.com/office/drawing/2014/chart" uri="{C3380CC4-5D6E-409C-BE32-E72D297353CC}">
              <c16:uniqueId val="{0000000C-5170-4EAD-9092-6CD2F4FA3173}"/>
            </c:ext>
          </c:extLst>
        </c:ser>
        <c:dLbls>
          <c:dLblPos val="outEnd"/>
          <c:showLegendKey val="0"/>
          <c:showVal val="1"/>
          <c:showCatName val="0"/>
          <c:showSerName val="0"/>
          <c:showPercent val="0"/>
          <c:showBubbleSize val="0"/>
        </c:dLbls>
        <c:gapWidth val="219"/>
        <c:overlap val="-27"/>
        <c:axId val="1516451263"/>
        <c:axId val="1516452095"/>
      </c:barChart>
      <c:catAx>
        <c:axId val="1516451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s-419"/>
          </a:p>
        </c:txPr>
        <c:crossAx val="1516452095"/>
        <c:crosses val="autoZero"/>
        <c:auto val="1"/>
        <c:lblAlgn val="ctr"/>
        <c:lblOffset val="100"/>
        <c:noMultiLvlLbl val="0"/>
      </c:catAx>
      <c:valAx>
        <c:axId val="15164520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s-419"/>
          </a:p>
        </c:txPr>
        <c:crossAx val="1516451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s-419"/>
        </a:p>
      </c:txPr>
    </c:legend>
    <c:plotVisOnly val="1"/>
    <c:dispBlanksAs val="gap"/>
    <c:showDLblsOverMax val="0"/>
  </c:chart>
  <c:spPr>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s-419"/>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s-419"/>
              <a:t>RECLAMOS PENDIENTES DE ATENCION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419"/>
        </a:p>
      </c:txPr>
    </c:title>
    <c:autoTitleDeleted val="0"/>
    <c:plotArea>
      <c:layout/>
      <c:barChart>
        <c:barDir val="bar"/>
        <c:grouping val="stacked"/>
        <c:varyColors val="0"/>
        <c:ser>
          <c:idx val="0"/>
          <c:order val="0"/>
          <c:tx>
            <c:strRef>
              <c:f>Pendientes!$H$32</c:f>
              <c:strCache>
                <c:ptCount val="1"/>
                <c:pt idx="0">
                  <c:v>Admisibilidad</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419"/>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Pendientes!$G$33:$G$35</c:f>
              <c:strCache>
                <c:ptCount val="3"/>
                <c:pt idx="0">
                  <c:v>MARÍTIMA</c:v>
                </c:pt>
                <c:pt idx="1">
                  <c:v>INCA</c:v>
                </c:pt>
                <c:pt idx="2">
                  <c:v>OTRAS ADUANAS</c:v>
                </c:pt>
              </c:strCache>
            </c:strRef>
          </c:cat>
          <c:val>
            <c:numRef>
              <c:f>Pendientes!$H$33:$H$35</c:f>
              <c:numCache>
                <c:formatCode>General</c:formatCode>
                <c:ptCount val="3"/>
                <c:pt idx="0">
                  <c:v>135</c:v>
                </c:pt>
                <c:pt idx="1">
                  <c:v>47</c:v>
                </c:pt>
                <c:pt idx="2">
                  <c:v>122</c:v>
                </c:pt>
              </c:numCache>
            </c:numRef>
          </c:val>
          <c:extLst>
            <c:ext xmlns:c16="http://schemas.microsoft.com/office/drawing/2014/chart" uri="{C3380CC4-5D6E-409C-BE32-E72D297353CC}">
              <c16:uniqueId val="{00000000-4B61-4929-AE4F-405CBF08B991}"/>
            </c:ext>
          </c:extLst>
        </c:ser>
        <c:ser>
          <c:idx val="1"/>
          <c:order val="1"/>
          <c:tx>
            <c:strRef>
              <c:f>Pendientes!$I$32</c:f>
              <c:strCache>
                <c:ptCount val="1"/>
                <c:pt idx="0">
                  <c:v>Fondo</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419"/>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Pendientes!$G$33:$G$35</c:f>
              <c:strCache>
                <c:ptCount val="3"/>
                <c:pt idx="0">
                  <c:v>MARÍTIMA</c:v>
                </c:pt>
                <c:pt idx="1">
                  <c:v>INCA</c:v>
                </c:pt>
                <c:pt idx="2">
                  <c:v>OTRAS ADUANAS</c:v>
                </c:pt>
              </c:strCache>
            </c:strRef>
          </c:cat>
          <c:val>
            <c:numRef>
              <c:f>Pendientes!$I$33:$I$35</c:f>
              <c:numCache>
                <c:formatCode>General</c:formatCode>
                <c:ptCount val="3"/>
                <c:pt idx="0">
                  <c:v>2219</c:v>
                </c:pt>
                <c:pt idx="1">
                  <c:v>721</c:v>
                </c:pt>
                <c:pt idx="2">
                  <c:v>591</c:v>
                </c:pt>
              </c:numCache>
            </c:numRef>
          </c:val>
          <c:extLst>
            <c:ext xmlns:c16="http://schemas.microsoft.com/office/drawing/2014/chart" uri="{C3380CC4-5D6E-409C-BE32-E72D297353CC}">
              <c16:uniqueId val="{00000001-4B61-4929-AE4F-405CBF08B991}"/>
            </c:ext>
          </c:extLst>
        </c:ser>
        <c:dLbls>
          <c:dLblPos val="ctr"/>
          <c:showLegendKey val="0"/>
          <c:showVal val="1"/>
          <c:showCatName val="0"/>
          <c:showSerName val="0"/>
          <c:showPercent val="0"/>
          <c:showBubbleSize val="0"/>
        </c:dLbls>
        <c:gapWidth val="150"/>
        <c:overlap val="100"/>
        <c:axId val="1493919071"/>
        <c:axId val="1493919487"/>
      </c:barChart>
      <c:catAx>
        <c:axId val="1493919071"/>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s-419"/>
          </a:p>
        </c:txPr>
        <c:crossAx val="1493919487"/>
        <c:crosses val="autoZero"/>
        <c:auto val="1"/>
        <c:lblAlgn val="ctr"/>
        <c:lblOffset val="100"/>
        <c:noMultiLvlLbl val="0"/>
      </c:catAx>
      <c:valAx>
        <c:axId val="1493919487"/>
        <c:scaling>
          <c:orientation val="minMax"/>
        </c:scaling>
        <c:delete val="1"/>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493919071"/>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419"/>
        </a:p>
      </c:txPr>
    </c:legend>
    <c:plotVisOnly val="1"/>
    <c:dispBlanksAs val="gap"/>
    <c:showDLblsOverMax val="0"/>
  </c:chart>
  <c:spPr>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w="9525" cap="flat" cmpd="sng" algn="ctr">
      <a:solidFill>
        <a:schemeClr val="dk1">
          <a:lumMod val="25000"/>
          <a:lumOff val="75000"/>
        </a:schemeClr>
      </a:solidFill>
      <a:round/>
    </a:ln>
    <a:effectLst/>
  </c:spPr>
  <c:txPr>
    <a:bodyPr/>
    <a:lstStyle/>
    <a:p>
      <a:pPr>
        <a:defRPr/>
      </a:pPr>
      <a:endParaRPr lang="es-419"/>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419" b="1"/>
              <a:t>PRODUCCION POR AÑO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419"/>
        </a:p>
      </c:txPr>
    </c:title>
    <c:autoTitleDeleted val="0"/>
    <c:plotArea>
      <c:layout/>
      <c:barChart>
        <c:barDir val="col"/>
        <c:grouping val="clustered"/>
        <c:varyColors val="0"/>
        <c:ser>
          <c:idx val="0"/>
          <c:order val="0"/>
          <c:tx>
            <c:strRef>
              <c:f>Pendientes!$D$54</c:f>
              <c:strCache>
                <c:ptCount val="1"/>
                <c:pt idx="0">
                  <c:v>2023</c:v>
                </c:pt>
              </c:strCache>
            </c:strRef>
          </c:tx>
          <c:spPr>
            <a:solidFill>
              <a:schemeClr val="accent1"/>
            </a:solidFill>
            <a:ln>
              <a:noFill/>
            </a:ln>
            <a:effectLst/>
          </c:spPr>
          <c:invertIfNegative val="0"/>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419"/>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Pendientes!$E$53:$H$53</c:f>
              <c:strCache>
                <c:ptCount val="4"/>
                <c:pt idx="0">
                  <c:v>DCCI</c:v>
                </c:pt>
                <c:pt idx="1">
                  <c:v>DCCII</c:v>
                </c:pt>
                <c:pt idx="2">
                  <c:v>DCP</c:v>
                </c:pt>
                <c:pt idx="3">
                  <c:v>DAP</c:v>
                </c:pt>
              </c:strCache>
            </c:strRef>
          </c:cat>
          <c:val>
            <c:numRef>
              <c:f>Pendientes!$E$54:$H$54</c:f>
              <c:numCache>
                <c:formatCode>General</c:formatCode>
                <c:ptCount val="4"/>
                <c:pt idx="0">
                  <c:v>4095</c:v>
                </c:pt>
                <c:pt idx="1">
                  <c:v>966</c:v>
                </c:pt>
                <c:pt idx="2">
                  <c:v>175</c:v>
                </c:pt>
                <c:pt idx="3">
                  <c:v>934</c:v>
                </c:pt>
              </c:numCache>
            </c:numRef>
          </c:val>
          <c:extLst>
            <c:ext xmlns:c16="http://schemas.microsoft.com/office/drawing/2014/chart" uri="{C3380CC4-5D6E-409C-BE32-E72D297353CC}">
              <c16:uniqueId val="{00000000-1498-4B0D-AB53-EEF3EA52B74A}"/>
            </c:ext>
          </c:extLst>
        </c:ser>
        <c:ser>
          <c:idx val="1"/>
          <c:order val="1"/>
          <c:tx>
            <c:strRef>
              <c:f>Pendientes!$D$55</c:f>
              <c:strCache>
                <c:ptCount val="1"/>
                <c:pt idx="0">
                  <c:v>2024</c:v>
                </c:pt>
              </c:strCache>
            </c:strRef>
          </c:tx>
          <c:spPr>
            <a:solidFill>
              <a:schemeClr val="accent2"/>
            </a:solidFill>
            <a:ln>
              <a:noFill/>
            </a:ln>
            <a:effectLst/>
          </c:spPr>
          <c:invertIfNegative val="0"/>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419"/>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Pendientes!$E$53:$H$53</c:f>
              <c:strCache>
                <c:ptCount val="4"/>
                <c:pt idx="0">
                  <c:v>DCCI</c:v>
                </c:pt>
                <c:pt idx="1">
                  <c:v>DCCII</c:v>
                </c:pt>
                <c:pt idx="2">
                  <c:v>DCP</c:v>
                </c:pt>
                <c:pt idx="3">
                  <c:v>DAP</c:v>
                </c:pt>
              </c:strCache>
            </c:strRef>
          </c:cat>
          <c:val>
            <c:numRef>
              <c:f>Pendientes!$E$55:$H$55</c:f>
              <c:numCache>
                <c:formatCode>General</c:formatCode>
                <c:ptCount val="4"/>
                <c:pt idx="0">
                  <c:v>2866</c:v>
                </c:pt>
                <c:pt idx="1">
                  <c:v>946</c:v>
                </c:pt>
                <c:pt idx="2">
                  <c:v>221</c:v>
                </c:pt>
                <c:pt idx="3">
                  <c:v>999</c:v>
                </c:pt>
              </c:numCache>
            </c:numRef>
          </c:val>
          <c:extLst>
            <c:ext xmlns:c16="http://schemas.microsoft.com/office/drawing/2014/chart" uri="{C3380CC4-5D6E-409C-BE32-E72D297353CC}">
              <c16:uniqueId val="{00000001-1498-4B0D-AB53-EEF3EA52B74A}"/>
            </c:ext>
          </c:extLst>
        </c:ser>
        <c:ser>
          <c:idx val="2"/>
          <c:order val="2"/>
          <c:tx>
            <c:strRef>
              <c:f>Pendientes!$D$56</c:f>
              <c:strCache>
                <c:ptCount val="1"/>
                <c:pt idx="0">
                  <c:v>2025</c:v>
                </c:pt>
              </c:strCache>
            </c:strRef>
          </c:tx>
          <c:spPr>
            <a:solidFill>
              <a:schemeClr val="accent3"/>
            </a:solidFill>
            <a:ln>
              <a:noFill/>
            </a:ln>
            <a:effectLst/>
          </c:spPr>
          <c:invertIfNegative val="0"/>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419"/>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Pendientes!$E$53:$H$53</c:f>
              <c:strCache>
                <c:ptCount val="4"/>
                <c:pt idx="0">
                  <c:v>DCCI</c:v>
                </c:pt>
                <c:pt idx="1">
                  <c:v>DCCII</c:v>
                </c:pt>
                <c:pt idx="2">
                  <c:v>DCP</c:v>
                </c:pt>
                <c:pt idx="3">
                  <c:v>DAP</c:v>
                </c:pt>
              </c:strCache>
            </c:strRef>
          </c:cat>
          <c:val>
            <c:numRef>
              <c:f>Pendientes!$E$56:$H$56</c:f>
              <c:numCache>
                <c:formatCode>General</c:formatCode>
                <c:ptCount val="4"/>
                <c:pt idx="0">
                  <c:v>2338</c:v>
                </c:pt>
                <c:pt idx="1">
                  <c:v>1092</c:v>
                </c:pt>
                <c:pt idx="2">
                  <c:v>768</c:v>
                </c:pt>
                <c:pt idx="3">
                  <c:v>1126</c:v>
                </c:pt>
              </c:numCache>
            </c:numRef>
          </c:val>
          <c:extLst>
            <c:ext xmlns:c16="http://schemas.microsoft.com/office/drawing/2014/chart" uri="{C3380CC4-5D6E-409C-BE32-E72D297353CC}">
              <c16:uniqueId val="{00000002-1498-4B0D-AB53-EEF3EA52B74A}"/>
            </c:ext>
          </c:extLst>
        </c:ser>
        <c:dLbls>
          <c:dLblPos val="outEnd"/>
          <c:showLegendKey val="0"/>
          <c:showVal val="1"/>
          <c:showCatName val="0"/>
          <c:showSerName val="0"/>
          <c:showPercent val="0"/>
          <c:showBubbleSize val="0"/>
        </c:dLbls>
        <c:gapWidth val="219"/>
        <c:overlap val="-27"/>
        <c:axId val="499082992"/>
        <c:axId val="499086320"/>
      </c:barChart>
      <c:catAx>
        <c:axId val="499082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s-419"/>
          </a:p>
        </c:txPr>
        <c:crossAx val="499086320"/>
        <c:crosses val="autoZero"/>
        <c:auto val="1"/>
        <c:lblAlgn val="ctr"/>
        <c:lblOffset val="100"/>
        <c:noMultiLvlLbl val="0"/>
      </c:catAx>
      <c:valAx>
        <c:axId val="499086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419"/>
          </a:p>
        </c:txPr>
        <c:crossAx val="4990829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419"/>
        </a:p>
      </c:txPr>
    </c:legend>
    <c:plotVisOnly val="1"/>
    <c:dispBlanksAs val="gap"/>
    <c:showDLblsOverMax val="0"/>
  </c:chart>
  <c:spPr>
    <a:gradFill>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s-419"/>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'DCCI', 'DCCII', 'DCP' by 'MES'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419"/>
        </a:p>
      </c:txPr>
    </c:title>
    <c:autoTitleDeleted val="0"/>
    <c:plotArea>
      <c:layout/>
      <c:lineChart>
        <c:grouping val="standard"/>
        <c:varyColors val="0"/>
        <c:ser>
          <c:idx val="0"/>
          <c:order val="0"/>
          <c:tx>
            <c:strRef>
              <c:f>Productividad!$B$21</c:f>
              <c:strCache>
                <c:ptCount val="1"/>
                <c:pt idx="0">
                  <c:v>DCCI</c:v>
                </c:pt>
              </c:strCache>
            </c:strRef>
          </c:tx>
          <c:spPr>
            <a:ln w="28575" cap="rnd">
              <a:solidFill>
                <a:schemeClr val="accent1"/>
              </a:solidFill>
              <a:round/>
            </a:ln>
            <a:effectLst/>
          </c:spPr>
          <c:marker>
            <c:symbol val="none"/>
          </c:marker>
          <c:cat>
            <c:strRef>
              <c:f>Productividad!$A$22:$A$33</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Productividad!$B$22:$B$33</c:f>
              <c:numCache>
                <c:formatCode>0</c:formatCode>
                <c:ptCount val="12"/>
                <c:pt idx="0">
                  <c:v>178</c:v>
                </c:pt>
                <c:pt idx="1">
                  <c:v>198</c:v>
                </c:pt>
                <c:pt idx="2">
                  <c:v>258</c:v>
                </c:pt>
                <c:pt idx="3">
                  <c:v>253</c:v>
                </c:pt>
                <c:pt idx="4">
                  <c:v>247</c:v>
                </c:pt>
                <c:pt idx="5">
                  <c:v>223</c:v>
                </c:pt>
                <c:pt idx="6">
                  <c:v>235</c:v>
                </c:pt>
                <c:pt idx="7">
                  <c:v>226</c:v>
                </c:pt>
                <c:pt idx="8">
                  <c:v>213</c:v>
                </c:pt>
                <c:pt idx="9">
                  <c:v>307</c:v>
                </c:pt>
                <c:pt idx="10">
                  <c:v>379</c:v>
                </c:pt>
                <c:pt idx="11">
                  <c:v>192</c:v>
                </c:pt>
              </c:numCache>
            </c:numRef>
          </c:val>
          <c:smooth val="0"/>
          <c:extLst>
            <c:ext xmlns:c16="http://schemas.microsoft.com/office/drawing/2014/chart" uri="{C3380CC4-5D6E-409C-BE32-E72D297353CC}">
              <c16:uniqueId val="{4D1EEBD9-AA0A-4282-BB95-0905937947B4}"/>
            </c:ext>
          </c:extLst>
        </c:ser>
        <c:ser>
          <c:idx val="1"/>
          <c:order val="1"/>
          <c:tx>
            <c:strRef>
              <c:f>Productividad!$C$21</c:f>
              <c:strCache>
                <c:ptCount val="1"/>
                <c:pt idx="0">
                  <c:v>DCCII</c:v>
                </c:pt>
              </c:strCache>
            </c:strRef>
          </c:tx>
          <c:spPr>
            <a:ln w="28575" cap="rnd">
              <a:solidFill>
                <a:schemeClr val="accent2"/>
              </a:solidFill>
              <a:round/>
            </a:ln>
            <a:effectLst/>
          </c:spPr>
          <c:marker>
            <c:symbol val="none"/>
          </c:marker>
          <c:cat>
            <c:strRef>
              <c:f>Productividad!$A$22:$A$33</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Productividad!$C$22:$C$33</c:f>
              <c:numCache>
                <c:formatCode>0</c:formatCode>
                <c:ptCount val="12"/>
                <c:pt idx="0">
                  <c:v>86</c:v>
                </c:pt>
                <c:pt idx="1">
                  <c:v>95</c:v>
                </c:pt>
                <c:pt idx="2">
                  <c:v>111</c:v>
                </c:pt>
                <c:pt idx="3">
                  <c:v>107</c:v>
                </c:pt>
                <c:pt idx="4">
                  <c:v>108</c:v>
                </c:pt>
                <c:pt idx="5">
                  <c:v>146</c:v>
                </c:pt>
                <c:pt idx="6">
                  <c:v>139</c:v>
                </c:pt>
                <c:pt idx="7">
                  <c:v>100</c:v>
                </c:pt>
                <c:pt idx="8">
                  <c:v>80</c:v>
                </c:pt>
                <c:pt idx="9">
                  <c:v>120</c:v>
                </c:pt>
                <c:pt idx="10">
                  <c:v>100</c:v>
                </c:pt>
                <c:pt idx="11">
                  <c:v>69</c:v>
                </c:pt>
              </c:numCache>
            </c:numRef>
          </c:val>
          <c:smooth val="0"/>
          <c:extLst>
            <c:ext xmlns:c16="http://schemas.microsoft.com/office/drawing/2014/chart" uri="{C3380CC4-5D6E-409C-BE32-E72D297353CC}">
              <c16:uniqueId val="{312CC0F6-FF1E-4107-8CB8-F6FCCAC74674}"/>
            </c:ext>
          </c:extLst>
        </c:ser>
        <c:ser>
          <c:idx val="2"/>
          <c:order val="2"/>
          <c:tx>
            <c:strRef>
              <c:f>Productividad!$D$21</c:f>
              <c:strCache>
                <c:ptCount val="1"/>
                <c:pt idx="0">
                  <c:v>DCP</c:v>
                </c:pt>
              </c:strCache>
            </c:strRef>
          </c:tx>
          <c:spPr>
            <a:ln w="28575" cap="rnd">
              <a:solidFill>
                <a:schemeClr val="accent3"/>
              </a:solidFill>
              <a:round/>
            </a:ln>
            <a:effectLst/>
          </c:spPr>
          <c:marker>
            <c:symbol val="none"/>
          </c:marker>
          <c:cat>
            <c:strRef>
              <c:f>Productividad!$A$22:$A$33</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Productividad!$D$22:$D$33</c:f>
              <c:numCache>
                <c:formatCode>0</c:formatCode>
                <c:ptCount val="12"/>
                <c:pt idx="0">
                  <c:v>58</c:v>
                </c:pt>
                <c:pt idx="1">
                  <c:v>28</c:v>
                </c:pt>
                <c:pt idx="2">
                  <c:v>423</c:v>
                </c:pt>
                <c:pt idx="3">
                  <c:v>17</c:v>
                </c:pt>
                <c:pt idx="4">
                  <c:v>22</c:v>
                </c:pt>
                <c:pt idx="5">
                  <c:v>81</c:v>
                </c:pt>
                <c:pt idx="6">
                  <c:v>42</c:v>
                </c:pt>
                <c:pt idx="7">
                  <c:v>21</c:v>
                </c:pt>
                <c:pt idx="8">
                  <c:v>26</c:v>
                </c:pt>
                <c:pt idx="9">
                  <c:v>38</c:v>
                </c:pt>
                <c:pt idx="10">
                  <c:v>30</c:v>
                </c:pt>
                <c:pt idx="11">
                  <c:v>9</c:v>
                </c:pt>
              </c:numCache>
            </c:numRef>
          </c:val>
          <c:smooth val="0"/>
          <c:extLst>
            <c:ext xmlns:c16="http://schemas.microsoft.com/office/drawing/2014/chart" uri="{C3380CC4-5D6E-409C-BE32-E72D297353CC}">
              <c16:uniqueId val="{6CBB7669-E712-40EF-90D8-16B0A249C146}"/>
            </c:ext>
          </c:extLst>
        </c:ser>
        <c:dLbls>
          <c:showLegendKey val="0"/>
          <c:showVal val="0"/>
          <c:showCatName val="0"/>
          <c:showSerName val="0"/>
          <c:showPercent val="0"/>
          <c:showBubbleSize val="0"/>
        </c:dLbls>
        <c:smooth val="0"/>
        <c:axId val="1862629896"/>
        <c:axId val="1862648328"/>
      </c:lineChart>
      <c:catAx>
        <c:axId val="18626298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419"/>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419"/>
          </a:p>
        </c:txPr>
        <c:crossAx val="1862648328"/>
        <c:crosses val="autoZero"/>
        <c:auto val="1"/>
        <c:lblAlgn val="ctr"/>
        <c:lblOffset val="100"/>
        <c:noMultiLvlLbl val="0"/>
      </c:catAx>
      <c:valAx>
        <c:axId val="186264832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419"/>
          </a:p>
        </c:txPr>
        <c:crossAx val="186262989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419"/>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419"/>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21</xdr:col>
      <xdr:colOff>107950</xdr:colOff>
      <xdr:row>2</xdr:row>
      <xdr:rowOff>180975</xdr:rowOff>
    </xdr:from>
    <xdr:to>
      <xdr:col>37</xdr:col>
      <xdr:colOff>336550</xdr:colOff>
      <xdr:row>17</xdr:row>
      <xdr:rowOff>31750</xdr:rowOff>
    </xdr:to>
    <xdr:graphicFrame macro="">
      <xdr:nvGraphicFramePr>
        <xdr:cNvPr id="4" name="Gráfico 2">
          <a:extLst>
            <a:ext uri="{FF2B5EF4-FFF2-40B4-BE49-F238E27FC236}">
              <a16:creationId xmlns:a16="http://schemas.microsoft.com/office/drawing/2014/main" id="{FF2FF0CE-C3C9-471F-BD60-EEE601D476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29</xdr:col>
      <xdr:colOff>390525</xdr:colOff>
      <xdr:row>9</xdr:row>
      <xdr:rowOff>174625</xdr:rowOff>
    </xdr:from>
    <xdr:to>
      <xdr:col>39</xdr:col>
      <xdr:colOff>38100</xdr:colOff>
      <xdr:row>23</xdr:row>
      <xdr:rowOff>190500</xdr:rowOff>
    </xdr:to>
    <xdr:graphicFrame macro="">
      <xdr:nvGraphicFramePr>
        <xdr:cNvPr id="5" name="Gráfico 4">
          <a:extLst>
            <a:ext uri="{FF2B5EF4-FFF2-40B4-BE49-F238E27FC236}">
              <a16:creationId xmlns:a16="http://schemas.microsoft.com/office/drawing/2014/main" id="{C11D6B3D-63D2-4F9C-9C61-319BC08DBCDD}"/>
            </a:ext>
            <a:ext uri="{147F2762-F138-4A5C-976F-8EAC2B608ADB}">
              <a16:predDERef xmlns:a16="http://schemas.microsoft.com/office/drawing/2014/main" pred="{FF2FF0CE-C3C9-471F-BD60-EEE601D476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552450</xdr:colOff>
      <xdr:row>7</xdr:row>
      <xdr:rowOff>161925</xdr:rowOff>
    </xdr:from>
    <xdr:to>
      <xdr:col>16</xdr:col>
      <xdr:colOff>495300</xdr:colOff>
      <xdr:row>21</xdr:row>
      <xdr:rowOff>104775</xdr:rowOff>
    </xdr:to>
    <xdr:graphicFrame macro="">
      <xdr:nvGraphicFramePr>
        <xdr:cNvPr id="2" name="Chart 1" descr="Chart type: Clustered Column. 'IAMC', 'INCA', 'OTRAS ADUANAS' by 'Aduana'&#10;&#10;Description automatically generated">
          <a:extLst>
            <a:ext uri="{FF2B5EF4-FFF2-40B4-BE49-F238E27FC236}">
              <a16:creationId xmlns:a16="http://schemas.microsoft.com/office/drawing/2014/main" id="{60FAF688-4BA0-FF51-5235-E5B19277698D}"/>
            </a:ext>
            <a:ext uri="{147F2762-F138-4A5C-976F-8EAC2B608ADB}">
              <a16:predDERef xmlns:a16="http://schemas.microsoft.com/office/drawing/2014/main" pred="{C11D6B3D-63D2-4F9C-9C61-319BC08DBC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17</xdr:col>
      <xdr:colOff>34924</xdr:colOff>
      <xdr:row>36</xdr:row>
      <xdr:rowOff>174625</xdr:rowOff>
    </xdr:from>
    <xdr:to>
      <xdr:col>23</xdr:col>
      <xdr:colOff>123824</xdr:colOff>
      <xdr:row>51</xdr:row>
      <xdr:rowOff>155575</xdr:rowOff>
    </xdr:to>
    <xdr:graphicFrame macro="">
      <xdr:nvGraphicFramePr>
        <xdr:cNvPr id="2" name="Gráfico 1">
          <a:extLst>
            <a:ext uri="{FF2B5EF4-FFF2-40B4-BE49-F238E27FC236}">
              <a16:creationId xmlns:a16="http://schemas.microsoft.com/office/drawing/2014/main" id="{EF4B2592-F81D-4D60-935D-40129C3288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190500</xdr:colOff>
      <xdr:row>59</xdr:row>
      <xdr:rowOff>0</xdr:rowOff>
    </xdr:from>
    <xdr:to>
      <xdr:col>14</xdr:col>
      <xdr:colOff>57150</xdr:colOff>
      <xdr:row>73</xdr:row>
      <xdr:rowOff>168275</xdr:rowOff>
    </xdr:to>
    <xdr:graphicFrame macro="">
      <xdr:nvGraphicFramePr>
        <xdr:cNvPr id="2" name="Gráfico 1">
          <a:extLst>
            <a:ext uri="{FF2B5EF4-FFF2-40B4-BE49-F238E27FC236}">
              <a16:creationId xmlns:a16="http://schemas.microsoft.com/office/drawing/2014/main" id="{ABFCD9E8-26FA-4A7E-992D-C4773BB1D9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987425</xdr:colOff>
      <xdr:row>56</xdr:row>
      <xdr:rowOff>127000</xdr:rowOff>
    </xdr:from>
    <xdr:to>
      <xdr:col>7</xdr:col>
      <xdr:colOff>466725</xdr:colOff>
      <xdr:row>71</xdr:row>
      <xdr:rowOff>107950</xdr:rowOff>
    </xdr:to>
    <xdr:graphicFrame macro="">
      <xdr:nvGraphicFramePr>
        <xdr:cNvPr id="3" name="Gráfico 2">
          <a:extLst>
            <a:ext uri="{FF2B5EF4-FFF2-40B4-BE49-F238E27FC236}">
              <a16:creationId xmlns:a16="http://schemas.microsoft.com/office/drawing/2014/main" id="{CD116232-EBC1-4167-9642-2D929BA4D89F}"/>
            </a:ext>
            <a:ext uri="{147F2762-F138-4A5C-976F-8EAC2B608ADB}">
              <a16:predDERef xmlns:a16="http://schemas.microsoft.com/office/drawing/2014/main" pred="{ABFCD9E8-26FA-4A7E-992D-C4773BB1D9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438150</xdr:colOff>
      <xdr:row>28</xdr:row>
      <xdr:rowOff>114300</xdr:rowOff>
    </xdr:from>
    <xdr:to>
      <xdr:col>11</xdr:col>
      <xdr:colOff>438150</xdr:colOff>
      <xdr:row>40</xdr:row>
      <xdr:rowOff>104775</xdr:rowOff>
    </xdr:to>
    <xdr:graphicFrame macro="">
      <xdr:nvGraphicFramePr>
        <xdr:cNvPr id="2" name="Chart 1" descr="Chart type: Line. 'DCCI', 'DCCII', 'DCP' by 'MES'&#10;&#10;Description automatically generated">
          <a:extLst>
            <a:ext uri="{FF2B5EF4-FFF2-40B4-BE49-F238E27FC236}">
              <a16:creationId xmlns:a16="http://schemas.microsoft.com/office/drawing/2014/main" id="{2606D44A-2A5D-E15C-44D8-D578A5A7F7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1%20Gesti&#243;n%20Ger/SIGERI/SIGERI%2017%20NOVIEMBRE%20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3"/>
      <sheetName val="Hoja12"/>
      <sheetName val="Hoja11"/>
      <sheetName val="Consolidado 17 NOV"/>
      <sheetName val="Apelación"/>
      <sheetName val="&quot;-&quot;"/>
      <sheetName val="Baja"/>
      <sheetName val="Inadmisible"/>
      <sheetName val="Con Resultado"/>
      <sheetName val="Pendientes"/>
      <sheetName val="Cuadro"/>
      <sheetName val="SIGERI 17 NOVIEMBRE 2025"/>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rtez Quispe Linda" refreshedDate="45985.782127662038" backgroundQuery="1" createdVersion="7" refreshedVersion="7" minRefreshableVersion="3" recordCount="0" supportSubquery="1" supportAdvancedDrill="1" xr:uid="{CC9D0031-6412-447B-97E2-BCC625DE53D2}">
  <cacheSource type="external" connectionId="1"/>
  <cacheFields count="7">
    <cacheField name="[Table1].[Tipo de Recurso].[Tipo de Recurso]" caption="Tipo de Recurso" numFmtId="0" hierarchy="7" level="1">
      <sharedItems containsSemiMixedTypes="0" containsNonDate="0" containsString="0"/>
    </cacheField>
    <cacheField name="[Table1].[Fecha de ingreso (mes)].[Fecha de ingreso (mes)]" caption="Fecha de ingreso (mes)" numFmtId="0" hierarchy="38" level="1">
      <sharedItems containsNonDate="0" count="12">
        <s v="Mar"/>
        <s v="Apr"/>
        <s v="Oct"/>
        <s v="Dec"/>
        <s v="May"/>
        <s v="Jan"/>
        <s v="Feb"/>
        <s v="Aug"/>
        <s v="Nov"/>
        <s v="Sep"/>
        <s v="Jun"/>
        <s v="Jul"/>
      </sharedItems>
    </cacheField>
    <cacheField name="[Table1].[Fecha de ingreso (año)].[Fecha de ingreso (año)]" caption="Fecha de ingreso (año)" numFmtId="0" hierarchy="36" level="1">
      <sharedItems count="12">
        <s v="2008"/>
        <s v="2014"/>
        <s v="2015"/>
        <s v="2016"/>
        <s v="2017"/>
        <s v="2019"/>
        <s v="2020"/>
        <s v="2021"/>
        <s v="2022"/>
        <s v="2023"/>
        <s v="2024"/>
        <s v="2025"/>
      </sharedItems>
    </cacheField>
    <cacheField name="[Table1].[Dependencia – Para Tributos Internos/ Por Aduana de origen – Para Aduanas].[Dependencia – Para Tributos Internos/ Por Aduana de origen – Para Aduanas]" caption="Dependencia – Para Tributos Internos/ Por Aduana de origen – Para Aduanas" numFmtId="0" level="1">
      <sharedItems count="19">
        <s v="AEREA Y POSTAL"/>
        <s v="CHANCAY"/>
        <s v="CHICLAYO"/>
        <s v="CHIMBOTE"/>
        <s v="CUSCO"/>
        <s v="ILO"/>
        <s v="IQUITOS"/>
        <s v="MARÍTIMA DEL CALLAO"/>
        <s v="MOLLENDO  MATARANI"/>
        <s v="PAITA"/>
        <s v="PISCO"/>
        <s v="PUCALLPA"/>
        <s v="PUERTO MALDONADO"/>
        <s v="PUNO"/>
        <s v="SALAVERRY"/>
        <s v="SEDE CENTRAL  CHUCUITO"/>
        <s v="TACNA"/>
        <s v="TARAPOTO"/>
        <s v="TUMBES"/>
      </sharedItems>
    </cacheField>
    <cacheField name="[Table1].[N° de Expediente].[N° de Expediente]" caption="N° de Expediente" numFmtId="0" hierarchy="8" level="1">
      <sharedItems containsSemiMixedTypes="0" containsNonDate="0" containsString="0"/>
    </cacheField>
    <cacheField name="[Table1].[Etapa del Recurso].[Etapa del Recurso]" caption="Etapa del Recurso" numFmtId="0" hierarchy="11" level="1">
      <sharedItems containsSemiMixedTypes="0" containsNonDate="0" containsString="0"/>
    </cacheField>
    <cacheField name="[Measures].[Recuento distinto de Número del Valor o Documento]" caption="Recuento distinto de Número del Valor o Documento" numFmtId="0" hierarchy="91" level="32767"/>
  </cacheFields>
  <cacheHierarchies count="99">
    <cacheHierarchy uniqueName="[Table1].[Dependencia – Para Tributos Internos/ Por Aduana de origen – Para Aduanas]" caption="Dependencia – Para Tributos Internos/ Por Aduana de origen – Para Aduanas" attribute="1" defaultMemberUniqueName="[Table1].[Dependencia – Para Tributos Internos/ Por Aduana de origen – Para Aduanas].[All]" allUniqueName="[Table1].[Dependencia – Para Tributos Internos/ Por Aduana de origen – Para Aduanas].[All]" dimensionUniqueName="[Table1]" displayFolder="" count="2" memberValueDatatype="130" unbalanced="0">
      <fieldsUsage count="2">
        <fieldUsage x="-1"/>
        <fieldUsage x="3"/>
      </fieldsUsage>
    </cacheHierarchy>
    <cacheHierarchy uniqueName="[Table1].[Indicador de Dependencia]" caption="Indicador de Dependencia" attribute="1" defaultMemberUniqueName="[Table1].[Indicador de Dependencia].[All]" allUniqueName="[Table1].[Indicador de Dependencia].[All]" dimensionUniqueName="[Table1]" displayFolder="" count="0" memberValueDatatype="130" unbalanced="0"/>
    <cacheHierarchy uniqueName="[Table1].[Tipo de documento de identificación del administrado]" caption="Tipo de documento de identificación del administrado" attribute="1" defaultMemberUniqueName="[Table1].[Tipo de documento de identificación del administrado].[All]" allUniqueName="[Table1].[Tipo de documento de identificación del administrado].[All]" dimensionUniqueName="[Table1]" displayFolder="" count="0" memberValueDatatype="130" unbalanced="0"/>
    <cacheHierarchy uniqueName="[Table1].[Número de documento de identificación del administrado]" caption="Número de documento de identificación del administrado" attribute="1" defaultMemberUniqueName="[Table1].[Número de documento de identificación del administrado].[All]" allUniqueName="[Table1].[Número de documento de identificación del administrado].[All]" dimensionUniqueName="[Table1]" displayFolder="" count="0" memberValueDatatype="130" unbalanced="0"/>
    <cacheHierarchy uniqueName="[Table1].[Nombre o razón social de identificación del administrado]" caption="Nombre o razón social de identificación del administrado" attribute="1" defaultMemberUniqueName="[Table1].[Nombre o razón social de identificación del administrado].[All]" allUniqueName="[Table1].[Nombre o razón social de identificación del administrado].[All]" dimensionUniqueName="[Table1]" displayFolder="" count="0" memberValueDatatype="130" unbalanced="0"/>
    <cacheHierarchy uniqueName="[Table1].[Fecha de ingreso]" caption="Fecha de ingreso" attribute="1" time="1" defaultMemberUniqueName="[Table1].[Fecha de ingreso].[All]" allUniqueName="[Table1].[Fecha de ingreso].[All]" dimensionUniqueName="[Table1]" displayFolder="" count="0" memberValueDatatype="7" unbalanced="0"/>
    <cacheHierarchy uniqueName="[Table1].[Tamaño del Contribuyente]" caption="Tamaño del Contribuyente" attribute="1" defaultMemberUniqueName="[Table1].[Tamaño del Contribuyente].[All]" allUniqueName="[Table1].[Tamaño del Contribuyente].[All]" dimensionUniqueName="[Table1]" displayFolder="" count="0" memberValueDatatype="130" unbalanced="0"/>
    <cacheHierarchy uniqueName="[Table1].[Tipo de Recurso]" caption="Tipo de Recurso" attribute="1" defaultMemberUniqueName="[Table1].[Tipo de Recurso].[All]" allUniqueName="[Table1].[Tipo de Recurso].[All]" dimensionUniqueName="[Table1]" displayFolder="" count="2" memberValueDatatype="130" unbalanced="0">
      <fieldsUsage count="2">
        <fieldUsage x="-1"/>
        <fieldUsage x="0"/>
      </fieldsUsage>
    </cacheHierarchy>
    <cacheHierarchy uniqueName="[Table1].[N° de Expediente]" caption="N° de Expediente" attribute="1" defaultMemberUniqueName="[Table1].[N° de Expediente].[All]" allUniqueName="[Table1].[N° de Expediente].[All]" dimensionUniqueName="[Table1]" displayFolder="" count="2" memberValueDatatype="5" unbalanced="0">
      <fieldsUsage count="2">
        <fieldUsage x="-1"/>
        <fieldUsage x="4"/>
      </fieldsUsage>
    </cacheHierarchy>
    <cacheHierarchy uniqueName="[Table1].[Columna2]" caption="Columna2" attribute="1" defaultMemberUniqueName="[Table1].[Columna2].[All]" allUniqueName="[Table1].[Columna2].[All]" dimensionUniqueName="[Table1]" displayFolder="" count="0" memberValueDatatype="130" unbalanced="0"/>
    <cacheHierarchy uniqueName="[Table1].[Columna1]" caption="Columna1" attribute="1" defaultMemberUniqueName="[Table1].[Columna1].[All]" allUniqueName="[Table1].[Columna1].[All]" dimensionUniqueName="[Table1]" displayFolder="" count="0" memberValueDatatype="130" unbalanced="0"/>
    <cacheHierarchy uniqueName="[Table1].[Etapa del Recurso]" caption="Etapa del Recurso" attribute="1" defaultMemberUniqueName="[Table1].[Etapa del Recurso].[All]" allUniqueName="[Table1].[Etapa del Recurso].[All]" dimensionUniqueName="[Table1]" displayFolder="" count="2" memberValueDatatype="130" unbalanced="0">
      <fieldsUsage count="2">
        <fieldUsage x="-1"/>
        <fieldUsage x="5"/>
      </fieldsUsage>
    </cacheHierarchy>
    <cacheHierarchy uniqueName="[Table1].[Tipo de Documento]" caption="Tipo de Documento" attribute="1" defaultMemberUniqueName="[Table1].[Tipo de Documento].[All]" allUniqueName="[Table1].[Tipo de Documento].[All]" dimensionUniqueName="[Table1]" displayFolder="" count="0" memberValueDatatype="130" unbalanced="0"/>
    <cacheHierarchy uniqueName="[Table1].[Número del Valor o Documento]" caption="Número del Valor o Documento" attribute="1" defaultMemberUniqueName="[Table1].[Número del Valor o Documento].[All]" allUniqueName="[Table1].[Número del Valor o Documento].[All]" dimensionUniqueName="[Table1]" displayFolder="" count="0" memberValueDatatype="130" unbalanced="0"/>
    <cacheHierarchy uniqueName="[Table1].[Área emisora del valor o documento]" caption="Área emisora del valor o documento" attribute="1" defaultMemberUniqueName="[Table1].[Área emisora del valor o documento].[All]" allUniqueName="[Table1].[Área emisora del valor o documento].[All]" dimensionUniqueName="[Table1]" displayFolder="" count="0" memberValueDatatype="130" unbalanced="0"/>
    <cacheHierarchy uniqueName="[Table1].[Fecha de emisión del valor o documento]" caption="Fecha de emisión del valor o documento" attribute="1" defaultMemberUniqueName="[Table1].[Fecha de emisión del valor o documento].[All]" allUniqueName="[Table1].[Fecha de emisión del valor o documento].[All]" dimensionUniqueName="[Table1]" displayFolder="" count="0" memberValueDatatype="130" unbalanced="0"/>
    <cacheHierarchy uniqueName="[Table1].[Nombre del Resolutor]" caption="Nombre del Resolutor" attribute="1" defaultMemberUniqueName="[Table1].[Nombre del Resolutor].[All]" allUniqueName="[Table1].[Nombre del Resolutor].[All]" dimensionUniqueName="[Table1]" displayFolder="" count="0" memberValueDatatype="130" unbalanced="0"/>
    <cacheHierarchy uniqueName="[Table1].[Nombre del Revisor 1]" caption="Nombre del Revisor 1" attribute="1" defaultMemberUniqueName="[Table1].[Nombre del Revisor 1].[All]" allUniqueName="[Table1].[Nombre del Revisor 1].[All]" dimensionUniqueName="[Table1]" displayFolder="" count="0" memberValueDatatype="130" unbalanced="0"/>
    <cacheHierarchy uniqueName="[Table1].[Primera fecha de asignación del Expediente en etapa de evaluación de fondo]" caption="Primera fecha de asignación del Expediente en etapa de evaluación de fondo" attribute="1" defaultMemberUniqueName="[Table1].[Primera fecha de asignación del Expediente en etapa de evaluación de fondo].[All]" allUniqueName="[Table1].[Primera fecha de asignación del Expediente en etapa de evaluación de fondo].[All]" dimensionUniqueName="[Table1]" displayFolder="" count="0" memberValueDatatype="130" unbalanced="0"/>
    <cacheHierarchy uniqueName="[Table1].[Fecha de ultima asignación del expediente (En la etapa en que se encuentre)]" caption="Fecha de ultima asignación del expediente (En la etapa en que se encuentre)" attribute="1" defaultMemberUniqueName="[Table1].[Fecha de ultima asignación del expediente (En la etapa en que se encuentre)].[All]" allUniqueName="[Table1].[Fecha de ultima asignación del expediente (En la etapa en que se encuentre)].[All]" dimensionUniqueName="[Table1]" displayFolder="" count="0" memberValueDatatype="130" unbalanced="0"/>
    <cacheHierarchy uniqueName="[Table1].[Monto Total Impugnado]" caption="Monto Total Impugnado" attribute="1" defaultMemberUniqueName="[Table1].[Monto Total Impugnado].[All]" allUniqueName="[Table1].[Monto Total Impugnado].[All]" dimensionUniqueName="[Table1]" displayFolder="" count="0" memberValueDatatype="130" unbalanced="0"/>
    <cacheHierarchy uniqueName="[Table1].[Descriptor Principal]" caption="Descriptor Principal" attribute="1" defaultMemberUniqueName="[Table1].[Descriptor Principal].[All]" allUniqueName="[Table1].[Descriptor Principal].[All]" dimensionUniqueName="[Table1]" displayFolder="" count="0" memberValueDatatype="130" unbalanced="0"/>
    <cacheHierarchy uniqueName="[Table1].[Descriptor Secundario]" caption="Descriptor Secundario" attribute="1" defaultMemberUniqueName="[Table1].[Descriptor Secundario].[All]" allUniqueName="[Table1].[Descriptor Secundario].[All]" dimensionUniqueName="[Table1]" displayFolder="" count="0" memberValueDatatype="130" unbalanced="0"/>
    <cacheHierarchy uniqueName="[Table1].[Resultado de la Resolución]" caption="Resultado de la Resolución" attribute="1" defaultMemberUniqueName="[Table1].[Resultado de la Resolución].[All]" allUniqueName="[Table1].[Resultado de la Resolución].[All]" dimensionUniqueName="[Table1]" displayFolder="" count="0" memberValueDatatype="130" unbalanced="0"/>
    <cacheHierarchy uniqueName="[Table1].[NúmerodelaResolución]" caption="NúmerodelaResolución" attribute="1" defaultMemberUniqueName="[Table1].[NúmerodelaResolución].[All]" allUniqueName="[Table1].[NúmerodelaResolución].[All]" dimensionUniqueName="[Table1]" displayFolder="" count="0" memberValueDatatype="130" unbalanced="0"/>
    <cacheHierarchy uniqueName="[Table1].[Año]" caption="Año" attribute="1" defaultMemberUniqueName="[Table1].[Año].[All]" allUniqueName="[Table1].[Año].[All]" dimensionUniqueName="[Table1]" displayFolder="" count="0" memberValueDatatype="130" unbalanced="0"/>
    <cacheHierarchy uniqueName="[Table1].[Link]" caption="Link" attribute="1" defaultMemberUniqueName="[Table1].[Link].[All]" allUniqueName="[Table1].[Link].[All]" dimensionUniqueName="[Table1]" displayFolder="" count="0" memberValueDatatype="130" unbalanced="0"/>
    <cacheHierarchy uniqueName="[Table1].[Fecha de Emisión de la Resolución]" caption="Fecha de Emisión de la Resolución" attribute="1" time="1" defaultMemberUniqueName="[Table1].[Fecha de Emisión de la Resolución].[All]" allUniqueName="[Table1].[Fecha de Emisión de la Resolución].[All]" dimensionUniqueName="[Table1]" displayFolder="" count="0" memberValueDatatype="7" unbalanced="0"/>
    <cacheHierarchy uniqueName="[Table1].[Fecha Not RD]" caption="Fecha Not RD" attribute="1" defaultMemberUniqueName="[Table1].[Fecha Not RD].[All]" allUniqueName="[Table1].[Fecha Not RD].[All]" dimensionUniqueName="[Table1]" displayFolder="" count="0" memberValueDatatype="130" unbalanced="0"/>
    <cacheHierarchy uniqueName="[Table1].[RD correcta o modificada]" caption="RD correcta o modificada" attribute="1" defaultMemberUniqueName="[Table1].[RD correcta o modificada].[All]" allUniqueName="[Table1].[RD correcta o modificada].[All]" dimensionUniqueName="[Table1]" displayFolder="" count="0" memberValueDatatype="130" unbalanced="0"/>
    <cacheHierarchy uniqueName="[Table1].[fecha]" caption="fecha" attribute="1" defaultMemberUniqueName="[Table1].[fecha].[All]" allUniqueName="[Table1].[fecha].[All]" dimensionUniqueName="[Table1]" displayFolder="" count="0" memberValueDatatype="130" unbalanced="0"/>
    <cacheHierarchy uniqueName="[Table1].[Rd Incorrecta/No existe]" caption="Rd Incorrecta/No existe" attribute="1" defaultMemberUniqueName="[Table1].[Rd Incorrecta/No existe].[All]" allUniqueName="[Table1].[Rd Incorrecta/No existe].[All]" dimensionUniqueName="[Table1]" displayFolder="" count="0" memberValueDatatype="130" unbalanced="0"/>
    <cacheHierarchy uniqueName="[Table1].[Fec RD Incorrecta]" caption="Fec RD Incorrecta" attribute="1" defaultMemberUniqueName="[Table1].[Fec RD Incorrecta].[All]" allUniqueName="[Table1].[Fec RD Incorrecta].[All]" dimensionUniqueName="[Table1]" displayFolder="" count="0" memberValueDatatype="130" unbalanced="0"/>
    <cacheHierarchy uniqueName="[Table1].[Fecha de Emisión de la Resolución (año)]" caption="Fecha de Emisión de la Resolución (año)" attribute="1" defaultMemberUniqueName="[Table1].[Fecha de Emisión de la Resolución (año)].[All]" allUniqueName="[Table1].[Fecha de Emisión de la Resolución (año)].[All]" dimensionUniqueName="[Table1]" displayFolder="" count="0" memberValueDatatype="130" unbalanced="0"/>
    <cacheHierarchy uniqueName="[Table1].[Fecha de Emisión de la Resolución (trimestre)]" caption="Fecha de Emisión de la Resolución (trimestre)" attribute="1" defaultMemberUniqueName="[Table1].[Fecha de Emisión de la Resolución (trimestre)].[All]" allUniqueName="[Table1].[Fecha de Emisión de la Resolución (trimestre)].[All]" dimensionUniqueName="[Table1]" displayFolder="" count="0" memberValueDatatype="130" unbalanced="0"/>
    <cacheHierarchy uniqueName="[Table1].[Fecha de Emisión de la Resolución (mes)]" caption="Fecha de Emisión de la Resolución (mes)" attribute="1" defaultMemberUniqueName="[Table1].[Fecha de Emisión de la Resolución (mes)].[All]" allUniqueName="[Table1].[Fecha de Emisión de la Resolución (mes)].[All]" dimensionUniqueName="[Table1]" displayFolder="" count="0" memberValueDatatype="130" unbalanced="0"/>
    <cacheHierarchy uniqueName="[Table1].[Fecha de ingreso (año)]" caption="Fecha de ingreso (año)" attribute="1" defaultMemberUniqueName="[Table1].[Fecha de ingreso (año)].[All]" allUniqueName="[Table1].[Fecha de ingreso (año)].[All]" dimensionUniqueName="[Table1]" displayFolder="" count="2" memberValueDatatype="130" unbalanced="0">
      <fieldsUsage count="2">
        <fieldUsage x="-1"/>
        <fieldUsage x="2"/>
      </fieldsUsage>
    </cacheHierarchy>
    <cacheHierarchy uniqueName="[Table1].[Fecha de ingreso (trimestre)]" caption="Fecha de ingreso (trimestre)" attribute="1" defaultMemberUniqueName="[Table1].[Fecha de ingreso (trimestre)].[All]" allUniqueName="[Table1].[Fecha de ingreso (trimestre)].[All]" dimensionUniqueName="[Table1]" displayFolder="" count="0" memberValueDatatype="130" unbalanced="0"/>
    <cacheHierarchy uniqueName="[Table1].[Fecha de ingreso (mes)]" caption="Fecha de ingreso (mes)" attribute="1" defaultMemberUniqueName="[Table1].[Fecha de ingreso (mes)].[All]" allUniqueName="[Table1].[Fecha de ingreso (mes)].[All]" dimensionUniqueName="[Table1]" displayFolder="" count="2" memberValueDatatype="130" unbalanced="0">
      <fieldsUsage count="2">
        <fieldUsage x="-1"/>
        <fieldUsage x="1"/>
      </fieldsUsage>
    </cacheHierarchy>
    <cacheHierarchy uniqueName="[Table11].[Dependencia – Para Tributos Internos/ Por Aduana de origen – Para Aduanas]" caption="Dependencia – Para Tributos Internos/ Por Aduana de origen – Para Aduanas" attribute="1" defaultMemberUniqueName="[Table11].[Dependencia – Para Tributos Internos/ Por Aduana de origen – Para Aduanas].[All]" allUniqueName="[Table11].[Dependencia – Para Tributos Internos/ Por Aduana de origen – Para Aduanas].[All]" dimensionUniqueName="[Table11]" displayFolder="" count="0" memberValueDatatype="130" unbalanced="0"/>
    <cacheHierarchy uniqueName="[Table11].[Indicador de Dependencia]" caption="Indicador de Dependencia" attribute="1" defaultMemberUniqueName="[Table11].[Indicador de Dependencia].[All]" allUniqueName="[Table11].[Indicador de Dependencia].[All]" dimensionUniqueName="[Table11]" displayFolder="" count="0" memberValueDatatype="130" unbalanced="0"/>
    <cacheHierarchy uniqueName="[Table11].[Tipo de documento de identificación del administrado]" caption="Tipo de documento de identificación del administrado" attribute="1" defaultMemberUniqueName="[Table11].[Tipo de documento de identificación del administrado].[All]" allUniqueName="[Table11].[Tipo de documento de identificación del administrado].[All]" dimensionUniqueName="[Table11]" displayFolder="" count="0" memberValueDatatype="130" unbalanced="0"/>
    <cacheHierarchy uniqueName="[Table11].[Número de documento de identificación del administrado]" caption="Número de documento de identificación del administrado" attribute="1" defaultMemberUniqueName="[Table11].[Número de documento de identificación del administrado].[All]" allUniqueName="[Table11].[Número de documento de identificación del administrado].[All]" dimensionUniqueName="[Table11]" displayFolder="" count="0" memberValueDatatype="130" unbalanced="0"/>
    <cacheHierarchy uniqueName="[Table11].[Nombre o razón social de identificación del administrado]" caption="Nombre o razón social de identificación del administrado" attribute="1" defaultMemberUniqueName="[Table11].[Nombre o razón social de identificación del administrado].[All]" allUniqueName="[Table11].[Nombre o razón social de identificación del administrado].[All]" dimensionUniqueName="[Table11]" displayFolder="" count="0" memberValueDatatype="130" unbalanced="0"/>
    <cacheHierarchy uniqueName="[Table11].[Fecha de ingreso]" caption="Fecha de ingreso" attribute="1" time="1" defaultMemberUniqueName="[Table11].[Fecha de ingreso].[All]" allUniqueName="[Table11].[Fecha de ingreso].[All]" dimensionUniqueName="[Table11]" displayFolder="" count="0" memberValueDatatype="7" unbalanced="0"/>
    <cacheHierarchy uniqueName="[Table11].[Tamaño del Contribuyente]" caption="Tamaño del Contribuyente" attribute="1" defaultMemberUniqueName="[Table11].[Tamaño del Contribuyente].[All]" allUniqueName="[Table11].[Tamaño del Contribuyente].[All]" dimensionUniqueName="[Table11]" displayFolder="" count="0" memberValueDatatype="130" unbalanced="0"/>
    <cacheHierarchy uniqueName="[Table11].[Tipo de Recurso]" caption="Tipo de Recurso" attribute="1" defaultMemberUniqueName="[Table11].[Tipo de Recurso].[All]" allUniqueName="[Table11].[Tipo de Recurso].[All]" dimensionUniqueName="[Table11]" displayFolder="" count="0" memberValueDatatype="130" unbalanced="0"/>
    <cacheHierarchy uniqueName="[Table11].[N° de Expediente]" caption="N° de Expediente" attribute="1" defaultMemberUniqueName="[Table11].[N° de Expediente].[All]" allUniqueName="[Table11].[N° de Expediente].[All]" dimensionUniqueName="[Table11]" displayFolder="" count="0" memberValueDatatype="5" unbalanced="0"/>
    <cacheHierarchy uniqueName="[Table11].[Columna2]" caption="Columna2" attribute="1" defaultMemberUniqueName="[Table11].[Columna2].[All]" allUniqueName="[Table11].[Columna2].[All]" dimensionUniqueName="[Table11]" displayFolder="" count="0" memberValueDatatype="130" unbalanced="0"/>
    <cacheHierarchy uniqueName="[Table11].[Columna1]" caption="Columna1" attribute="1" defaultMemberUniqueName="[Table11].[Columna1].[All]" allUniqueName="[Table11].[Columna1].[All]" dimensionUniqueName="[Table11]" displayFolder="" count="0" memberValueDatatype="130" unbalanced="0"/>
    <cacheHierarchy uniqueName="[Table11].[Etapa del Recurso]" caption="Etapa del Recurso" attribute="1" defaultMemberUniqueName="[Table11].[Etapa del Recurso].[All]" allUniqueName="[Table11].[Etapa del Recurso].[All]" dimensionUniqueName="[Table11]" displayFolder="" count="0" memberValueDatatype="130" unbalanced="0"/>
    <cacheHierarchy uniqueName="[Table11].[Tipo de Documento]" caption="Tipo de Documento" attribute="1" defaultMemberUniqueName="[Table11].[Tipo de Documento].[All]" allUniqueName="[Table11].[Tipo de Documento].[All]" dimensionUniqueName="[Table11]" displayFolder="" count="0" memberValueDatatype="130" unbalanced="0"/>
    <cacheHierarchy uniqueName="[Table11].[Número del Valor o Documento]" caption="Número del Valor o Documento" attribute="1" defaultMemberUniqueName="[Table11].[Número del Valor o Documento].[All]" allUniqueName="[Table11].[Número del Valor o Documento].[All]" dimensionUniqueName="[Table11]" displayFolder="" count="0" memberValueDatatype="130" unbalanced="0"/>
    <cacheHierarchy uniqueName="[Table11].[Área emisora del valor o documento]" caption="Área emisora del valor o documento" attribute="1" defaultMemberUniqueName="[Table11].[Área emisora del valor o documento].[All]" allUniqueName="[Table11].[Área emisora del valor o documento].[All]" dimensionUniqueName="[Table11]" displayFolder="" count="0" memberValueDatatype="130" unbalanced="0"/>
    <cacheHierarchy uniqueName="[Table11].[Fecha de emisión del valor o documento]" caption="Fecha de emisión del valor o documento" attribute="1" defaultMemberUniqueName="[Table11].[Fecha de emisión del valor o documento].[All]" allUniqueName="[Table11].[Fecha de emisión del valor o documento].[All]" dimensionUniqueName="[Table11]" displayFolder="" count="0" memberValueDatatype="130" unbalanced="0"/>
    <cacheHierarchy uniqueName="[Table11].[Nombre del Resolutor]" caption="Nombre del Resolutor" attribute="1" defaultMemberUniqueName="[Table11].[Nombre del Resolutor].[All]" allUniqueName="[Table11].[Nombre del Resolutor].[All]" dimensionUniqueName="[Table11]" displayFolder="" count="0" memberValueDatatype="130" unbalanced="0"/>
    <cacheHierarchy uniqueName="[Table11].[Nombre del Revisor 1]" caption="Nombre del Revisor 1" attribute="1" defaultMemberUniqueName="[Table11].[Nombre del Revisor 1].[All]" allUniqueName="[Table11].[Nombre del Revisor 1].[All]" dimensionUniqueName="[Table11]" displayFolder="" count="0" memberValueDatatype="130" unbalanced="0"/>
    <cacheHierarchy uniqueName="[Table11].[Primera fecha de asignación del Expediente en etapa de evaluación de fondo]" caption="Primera fecha de asignación del Expediente en etapa de evaluación de fondo" attribute="1" defaultMemberUniqueName="[Table11].[Primera fecha de asignación del Expediente en etapa de evaluación de fondo].[All]" allUniqueName="[Table11].[Primera fecha de asignación del Expediente en etapa de evaluación de fondo].[All]" dimensionUniqueName="[Table11]" displayFolder="" count="0" memberValueDatatype="130" unbalanced="0"/>
    <cacheHierarchy uniqueName="[Table11].[Fecha de ultima asignación del expediente (En la etapa en que se encuentre)]" caption="Fecha de ultima asignación del expediente (En la etapa en que se encuentre)" attribute="1" defaultMemberUniqueName="[Table11].[Fecha de ultima asignación del expediente (En la etapa en que se encuentre)].[All]" allUniqueName="[Table11].[Fecha de ultima asignación del expediente (En la etapa en que se encuentre)].[All]" dimensionUniqueName="[Table11]" displayFolder="" count="0" memberValueDatatype="130" unbalanced="0"/>
    <cacheHierarchy uniqueName="[Table11].[Monto Total Impugnado]" caption="Monto Total Impugnado" attribute="1" defaultMemberUniqueName="[Table11].[Monto Total Impugnado].[All]" allUniqueName="[Table11].[Monto Total Impugnado].[All]" dimensionUniqueName="[Table11]" displayFolder="" count="0" memberValueDatatype="130" unbalanced="0"/>
    <cacheHierarchy uniqueName="[Table11].[Descriptor Principal]" caption="Descriptor Principal" attribute="1" defaultMemberUniqueName="[Table11].[Descriptor Principal].[All]" allUniqueName="[Table11].[Descriptor Principal].[All]" dimensionUniqueName="[Table11]" displayFolder="" count="0" memberValueDatatype="130" unbalanced="0"/>
    <cacheHierarchy uniqueName="[Table11].[Descriptor Secundario]" caption="Descriptor Secundario" attribute="1" defaultMemberUniqueName="[Table11].[Descriptor Secundario].[All]" allUniqueName="[Table11].[Descriptor Secundario].[All]" dimensionUniqueName="[Table11]" displayFolder="" count="0" memberValueDatatype="130" unbalanced="0"/>
    <cacheHierarchy uniqueName="[Table11].[Resultado de la Resolución]" caption="Resultado de la Resolución" attribute="1" defaultMemberUniqueName="[Table11].[Resultado de la Resolución].[All]" allUniqueName="[Table11].[Resultado de la Resolución].[All]" dimensionUniqueName="[Table11]" displayFolder="" count="0" memberValueDatatype="130" unbalanced="0"/>
    <cacheHierarchy uniqueName="[Table11].[NúmerodelaResolución]" caption="NúmerodelaResolución" attribute="1" defaultMemberUniqueName="[Table11].[NúmerodelaResolución].[All]" allUniqueName="[Table11].[NúmerodelaResolución].[All]" dimensionUniqueName="[Table11]" displayFolder="" count="0" memberValueDatatype="130" unbalanced="0"/>
    <cacheHierarchy uniqueName="[Table11].[Año]" caption="Año" attribute="1" defaultMemberUniqueName="[Table11].[Año].[All]" allUniqueName="[Table11].[Año].[All]" dimensionUniqueName="[Table11]" displayFolder="" count="0" memberValueDatatype="130" unbalanced="0"/>
    <cacheHierarchy uniqueName="[Table11].[Link]" caption="Link" attribute="1" defaultMemberUniqueName="[Table11].[Link].[All]" allUniqueName="[Table11].[Link].[All]" dimensionUniqueName="[Table11]" displayFolder="" count="0" memberValueDatatype="130" unbalanced="0"/>
    <cacheHierarchy uniqueName="[Table11].[Fecha de Emisión de la Resolución]" caption="Fecha de Emisión de la Resolución" attribute="1" time="1" defaultMemberUniqueName="[Table11].[Fecha de Emisión de la Resolución].[All]" allUniqueName="[Table11].[Fecha de Emisión de la Resolución].[All]" dimensionUniqueName="[Table11]" displayFolder="" count="0" memberValueDatatype="7" unbalanced="0"/>
    <cacheHierarchy uniqueName="[Table11].[Fecha Not RD]" caption="Fecha Not RD" attribute="1" defaultMemberUniqueName="[Table11].[Fecha Not RD].[All]" allUniqueName="[Table11].[Fecha Not RD].[All]" dimensionUniqueName="[Table11]" displayFolder="" count="0" memberValueDatatype="130" unbalanced="0"/>
    <cacheHierarchy uniqueName="[Table11].[RD correcta o modificada]" caption="RD correcta o modificada" attribute="1" defaultMemberUniqueName="[Table11].[RD correcta o modificada].[All]" allUniqueName="[Table11].[RD correcta o modificada].[All]" dimensionUniqueName="[Table11]" displayFolder="" count="0" memberValueDatatype="130" unbalanced="0"/>
    <cacheHierarchy uniqueName="[Table11].[fecha]" caption="fecha" attribute="1" defaultMemberUniqueName="[Table11].[fecha].[All]" allUniqueName="[Table11].[fecha].[All]" dimensionUniqueName="[Table11]" displayFolder="" count="0" memberValueDatatype="130" unbalanced="0"/>
    <cacheHierarchy uniqueName="[Table11].[Rd Incorrecta/No existe]" caption="Rd Incorrecta/No existe" attribute="1" defaultMemberUniqueName="[Table11].[Rd Incorrecta/No existe].[All]" allUniqueName="[Table11].[Rd Incorrecta/No existe].[All]" dimensionUniqueName="[Table11]" displayFolder="" count="0" memberValueDatatype="130" unbalanced="0"/>
    <cacheHierarchy uniqueName="[Table11].[Fec RD Incorrecta]" caption="Fec RD Incorrecta" attribute="1" defaultMemberUniqueName="[Table11].[Fec RD Incorrecta].[All]" allUniqueName="[Table11].[Fec RD Incorrecta].[All]" dimensionUniqueName="[Table11]" displayFolder="" count="0" memberValueDatatype="130" unbalanced="0"/>
    <cacheHierarchy uniqueName="[Table11].[Fecha de Emisión de la Resolución (año)]" caption="Fecha de Emisión de la Resolución (año)" attribute="1" defaultMemberUniqueName="[Table11].[Fecha de Emisión de la Resolución (año)].[All]" allUniqueName="[Table11].[Fecha de Emisión de la Resolución (año)].[All]" dimensionUniqueName="[Table11]" displayFolder="" count="0" memberValueDatatype="130" unbalanced="0"/>
    <cacheHierarchy uniqueName="[Table11].[Fecha de Emisión de la Resolución (trimestre)]" caption="Fecha de Emisión de la Resolución (trimestre)" attribute="1" defaultMemberUniqueName="[Table11].[Fecha de Emisión de la Resolución (trimestre)].[All]" allUniqueName="[Table11].[Fecha de Emisión de la Resolución (trimestre)].[All]" dimensionUniqueName="[Table11]" displayFolder="" count="0" memberValueDatatype="130" unbalanced="0"/>
    <cacheHierarchy uniqueName="[Table11].[Fecha de Emisión de la Resolución (mes)]" caption="Fecha de Emisión de la Resolución (mes)" attribute="1" defaultMemberUniqueName="[Table11].[Fecha de Emisión de la Resolución (mes)].[All]" allUniqueName="[Table11].[Fecha de Emisión de la Resolución (mes)].[All]" dimensionUniqueName="[Table11]" displayFolder="" count="0" memberValueDatatype="130" unbalanced="0"/>
    <cacheHierarchy uniqueName="[Table11].[Fecha de ingreso (año)]" caption="Fecha de ingreso (año)" attribute="1" defaultMemberUniqueName="[Table11].[Fecha de ingreso (año)].[All]" allUniqueName="[Table11].[Fecha de ingreso (año)].[All]" dimensionUniqueName="[Table11]" displayFolder="" count="0" memberValueDatatype="130" unbalanced="0"/>
    <cacheHierarchy uniqueName="[Table11].[Fecha de ingreso (trimestre)]" caption="Fecha de ingreso (trimestre)" attribute="1" defaultMemberUniqueName="[Table11].[Fecha de ingreso (trimestre)].[All]" allUniqueName="[Table11].[Fecha de ingreso (trimestre)].[All]" dimensionUniqueName="[Table11]" displayFolder="" count="0" memberValueDatatype="130" unbalanced="0"/>
    <cacheHierarchy uniqueName="[Table11].[Fecha de ingreso (mes)]" caption="Fecha de ingreso (mes)" attribute="1" defaultMemberUniqueName="[Table11].[Fecha de ingreso (mes)].[All]" allUniqueName="[Table11].[Fecha de ingreso (mes)].[All]" dimensionUniqueName="[Table11]" displayFolder="" count="0" memberValueDatatype="130" unbalanced="0"/>
    <cacheHierarchy uniqueName="[Table1].[Fecha de Emisión de la Resolución (índice de meses)]" caption="Fecha de Emisión de la Resolución (índice de meses)" attribute="1" defaultMemberUniqueName="[Table1].[Fecha de Emisión de la Resolución (índice de meses)].[All]" allUniqueName="[Table1].[Fecha de Emisión de la Resolución (índice de meses)].[All]" dimensionUniqueName="[Table1]" displayFolder="" count="0" memberValueDatatype="20" unbalanced="0" hidden="1"/>
    <cacheHierarchy uniqueName="[Table1].[Fecha de ingreso (índice de meses)]" caption="Fecha de ingreso (índice de meses)" attribute="1" defaultMemberUniqueName="[Table1].[Fecha de ingreso (índice de meses)].[All]" allUniqueName="[Table1].[Fecha de ingreso (índice de meses)].[All]" dimensionUniqueName="[Table1]" displayFolder="" count="0" memberValueDatatype="20" unbalanced="0" hidden="1"/>
    <cacheHierarchy uniqueName="[Table11].[Fecha de Emisión de la Resolución (índice de meses)]" caption="Fecha de Emisión de la Resolución (índice de meses)" attribute="1" defaultMemberUniqueName="[Table11].[Fecha de Emisión de la Resolución (índice de meses)].[All]" allUniqueName="[Table11].[Fecha de Emisión de la Resolución (índice de meses)].[All]" dimensionUniqueName="[Table11]" displayFolder="" count="0" memberValueDatatype="20" unbalanced="0" hidden="1"/>
    <cacheHierarchy uniqueName="[Table11].[Fecha de ingreso (índice de meses)]" caption="Fecha de ingreso (índice de meses)" attribute="1" defaultMemberUniqueName="[Table11].[Fecha de ingreso (índice de meses)].[All]" allUniqueName="[Table11].[Fecha de ingreso (índice de meses)].[All]" dimensionUniqueName="[Table11]" displayFolder="" count="0" memberValueDatatype="20" unbalanced="0" hidden="1"/>
    <cacheHierarchy uniqueName="[Measures].[__XL_Count Table1]" caption="__XL_Count Table1" measure="1" displayFolder="" measureGroup="Table1" count="0" hidden="1"/>
    <cacheHierarchy uniqueName="[Measures].[__XL_Count Table11]" caption="__XL_Count Table11" measure="1" displayFolder="" measureGroup="Table11" count="0" hidden="1"/>
    <cacheHierarchy uniqueName="[Measures].[__No measures defined]" caption="__No measures defined" measure="1" displayFolder="" count="0" hidden="1"/>
    <cacheHierarchy uniqueName="[Measures].[Recuento de NúmerodelaResolución]" caption="Recuento de NúmerodelaResolución" measure="1" displayFolder="" measureGroup="Table1" count="0" hidden="1">
      <extLst>
        <ext xmlns:x15="http://schemas.microsoft.com/office/spreadsheetml/2010/11/main" uri="{B97F6D7D-B522-45F9-BDA1-12C45D357490}">
          <x15:cacheHierarchy aggregatedColumn="24"/>
        </ext>
      </extLst>
    </cacheHierarchy>
    <cacheHierarchy uniqueName="[Measures].[Recuento distinto de NúmerodelaResolución]" caption="Recuento distinto de NúmerodelaResolución" measure="1" displayFolder="" measureGroup="Table1" count="0" hidden="1">
      <extLst>
        <ext xmlns:x15="http://schemas.microsoft.com/office/spreadsheetml/2010/11/main" uri="{B97F6D7D-B522-45F9-BDA1-12C45D357490}">
          <x15:cacheHierarchy aggregatedColumn="24"/>
        </ext>
      </extLst>
    </cacheHierarchy>
    <cacheHierarchy uniqueName="[Measures].[Recuento de N° de Expediente]" caption="Recuento de N° de Expediente" measure="1" displayFolder="" measureGroup="Table1" count="0" hidden="1">
      <extLst>
        <ext xmlns:x15="http://schemas.microsoft.com/office/spreadsheetml/2010/11/main" uri="{B97F6D7D-B522-45F9-BDA1-12C45D357490}">
          <x15:cacheHierarchy aggregatedColumn="8"/>
        </ext>
      </extLst>
    </cacheHierarchy>
    <cacheHierarchy uniqueName="[Measures].[Recuento distinto de N° de Expediente]" caption="Recuento distinto de N° de Expediente" measure="1" displayFolder="" measureGroup="Table1" count="0" hidden="1">
      <extLst>
        <ext xmlns:x15="http://schemas.microsoft.com/office/spreadsheetml/2010/11/main" uri="{B97F6D7D-B522-45F9-BDA1-12C45D357490}">
          <x15:cacheHierarchy aggregatedColumn="8"/>
        </ext>
      </extLst>
    </cacheHierarchy>
    <cacheHierarchy uniqueName="[Measures].[Suma de N° de Expediente]" caption="Suma de N° de Expediente" measure="1" displayFolder="" measureGroup="Table1" count="0" hidden="1">
      <extLst>
        <ext xmlns:x15="http://schemas.microsoft.com/office/spreadsheetml/2010/11/main" uri="{B97F6D7D-B522-45F9-BDA1-12C45D357490}">
          <x15:cacheHierarchy aggregatedColumn="8"/>
        </ext>
      </extLst>
    </cacheHierarchy>
    <cacheHierarchy uniqueName="[Measures].[Recuento de Número del Valor o Documento]" caption="Recuento de Número del Valor o Documento" measure="1" displayFolder="" measureGroup="Table1" count="0" hidden="1">
      <extLst>
        <ext xmlns:x15="http://schemas.microsoft.com/office/spreadsheetml/2010/11/main" uri="{B97F6D7D-B522-45F9-BDA1-12C45D357490}">
          <x15:cacheHierarchy aggregatedColumn="13"/>
        </ext>
      </extLst>
    </cacheHierarchy>
    <cacheHierarchy uniqueName="[Measures].[Recuento distinto de Número del Valor o Documento]" caption="Recuento distinto de Número del Valor o Documento" measure="1" displayFolder="" measureGroup="Table1" count="0" oneField="1" hidden="1">
      <fieldsUsage count="1">
        <fieldUsage x="6"/>
      </fieldsUsage>
      <extLst>
        <ext xmlns:x15="http://schemas.microsoft.com/office/spreadsheetml/2010/11/main" uri="{B97F6D7D-B522-45F9-BDA1-12C45D357490}">
          <x15:cacheHierarchy aggregatedColumn="13"/>
        </ext>
      </extLst>
    </cacheHierarchy>
    <cacheHierarchy uniqueName="[Measures].[Recuento de NúmerodelaResolución 2]" caption="Recuento de NúmerodelaResolución 2" measure="1" displayFolder="" measureGroup="Table11" count="0" hidden="1">
      <extLst>
        <ext xmlns:x15="http://schemas.microsoft.com/office/spreadsheetml/2010/11/main" uri="{B97F6D7D-B522-45F9-BDA1-12C45D357490}">
          <x15:cacheHierarchy aggregatedColumn="63"/>
        </ext>
      </extLst>
    </cacheHierarchy>
    <cacheHierarchy uniqueName="[Measures].[Recuento distinto de NúmerodelaResolución 2]" caption="Recuento distinto de NúmerodelaResolución 2" measure="1" displayFolder="" measureGroup="Table11" count="0" hidden="1">
      <extLst>
        <ext xmlns:x15="http://schemas.microsoft.com/office/spreadsheetml/2010/11/main" uri="{B97F6D7D-B522-45F9-BDA1-12C45D357490}">
          <x15:cacheHierarchy aggregatedColumn="63"/>
        </ext>
      </extLst>
    </cacheHierarchy>
    <cacheHierarchy uniqueName="[Measures].[Recuento de N° de Expediente 2]" caption="Recuento de N° de Expediente 2" measure="1" displayFolder="" measureGroup="Table11" count="0" hidden="1">
      <extLst>
        <ext xmlns:x15="http://schemas.microsoft.com/office/spreadsheetml/2010/11/main" uri="{B97F6D7D-B522-45F9-BDA1-12C45D357490}">
          <x15:cacheHierarchy aggregatedColumn="47"/>
        </ext>
      </extLst>
    </cacheHierarchy>
    <cacheHierarchy uniqueName="[Measures].[Recuento distinto de N° de Expediente 2]" caption="Recuento distinto de N° de Expediente 2" measure="1" displayFolder="" measureGroup="Table11" count="0" hidden="1">
      <extLst>
        <ext xmlns:x15="http://schemas.microsoft.com/office/spreadsheetml/2010/11/main" uri="{B97F6D7D-B522-45F9-BDA1-12C45D357490}">
          <x15:cacheHierarchy aggregatedColumn="47"/>
        </ext>
      </extLst>
    </cacheHierarchy>
    <cacheHierarchy uniqueName="[Measures].[Suma de N° de Expediente 2]" caption="Suma de N° de Expediente 2" measure="1" displayFolder="" measureGroup="Table11" count="0" hidden="1">
      <extLst>
        <ext xmlns:x15="http://schemas.microsoft.com/office/spreadsheetml/2010/11/main" uri="{B97F6D7D-B522-45F9-BDA1-12C45D357490}">
          <x15:cacheHierarchy aggregatedColumn="47"/>
        </ext>
      </extLst>
    </cacheHierarchy>
    <cacheHierarchy uniqueName="[Measures].[Recuento de Número del Valor o Documento 2]" caption="Recuento de Número del Valor o Documento 2" measure="1" displayFolder="" measureGroup="Table11" count="0" hidden="1">
      <extLst>
        <ext xmlns:x15="http://schemas.microsoft.com/office/spreadsheetml/2010/11/main" uri="{B97F6D7D-B522-45F9-BDA1-12C45D357490}">
          <x15:cacheHierarchy aggregatedColumn="52"/>
        </ext>
      </extLst>
    </cacheHierarchy>
    <cacheHierarchy uniqueName="[Measures].[Recuento distinto de Número del Valor o Documento 2]" caption="Recuento distinto de Número del Valor o Documento 2" measure="1" displayFolder="" measureGroup="Table11" count="0" hidden="1">
      <extLst>
        <ext xmlns:x15="http://schemas.microsoft.com/office/spreadsheetml/2010/11/main" uri="{B97F6D7D-B522-45F9-BDA1-12C45D357490}">
          <x15:cacheHierarchy aggregatedColumn="52"/>
        </ext>
      </extLst>
    </cacheHierarchy>
  </cacheHierarchies>
  <kpis count="0"/>
  <dimensions count="3">
    <dimension measure="1" name="Measures" uniqueName="[Measures]" caption="Measures"/>
    <dimension name="Table1" uniqueName="[Table1]" caption="Table1"/>
    <dimension name="Table11" uniqueName="[Table11]" caption="Table11"/>
  </dimensions>
  <measureGroups count="2">
    <measureGroup name="Table1" caption="Table1"/>
    <measureGroup name="Table11" caption="Table1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rtez Quispe Linda" refreshedDate="45985.779610879632" backgroundQuery="1" createdVersion="7" refreshedVersion="7" minRefreshableVersion="3" recordCount="0" supportSubquery="1" supportAdvancedDrill="1" xr:uid="{599FD39A-CA1A-4A75-89B7-AC72D2C5ACA8}">
  <cacheSource type="external" connectionId="1"/>
  <cacheFields count="7">
    <cacheField name="[Table11].[Tipo de Recurso].[Tipo de Recurso]" caption="Tipo de Recurso" numFmtId="0" hierarchy="46" level="1">
      <sharedItems containsSemiMixedTypes="0" containsNonDate="0" containsString="0"/>
    </cacheField>
    <cacheField name="[Table11].[Etapa del Recurso].[Etapa del Recurso]" caption="Etapa del Recurso" numFmtId="0" hierarchy="50" level="1">
      <sharedItems containsSemiMixedTypes="0" containsNonDate="0" containsString="0"/>
    </cacheField>
    <cacheField name="[Measures].[Recuento distinto de N° de Expediente 2]" caption="Recuento distinto de N° de Expediente 2" numFmtId="0" hierarchy="95" level="32767"/>
    <cacheField name="[Table11].[Fecha de ingreso].[Fecha de ingreso]" caption="Fecha de ingreso" numFmtId="0" hierarchy="44" level="1">
      <sharedItems containsSemiMixedTypes="0" containsNonDate="0" containsDate="1" containsString="0" minDate="2025-01-07T00:00:00" maxDate="2025-01-08T00:00:00" count="1">
        <d v="2025-01-07T00:00:00"/>
      </sharedItems>
    </cacheField>
    <cacheField name="[Table11].[Fecha de ingreso (mes)].[Fecha de ingreso (mes)]" caption="Fecha de ingreso (mes)" numFmtId="0" hierarchy="77" level="1">
      <sharedItems count="10">
        <s v="Jan"/>
        <s v="Feb"/>
        <s v="Apr"/>
        <s v="May"/>
        <s v="Jun"/>
        <s v="Jul"/>
        <s v="Aug"/>
        <s v="Sep"/>
        <s v="Oct"/>
        <s v="Nov"/>
      </sharedItems>
    </cacheField>
    <cacheField name="[Table11].[Fecha de ingreso (año)].[Fecha de ingreso (año)]" caption="Fecha de ingreso (año)" numFmtId="0" hierarchy="75" level="1">
      <sharedItems count="6">
        <s v="2020"/>
        <s v="2021"/>
        <s v="2022"/>
        <s v="2023"/>
        <s v="2024"/>
        <s v="2025"/>
      </sharedItems>
    </cacheField>
    <cacheField name="[Table11].[Dependencia – Para Tributos Internos/ Por Aduana de origen – Para Aduanas].[Dependencia – Para Tributos Internos/ Por Aduana de origen – Para Aduanas]" caption="Dependencia – Para Tributos Internos/ Por Aduana de origen – Para Aduanas" numFmtId="0" hierarchy="39" level="1">
      <sharedItems count="19">
        <s v="AEREA Y POSTAL"/>
        <s v="CHANCAY"/>
        <s v="CHICLAYO"/>
        <s v="CHIMBOTE"/>
        <s v="CUSCO"/>
        <s v="ILO"/>
        <s v="IQUITOS"/>
        <s v="MARÍTIMA DEL CALLAO"/>
        <s v="MOLLENDO  MATARANI"/>
        <s v="PAITA"/>
        <s v="PISCO"/>
        <s v="PUCALLPA"/>
        <s v="PUERTO MALDONADO"/>
        <s v="PUNO"/>
        <s v="SALAVERRY"/>
        <s v="SEDE CENTRAL  CHUCUITO"/>
        <s v="TACNA"/>
        <s v="TARAPOTO"/>
        <s v="TUMBES"/>
      </sharedItems>
    </cacheField>
  </cacheFields>
  <cacheHierarchies count="99">
    <cacheHierarchy uniqueName="[Table1].[Dependencia – Para Tributos Internos/ Por Aduana de origen – Para Aduanas]" caption="Dependencia – Para Tributos Internos/ Por Aduana de origen – Para Aduanas" attribute="1" defaultMemberUniqueName="[Table1].[Dependencia – Para Tributos Internos/ Por Aduana de origen – Para Aduanas].[All]" allUniqueName="[Table1].[Dependencia – Para Tributos Internos/ Por Aduana de origen – Para Aduanas].[All]" dimensionUniqueName="[Table1]" displayFolder="" count="0" memberValueDatatype="130" unbalanced="0"/>
    <cacheHierarchy uniqueName="[Table1].[Indicador de Dependencia]" caption="Indicador de Dependencia" attribute="1" defaultMemberUniqueName="[Table1].[Indicador de Dependencia].[All]" allUniqueName="[Table1].[Indicador de Dependencia].[All]" dimensionUniqueName="[Table1]" displayFolder="" count="0" memberValueDatatype="130" unbalanced="0"/>
    <cacheHierarchy uniqueName="[Table1].[Tipo de documento de identificación del administrado]" caption="Tipo de documento de identificación del administrado" attribute="1" defaultMemberUniqueName="[Table1].[Tipo de documento de identificación del administrado].[All]" allUniqueName="[Table1].[Tipo de documento de identificación del administrado].[All]" dimensionUniqueName="[Table1]" displayFolder="" count="0" memberValueDatatype="130" unbalanced="0"/>
    <cacheHierarchy uniqueName="[Table1].[Número de documento de identificación del administrado]" caption="Número de documento de identificación del administrado" attribute="1" defaultMemberUniqueName="[Table1].[Número de documento de identificación del administrado].[All]" allUniqueName="[Table1].[Número de documento de identificación del administrado].[All]" dimensionUniqueName="[Table1]" displayFolder="" count="0" memberValueDatatype="130" unbalanced="0"/>
    <cacheHierarchy uniqueName="[Table1].[Nombre o razón social de identificación del administrado]" caption="Nombre o razón social de identificación del administrado" attribute="1" defaultMemberUniqueName="[Table1].[Nombre o razón social de identificación del administrado].[All]" allUniqueName="[Table1].[Nombre o razón social de identificación del administrado].[All]" dimensionUniqueName="[Table1]" displayFolder="" count="0" memberValueDatatype="130" unbalanced="0"/>
    <cacheHierarchy uniqueName="[Table1].[Fecha de ingreso]" caption="Fecha de ingreso" attribute="1" time="1" defaultMemberUniqueName="[Table1].[Fecha de ingreso].[All]" allUniqueName="[Table1].[Fecha de ingreso].[All]" dimensionUniqueName="[Table1]" displayFolder="" count="0" memberValueDatatype="7" unbalanced="0"/>
    <cacheHierarchy uniqueName="[Table1].[Tamaño del Contribuyente]" caption="Tamaño del Contribuyente" attribute="1" defaultMemberUniqueName="[Table1].[Tamaño del Contribuyente].[All]" allUniqueName="[Table1].[Tamaño del Contribuyente].[All]" dimensionUniqueName="[Table1]" displayFolder="" count="0" memberValueDatatype="130" unbalanced="0"/>
    <cacheHierarchy uniqueName="[Table1].[Tipo de Recurso]" caption="Tipo de Recurso" attribute="1" defaultMemberUniqueName="[Table1].[Tipo de Recurso].[All]" allUniqueName="[Table1].[Tipo de Recurso].[All]" dimensionUniqueName="[Table1]" displayFolder="" count="0" memberValueDatatype="130" unbalanced="0"/>
    <cacheHierarchy uniqueName="[Table1].[N° de Expediente]" caption="N° de Expediente" attribute="1" defaultMemberUniqueName="[Table1].[N° de Expediente].[All]" allUniqueName="[Table1].[N° de Expediente].[All]" dimensionUniqueName="[Table1]" displayFolder="" count="0" memberValueDatatype="5" unbalanced="0"/>
    <cacheHierarchy uniqueName="[Table1].[Columna2]" caption="Columna2" attribute="1" defaultMemberUniqueName="[Table1].[Columna2].[All]" allUniqueName="[Table1].[Columna2].[All]" dimensionUniqueName="[Table1]" displayFolder="" count="0" memberValueDatatype="130" unbalanced="0"/>
    <cacheHierarchy uniqueName="[Table1].[Columna1]" caption="Columna1" attribute="1" defaultMemberUniqueName="[Table1].[Columna1].[All]" allUniqueName="[Table1].[Columna1].[All]" dimensionUniqueName="[Table1]" displayFolder="" count="0" memberValueDatatype="130" unbalanced="0"/>
    <cacheHierarchy uniqueName="[Table1].[Etapa del Recurso]" caption="Etapa del Recurso" attribute="1" defaultMemberUniqueName="[Table1].[Etapa del Recurso].[All]" allUniqueName="[Table1].[Etapa del Recurso].[All]" dimensionUniqueName="[Table1]" displayFolder="" count="0" memberValueDatatype="130" unbalanced="0"/>
    <cacheHierarchy uniqueName="[Table1].[Tipo de Documento]" caption="Tipo de Documento" attribute="1" defaultMemberUniqueName="[Table1].[Tipo de Documento].[All]" allUniqueName="[Table1].[Tipo de Documento].[All]" dimensionUniqueName="[Table1]" displayFolder="" count="0" memberValueDatatype="130" unbalanced="0"/>
    <cacheHierarchy uniqueName="[Table1].[Número del Valor o Documento]" caption="Número del Valor o Documento" attribute="1" defaultMemberUniqueName="[Table1].[Número del Valor o Documento].[All]" allUniqueName="[Table1].[Número del Valor o Documento].[All]" dimensionUniqueName="[Table1]" displayFolder="" count="0" memberValueDatatype="130" unbalanced="0"/>
    <cacheHierarchy uniqueName="[Table1].[Área emisora del valor o documento]" caption="Área emisora del valor o documento" attribute="1" defaultMemberUniqueName="[Table1].[Área emisora del valor o documento].[All]" allUniqueName="[Table1].[Área emisora del valor o documento].[All]" dimensionUniqueName="[Table1]" displayFolder="" count="0" memberValueDatatype="130" unbalanced="0"/>
    <cacheHierarchy uniqueName="[Table1].[Fecha de emisión del valor o documento]" caption="Fecha de emisión del valor o documento" attribute="1" defaultMemberUniqueName="[Table1].[Fecha de emisión del valor o documento].[All]" allUniqueName="[Table1].[Fecha de emisión del valor o documento].[All]" dimensionUniqueName="[Table1]" displayFolder="" count="0" memberValueDatatype="130" unbalanced="0"/>
    <cacheHierarchy uniqueName="[Table1].[Nombre del Resolutor]" caption="Nombre del Resolutor" attribute="1" defaultMemberUniqueName="[Table1].[Nombre del Resolutor].[All]" allUniqueName="[Table1].[Nombre del Resolutor].[All]" dimensionUniqueName="[Table1]" displayFolder="" count="0" memberValueDatatype="130" unbalanced="0"/>
    <cacheHierarchy uniqueName="[Table1].[Nombre del Revisor 1]" caption="Nombre del Revisor 1" attribute="1" defaultMemberUniqueName="[Table1].[Nombre del Revisor 1].[All]" allUniqueName="[Table1].[Nombre del Revisor 1].[All]" dimensionUniqueName="[Table1]" displayFolder="" count="0" memberValueDatatype="130" unbalanced="0"/>
    <cacheHierarchy uniqueName="[Table1].[Primera fecha de asignación del Expediente en etapa de evaluación de fondo]" caption="Primera fecha de asignación del Expediente en etapa de evaluación de fondo" attribute="1" defaultMemberUniqueName="[Table1].[Primera fecha de asignación del Expediente en etapa de evaluación de fondo].[All]" allUniqueName="[Table1].[Primera fecha de asignación del Expediente en etapa de evaluación de fondo].[All]" dimensionUniqueName="[Table1]" displayFolder="" count="0" memberValueDatatype="130" unbalanced="0"/>
    <cacheHierarchy uniqueName="[Table1].[Fecha de ultima asignación del expediente (En la etapa en que se encuentre)]" caption="Fecha de ultima asignación del expediente (En la etapa en que se encuentre)" attribute="1" defaultMemberUniqueName="[Table1].[Fecha de ultima asignación del expediente (En la etapa en que se encuentre)].[All]" allUniqueName="[Table1].[Fecha de ultima asignación del expediente (En la etapa en que se encuentre)].[All]" dimensionUniqueName="[Table1]" displayFolder="" count="0" memberValueDatatype="130" unbalanced="0"/>
    <cacheHierarchy uniqueName="[Table1].[Monto Total Impugnado]" caption="Monto Total Impugnado" attribute="1" defaultMemberUniqueName="[Table1].[Monto Total Impugnado].[All]" allUniqueName="[Table1].[Monto Total Impugnado].[All]" dimensionUniqueName="[Table1]" displayFolder="" count="0" memberValueDatatype="130" unbalanced="0"/>
    <cacheHierarchy uniqueName="[Table1].[Descriptor Principal]" caption="Descriptor Principal" attribute="1" defaultMemberUniqueName="[Table1].[Descriptor Principal].[All]" allUniqueName="[Table1].[Descriptor Principal].[All]" dimensionUniqueName="[Table1]" displayFolder="" count="0" memberValueDatatype="130" unbalanced="0"/>
    <cacheHierarchy uniqueName="[Table1].[Descriptor Secundario]" caption="Descriptor Secundario" attribute="1" defaultMemberUniqueName="[Table1].[Descriptor Secundario].[All]" allUniqueName="[Table1].[Descriptor Secundario].[All]" dimensionUniqueName="[Table1]" displayFolder="" count="0" memberValueDatatype="130" unbalanced="0"/>
    <cacheHierarchy uniqueName="[Table1].[Resultado de la Resolución]" caption="Resultado de la Resolución" attribute="1" defaultMemberUniqueName="[Table1].[Resultado de la Resolución].[All]" allUniqueName="[Table1].[Resultado de la Resolución].[All]" dimensionUniqueName="[Table1]" displayFolder="" count="0" memberValueDatatype="130" unbalanced="0"/>
    <cacheHierarchy uniqueName="[Table1].[NúmerodelaResolución]" caption="NúmerodelaResolución" attribute="1" defaultMemberUniqueName="[Table1].[NúmerodelaResolución].[All]" allUniqueName="[Table1].[NúmerodelaResolución].[All]" dimensionUniqueName="[Table1]" displayFolder="" count="0" memberValueDatatype="130" unbalanced="0"/>
    <cacheHierarchy uniqueName="[Table1].[Año]" caption="Año" attribute="1" defaultMemberUniqueName="[Table1].[Año].[All]" allUniqueName="[Table1].[Año].[All]" dimensionUniqueName="[Table1]" displayFolder="" count="0" memberValueDatatype="130" unbalanced="0"/>
    <cacheHierarchy uniqueName="[Table1].[Link]" caption="Link" attribute="1" defaultMemberUniqueName="[Table1].[Link].[All]" allUniqueName="[Table1].[Link].[All]" dimensionUniqueName="[Table1]" displayFolder="" count="0" memberValueDatatype="130" unbalanced="0"/>
    <cacheHierarchy uniqueName="[Table1].[Fecha de Emisión de la Resolución]" caption="Fecha de Emisión de la Resolución" attribute="1" time="1" defaultMemberUniqueName="[Table1].[Fecha de Emisión de la Resolución].[All]" allUniqueName="[Table1].[Fecha de Emisión de la Resolución].[All]" dimensionUniqueName="[Table1]" displayFolder="" count="0" memberValueDatatype="7" unbalanced="0"/>
    <cacheHierarchy uniqueName="[Table1].[Fecha Not RD]" caption="Fecha Not RD" attribute="1" defaultMemberUniqueName="[Table1].[Fecha Not RD].[All]" allUniqueName="[Table1].[Fecha Not RD].[All]" dimensionUniqueName="[Table1]" displayFolder="" count="0" memberValueDatatype="130" unbalanced="0"/>
    <cacheHierarchy uniqueName="[Table1].[RD correcta o modificada]" caption="RD correcta o modificada" attribute="1" defaultMemberUniqueName="[Table1].[RD correcta o modificada].[All]" allUniqueName="[Table1].[RD correcta o modificada].[All]" dimensionUniqueName="[Table1]" displayFolder="" count="0" memberValueDatatype="130" unbalanced="0"/>
    <cacheHierarchy uniqueName="[Table1].[fecha]" caption="fecha" attribute="1" defaultMemberUniqueName="[Table1].[fecha].[All]" allUniqueName="[Table1].[fecha].[All]" dimensionUniqueName="[Table1]" displayFolder="" count="0" memberValueDatatype="130" unbalanced="0"/>
    <cacheHierarchy uniqueName="[Table1].[Rd Incorrecta/No existe]" caption="Rd Incorrecta/No existe" attribute="1" defaultMemberUniqueName="[Table1].[Rd Incorrecta/No existe].[All]" allUniqueName="[Table1].[Rd Incorrecta/No existe].[All]" dimensionUniqueName="[Table1]" displayFolder="" count="0" memberValueDatatype="130" unbalanced="0"/>
    <cacheHierarchy uniqueName="[Table1].[Fec RD Incorrecta]" caption="Fec RD Incorrecta" attribute="1" defaultMemberUniqueName="[Table1].[Fec RD Incorrecta].[All]" allUniqueName="[Table1].[Fec RD Incorrecta].[All]" dimensionUniqueName="[Table1]" displayFolder="" count="0" memberValueDatatype="130" unbalanced="0"/>
    <cacheHierarchy uniqueName="[Table1].[Fecha de Emisión de la Resolución (año)]" caption="Fecha de Emisión de la Resolución (año)" attribute="1" defaultMemberUniqueName="[Table1].[Fecha de Emisión de la Resolución (año)].[All]" allUniqueName="[Table1].[Fecha de Emisión de la Resolución (año)].[All]" dimensionUniqueName="[Table1]" displayFolder="" count="0" memberValueDatatype="130" unbalanced="0"/>
    <cacheHierarchy uniqueName="[Table1].[Fecha de Emisión de la Resolución (trimestre)]" caption="Fecha de Emisión de la Resolución (trimestre)" attribute="1" defaultMemberUniqueName="[Table1].[Fecha de Emisión de la Resolución (trimestre)].[All]" allUniqueName="[Table1].[Fecha de Emisión de la Resolución (trimestre)].[All]" dimensionUniqueName="[Table1]" displayFolder="" count="0" memberValueDatatype="130" unbalanced="0"/>
    <cacheHierarchy uniqueName="[Table1].[Fecha de Emisión de la Resolución (mes)]" caption="Fecha de Emisión de la Resolución (mes)" attribute="1" defaultMemberUniqueName="[Table1].[Fecha de Emisión de la Resolución (mes)].[All]" allUniqueName="[Table1].[Fecha de Emisión de la Resolución (mes)].[All]" dimensionUniqueName="[Table1]" displayFolder="" count="0" memberValueDatatype="130" unbalanced="0"/>
    <cacheHierarchy uniqueName="[Table1].[Fecha de ingreso (año)]" caption="Fecha de ingreso (año)" attribute="1" defaultMemberUniqueName="[Table1].[Fecha de ingreso (año)].[All]" allUniqueName="[Table1].[Fecha de ingreso (año)].[All]" dimensionUniqueName="[Table1]" displayFolder="" count="0" memberValueDatatype="130" unbalanced="0"/>
    <cacheHierarchy uniqueName="[Table1].[Fecha de ingreso (trimestre)]" caption="Fecha de ingreso (trimestre)" attribute="1" defaultMemberUniqueName="[Table1].[Fecha de ingreso (trimestre)].[All]" allUniqueName="[Table1].[Fecha de ingreso (trimestre)].[All]" dimensionUniqueName="[Table1]" displayFolder="" count="0" memberValueDatatype="130" unbalanced="0"/>
    <cacheHierarchy uniqueName="[Table1].[Fecha de ingreso (mes)]" caption="Fecha de ingreso (mes)" attribute="1" defaultMemberUniqueName="[Table1].[Fecha de ingreso (mes)].[All]" allUniqueName="[Table1].[Fecha de ingreso (mes)].[All]" dimensionUniqueName="[Table1]" displayFolder="" count="0" memberValueDatatype="130" unbalanced="0"/>
    <cacheHierarchy uniqueName="[Table11].[Dependencia – Para Tributos Internos/ Por Aduana de origen – Para Aduanas]" caption="Dependencia – Para Tributos Internos/ Por Aduana de origen – Para Aduanas" attribute="1" defaultMemberUniqueName="[Table11].[Dependencia – Para Tributos Internos/ Por Aduana de origen – Para Aduanas].[All]" allUniqueName="[Table11].[Dependencia – Para Tributos Internos/ Por Aduana de origen – Para Aduanas].[All]" dimensionUniqueName="[Table11]" displayFolder="" count="2" memberValueDatatype="130" unbalanced="0">
      <fieldsUsage count="2">
        <fieldUsage x="-1"/>
        <fieldUsage x="6"/>
      </fieldsUsage>
    </cacheHierarchy>
    <cacheHierarchy uniqueName="[Table11].[Indicador de Dependencia]" caption="Indicador de Dependencia" attribute="1" defaultMemberUniqueName="[Table11].[Indicador de Dependencia].[All]" allUniqueName="[Table11].[Indicador de Dependencia].[All]" dimensionUniqueName="[Table11]" displayFolder="" count="0" memberValueDatatype="130" unbalanced="0"/>
    <cacheHierarchy uniqueName="[Table11].[Tipo de documento de identificación del administrado]" caption="Tipo de documento de identificación del administrado" attribute="1" defaultMemberUniqueName="[Table11].[Tipo de documento de identificación del administrado].[All]" allUniqueName="[Table11].[Tipo de documento de identificación del administrado].[All]" dimensionUniqueName="[Table11]" displayFolder="" count="0" memberValueDatatype="130" unbalanced="0"/>
    <cacheHierarchy uniqueName="[Table11].[Número de documento de identificación del administrado]" caption="Número de documento de identificación del administrado" attribute="1" defaultMemberUniqueName="[Table11].[Número de documento de identificación del administrado].[All]" allUniqueName="[Table11].[Número de documento de identificación del administrado].[All]" dimensionUniqueName="[Table11]" displayFolder="" count="0" memberValueDatatype="130" unbalanced="0"/>
    <cacheHierarchy uniqueName="[Table11].[Nombre o razón social de identificación del administrado]" caption="Nombre o razón social de identificación del administrado" attribute="1" defaultMemberUniqueName="[Table11].[Nombre o razón social de identificación del administrado].[All]" allUniqueName="[Table11].[Nombre o razón social de identificación del administrado].[All]" dimensionUniqueName="[Table11]" displayFolder="" count="0" memberValueDatatype="130" unbalanced="0"/>
    <cacheHierarchy uniqueName="[Table11].[Fecha de ingreso]" caption="Fecha de ingreso" attribute="1" time="1" defaultMemberUniqueName="[Table11].[Fecha de ingreso].[All]" allUniqueName="[Table11].[Fecha de ingreso].[All]" dimensionUniqueName="[Table11]" displayFolder="" count="2" memberValueDatatype="7" unbalanced="0">
      <fieldsUsage count="2">
        <fieldUsage x="-1"/>
        <fieldUsage x="3"/>
      </fieldsUsage>
    </cacheHierarchy>
    <cacheHierarchy uniqueName="[Table11].[Tamaño del Contribuyente]" caption="Tamaño del Contribuyente" attribute="1" defaultMemberUniqueName="[Table11].[Tamaño del Contribuyente].[All]" allUniqueName="[Table11].[Tamaño del Contribuyente].[All]" dimensionUniqueName="[Table11]" displayFolder="" count="0" memberValueDatatype="130" unbalanced="0"/>
    <cacheHierarchy uniqueName="[Table11].[Tipo de Recurso]" caption="Tipo de Recurso" attribute="1" defaultMemberUniqueName="[Table11].[Tipo de Recurso].[All]" allUniqueName="[Table11].[Tipo de Recurso].[All]" dimensionUniqueName="[Table11]" displayFolder="" count="2" memberValueDatatype="130" unbalanced="0">
      <fieldsUsage count="2">
        <fieldUsage x="-1"/>
        <fieldUsage x="0"/>
      </fieldsUsage>
    </cacheHierarchy>
    <cacheHierarchy uniqueName="[Table11].[N° de Expediente]" caption="N° de Expediente" attribute="1" defaultMemberUniqueName="[Table11].[N° de Expediente].[All]" allUniqueName="[Table11].[N° de Expediente].[All]" dimensionUniqueName="[Table11]" displayFolder="" count="0" memberValueDatatype="5" unbalanced="0"/>
    <cacheHierarchy uniqueName="[Table11].[Columna2]" caption="Columna2" attribute="1" defaultMemberUniqueName="[Table11].[Columna2].[All]" allUniqueName="[Table11].[Columna2].[All]" dimensionUniqueName="[Table11]" displayFolder="" count="0" memberValueDatatype="130" unbalanced="0"/>
    <cacheHierarchy uniqueName="[Table11].[Columna1]" caption="Columna1" attribute="1" defaultMemberUniqueName="[Table11].[Columna1].[All]" allUniqueName="[Table11].[Columna1].[All]" dimensionUniqueName="[Table11]" displayFolder="" count="0" memberValueDatatype="130" unbalanced="0"/>
    <cacheHierarchy uniqueName="[Table11].[Etapa del Recurso]" caption="Etapa del Recurso" attribute="1" defaultMemberUniqueName="[Table11].[Etapa del Recurso].[All]" allUniqueName="[Table11].[Etapa del Recurso].[All]" dimensionUniqueName="[Table11]" displayFolder="" count="2" memberValueDatatype="130" unbalanced="0">
      <fieldsUsage count="2">
        <fieldUsage x="-1"/>
        <fieldUsage x="1"/>
      </fieldsUsage>
    </cacheHierarchy>
    <cacheHierarchy uniqueName="[Table11].[Tipo de Documento]" caption="Tipo de Documento" attribute="1" defaultMemberUniqueName="[Table11].[Tipo de Documento].[All]" allUniqueName="[Table11].[Tipo de Documento].[All]" dimensionUniqueName="[Table11]" displayFolder="" count="0" memberValueDatatype="130" unbalanced="0"/>
    <cacheHierarchy uniqueName="[Table11].[Número del Valor o Documento]" caption="Número del Valor o Documento" attribute="1" defaultMemberUniqueName="[Table11].[Número del Valor o Documento].[All]" allUniqueName="[Table11].[Número del Valor o Documento].[All]" dimensionUniqueName="[Table11]" displayFolder="" count="0" memberValueDatatype="130" unbalanced="0"/>
    <cacheHierarchy uniqueName="[Table11].[Área emisora del valor o documento]" caption="Área emisora del valor o documento" attribute="1" defaultMemberUniqueName="[Table11].[Área emisora del valor o documento].[All]" allUniqueName="[Table11].[Área emisora del valor o documento].[All]" dimensionUniqueName="[Table11]" displayFolder="" count="0" memberValueDatatype="130" unbalanced="0"/>
    <cacheHierarchy uniqueName="[Table11].[Fecha de emisión del valor o documento]" caption="Fecha de emisión del valor o documento" attribute="1" defaultMemberUniqueName="[Table11].[Fecha de emisión del valor o documento].[All]" allUniqueName="[Table11].[Fecha de emisión del valor o documento].[All]" dimensionUniqueName="[Table11]" displayFolder="" count="0" memberValueDatatype="130" unbalanced="0"/>
    <cacheHierarchy uniqueName="[Table11].[Nombre del Resolutor]" caption="Nombre del Resolutor" attribute="1" defaultMemberUniqueName="[Table11].[Nombre del Resolutor].[All]" allUniqueName="[Table11].[Nombre del Resolutor].[All]" dimensionUniqueName="[Table11]" displayFolder="" count="0" memberValueDatatype="130" unbalanced="0"/>
    <cacheHierarchy uniqueName="[Table11].[Nombre del Revisor 1]" caption="Nombre del Revisor 1" attribute="1" defaultMemberUniqueName="[Table11].[Nombre del Revisor 1].[All]" allUniqueName="[Table11].[Nombre del Revisor 1].[All]" dimensionUniqueName="[Table11]" displayFolder="" count="0" memberValueDatatype="130" unbalanced="0"/>
    <cacheHierarchy uniqueName="[Table11].[Primera fecha de asignación del Expediente en etapa de evaluación de fondo]" caption="Primera fecha de asignación del Expediente en etapa de evaluación de fondo" attribute="1" defaultMemberUniqueName="[Table11].[Primera fecha de asignación del Expediente en etapa de evaluación de fondo].[All]" allUniqueName="[Table11].[Primera fecha de asignación del Expediente en etapa de evaluación de fondo].[All]" dimensionUniqueName="[Table11]" displayFolder="" count="0" memberValueDatatype="130" unbalanced="0"/>
    <cacheHierarchy uniqueName="[Table11].[Fecha de ultima asignación del expediente (En la etapa en que se encuentre)]" caption="Fecha de ultima asignación del expediente (En la etapa en que se encuentre)" attribute="1" defaultMemberUniqueName="[Table11].[Fecha de ultima asignación del expediente (En la etapa en que se encuentre)].[All]" allUniqueName="[Table11].[Fecha de ultima asignación del expediente (En la etapa en que se encuentre)].[All]" dimensionUniqueName="[Table11]" displayFolder="" count="0" memberValueDatatype="130" unbalanced="0"/>
    <cacheHierarchy uniqueName="[Table11].[Monto Total Impugnado]" caption="Monto Total Impugnado" attribute="1" defaultMemberUniqueName="[Table11].[Monto Total Impugnado].[All]" allUniqueName="[Table11].[Monto Total Impugnado].[All]" dimensionUniqueName="[Table11]" displayFolder="" count="0" memberValueDatatype="130" unbalanced="0"/>
    <cacheHierarchy uniqueName="[Table11].[Descriptor Principal]" caption="Descriptor Principal" attribute="1" defaultMemberUniqueName="[Table11].[Descriptor Principal].[All]" allUniqueName="[Table11].[Descriptor Principal].[All]" dimensionUniqueName="[Table11]" displayFolder="" count="0" memberValueDatatype="130" unbalanced="0"/>
    <cacheHierarchy uniqueName="[Table11].[Descriptor Secundario]" caption="Descriptor Secundario" attribute="1" defaultMemberUniqueName="[Table11].[Descriptor Secundario].[All]" allUniqueName="[Table11].[Descriptor Secundario].[All]" dimensionUniqueName="[Table11]" displayFolder="" count="0" memberValueDatatype="130" unbalanced="0"/>
    <cacheHierarchy uniqueName="[Table11].[Resultado de la Resolución]" caption="Resultado de la Resolución" attribute="1" defaultMemberUniqueName="[Table11].[Resultado de la Resolución].[All]" allUniqueName="[Table11].[Resultado de la Resolución].[All]" dimensionUniqueName="[Table11]" displayFolder="" count="0" memberValueDatatype="130" unbalanced="0"/>
    <cacheHierarchy uniqueName="[Table11].[NúmerodelaResolución]" caption="NúmerodelaResolución" attribute="1" defaultMemberUniqueName="[Table11].[NúmerodelaResolución].[All]" allUniqueName="[Table11].[NúmerodelaResolución].[All]" dimensionUniqueName="[Table11]" displayFolder="" count="0" memberValueDatatype="130" unbalanced="0"/>
    <cacheHierarchy uniqueName="[Table11].[Año]" caption="Año" attribute="1" defaultMemberUniqueName="[Table11].[Año].[All]" allUniqueName="[Table11].[Año].[All]" dimensionUniqueName="[Table11]" displayFolder="" count="0" memberValueDatatype="130" unbalanced="0"/>
    <cacheHierarchy uniqueName="[Table11].[Link]" caption="Link" attribute="1" defaultMemberUniqueName="[Table11].[Link].[All]" allUniqueName="[Table11].[Link].[All]" dimensionUniqueName="[Table11]" displayFolder="" count="0" memberValueDatatype="130" unbalanced="0"/>
    <cacheHierarchy uniqueName="[Table11].[Fecha de Emisión de la Resolución]" caption="Fecha de Emisión de la Resolución" attribute="1" time="1" defaultMemberUniqueName="[Table11].[Fecha de Emisión de la Resolución].[All]" allUniqueName="[Table11].[Fecha de Emisión de la Resolución].[All]" dimensionUniqueName="[Table11]" displayFolder="" count="0" memberValueDatatype="7" unbalanced="0"/>
    <cacheHierarchy uniqueName="[Table11].[Fecha Not RD]" caption="Fecha Not RD" attribute="1" defaultMemberUniqueName="[Table11].[Fecha Not RD].[All]" allUniqueName="[Table11].[Fecha Not RD].[All]" dimensionUniqueName="[Table11]" displayFolder="" count="0" memberValueDatatype="130" unbalanced="0"/>
    <cacheHierarchy uniqueName="[Table11].[RD correcta o modificada]" caption="RD correcta o modificada" attribute="1" defaultMemberUniqueName="[Table11].[RD correcta o modificada].[All]" allUniqueName="[Table11].[RD correcta o modificada].[All]" dimensionUniqueName="[Table11]" displayFolder="" count="0" memberValueDatatype="130" unbalanced="0"/>
    <cacheHierarchy uniqueName="[Table11].[fecha]" caption="fecha" attribute="1" defaultMemberUniqueName="[Table11].[fecha].[All]" allUniqueName="[Table11].[fecha].[All]" dimensionUniqueName="[Table11]" displayFolder="" count="0" memberValueDatatype="130" unbalanced="0"/>
    <cacheHierarchy uniqueName="[Table11].[Rd Incorrecta/No existe]" caption="Rd Incorrecta/No existe" attribute="1" defaultMemberUniqueName="[Table11].[Rd Incorrecta/No existe].[All]" allUniqueName="[Table11].[Rd Incorrecta/No existe].[All]" dimensionUniqueName="[Table11]" displayFolder="" count="0" memberValueDatatype="130" unbalanced="0"/>
    <cacheHierarchy uniqueName="[Table11].[Fec RD Incorrecta]" caption="Fec RD Incorrecta" attribute="1" defaultMemberUniqueName="[Table11].[Fec RD Incorrecta].[All]" allUniqueName="[Table11].[Fec RD Incorrecta].[All]" dimensionUniqueName="[Table11]" displayFolder="" count="0" memberValueDatatype="130" unbalanced="0"/>
    <cacheHierarchy uniqueName="[Table11].[Fecha de Emisión de la Resolución (año)]" caption="Fecha de Emisión de la Resolución (año)" attribute="1" defaultMemberUniqueName="[Table11].[Fecha de Emisión de la Resolución (año)].[All]" allUniqueName="[Table11].[Fecha de Emisión de la Resolución (año)].[All]" dimensionUniqueName="[Table11]" displayFolder="" count="0" memberValueDatatype="130" unbalanced="0"/>
    <cacheHierarchy uniqueName="[Table11].[Fecha de Emisión de la Resolución (trimestre)]" caption="Fecha de Emisión de la Resolución (trimestre)" attribute="1" defaultMemberUniqueName="[Table11].[Fecha de Emisión de la Resolución (trimestre)].[All]" allUniqueName="[Table11].[Fecha de Emisión de la Resolución (trimestre)].[All]" dimensionUniqueName="[Table11]" displayFolder="" count="0" memberValueDatatype="130" unbalanced="0"/>
    <cacheHierarchy uniqueName="[Table11].[Fecha de Emisión de la Resolución (mes)]" caption="Fecha de Emisión de la Resolución (mes)" attribute="1" defaultMemberUniqueName="[Table11].[Fecha de Emisión de la Resolución (mes)].[All]" allUniqueName="[Table11].[Fecha de Emisión de la Resolución (mes)].[All]" dimensionUniqueName="[Table11]" displayFolder="" count="0" memberValueDatatype="130" unbalanced="0"/>
    <cacheHierarchy uniqueName="[Table11].[Fecha de ingreso (año)]" caption="Fecha de ingreso (año)" attribute="1" defaultMemberUniqueName="[Table11].[Fecha de ingreso (año)].[All]" allUniqueName="[Table11].[Fecha de ingreso (año)].[All]" dimensionUniqueName="[Table11]" displayFolder="" count="2" memberValueDatatype="130" unbalanced="0">
      <fieldsUsage count="2">
        <fieldUsage x="-1"/>
        <fieldUsage x="5"/>
      </fieldsUsage>
    </cacheHierarchy>
    <cacheHierarchy uniqueName="[Table11].[Fecha de ingreso (trimestre)]" caption="Fecha de ingreso (trimestre)" attribute="1" defaultMemberUniqueName="[Table11].[Fecha de ingreso (trimestre)].[All]" allUniqueName="[Table11].[Fecha de ingreso (trimestre)].[All]" dimensionUniqueName="[Table11]" displayFolder="" count="0" memberValueDatatype="130" unbalanced="0"/>
    <cacheHierarchy uniqueName="[Table11].[Fecha de ingreso (mes)]" caption="Fecha de ingreso (mes)" attribute="1" defaultMemberUniqueName="[Table11].[Fecha de ingreso (mes)].[All]" allUniqueName="[Table11].[Fecha de ingreso (mes)].[All]" dimensionUniqueName="[Table11]" displayFolder="" count="2" memberValueDatatype="130" unbalanced="0">
      <fieldsUsage count="2">
        <fieldUsage x="-1"/>
        <fieldUsage x="4"/>
      </fieldsUsage>
    </cacheHierarchy>
    <cacheHierarchy uniqueName="[Table1].[Fecha de Emisión de la Resolución (índice de meses)]" caption="Fecha de Emisión de la Resolución (índice de meses)" attribute="1" defaultMemberUniqueName="[Table1].[Fecha de Emisión de la Resolución (índice de meses)].[All]" allUniqueName="[Table1].[Fecha de Emisión de la Resolución (índice de meses)].[All]" dimensionUniqueName="[Table1]" displayFolder="" count="0" memberValueDatatype="20" unbalanced="0" hidden="1"/>
    <cacheHierarchy uniqueName="[Table1].[Fecha de ingreso (índice de meses)]" caption="Fecha de ingreso (índice de meses)" attribute="1" defaultMemberUniqueName="[Table1].[Fecha de ingreso (índice de meses)].[All]" allUniqueName="[Table1].[Fecha de ingreso (índice de meses)].[All]" dimensionUniqueName="[Table1]" displayFolder="" count="0" memberValueDatatype="20" unbalanced="0" hidden="1"/>
    <cacheHierarchy uniqueName="[Table11].[Fecha de Emisión de la Resolución (índice de meses)]" caption="Fecha de Emisión de la Resolución (índice de meses)" attribute="1" defaultMemberUniqueName="[Table11].[Fecha de Emisión de la Resolución (índice de meses)].[All]" allUniqueName="[Table11].[Fecha de Emisión de la Resolución (índice de meses)].[All]" dimensionUniqueName="[Table11]" displayFolder="" count="0" memberValueDatatype="20" unbalanced="0" hidden="1"/>
    <cacheHierarchy uniqueName="[Table11].[Fecha de ingreso (índice de meses)]" caption="Fecha de ingreso (índice de meses)" attribute="1" defaultMemberUniqueName="[Table11].[Fecha de ingreso (índice de meses)].[All]" allUniqueName="[Table11].[Fecha de ingreso (índice de meses)].[All]" dimensionUniqueName="[Table11]" displayFolder="" count="0" memberValueDatatype="20" unbalanced="0" hidden="1"/>
    <cacheHierarchy uniqueName="[Measures].[__XL_Count Table1]" caption="__XL_Count Table1" measure="1" displayFolder="" measureGroup="Table1" count="0" hidden="1"/>
    <cacheHierarchy uniqueName="[Measures].[__XL_Count Table11]" caption="__XL_Count Table11" measure="1" displayFolder="" measureGroup="Table11" count="0" hidden="1"/>
    <cacheHierarchy uniqueName="[Measures].[__No measures defined]" caption="__No measures defined" measure="1" displayFolder="" count="0" hidden="1"/>
    <cacheHierarchy uniqueName="[Measures].[Recuento de NúmerodelaResolución]" caption="Recuento de NúmerodelaResolución" measure="1" displayFolder="" measureGroup="Table1" count="0" hidden="1">
      <extLst>
        <ext xmlns:x15="http://schemas.microsoft.com/office/spreadsheetml/2010/11/main" uri="{B97F6D7D-B522-45F9-BDA1-12C45D357490}">
          <x15:cacheHierarchy aggregatedColumn="24"/>
        </ext>
      </extLst>
    </cacheHierarchy>
    <cacheHierarchy uniqueName="[Measures].[Recuento distinto de NúmerodelaResolución]" caption="Recuento distinto de NúmerodelaResolución" measure="1" displayFolder="" measureGroup="Table1" count="0" hidden="1">
      <extLst>
        <ext xmlns:x15="http://schemas.microsoft.com/office/spreadsheetml/2010/11/main" uri="{B97F6D7D-B522-45F9-BDA1-12C45D357490}">
          <x15:cacheHierarchy aggregatedColumn="24"/>
        </ext>
      </extLst>
    </cacheHierarchy>
    <cacheHierarchy uniqueName="[Measures].[Recuento de N° de Expediente]" caption="Recuento de N° de Expediente" measure="1" displayFolder="" measureGroup="Table1" count="0" hidden="1">
      <extLst>
        <ext xmlns:x15="http://schemas.microsoft.com/office/spreadsheetml/2010/11/main" uri="{B97F6D7D-B522-45F9-BDA1-12C45D357490}">
          <x15:cacheHierarchy aggregatedColumn="8"/>
        </ext>
      </extLst>
    </cacheHierarchy>
    <cacheHierarchy uniqueName="[Measures].[Recuento distinto de N° de Expediente]" caption="Recuento distinto de N° de Expediente" measure="1" displayFolder="" measureGroup="Table1" count="0" hidden="1">
      <extLst>
        <ext xmlns:x15="http://schemas.microsoft.com/office/spreadsheetml/2010/11/main" uri="{B97F6D7D-B522-45F9-BDA1-12C45D357490}">
          <x15:cacheHierarchy aggregatedColumn="8"/>
        </ext>
      </extLst>
    </cacheHierarchy>
    <cacheHierarchy uniqueName="[Measures].[Suma de N° de Expediente]" caption="Suma de N° de Expediente" measure="1" displayFolder="" measureGroup="Table1" count="0" hidden="1">
      <extLst>
        <ext xmlns:x15="http://schemas.microsoft.com/office/spreadsheetml/2010/11/main" uri="{B97F6D7D-B522-45F9-BDA1-12C45D357490}">
          <x15:cacheHierarchy aggregatedColumn="8"/>
        </ext>
      </extLst>
    </cacheHierarchy>
    <cacheHierarchy uniqueName="[Measures].[Recuento de Número del Valor o Documento]" caption="Recuento de Número del Valor o Documento" measure="1" displayFolder="" measureGroup="Table1" count="0" hidden="1">
      <extLst>
        <ext xmlns:x15="http://schemas.microsoft.com/office/spreadsheetml/2010/11/main" uri="{B97F6D7D-B522-45F9-BDA1-12C45D357490}">
          <x15:cacheHierarchy aggregatedColumn="13"/>
        </ext>
      </extLst>
    </cacheHierarchy>
    <cacheHierarchy uniqueName="[Measures].[Recuento distinto de Número del Valor o Documento]" caption="Recuento distinto de Número del Valor o Documento" measure="1" displayFolder="" measureGroup="Table1" count="0" hidden="1">
      <extLst>
        <ext xmlns:x15="http://schemas.microsoft.com/office/spreadsheetml/2010/11/main" uri="{B97F6D7D-B522-45F9-BDA1-12C45D357490}">
          <x15:cacheHierarchy aggregatedColumn="13"/>
        </ext>
      </extLst>
    </cacheHierarchy>
    <cacheHierarchy uniqueName="[Measures].[Recuento de NúmerodelaResolución 2]" caption="Recuento de NúmerodelaResolución 2" measure="1" displayFolder="" measureGroup="Table11" count="0" hidden="1">
      <extLst>
        <ext xmlns:x15="http://schemas.microsoft.com/office/spreadsheetml/2010/11/main" uri="{B97F6D7D-B522-45F9-BDA1-12C45D357490}">
          <x15:cacheHierarchy aggregatedColumn="63"/>
        </ext>
      </extLst>
    </cacheHierarchy>
    <cacheHierarchy uniqueName="[Measures].[Recuento distinto de NúmerodelaResolución 2]" caption="Recuento distinto de NúmerodelaResolución 2" measure="1" displayFolder="" measureGroup="Table11" count="0" hidden="1">
      <extLst>
        <ext xmlns:x15="http://schemas.microsoft.com/office/spreadsheetml/2010/11/main" uri="{B97F6D7D-B522-45F9-BDA1-12C45D357490}">
          <x15:cacheHierarchy aggregatedColumn="63"/>
        </ext>
      </extLst>
    </cacheHierarchy>
    <cacheHierarchy uniqueName="[Measures].[Recuento de N° de Expediente 2]" caption="Recuento de N° de Expediente 2" measure="1" displayFolder="" measureGroup="Table11" count="0" hidden="1">
      <extLst>
        <ext xmlns:x15="http://schemas.microsoft.com/office/spreadsheetml/2010/11/main" uri="{B97F6D7D-B522-45F9-BDA1-12C45D357490}">
          <x15:cacheHierarchy aggregatedColumn="47"/>
        </ext>
      </extLst>
    </cacheHierarchy>
    <cacheHierarchy uniqueName="[Measures].[Recuento distinto de N° de Expediente 2]" caption="Recuento distinto de N° de Expediente 2" measure="1" displayFolder="" measureGroup="Table11" count="0" oneField="1" hidden="1">
      <fieldsUsage count="1">
        <fieldUsage x="2"/>
      </fieldsUsage>
      <extLst>
        <ext xmlns:x15="http://schemas.microsoft.com/office/spreadsheetml/2010/11/main" uri="{B97F6D7D-B522-45F9-BDA1-12C45D357490}">
          <x15:cacheHierarchy aggregatedColumn="47"/>
        </ext>
      </extLst>
    </cacheHierarchy>
    <cacheHierarchy uniqueName="[Measures].[Suma de N° de Expediente 2]" caption="Suma de N° de Expediente 2" measure="1" displayFolder="" measureGroup="Table11" count="0" hidden="1">
      <extLst>
        <ext xmlns:x15="http://schemas.microsoft.com/office/spreadsheetml/2010/11/main" uri="{B97F6D7D-B522-45F9-BDA1-12C45D357490}">
          <x15:cacheHierarchy aggregatedColumn="47"/>
        </ext>
      </extLst>
    </cacheHierarchy>
    <cacheHierarchy uniqueName="[Measures].[Recuento de Número del Valor o Documento 2]" caption="Recuento de Número del Valor o Documento 2" measure="1" displayFolder="" measureGroup="Table11" count="0" hidden="1">
      <extLst>
        <ext xmlns:x15="http://schemas.microsoft.com/office/spreadsheetml/2010/11/main" uri="{B97F6D7D-B522-45F9-BDA1-12C45D357490}">
          <x15:cacheHierarchy aggregatedColumn="52"/>
        </ext>
      </extLst>
    </cacheHierarchy>
    <cacheHierarchy uniqueName="[Measures].[Recuento distinto de Número del Valor o Documento 2]" caption="Recuento distinto de Número del Valor o Documento 2" measure="1" displayFolder="" measureGroup="Table11" count="0" hidden="1">
      <extLst>
        <ext xmlns:x15="http://schemas.microsoft.com/office/spreadsheetml/2010/11/main" uri="{B97F6D7D-B522-45F9-BDA1-12C45D357490}">
          <x15:cacheHierarchy aggregatedColumn="52"/>
        </ext>
      </extLst>
    </cacheHierarchy>
  </cacheHierarchies>
  <kpis count="0"/>
  <dimensions count="3">
    <dimension measure="1" name="Measures" uniqueName="[Measures]" caption="Measures"/>
    <dimension name="Table1" uniqueName="[Table1]" caption="Table1"/>
    <dimension name="Table11" uniqueName="[Table11]" caption="Table11"/>
  </dimensions>
  <measureGroups count="2">
    <measureGroup name="Table1" caption="Table1"/>
    <measureGroup name="Table11" caption="Table1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C08F63B-10FA-4661-9BCF-413F1DF59BB4}" name="TablaDinámica10" cacheId="1266" applyNumberFormats="0" applyBorderFormats="0" applyFontFormats="0" applyPatternFormats="0" applyAlignmentFormats="0" applyWidthHeightFormats="1" dataCaption="Valores" updatedVersion="7" minRefreshableVersion="3" itemPrintTitles="1" createdVersion="7" indent="0" outline="1" outlineData="1" multipleFieldFilters="0">
  <location ref="B8:O30" firstHeaderRow="1" firstDataRow="3" firstDataCol="1" rowPageCount="3" colPageCount="1"/>
  <pivotFields count="7">
    <pivotField axis="axisPage" allDrilled="1" subtotalTop="0" showAll="0" dataSourceSort="1" defaultSubtotal="0" defaultAttributeDrillState="1"/>
    <pivotField axis="axisCol" allDrilled="1" subtotalTop="0" showAll="0" dataSourceSort="1" defaultSubtotal="0" defaultAttributeDrillState="1">
      <items count="12">
        <item x="0"/>
        <item x="1"/>
        <item x="2"/>
        <item x="3"/>
        <item x="4"/>
        <item x="5"/>
        <item x="6"/>
        <item x="7"/>
        <item x="8"/>
        <item x="9"/>
        <item x="10"/>
        <item x="11"/>
      </items>
    </pivotField>
    <pivotField axis="axisCol"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sortType="descending" defaultSubtotal="0" defaultAttributeDrillState="1">
      <items count="19">
        <item x="0"/>
        <item x="1"/>
        <item x="2"/>
        <item x="3"/>
        <item x="4"/>
        <item x="5"/>
        <item x="6"/>
        <item x="7"/>
        <item x="8"/>
        <item x="9"/>
        <item x="10"/>
        <item x="11"/>
        <item x="12"/>
        <item x="13"/>
        <item x="14"/>
        <item x="15"/>
        <item x="16"/>
        <item x="17"/>
        <item x="18"/>
      </items>
      <autoSortScope>
        <pivotArea dataOnly="0" outline="0" fieldPosition="0">
          <references count="1">
            <reference field="4294967294" count="1" selected="0">
              <x v="0"/>
            </reference>
          </references>
        </pivotArea>
      </autoSortScope>
    </pivotField>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s>
  <rowFields count="1">
    <field x="3"/>
  </rowFields>
  <rowItems count="20">
    <i>
      <x v="7"/>
    </i>
    <i>
      <x v="15"/>
    </i>
    <i>
      <x/>
    </i>
    <i>
      <x v="16"/>
    </i>
    <i>
      <x v="13"/>
    </i>
    <i>
      <x v="18"/>
    </i>
    <i>
      <x v="9"/>
    </i>
    <i>
      <x v="8"/>
    </i>
    <i>
      <x v="5"/>
    </i>
    <i>
      <x v="17"/>
    </i>
    <i>
      <x v="12"/>
    </i>
    <i>
      <x v="14"/>
    </i>
    <i>
      <x v="4"/>
    </i>
    <i>
      <x v="11"/>
    </i>
    <i>
      <x v="10"/>
    </i>
    <i>
      <x v="6"/>
    </i>
    <i>
      <x v="2"/>
    </i>
    <i>
      <x v="1"/>
    </i>
    <i>
      <x v="3"/>
    </i>
    <i t="grand">
      <x/>
    </i>
  </rowItems>
  <colFields count="2">
    <field x="2"/>
    <field x="1"/>
  </colFields>
  <colItems count="13">
    <i>
      <x/>
    </i>
    <i>
      <x v="1"/>
    </i>
    <i>
      <x v="2"/>
    </i>
    <i>
      <x v="3"/>
    </i>
    <i>
      <x v="4"/>
    </i>
    <i>
      <x v="5"/>
    </i>
    <i>
      <x v="6"/>
    </i>
    <i>
      <x v="7"/>
    </i>
    <i>
      <x v="8"/>
    </i>
    <i>
      <x v="9"/>
    </i>
    <i>
      <x v="10"/>
    </i>
    <i>
      <x v="11"/>
    </i>
    <i t="grand">
      <x/>
    </i>
  </colItems>
  <pageFields count="3">
    <pageField fld="0" hier="7" name="[Table1].[Tipo de Recurso].&amp;[RECLAMACIÓN]" cap="RECLAMACIÓN"/>
    <pageField fld="4" hier="8" name="[Table1].[N° de Expediente].[All]" cap="All"/>
    <pageField fld="5" hier="11" name="[Table1].[Etapa del Recurso].&amp;[RECURSO INGRESADO]" cap="RECURSO INGRESADO"/>
  </pageFields>
  <dataFields count="1">
    <dataField name="Recuento distinto de Número del Valor o Documento" fld="6" subtotal="count" baseField="3" baseItem="5">
      <extLst>
        <ext xmlns:x15="http://schemas.microsoft.com/office/spreadsheetml/2010/11/main" uri="{FABC7310-3BB5-11E1-824E-6D434824019B}">
          <x15:dataField isCountDistinct="1"/>
        </ext>
      </extLst>
    </dataField>
  </dataFields>
  <pivotHierarchies count="99">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Tipo de Recurso].&amp;[RECLAMACIÓN]"/>
      </members>
    </pivotHierarchy>
    <pivotHierarchy dragToData="1"/>
    <pivotHierarchy dragToData="1"/>
    <pivotHierarchy dragToData="1"/>
    <pivotHierarchy multipleItemSelectionAllowed="1" dragToData="1">
      <members count="8" level="1">
        <member name="[Table1].[Etapa del Recurso].&amp;[RECURSO INGRESADO]"/>
        <member name="[Table1].[Etapa del Recurso].&amp;[RECURSO INADMISIBLE]"/>
        <member name="[Table1].[Etapa del Recurso].&amp;[REMITIDO AL TRIBUNAL FISCAL]"/>
        <member name="[Table1].[Etapa del Recurso].&amp;[RECURSO EN ANÁLISIS DE FONDO]"/>
        <member name="[Table1].[Etapa del Recurso].&amp;[RECURSO CON RESULTADO DE FONDO]"/>
        <member name="[Table1].[Etapa del Recurso].&amp;[RECURSO EN EVALUACION DE ADMISIBILIDAD]"/>
        <member name="[Table1].[Etapa del Recurso].&amp;[RECURSO EN EVALUACIÓN DE ADMISIBILIDAD]"/>
        <member name="[Table1].[Etapa del Recurso].&amp;[RECURSO CON RESULTADO DE FONDO  APELACIÓ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Recuento distinto de N° de Expediente"/>
    <pivotHierarchy dragToData="1"/>
    <pivotHierarchy dragToData="1"/>
    <pivotHierarchy dragToData="1" caption="Recuento distinto de Número del Valor o Documento"/>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colHierarchiesUsage count="2">
    <colHierarchyUsage hierarchyUsage="36"/>
    <colHierarchyUsage hierarchyUsage="3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IGERI 17 NOVIEMBRE 2025.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1438CB1-2550-47F7-82F6-DF314CD5B273}" name="TablaDinámica13" cacheId="1267" applyNumberFormats="0" applyBorderFormats="0" applyFontFormats="0" applyPatternFormats="0" applyAlignmentFormats="0" applyWidthHeightFormats="1" dataCaption="Valores" updatedVersion="7" minRefreshableVersion="3" useAutoFormatting="1" subtotalHiddenItems="1" itemPrintTitles="1" createdVersion="7" indent="0" outline="1" outlineData="1" multipleFieldFilters="0">
  <location ref="A4:Q27" firstHeaderRow="1" firstDataRow="4" firstDataCol="1" rowPageCount="2" colPageCount="1"/>
  <pivotFields count="7">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Col" allDrilled="1" subtotalTop="0" showAll="0" dataSourceSort="1" defaultSubtotal="0" defaultAttributeDrillState="1">
      <items count="1">
        <item x="0"/>
      </items>
    </pivotField>
    <pivotField axis="axisCol" allDrilled="1" subtotalTop="0" showAll="0" dataSourceSort="1" defaultSubtotal="0" defaultAttributeDrillState="1">
      <items count="10">
        <item x="0" e="0"/>
        <item x="1" e="0"/>
        <item x="2" e="0"/>
        <item x="3" e="0"/>
        <item x="4" e="0"/>
        <item x="5" e="0"/>
        <item x="6" e="0"/>
        <item x="7" e="0"/>
        <item x="8" e="0"/>
        <item x="9" e="0"/>
      </items>
    </pivotField>
    <pivotField axis="axisCol" allDrilled="1" subtotalTop="0" showAll="0" dataSourceSort="1" defaultSubtotal="0">
      <items count="6">
        <item x="0" e="0"/>
        <item x="1" e="0"/>
        <item x="2" e="0"/>
        <item x="3" e="0"/>
        <item x="4" e="0"/>
        <item x="5"/>
      </items>
    </pivotField>
    <pivotField axis="axisRow" allDrilled="1" subtotalTop="0" showAll="0" sortType="descending" defaultSubtotal="0" defaultAttributeDrillState="1">
      <items count="19">
        <item x="0"/>
        <item x="1"/>
        <item x="2"/>
        <item x="3"/>
        <item x="4"/>
        <item x="5"/>
        <item x="6"/>
        <item x="7"/>
        <item x="8"/>
        <item x="9"/>
        <item x="10"/>
        <item x="11"/>
        <item x="12"/>
        <item x="13"/>
        <item x="14"/>
        <item x="15"/>
        <item x="16"/>
        <item x="17"/>
        <item x="18"/>
      </items>
      <autoSortScope>
        <pivotArea dataOnly="0" outline="0" fieldPosition="0">
          <references count="1">
            <reference field="4294967294" count="1" selected="0">
              <x v="0"/>
            </reference>
          </references>
        </pivotArea>
      </autoSortScope>
    </pivotField>
  </pivotFields>
  <rowFields count="1">
    <field x="6"/>
  </rowFields>
  <rowItems count="20">
    <i>
      <x v="7"/>
    </i>
    <i>
      <x v="15"/>
    </i>
    <i>
      <x/>
    </i>
    <i>
      <x v="16"/>
    </i>
    <i>
      <x v="13"/>
    </i>
    <i>
      <x v="1"/>
    </i>
    <i>
      <x v="18"/>
    </i>
    <i>
      <x v="12"/>
    </i>
    <i>
      <x v="9"/>
    </i>
    <i>
      <x v="8"/>
    </i>
    <i>
      <x v="4"/>
    </i>
    <i>
      <x v="17"/>
    </i>
    <i>
      <x v="14"/>
    </i>
    <i>
      <x v="11"/>
    </i>
    <i>
      <x v="6"/>
    </i>
    <i>
      <x v="2"/>
    </i>
    <i>
      <x v="10"/>
    </i>
    <i>
      <x v="3"/>
    </i>
    <i>
      <x v="5"/>
    </i>
    <i t="grand">
      <x/>
    </i>
  </rowItems>
  <colFields count="3">
    <field x="5"/>
    <field x="4"/>
    <field x="3"/>
  </colFields>
  <colItems count="16">
    <i>
      <x/>
    </i>
    <i>
      <x v="1"/>
    </i>
    <i>
      <x v="2"/>
    </i>
    <i>
      <x v="3"/>
    </i>
    <i>
      <x v="4"/>
    </i>
    <i>
      <x v="5"/>
      <x/>
    </i>
    <i r="1">
      <x v="1"/>
    </i>
    <i r="1">
      <x v="2"/>
    </i>
    <i r="1">
      <x v="3"/>
    </i>
    <i r="1">
      <x v="4"/>
    </i>
    <i r="1">
      <x v="5"/>
    </i>
    <i r="1">
      <x v="6"/>
    </i>
    <i r="1">
      <x v="7"/>
    </i>
    <i r="1">
      <x v="8"/>
    </i>
    <i r="1">
      <x v="9"/>
    </i>
    <i t="grand">
      <x/>
    </i>
  </colItems>
  <pageFields count="2">
    <pageField fld="0" hier="46" name="[Table11].[Tipo de Recurso].&amp;[RECLAMACIÓN]" cap="RECLAMACIÓN"/>
    <pageField fld="1" hier="50" name="[Table1].[Etapa del Recurso].&amp;[RECURSO INGRESADO]" cap="RECURSO INGRESADO"/>
  </pageFields>
  <dataFields count="1">
    <dataField name="Recuento distinto de N° de Expediente" fld="2" subtotal="count" baseField="0" baseItem="0">
      <extLst>
        <ext xmlns:x15="http://schemas.microsoft.com/office/spreadsheetml/2010/11/main" uri="{FABC7310-3BB5-11E1-824E-6D434824019B}">
          <x15:dataField isCountDistinct="1"/>
        </ext>
      </extLst>
    </dataField>
  </dataFields>
  <pivotHierarchies count="9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1].[Tipo de Recurso].&amp;[RECLAMACIÓN]"/>
      </members>
    </pivotHierarchy>
    <pivotHierarchy dragToData="1"/>
    <pivotHierarchy dragToData="1"/>
    <pivotHierarchy dragToData="1"/>
    <pivotHierarchy multipleItemSelectionAllowed="1" dragToData="1">
      <members count="4" level="1">
        <member name="[Table11].[Etapa del Recurso].&amp;[RECURSO INGRESADO]"/>
        <member name="[Table11].[Etapa del Recurso].&amp;[RECURSO EN ANÁLISIS DE FONDO]"/>
        <member name="[Table11].[Etapa del Recurso].&amp;[RECURSO EN EVALUACION DE ADMISIBILIDAD]"/>
        <member name="[Table11].[Etapa del Recurso].&amp;[RECURSO EN EVALUACIÓN DE ADMISIBILIDA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Recuento distinto de N° de Expediente"/>
    <pivotHierarchy dragToData="1"/>
    <pivotHierarchy dragToData="1"/>
    <pivotHierarchy dragToData="1"/>
  </pivotHierarchies>
  <pivotTableStyleInfo name="PivotStyleLight17" showRowHeaders="1" showColHeaders="1" showRowStripes="0" showColStripes="0" showLastColumn="1"/>
  <rowHierarchiesUsage count="1">
    <rowHierarchyUsage hierarchyUsage="39"/>
  </rowHierarchiesUsage>
  <colHierarchiesUsage count="3">
    <colHierarchyUsage hierarchyUsage="75"/>
    <colHierarchyUsage hierarchyUsage="77"/>
    <colHierarchyUsage hierarchyUsage="4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IGERI 17 NOVIEMBRE 2025.xlsx!Table11">
        <x15:activeTabTopLevelEntity name="[Table11]"/>
      </x15:pivotTableUISettings>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A29EFC3-58A2-4431-8B0F-60680F58676D}" name="Tabla2" displayName="Tabla2" ref="B27:D31" totalsRowShown="0" headerRowDxfId="76" dataDxfId="75" tableBorderDxfId="74">
  <autoFilter ref="B27:D31" xr:uid="{4A29EFC3-58A2-4431-8B0F-60680F58676D}"/>
  <tableColumns count="3">
    <tableColumn id="1" xr3:uid="{3999BB60-4785-4A8A-8BB8-25B1BCAE28BC}" name="UUOO" dataDxfId="73"/>
    <tableColumn id="2" xr3:uid="{F732DAB3-91EE-4831-A922-809480FA0AA3}" name="PROGRAMADO " dataDxfId="72"/>
    <tableColumn id="3" xr3:uid="{49934A55-18D3-4DBE-8E1A-477105D80918}" name="EJECUTADO" dataDxfId="71"/>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DE5AEA9-0306-4705-8550-1C84D6F1DD1D}" name="Tabla3" displayName="Tabla3" ref="I5:O17" totalsRowShown="0" headerRowDxfId="70" dataDxfId="69">
  <autoFilter ref="I5:O17" xr:uid="{8DE5AEA9-0306-4705-8550-1C84D6F1DD1D}"/>
  <tableColumns count="7">
    <tableColumn id="1" xr3:uid="{A8B67B39-A76C-4B0A-9940-0CF6DB77F238}" name="MES" dataDxfId="68"/>
    <tableColumn id="2" xr3:uid="{0C9FA77E-281F-4B67-A7B4-5C9A65F787C3}" name="DCCI" dataDxfId="67">
      <calculatedColumnFormula>$C$13</calculatedColumnFormula>
    </tableColumn>
    <tableColumn id="3" xr3:uid="{1EDE01F5-832F-41C2-87CE-175EA4D0A8D1}" name="DCCII" dataDxfId="66">
      <calculatedColumnFormula>$D$13</calculatedColumnFormula>
    </tableColumn>
    <tableColumn id="4" xr3:uid="{7601FBF6-6631-4626-9472-08771CED701C}" name="DCP" dataDxfId="65">
      <calculatedColumnFormula>$E$13</calculatedColumnFormula>
    </tableColumn>
    <tableColumn id="7" xr3:uid="{5BD926BC-8C54-4A69-A1F2-8453508872E2}" name="GAFA" dataDxfId="64">
      <calculatedColumnFormula>SUM(Tabla3[[#This Row],[DCCI]:[DCP]])</calculatedColumnFormula>
    </tableColumn>
    <tableColumn id="5" xr3:uid="{561BD000-B6FE-4A96-9219-94F581586DBA}" name="DAP (IAMC; OTROS; INCA)" dataDxfId="63"/>
    <tableColumn id="6" xr3:uid="{FB3CF953-C277-419F-B864-F6619187589A}" name="Columna2" dataDxfId="62">
      <calculatedColumnFormula>SUM(Tabla3[[#This Row],[GAFA]:[DAP (IAMC; OTROS; INCA)]])</calculatedColumnFormula>
    </tableColumn>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199DC9E-253E-4136-BA99-066C28790A31}" name="Tabla5" displayName="Tabla5" ref="B12:G16" totalsRowShown="0" headerRowDxfId="61" dataDxfId="60">
  <autoFilter ref="B12:G16" xr:uid="{1199DC9E-253E-4136-BA99-066C28790A31}"/>
  <tableColumns count="6">
    <tableColumn id="1" xr3:uid="{798B870D-556A-4FA8-861A-76B455457037}" name="mar-25" dataDxfId="59"/>
    <tableColumn id="2" xr3:uid="{B047B774-02E2-4D5C-9F2A-CEADC32EAEB3}" name="DCCI" dataDxfId="58"/>
    <tableColumn id="3" xr3:uid="{AD5677B7-5A31-4E8B-94B5-BC51210E00A5}" name="DCCII" dataDxfId="57"/>
    <tableColumn id="4" xr3:uid="{B8427145-B26C-48A9-9327-437DD3DE903E}" name="DCP" dataDxfId="56"/>
    <tableColumn id="5" xr3:uid="{D579EFDD-C7BC-4626-9426-5AC1A933E992}" name="TOTAL" dataDxfId="55"/>
    <tableColumn id="6" xr3:uid="{45379EF2-9F95-40F6-BAA0-A2512DA89EBD}" name="DAP" dataDxfId="54"/>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93177B2-6DBF-441A-9EAE-815A9A0E48CE}" name="Tabla6" displayName="Tabla6" ref="B19:F23" totalsRowShown="0" headerRowDxfId="53" dataDxfId="52">
  <autoFilter ref="B19:F23" xr:uid="{393177B2-6DBF-441A-9EAE-815A9A0E48CE}"/>
  <tableColumns count="5">
    <tableColumn id="1" xr3:uid="{2FFF70B0-52F2-4EA5-8AF0-7A570A990EB1}" name="UUOO" dataDxfId="51"/>
    <tableColumn id="2" xr3:uid="{183B72D6-FD43-4358-A8FB-438F4CB27B2E}" name="DCCI" dataDxfId="50"/>
    <tableColumn id="3" xr3:uid="{5C3ACDB5-E768-46B9-9D1D-B5D9BDBE71CD}" name="DCCII" dataDxfId="49"/>
    <tableColumn id="4" xr3:uid="{F2CC7C7A-F483-43F9-A8E1-39272006537C}" name="DCP" dataDxfId="48"/>
    <tableColumn id="5" xr3:uid="{D19AF131-835B-40E4-A95B-5876D1F28644}" name="TOTAL" dataDxfId="47"/>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BD9BDF6-BDE2-4EB2-8299-38592E1F119A}" name="Tabla7" displayName="Tabla7" ref="B4:E9" totalsRowShown="0" headerRowDxfId="46" dataDxfId="45" headerRowBorderDxfId="43" tableBorderDxfId="44">
  <autoFilter ref="B4:E9" xr:uid="{7BD9BDF6-BDE2-4EB2-8299-38592E1F119A}"/>
  <tableColumns count="4">
    <tableColumn id="1" xr3:uid="{3233FA2A-A55E-40B0-A184-2E61B5068781}" name="ETAPA" dataDxfId="42"/>
    <tableColumn id="2" xr3:uid="{80DF7B23-5AA6-4054-8973-F62B7E0FBE65}" name="DCCI" dataDxfId="41"/>
    <tableColumn id="3" xr3:uid="{79AF3D65-046B-4559-B5AF-1EB53950C4E4}" name="DCCII" dataDxfId="40"/>
    <tableColumn id="4" xr3:uid="{A5F6BE10-3328-411F-BC27-792B78004AAD}" name="DCP" dataDxfId="39"/>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6124179-D9E3-49E9-A51C-F7B0BFFAA7CF}" name="Tabla8" displayName="Tabla8" ref="B35:F40" totalsRowShown="0" headerRowDxfId="38" dataDxfId="37" tableBorderDxfId="36">
  <autoFilter ref="B35:F40" xr:uid="{A6124179-D9E3-49E9-A51C-F7B0BFFAA7CF}"/>
  <tableColumns count="5">
    <tableColumn id="1" xr3:uid="{25A0D5B5-0EC9-408B-BCD8-D39ACBA93D37}" name="UUOO" dataDxfId="35"/>
    <tableColumn id="2" xr3:uid="{91B789EE-50AE-4A1A-8140-D14AC250CE4E}" name="VENCIDO +9 MESES" dataDxfId="34"/>
    <tableColumn id="3" xr3:uid="{12B073ED-B099-422F-A6FF-DBF1FFD833C9}" name="9 MESES" dataDxfId="33"/>
    <tableColumn id="4" xr3:uid="{0157C593-7BDC-4259-9AC8-024C82B5E941}" name="8 MESES" dataDxfId="32"/>
    <tableColumn id="5" xr3:uid="{7FDF1EF7-86BF-4E9C-A599-D6E4FCD75408}" name="7 MESES" dataDxfId="31"/>
  </tableColumns>
  <tableStyleInfo name="TableStyleLight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9B4233C-DF46-4BD3-A82C-F10D231AF899}" name="Tabla4" displayName="Tabla4" ref="B43:F46" totalsRowShown="0" headerRowDxfId="30" dataDxfId="29" tableBorderDxfId="28">
  <autoFilter ref="B43:F46" xr:uid="{79B4233C-DF46-4BD3-A82C-F10D231AF899}"/>
  <tableColumns count="5">
    <tableColumn id="1" xr3:uid="{98492C3A-4A88-4480-A088-21F3EA3A4A69}" name="UUOO" dataDxfId="27"/>
    <tableColumn id="2" xr3:uid="{201516D2-1A1C-441A-B594-0C95509FB547}" name="NO GESTIONABLE" dataDxfId="26"/>
    <tableColumn id="3" xr3:uid="{9875E74D-AC3D-4061-8C8B-BD3997BC38A2}" name="REINGRESADOS " dataDxfId="25"/>
    <tableColumn id="4" xr3:uid="{5A18AAF2-C358-4930-A7D2-8A3770198DEA}" name="INCONSISTENCIAS" dataDxfId="24"/>
    <tableColumn id="5" xr3:uid="{DDF22D2E-1D8B-43A7-A5BD-E6B311AE6CEE}" name="NOTIFICADOS SCAD" dataDxfId="23"/>
  </tableColumns>
  <tableStyleInfo name="TableStyleLight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1504DAA-2CDA-4532-9A53-676A124CD57C}" name="Tabla911" displayName="Tabla911" ref="B140:F149" totalsRowShown="0" headerRowDxfId="22" dataDxfId="21" tableBorderDxfId="20">
  <autoFilter ref="B140:F149" xr:uid="{E1504DAA-2CDA-4532-9A53-676A124CD57C}"/>
  <tableColumns count="5">
    <tableColumn id="1" xr3:uid="{C4D2628B-A2EA-49CB-9B4B-1B1AB9AC3AE7}" name="ESTADO" dataDxfId="19"/>
    <tableColumn id="2" xr3:uid="{0F811767-9507-4D3D-A27A-6968A36E9D30}" name="DCCI" dataDxfId="18"/>
    <tableColumn id="3" xr3:uid="{10D6059C-EFAE-4E6F-9C41-9DC2AB312B9E}" name="DCCII" dataDxfId="17"/>
    <tableColumn id="4" xr3:uid="{5FFB3166-0068-44EE-87E3-F01B7125907C}" name="DCP" dataDxfId="16"/>
    <tableColumn id="5" xr3:uid="{D679D489-CC19-464F-B2E7-B925E42B0622}" name="Total" dataDxfId="15"/>
  </tableColumns>
  <tableStyleInfo name="TableStyleLight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6BF5041-D00F-4663-AE03-766949F87B6E}" name="Tabla32" displayName="Tabla32" ref="Q5:T17" totalsRowShown="0" headerRowDxfId="14" dataDxfId="13">
  <autoFilter ref="Q5:T17" xr:uid="{36BF5041-D00F-4663-AE03-766949F87B6E}"/>
  <tableColumns count="4">
    <tableColumn id="1" xr3:uid="{E2D2AB78-58B0-47B3-B753-2D1220F8E878}" name="MES" dataDxfId="12"/>
    <tableColumn id="2" xr3:uid="{3E2508ED-F1E3-4B74-A112-0A70BF6503F2}" name="IAMC" dataDxfId="11"/>
    <tableColumn id="3" xr3:uid="{59379BE5-044A-458D-80F0-22F4DC127B93}" name="OTROS" dataDxfId="10"/>
    <tableColumn id="4" xr3:uid="{DBF5F08F-0971-45FD-8F98-83ED7CFBC5B0}" name="INCA" dataDxfId="9"/>
  </tableColumns>
  <tableStyleInfo name="TableStyleLight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0699590-5450-4CAA-BCEB-69758868199E}" name="Tabla3210" displayName="Tabla3210" ref="V5:Z17" totalsRowShown="0" headerRowDxfId="8" dataDxfId="7">
  <autoFilter ref="V5:Z17" xr:uid="{40699590-5450-4CAA-BCEB-69758868199E}"/>
  <tableColumns count="5">
    <tableColumn id="1" xr3:uid="{C5A7B2C3-C103-44BB-812A-021C4165E34F}" name="MES" dataDxfId="6"/>
    <tableColumn id="2" xr3:uid="{AD716414-05D5-4DA7-BE9F-C324337852DB}" name="IAMC" dataDxfId="5"/>
    <tableColumn id="3" xr3:uid="{4DB821BB-3226-4767-91D9-64E915A5763E}" name="OTROS" dataDxfId="4"/>
    <tableColumn id="4" xr3:uid="{A47DAECB-AED9-456C-9EE0-0763C0D130D6}" name="INCA" dataDxfId="3"/>
    <tableColumn id="5" xr3:uid="{0E6298E6-67C1-46B8-852A-54E2F0ABFF88}" name="TOTAL" dataDxfId="2"/>
  </tableColumns>
  <tableStyleInfo name="TableStyleLight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C2E76E6-01FB-4817-8941-FC8D881464BA}" name="Table11" displayName="Table11" ref="B6:J29" totalsRowShown="0" headerRowDxfId="1">
  <autoFilter ref="B6:J29" xr:uid="{7C2E76E6-01FB-4817-8941-FC8D881464BA}"/>
  <sortState xmlns:xlrd2="http://schemas.microsoft.com/office/spreadsheetml/2017/richdata2" ref="B7:J28">
    <sortCondition descending="1" ref="J7:J28"/>
  </sortState>
  <tableColumns count="9">
    <tableColumn id="1" xr3:uid="{8951CC47-7526-4EF8-B031-46E03A9AED00}" name="Aduanas" dataDxfId="0"/>
    <tableColumn id="2" xr3:uid="{25D779C0-B635-48D2-BAFB-59A6C3F67035}" name="2019"/>
    <tableColumn id="3" xr3:uid="{3CE925CB-5FC9-4FB7-A956-A02ACA9AD7DD}" name="2020"/>
    <tableColumn id="4" xr3:uid="{C6EDBE90-C625-41FD-A2F3-A31C53951492}" name="2021"/>
    <tableColumn id="5" xr3:uid="{F914D33E-730B-4C42-B055-175FE6F2D1BD}" name="2022"/>
    <tableColumn id="6" xr3:uid="{BD2A24AD-833B-4CD1-BC66-CCCE35FA3FBB}" name="2023"/>
    <tableColumn id="7" xr3:uid="{F1FC6D33-D948-4857-A253-24269185121D}" name="2024"/>
    <tableColumn id="8" xr3:uid="{191920DC-9BBD-4965-AEB2-357809F07A5F}" name="2025"/>
    <tableColumn id="9" xr3:uid="{A27B351D-025C-4095-8682-585B9E543120}" name="Grand Total"/>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table" Target="../tables/table7.xml"/><Relationship Id="rId3" Type="http://schemas.openxmlformats.org/officeDocument/2006/relationships/table" Target="../tables/table2.xml"/><Relationship Id="rId7" Type="http://schemas.openxmlformats.org/officeDocument/2006/relationships/table" Target="../tables/table6.xml"/><Relationship Id="rId2" Type="http://schemas.openxmlformats.org/officeDocument/2006/relationships/table" Target="../tables/table1.xml"/><Relationship Id="rId1" Type="http://schemas.openxmlformats.org/officeDocument/2006/relationships/printerSettings" Target="../printerSettings/printerSettings2.bin"/><Relationship Id="rId6" Type="http://schemas.openxmlformats.org/officeDocument/2006/relationships/table" Target="../tables/table5.xml"/><Relationship Id="rId11" Type="http://schemas.openxmlformats.org/officeDocument/2006/relationships/table" Target="../tables/table10.xml"/><Relationship Id="rId5" Type="http://schemas.openxmlformats.org/officeDocument/2006/relationships/table" Target="../tables/table4.xml"/><Relationship Id="rId10" Type="http://schemas.openxmlformats.org/officeDocument/2006/relationships/table" Target="../tables/table9.xml"/><Relationship Id="rId4" Type="http://schemas.openxmlformats.org/officeDocument/2006/relationships/table" Target="../tables/table3.xml"/><Relationship Id="rId9" Type="http://schemas.openxmlformats.org/officeDocument/2006/relationships/table" Target="../tables/table8.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16033A-88E3-47E3-B04A-0ADADD11C115}">
  <dimension ref="A1:Y21"/>
  <sheetViews>
    <sheetView topLeftCell="A17" zoomScaleNormal="100" workbookViewId="0">
      <selection activeCell="A26" sqref="A26"/>
    </sheetView>
  </sheetViews>
  <sheetFormatPr defaultColWidth="11.42578125" defaultRowHeight="15"/>
  <cols>
    <col min="2" max="2" width="41.7109375" hidden="1" customWidth="1"/>
    <col min="3" max="4" width="38.85546875" customWidth="1"/>
    <col min="5" max="5" width="48.85546875" customWidth="1"/>
    <col min="6" max="8" width="2" customWidth="1"/>
    <col min="9" max="9" width="12.7109375" bestFit="1" customWidth="1"/>
    <col min="10" max="10" width="10" customWidth="1"/>
    <col min="11" max="11" width="11.85546875" style="313" bestFit="1" customWidth="1"/>
    <col min="12" max="12" width="10.5703125" customWidth="1"/>
    <col min="13" max="13" width="15.28515625" customWidth="1"/>
    <col min="14" max="14" width="10.7109375" customWidth="1"/>
    <col min="15" max="15" width="18.5703125" customWidth="1"/>
    <col min="16" max="16" width="9.5703125" customWidth="1"/>
    <col min="17" max="17" width="15" customWidth="1"/>
    <col min="18" max="18" width="29.140625" customWidth="1"/>
    <col min="19" max="19" width="17.140625" customWidth="1"/>
    <col min="20" max="20" width="23.42578125" customWidth="1"/>
    <col min="21" max="21" width="17.140625" customWidth="1"/>
    <col min="22" max="22" width="4.42578125" customWidth="1"/>
    <col min="23" max="23" width="20.42578125" customWidth="1"/>
  </cols>
  <sheetData>
    <row r="1" spans="1:25">
      <c r="I1" s="154" t="s">
        <v>0</v>
      </c>
      <c r="J1" t="s">
        <v>1</v>
      </c>
      <c r="L1" t="s">
        <v>2</v>
      </c>
      <c r="N1" t="s">
        <v>3</v>
      </c>
      <c r="P1" t="s">
        <v>4</v>
      </c>
      <c r="R1" s="154" t="s">
        <v>5</v>
      </c>
      <c r="W1" s="154" t="s">
        <v>6</v>
      </c>
    </row>
    <row r="2" spans="1:25" ht="23.25">
      <c r="I2" s="409" t="s">
        <v>7</v>
      </c>
      <c r="J2" t="s">
        <v>8</v>
      </c>
      <c r="L2" t="s">
        <v>9</v>
      </c>
      <c r="N2" t="s">
        <v>10</v>
      </c>
      <c r="P2" t="s">
        <v>11</v>
      </c>
    </row>
    <row r="3" spans="1:25" ht="24">
      <c r="I3" s="386" t="s">
        <v>12</v>
      </c>
      <c r="J3" s="300" t="s">
        <v>13</v>
      </c>
      <c r="K3" s="314" t="s">
        <v>14</v>
      </c>
      <c r="L3" s="300" t="s">
        <v>13</v>
      </c>
      <c r="M3" s="301" t="s">
        <v>14</v>
      </c>
      <c r="N3" s="300" t="s">
        <v>13</v>
      </c>
      <c r="O3" s="300" t="s">
        <v>14</v>
      </c>
      <c r="P3" s="300" t="s">
        <v>13</v>
      </c>
      <c r="Q3" s="300" t="s">
        <v>14</v>
      </c>
      <c r="R3" s="387" t="s">
        <v>15</v>
      </c>
      <c r="S3" s="385" t="s">
        <v>16</v>
      </c>
      <c r="T3" s="385" t="s">
        <v>17</v>
      </c>
      <c r="U3" s="385" t="s">
        <v>18</v>
      </c>
      <c r="W3" s="321" t="s">
        <v>19</v>
      </c>
      <c r="X3" s="321" t="s">
        <v>20</v>
      </c>
      <c r="Y3" s="321" t="s">
        <v>21</v>
      </c>
    </row>
    <row r="4" spans="1:25">
      <c r="I4" s="302" t="s">
        <v>22</v>
      </c>
      <c r="J4" s="303">
        <v>17</v>
      </c>
      <c r="K4" s="315">
        <v>334691.63</v>
      </c>
      <c r="L4" s="305">
        <v>43</v>
      </c>
      <c r="M4" s="317">
        <v>739776.9</v>
      </c>
      <c r="N4" s="306">
        <v>35</v>
      </c>
      <c r="O4" s="319">
        <v>543781.79</v>
      </c>
      <c r="P4" s="303">
        <v>137</v>
      </c>
      <c r="Q4" s="383">
        <v>2824322.53</v>
      </c>
      <c r="R4" s="303">
        <v>126</v>
      </c>
      <c r="S4" s="398">
        <f>K4+M4+O4+Q4</f>
        <v>4442572.8499999996</v>
      </c>
      <c r="T4" s="400">
        <f>J4+L4+N4+P4+R4</f>
        <v>358</v>
      </c>
      <c r="U4" s="401">
        <f>K4+M4+O4+Q4+S4</f>
        <v>8885145.6999999993</v>
      </c>
      <c r="W4" s="323" t="s">
        <v>23</v>
      </c>
      <c r="X4" s="404">
        <v>357</v>
      </c>
      <c r="Y4" s="405">
        <v>356</v>
      </c>
    </row>
    <row r="5" spans="1:25">
      <c r="I5" s="302" t="s">
        <v>24</v>
      </c>
      <c r="J5" s="303">
        <v>4</v>
      </c>
      <c r="K5" s="315">
        <v>8024.570000000007</v>
      </c>
      <c r="L5" s="305">
        <v>11</v>
      </c>
      <c r="M5" s="317">
        <v>223828</v>
      </c>
      <c r="N5" s="306">
        <v>12</v>
      </c>
      <c r="O5" s="319">
        <v>120537</v>
      </c>
      <c r="P5" s="303">
        <v>42</v>
      </c>
      <c r="Q5" s="384">
        <v>504825</v>
      </c>
      <c r="R5" s="303">
        <f>J5+L5+N5+P5</f>
        <v>69</v>
      </c>
      <c r="S5" s="398">
        <f>K5+M5+O5+Q5</f>
        <v>857214.57000000007</v>
      </c>
      <c r="T5" s="400">
        <f t="shared" ref="T5:U7" si="0">J5+L5+N5+P5+R5</f>
        <v>138</v>
      </c>
      <c r="U5" s="401">
        <f t="shared" si="0"/>
        <v>1714429.1400000001</v>
      </c>
      <c r="W5" s="307" t="s">
        <v>25</v>
      </c>
      <c r="X5" s="404">
        <v>103</v>
      </c>
      <c r="Y5" s="405">
        <v>91</v>
      </c>
    </row>
    <row r="6" spans="1:25">
      <c r="I6" s="302" t="s">
        <v>26</v>
      </c>
      <c r="J6" s="303">
        <v>1</v>
      </c>
      <c r="K6" s="315">
        <v>151095</v>
      </c>
      <c r="L6" s="305">
        <v>3</v>
      </c>
      <c r="M6" s="317">
        <v>64813</v>
      </c>
      <c r="N6" s="306">
        <v>2</v>
      </c>
      <c r="O6" s="319">
        <v>1142842</v>
      </c>
      <c r="P6" s="303">
        <v>128</v>
      </c>
      <c r="Q6" s="383">
        <v>21669122</v>
      </c>
      <c r="R6" s="303">
        <f t="shared" ref="R6:R8" si="1">J6+L6+N6+P6</f>
        <v>134</v>
      </c>
      <c r="S6" s="398">
        <f>K6+M6+O6+Q6</f>
        <v>23027872</v>
      </c>
      <c r="T6" s="400">
        <f t="shared" si="0"/>
        <v>268</v>
      </c>
      <c r="U6" s="401">
        <f t="shared" si="0"/>
        <v>46055744</v>
      </c>
      <c r="W6" s="307" t="s">
        <v>27</v>
      </c>
      <c r="X6" s="404">
        <v>313</v>
      </c>
      <c r="Y6" s="405">
        <v>313</v>
      </c>
    </row>
    <row r="7" spans="1:25">
      <c r="I7" s="308" t="s">
        <v>28</v>
      </c>
      <c r="J7" s="309">
        <v>22</v>
      </c>
      <c r="K7" s="316">
        <v>493811.20000000001</v>
      </c>
      <c r="L7" s="310">
        <v>57</v>
      </c>
      <c r="M7" s="318">
        <v>1028417.9</v>
      </c>
      <c r="N7" s="311">
        <v>49</v>
      </c>
      <c r="O7" s="320">
        <v>1807160.79</v>
      </c>
      <c r="P7" s="311">
        <f>SUM(P4:P6)</f>
        <v>307</v>
      </c>
      <c r="Q7" s="316">
        <f>SUM(Q4:Q6)</f>
        <v>24998269.530000001</v>
      </c>
      <c r="R7" s="397">
        <f t="shared" si="1"/>
        <v>435</v>
      </c>
      <c r="S7" s="399">
        <f>K7+M7+O7+Q7</f>
        <v>28327659.420000002</v>
      </c>
      <c r="T7" s="400">
        <f>SUM(T4:T6)</f>
        <v>764</v>
      </c>
      <c r="U7" s="401">
        <f>SUM(U4:U6)</f>
        <v>56655318.840000004</v>
      </c>
      <c r="W7" s="307" t="s">
        <v>29</v>
      </c>
      <c r="X7" s="402">
        <v>78</v>
      </c>
      <c r="Y7">
        <v>79</v>
      </c>
    </row>
    <row r="8" spans="1:25">
      <c r="I8" s="322"/>
      <c r="W8" s="312" t="s">
        <v>28</v>
      </c>
      <c r="X8" s="402">
        <f>SUM(X4:X7)</f>
        <v>851</v>
      </c>
      <c r="Y8" s="403">
        <f>SUM(Y4:Y7)</f>
        <v>839</v>
      </c>
    </row>
    <row r="9" spans="1:25">
      <c r="I9" s="325" t="s">
        <v>30</v>
      </c>
      <c r="J9" s="326"/>
      <c r="K9" s="327"/>
      <c r="L9" s="326"/>
      <c r="M9" s="326"/>
      <c r="N9" s="326"/>
      <c r="O9" s="326"/>
      <c r="P9" s="326"/>
      <c r="Q9" s="326"/>
      <c r="R9" s="328">
        <v>56</v>
      </c>
      <c r="S9" s="329"/>
    </row>
    <row r="10" spans="1:25">
      <c r="I10" s="330" t="s">
        <v>31</v>
      </c>
      <c r="J10" s="331"/>
      <c r="K10" s="332"/>
      <c r="L10" s="331"/>
      <c r="M10" s="331"/>
      <c r="N10" s="331"/>
      <c r="O10" s="331"/>
      <c r="P10" s="331"/>
      <c r="Q10" s="331"/>
      <c r="R10" s="333">
        <f>SUM(R7:R9)</f>
        <v>491</v>
      </c>
      <c r="S10" s="334"/>
    </row>
    <row r="12" spans="1:25">
      <c r="T12">
        <v>103</v>
      </c>
      <c r="U12" s="408">
        <v>1027760</v>
      </c>
      <c r="W12" s="388">
        <v>28327659.420000002</v>
      </c>
    </row>
    <row r="13" spans="1:25" ht="24.75">
      <c r="A13" s="335" t="s">
        <v>32</v>
      </c>
      <c r="B13" s="336" t="s">
        <v>33</v>
      </c>
      <c r="C13" s="336" t="s">
        <v>34</v>
      </c>
      <c r="D13" s="336" t="s">
        <v>35</v>
      </c>
      <c r="E13" s="337" t="s">
        <v>26</v>
      </c>
    </row>
    <row r="14" spans="1:25">
      <c r="A14" s="496"/>
      <c r="B14" s="497"/>
      <c r="C14" s="497"/>
      <c r="D14" s="497"/>
      <c r="E14" s="498"/>
    </row>
    <row r="15" spans="1:25" ht="71.25" customHeight="1">
      <c r="A15" s="343" t="s">
        <v>36</v>
      </c>
      <c r="B15" s="324" t="s">
        <v>37</v>
      </c>
      <c r="C15" s="394" t="s">
        <v>38</v>
      </c>
      <c r="D15" s="394" t="s">
        <v>38</v>
      </c>
      <c r="E15" s="396" t="s">
        <v>39</v>
      </c>
      <c r="I15" s="409" t="s">
        <v>40</v>
      </c>
      <c r="J15" t="s">
        <v>8</v>
      </c>
      <c r="L15" t="s">
        <v>9</v>
      </c>
      <c r="N15" t="s">
        <v>10</v>
      </c>
      <c r="P15" t="s">
        <v>11</v>
      </c>
    </row>
    <row r="16" spans="1:25" ht="90" customHeight="1">
      <c r="A16" s="343" t="s">
        <v>41</v>
      </c>
      <c r="B16" s="324" t="s">
        <v>42</v>
      </c>
      <c r="C16" s="339"/>
      <c r="D16" s="304"/>
      <c r="E16" s="380" t="s">
        <v>43</v>
      </c>
      <c r="I16" s="386" t="s">
        <v>12</v>
      </c>
      <c r="J16" s="300" t="s">
        <v>13</v>
      </c>
      <c r="K16" s="314" t="s">
        <v>14</v>
      </c>
      <c r="L16" s="300" t="s">
        <v>13</v>
      </c>
      <c r="M16" s="301" t="s">
        <v>14</v>
      </c>
      <c r="N16" s="300" t="s">
        <v>13</v>
      </c>
      <c r="O16" s="300" t="s">
        <v>14</v>
      </c>
      <c r="P16" s="300" t="s">
        <v>13</v>
      </c>
      <c r="Q16" s="300" t="s">
        <v>14</v>
      </c>
      <c r="R16" s="387" t="s">
        <v>15</v>
      </c>
      <c r="S16" s="385" t="s">
        <v>16</v>
      </c>
      <c r="T16" s="385" t="s">
        <v>17</v>
      </c>
      <c r="U16" s="385" t="s">
        <v>18</v>
      </c>
      <c r="W16" s="321" t="s">
        <v>19</v>
      </c>
      <c r="X16" s="321" t="s">
        <v>20</v>
      </c>
      <c r="Y16" s="321" t="s">
        <v>21</v>
      </c>
    </row>
    <row r="17" spans="1:25" ht="198">
      <c r="A17" s="343" t="s">
        <v>44</v>
      </c>
      <c r="B17" s="324" t="s">
        <v>45</v>
      </c>
      <c r="C17" s="381" t="s">
        <v>46</v>
      </c>
      <c r="D17" s="395" t="s">
        <v>47</v>
      </c>
      <c r="E17" s="341"/>
      <c r="I17" s="302" t="s">
        <v>22</v>
      </c>
      <c r="J17" s="303"/>
      <c r="K17" s="315"/>
      <c r="L17" s="305"/>
      <c r="M17" s="317"/>
      <c r="N17" s="306"/>
      <c r="O17" s="319"/>
      <c r="P17" s="303"/>
      <c r="Q17" s="383"/>
      <c r="R17" s="303"/>
      <c r="S17" s="398"/>
      <c r="T17" s="400"/>
      <c r="U17" s="401"/>
      <c r="W17" s="323" t="s">
        <v>23</v>
      </c>
      <c r="X17" s="404"/>
      <c r="Y17" s="410">
        <v>18</v>
      </c>
    </row>
    <row r="18" spans="1:25" ht="49.5" customHeight="1">
      <c r="A18" s="343" t="s">
        <v>48</v>
      </c>
      <c r="B18" s="324" t="s">
        <v>49</v>
      </c>
      <c r="C18" s="382" t="s">
        <v>50</v>
      </c>
      <c r="D18" s="381" t="s">
        <v>51</v>
      </c>
      <c r="E18" s="380" t="s">
        <v>52</v>
      </c>
      <c r="I18" s="302" t="s">
        <v>24</v>
      </c>
      <c r="J18" s="303"/>
      <c r="K18" s="315"/>
      <c r="L18" s="305"/>
      <c r="M18" s="317"/>
      <c r="N18" s="306"/>
      <c r="O18" s="319"/>
      <c r="P18" s="303"/>
      <c r="Q18" s="384"/>
      <c r="R18" s="303"/>
      <c r="S18" s="398"/>
      <c r="T18" s="400"/>
      <c r="U18" s="401"/>
      <c r="W18" s="307" t="s">
        <v>25</v>
      </c>
      <c r="X18" s="404"/>
      <c r="Y18" s="410">
        <v>2</v>
      </c>
    </row>
    <row r="19" spans="1:25" ht="26.25" customHeight="1">
      <c r="A19" s="343" t="s">
        <v>53</v>
      </c>
      <c r="B19" s="324" t="s">
        <v>54</v>
      </c>
      <c r="C19" s="339"/>
      <c r="D19" s="304"/>
      <c r="E19" s="341"/>
      <c r="I19" s="302" t="s">
        <v>26</v>
      </c>
      <c r="J19" s="303"/>
      <c r="K19" s="315"/>
      <c r="L19" s="305"/>
      <c r="M19" s="317"/>
      <c r="N19" s="306"/>
      <c r="O19" s="319"/>
      <c r="P19" s="303"/>
      <c r="Q19" s="383"/>
      <c r="R19" s="303"/>
      <c r="S19" s="398"/>
      <c r="T19" s="400"/>
      <c r="U19" s="401"/>
      <c r="W19" s="307" t="s">
        <v>27</v>
      </c>
      <c r="X19" s="404"/>
      <c r="Y19" s="411">
        <v>52</v>
      </c>
    </row>
    <row r="20" spans="1:25" ht="51" customHeight="1">
      <c r="A20" s="343" t="s">
        <v>55</v>
      </c>
      <c r="B20" s="324" t="s">
        <v>56</v>
      </c>
      <c r="C20" s="382" t="s">
        <v>57</v>
      </c>
      <c r="D20" s="382" t="s">
        <v>57</v>
      </c>
      <c r="E20" s="382" t="s">
        <v>57</v>
      </c>
      <c r="I20" s="308" t="s">
        <v>28</v>
      </c>
      <c r="J20" s="309"/>
      <c r="K20" s="316"/>
      <c r="L20" s="310"/>
      <c r="M20" s="318"/>
      <c r="N20" s="311"/>
      <c r="O20" s="320"/>
      <c r="P20" s="311"/>
      <c r="Q20" s="316"/>
      <c r="R20" s="397"/>
      <c r="S20" s="399"/>
      <c r="T20" s="400"/>
      <c r="U20" s="401"/>
      <c r="W20" s="307" t="s">
        <v>29</v>
      </c>
      <c r="X20" s="402"/>
      <c r="Y20">
        <v>32</v>
      </c>
    </row>
    <row r="21" spans="1:25" ht="121.5">
      <c r="A21" s="344" t="s">
        <v>58</v>
      </c>
      <c r="B21" s="338" t="s">
        <v>59</v>
      </c>
      <c r="C21" s="340"/>
      <c r="D21" s="382"/>
      <c r="E21" s="342"/>
      <c r="I21" s="322"/>
      <c r="W21" s="312" t="s">
        <v>28</v>
      </c>
      <c r="X21" s="402"/>
      <c r="Y21" s="403">
        <f>SUM(Y17:Y20)</f>
        <v>104</v>
      </c>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9FEAC-F643-4A78-908C-8E12D00AAABC}">
  <dimension ref="A1:Z20"/>
  <sheetViews>
    <sheetView topLeftCell="A13" zoomScaleNormal="100" workbookViewId="0">
      <selection activeCell="C13" sqref="C13"/>
    </sheetView>
  </sheetViews>
  <sheetFormatPr defaultColWidth="11.42578125" defaultRowHeight="15" customHeight="1"/>
  <cols>
    <col min="1" max="1" width="11.42578125" style="427"/>
    <col min="2" max="2" width="10.7109375" style="427" customWidth="1"/>
    <col min="3" max="3" width="29.5703125" style="427" customWidth="1"/>
    <col min="4" max="5" width="20.28515625" style="427" customWidth="1"/>
    <col min="6" max="6" width="46.7109375" style="427" customWidth="1"/>
    <col min="7" max="9" width="2" style="427" customWidth="1"/>
    <col min="10" max="10" width="12.7109375" style="427" bestFit="1" customWidth="1"/>
    <col min="11" max="11" width="10" style="427" customWidth="1"/>
    <col min="12" max="12" width="13.7109375" style="429" bestFit="1" customWidth="1"/>
    <col min="13" max="13" width="10.5703125" style="427" customWidth="1"/>
    <col min="14" max="14" width="13.85546875" style="427" customWidth="1"/>
    <col min="15" max="15" width="13.7109375" style="427" customWidth="1"/>
    <col min="16" max="16" width="18.5703125" style="427" customWidth="1"/>
    <col min="17" max="17" width="9.5703125" style="427" customWidth="1"/>
    <col min="18" max="18" width="15" style="427" customWidth="1"/>
    <col min="19" max="19" width="16.5703125" style="427" customWidth="1"/>
    <col min="20" max="20" width="17.140625" style="427" customWidth="1"/>
    <col min="21" max="21" width="15.7109375" style="427" customWidth="1"/>
    <col min="22" max="22" width="17.140625" style="427" customWidth="1"/>
    <col min="23" max="23" width="4.42578125" style="427" customWidth="1"/>
    <col min="24" max="24" width="20.42578125" style="427" customWidth="1"/>
    <col min="25" max="16384" width="11.42578125" style="427"/>
  </cols>
  <sheetData>
    <row r="1" spans="1:26">
      <c r="J1" s="428" t="s">
        <v>0</v>
      </c>
      <c r="K1" s="427" t="s">
        <v>1</v>
      </c>
      <c r="M1" s="427" t="s">
        <v>2</v>
      </c>
      <c r="O1" s="427" t="s">
        <v>3</v>
      </c>
      <c r="Q1" s="427" t="s">
        <v>4</v>
      </c>
      <c r="S1" s="428" t="s">
        <v>5</v>
      </c>
      <c r="X1" s="428" t="s">
        <v>6</v>
      </c>
    </row>
    <row r="2" spans="1:26" ht="23.25">
      <c r="J2" s="430" t="s">
        <v>7</v>
      </c>
      <c r="K2" s="427" t="s">
        <v>8</v>
      </c>
      <c r="M2" s="427" t="s">
        <v>9</v>
      </c>
      <c r="O2" s="427" t="s">
        <v>10</v>
      </c>
      <c r="Q2" s="427" t="s">
        <v>11</v>
      </c>
    </row>
    <row r="3" spans="1:26" ht="30.75">
      <c r="C3" s="382" t="s">
        <v>60</v>
      </c>
      <c r="J3" s="431" t="s">
        <v>12</v>
      </c>
      <c r="K3" s="432" t="s">
        <v>13</v>
      </c>
      <c r="L3" s="433" t="s">
        <v>14</v>
      </c>
      <c r="M3" s="432" t="s">
        <v>13</v>
      </c>
      <c r="N3" s="434" t="s">
        <v>14</v>
      </c>
      <c r="O3" s="432" t="s">
        <v>13</v>
      </c>
      <c r="P3" s="432" t="s">
        <v>14</v>
      </c>
      <c r="Q3" s="432" t="s">
        <v>13</v>
      </c>
      <c r="R3" s="432" t="s">
        <v>14</v>
      </c>
      <c r="S3" s="432" t="s">
        <v>15</v>
      </c>
      <c r="T3" s="435" t="s">
        <v>16</v>
      </c>
      <c r="U3" s="435" t="s">
        <v>17</v>
      </c>
      <c r="V3" s="435" t="s">
        <v>18</v>
      </c>
      <c r="X3" s="436" t="s">
        <v>19</v>
      </c>
      <c r="Y3" s="436" t="s">
        <v>20</v>
      </c>
      <c r="Z3" s="436" t="s">
        <v>21</v>
      </c>
    </row>
    <row r="4" spans="1:26" ht="30.75">
      <c r="C4" s="412" t="s">
        <v>61</v>
      </c>
      <c r="J4" s="437" t="s">
        <v>22</v>
      </c>
      <c r="K4" s="438">
        <v>17</v>
      </c>
      <c r="L4" s="439">
        <v>334691.63</v>
      </c>
      <c r="M4" s="438">
        <v>43</v>
      </c>
      <c r="N4" s="440">
        <v>739776.9</v>
      </c>
      <c r="O4" s="441">
        <v>35</v>
      </c>
      <c r="P4" s="442">
        <v>543781.79</v>
      </c>
      <c r="Q4" s="438">
        <v>137</v>
      </c>
      <c r="R4" s="443">
        <v>2824322.53</v>
      </c>
      <c r="S4" s="438">
        <v>126</v>
      </c>
      <c r="T4" s="444">
        <f>L4+N4+P4+R4</f>
        <v>4442572.8499999996</v>
      </c>
      <c r="U4" s="445">
        <f>K4+M4+O4+Q4+S4</f>
        <v>358</v>
      </c>
      <c r="V4" s="446">
        <f>L4+N4+P4+R4+T4</f>
        <v>8885145.6999999993</v>
      </c>
      <c r="X4" s="447" t="s">
        <v>23</v>
      </c>
      <c r="Y4" s="448">
        <v>357</v>
      </c>
      <c r="Z4" s="449">
        <v>356</v>
      </c>
    </row>
    <row r="5" spans="1:26" ht="33" customHeight="1">
      <c r="C5" s="412" t="s">
        <v>62</v>
      </c>
      <c r="J5" s="437" t="s">
        <v>24</v>
      </c>
      <c r="K5" s="438">
        <v>4</v>
      </c>
      <c r="L5" s="439">
        <v>8024.570000000007</v>
      </c>
      <c r="M5" s="438">
        <v>11</v>
      </c>
      <c r="N5" s="440">
        <v>223828</v>
      </c>
      <c r="O5" s="441">
        <v>12</v>
      </c>
      <c r="P5" s="442">
        <v>120537</v>
      </c>
      <c r="Q5" s="438">
        <v>42</v>
      </c>
      <c r="R5" s="450">
        <v>504825</v>
      </c>
      <c r="S5" s="438">
        <f>K5+M5+O5+Q5</f>
        <v>69</v>
      </c>
      <c r="T5" s="444">
        <f>L5+N5+P5+R5</f>
        <v>857214.57000000007</v>
      </c>
      <c r="U5" s="445">
        <f t="shared" ref="U5:U7" si="0">K5+M5+O5+Q5+S5</f>
        <v>138</v>
      </c>
      <c r="V5" s="446">
        <f t="shared" ref="V5:V7" si="1">L5+N5+P5+R5+T5</f>
        <v>1714429.1400000001</v>
      </c>
      <c r="X5" s="451" t="s">
        <v>25</v>
      </c>
      <c r="Y5" s="448">
        <v>103</v>
      </c>
      <c r="Z5" s="449">
        <v>91</v>
      </c>
    </row>
    <row r="6" spans="1:26" ht="30.75">
      <c r="J6" s="437" t="s">
        <v>26</v>
      </c>
      <c r="K6" s="438">
        <v>1</v>
      </c>
      <c r="L6" s="439">
        <v>151095</v>
      </c>
      <c r="M6" s="438">
        <v>3</v>
      </c>
      <c r="N6" s="440">
        <v>64813</v>
      </c>
      <c r="O6" s="441">
        <v>2</v>
      </c>
      <c r="P6" s="442">
        <v>1142842</v>
      </c>
      <c r="Q6" s="438">
        <v>128</v>
      </c>
      <c r="R6" s="443">
        <v>21669122</v>
      </c>
      <c r="S6" s="438">
        <f t="shared" ref="S5:S7" si="2">K6+M6+O6+Q6</f>
        <v>134</v>
      </c>
      <c r="T6" s="444">
        <f>L6+N6+P6+R6</f>
        <v>23027872</v>
      </c>
      <c r="U6" s="445">
        <f t="shared" si="0"/>
        <v>268</v>
      </c>
      <c r="V6" s="446">
        <f t="shared" si="1"/>
        <v>46055744</v>
      </c>
      <c r="X6" s="451" t="s">
        <v>27</v>
      </c>
      <c r="Y6" s="448">
        <v>313</v>
      </c>
      <c r="Z6" s="449">
        <v>313</v>
      </c>
    </row>
    <row r="7" spans="1:26" ht="30.75">
      <c r="J7" s="452" t="s">
        <v>28</v>
      </c>
      <c r="K7" s="453">
        <v>22</v>
      </c>
      <c r="L7" s="454">
        <v>493811.20000000001</v>
      </c>
      <c r="M7" s="453">
        <v>57</v>
      </c>
      <c r="N7" s="455">
        <v>1028417.9</v>
      </c>
      <c r="O7" s="456">
        <v>49</v>
      </c>
      <c r="P7" s="457">
        <v>1807160.79</v>
      </c>
      <c r="Q7" s="456">
        <f>SUM(Q4:Q6)</f>
        <v>307</v>
      </c>
      <c r="R7" s="454">
        <f>SUM(R4:R6)</f>
        <v>24998269.530000001</v>
      </c>
      <c r="S7" s="458">
        <f t="shared" si="2"/>
        <v>435</v>
      </c>
      <c r="T7" s="459">
        <f>L7+N7+P7+R7</f>
        <v>28327659.420000002</v>
      </c>
      <c r="U7" s="445">
        <f>SUM(U4:U6)</f>
        <v>764</v>
      </c>
      <c r="V7" s="446">
        <f>SUM(V4:V6)</f>
        <v>56655318.840000004</v>
      </c>
      <c r="X7" s="451" t="s">
        <v>29</v>
      </c>
      <c r="Y7" s="460">
        <v>78</v>
      </c>
      <c r="Z7" s="427">
        <v>79</v>
      </c>
    </row>
    <row r="8" spans="1:26" thickBot="1">
      <c r="J8" s="461"/>
      <c r="X8" s="462" t="s">
        <v>28</v>
      </c>
      <c r="Y8" s="460">
        <f>SUM(Y4:Y7)</f>
        <v>851</v>
      </c>
      <c r="Z8" s="463">
        <f>SUM(Z4:Z7)</f>
        <v>839</v>
      </c>
    </row>
    <row r="9" spans="1:26">
      <c r="J9" s="464" t="s">
        <v>30</v>
      </c>
      <c r="K9" s="465"/>
      <c r="L9" s="466"/>
      <c r="M9" s="465"/>
      <c r="N9" s="465"/>
      <c r="O9" s="465"/>
      <c r="P9" s="465"/>
      <c r="Q9" s="465"/>
      <c r="R9" s="465"/>
      <c r="S9" s="467">
        <v>56</v>
      </c>
      <c r="T9" s="468"/>
    </row>
    <row r="10" spans="1:26" thickBot="1">
      <c r="J10" s="469" t="s">
        <v>31</v>
      </c>
      <c r="K10" s="338"/>
      <c r="L10" s="470"/>
      <c r="M10" s="338"/>
      <c r="N10" s="338"/>
      <c r="O10" s="338"/>
      <c r="P10" s="338"/>
      <c r="Q10" s="338"/>
      <c r="R10" s="338"/>
      <c r="S10" s="471">
        <f>SUM(S7:S9)</f>
        <v>491</v>
      </c>
      <c r="T10" s="472"/>
    </row>
    <row r="12" spans="1:26">
      <c r="U12" s="427">
        <v>103</v>
      </c>
      <c r="V12" s="473">
        <v>1027760</v>
      </c>
      <c r="X12" s="474">
        <v>28327659.420000002</v>
      </c>
    </row>
    <row r="13" spans="1:26" ht="24.75">
      <c r="A13" s="475" t="s">
        <v>32</v>
      </c>
      <c r="B13" s="491" t="s">
        <v>63</v>
      </c>
      <c r="C13" s="492" t="s">
        <v>64</v>
      </c>
      <c r="D13" s="478" t="s">
        <v>65</v>
      </c>
      <c r="E13" s="478" t="s">
        <v>66</v>
      </c>
      <c r="F13" s="478" t="s">
        <v>67</v>
      </c>
    </row>
    <row r="14" spans="1:26" ht="29.25" customHeight="1">
      <c r="A14" s="486" t="s">
        <v>36</v>
      </c>
      <c r="B14" s="485" t="s">
        <v>68</v>
      </c>
      <c r="C14" s="485" t="s">
        <v>69</v>
      </c>
      <c r="D14" s="488"/>
      <c r="E14" s="479"/>
      <c r="F14" s="480"/>
      <c r="J14" s="430" t="s">
        <v>40</v>
      </c>
      <c r="K14" s="427" t="s">
        <v>8</v>
      </c>
      <c r="M14" s="427" t="s">
        <v>9</v>
      </c>
      <c r="O14" s="427" t="s">
        <v>10</v>
      </c>
      <c r="Q14" s="427" t="s">
        <v>11</v>
      </c>
    </row>
    <row r="15" spans="1:26" ht="69" customHeight="1">
      <c r="A15" s="486" t="s">
        <v>41</v>
      </c>
      <c r="B15" s="485" t="s">
        <v>70</v>
      </c>
      <c r="C15" s="485" t="s">
        <v>71</v>
      </c>
      <c r="D15" s="489"/>
      <c r="E15" s="481"/>
      <c r="F15" s="481"/>
      <c r="J15" s="431" t="s">
        <v>12</v>
      </c>
      <c r="K15" s="432" t="s">
        <v>13</v>
      </c>
      <c r="L15" s="433" t="s">
        <v>14</v>
      </c>
      <c r="M15" s="432" t="s">
        <v>13</v>
      </c>
      <c r="N15" s="434" t="s">
        <v>14</v>
      </c>
      <c r="O15" s="432" t="s">
        <v>13</v>
      </c>
      <c r="P15" s="432" t="s">
        <v>14</v>
      </c>
      <c r="Q15" s="432" t="s">
        <v>13</v>
      </c>
      <c r="R15" s="432" t="s">
        <v>14</v>
      </c>
      <c r="S15" s="432" t="s">
        <v>15</v>
      </c>
      <c r="T15" s="435" t="s">
        <v>16</v>
      </c>
      <c r="U15" s="435" t="s">
        <v>72</v>
      </c>
      <c r="V15" s="435" t="s">
        <v>18</v>
      </c>
      <c r="X15" s="436" t="s">
        <v>19</v>
      </c>
      <c r="Y15" s="436" t="s">
        <v>20</v>
      </c>
      <c r="Z15" s="436" t="s">
        <v>21</v>
      </c>
    </row>
    <row r="16" spans="1:26" ht="106.5">
      <c r="A16" s="486" t="s">
        <v>44</v>
      </c>
      <c r="B16" s="485" t="s">
        <v>70</v>
      </c>
      <c r="C16" s="485" t="s">
        <v>73</v>
      </c>
      <c r="D16" s="490"/>
      <c r="E16" s="483" t="s">
        <v>74</v>
      </c>
      <c r="F16" s="481"/>
      <c r="J16" s="417" t="s">
        <v>22</v>
      </c>
      <c r="K16" s="512">
        <v>6</v>
      </c>
      <c r="L16" s="512">
        <v>208778.86</v>
      </c>
      <c r="M16" s="512">
        <v>32</v>
      </c>
      <c r="N16" s="512">
        <v>757348.68</v>
      </c>
      <c r="O16" s="513">
        <v>95</v>
      </c>
      <c r="P16" s="511" t="s">
        <v>75</v>
      </c>
      <c r="Q16" s="415"/>
      <c r="R16" s="418"/>
      <c r="S16" s="418"/>
      <c r="T16" s="419"/>
      <c r="U16" s="420">
        <v>38</v>
      </c>
      <c r="V16" s="421">
        <f>L16+O16</f>
        <v>208873.86</v>
      </c>
      <c r="W16" s="493"/>
      <c r="X16" s="494" t="s">
        <v>23</v>
      </c>
      <c r="Y16" s="448"/>
      <c r="Z16" s="476">
        <v>18</v>
      </c>
    </row>
    <row r="17" spans="1:26" ht="76.5">
      <c r="A17" s="486" t="s">
        <v>48</v>
      </c>
      <c r="B17" s="485" t="s">
        <v>76</v>
      </c>
      <c r="C17" s="485" t="s">
        <v>77</v>
      </c>
      <c r="D17" s="489"/>
      <c r="E17" s="482"/>
      <c r="F17" s="481"/>
      <c r="J17" s="417" t="s">
        <v>24</v>
      </c>
      <c r="K17" s="512">
        <v>9</v>
      </c>
      <c r="L17" s="512">
        <v>4120</v>
      </c>
      <c r="M17" s="512">
        <v>20</v>
      </c>
      <c r="N17" s="512">
        <v>373158</v>
      </c>
      <c r="O17" s="514">
        <v>36</v>
      </c>
      <c r="P17" s="511" t="s">
        <v>78</v>
      </c>
      <c r="Q17" s="415"/>
      <c r="R17" s="413"/>
      <c r="S17" s="418"/>
      <c r="T17" s="419"/>
      <c r="U17" s="420">
        <v>29</v>
      </c>
      <c r="V17" s="421">
        <f>L17+N17</f>
        <v>377278</v>
      </c>
      <c r="W17" s="493"/>
      <c r="X17" s="495" t="s">
        <v>25</v>
      </c>
      <c r="Y17" s="448"/>
      <c r="Z17" s="476">
        <v>2</v>
      </c>
    </row>
    <row r="18" spans="1:26" ht="115.5" customHeight="1">
      <c r="A18" s="486" t="s">
        <v>53</v>
      </c>
      <c r="B18" s="485" t="s">
        <v>68</v>
      </c>
      <c r="C18" s="485" t="s">
        <v>79</v>
      </c>
      <c r="D18" s="489" t="s">
        <v>60</v>
      </c>
      <c r="E18" s="484" t="s">
        <v>61</v>
      </c>
      <c r="F18" s="484" t="s">
        <v>62</v>
      </c>
      <c r="J18" s="417" t="s">
        <v>26</v>
      </c>
      <c r="K18" s="512">
        <v>112</v>
      </c>
      <c r="L18" s="512">
        <v>6404581</v>
      </c>
      <c r="M18" s="512">
        <v>2</v>
      </c>
      <c r="N18" s="512">
        <v>827721.35</v>
      </c>
      <c r="O18" s="514">
        <v>2</v>
      </c>
      <c r="P18" s="511" t="s">
        <v>80</v>
      </c>
      <c r="Q18" s="415"/>
      <c r="R18" s="418"/>
      <c r="S18" s="418"/>
      <c r="T18" s="419"/>
      <c r="U18" s="420">
        <v>114</v>
      </c>
      <c r="V18" s="421">
        <f>L18+N18</f>
        <v>7232302.3499999996</v>
      </c>
      <c r="W18" s="493"/>
      <c r="X18" s="495" t="s">
        <v>27</v>
      </c>
      <c r="Y18" s="448"/>
      <c r="Z18" s="477">
        <v>114</v>
      </c>
    </row>
    <row r="19" spans="1:26" ht="77.25" customHeight="1">
      <c r="A19" s="486" t="s">
        <v>55</v>
      </c>
      <c r="B19" s="485" t="s">
        <v>81</v>
      </c>
      <c r="C19" s="485" t="s">
        <v>82</v>
      </c>
      <c r="D19" s="489"/>
      <c r="E19" s="481"/>
      <c r="F19" s="481"/>
      <c r="J19" s="422" t="s">
        <v>28</v>
      </c>
      <c r="K19" s="423">
        <f>SUM(K16:K18)</f>
        <v>127</v>
      </c>
      <c r="L19" s="424">
        <f>SUM(L16:L18)</f>
        <v>6617479.8600000003</v>
      </c>
      <c r="M19" s="423">
        <f>SUM(M16:M18)</f>
        <v>54</v>
      </c>
      <c r="N19" s="423">
        <f>SUM(N16:N18)</f>
        <v>1958228.0300000003</v>
      </c>
      <c r="O19" s="423">
        <f>SUM(O16:O18)</f>
        <v>133</v>
      </c>
      <c r="P19" s="414" t="s">
        <v>83</v>
      </c>
      <c r="Q19" s="416"/>
      <c r="R19" s="424"/>
      <c r="S19" s="425"/>
      <c r="T19" s="426"/>
      <c r="U19" s="420">
        <f>SUM(U16:U18)</f>
        <v>181</v>
      </c>
      <c r="V19" s="421">
        <f>SUM(V16:V18)</f>
        <v>7818454.21</v>
      </c>
      <c r="W19" s="493"/>
      <c r="X19" s="495" t="s">
        <v>29</v>
      </c>
      <c r="Y19" s="460"/>
      <c r="Z19" s="427">
        <v>32</v>
      </c>
    </row>
    <row r="20" spans="1:26" ht="42" customHeight="1">
      <c r="A20" s="487" t="s">
        <v>58</v>
      </c>
      <c r="B20" s="485" t="s">
        <v>68</v>
      </c>
      <c r="C20" s="485" t="s">
        <v>84</v>
      </c>
      <c r="D20" s="489"/>
      <c r="E20" s="481"/>
      <c r="F20" s="481"/>
      <c r="J20" s="461"/>
      <c r="X20" s="462" t="s">
        <v>28</v>
      </c>
      <c r="Y20" s="460"/>
      <c r="Z20" s="463">
        <f>SUM(Z16:Z19)</f>
        <v>166</v>
      </c>
    </row>
  </sheetData>
  <sortState xmlns:xlrd2="http://schemas.microsoft.com/office/spreadsheetml/2017/richdata2" ref="X4:Y6">
    <sortCondition ref="X4:X6"/>
  </sortState>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E01E13-4B11-4763-B94D-D97A2305A4A4}">
  <dimension ref="A1:AJ190"/>
  <sheetViews>
    <sheetView tabSelected="1" topLeftCell="B1" zoomScale="85" zoomScaleNormal="85" workbookViewId="0">
      <selection activeCell="B7" sqref="B7:E8"/>
    </sheetView>
  </sheetViews>
  <sheetFormatPr defaultColWidth="10.85546875" defaultRowHeight="15.6" outlineLevelRow="1"/>
  <cols>
    <col min="1" max="1" width="6.140625" style="1" customWidth="1"/>
    <col min="2" max="2" width="23.85546875" style="1" customWidth="1"/>
    <col min="3" max="3" width="21.85546875" style="1" customWidth="1"/>
    <col min="4" max="5" width="18.28515625" style="1" customWidth="1"/>
    <col min="6" max="6" width="20" style="1" customWidth="1"/>
    <col min="7" max="7" width="18.28515625" style="1" customWidth="1"/>
    <col min="8" max="8" width="7" style="1" customWidth="1"/>
    <col min="9" max="9" width="19.7109375" style="1" customWidth="1"/>
    <col min="10" max="10" width="15.28515625" style="5" customWidth="1"/>
    <col min="11" max="11" width="13" style="5" customWidth="1"/>
    <col min="12" max="12" width="14.5703125" style="5" customWidth="1"/>
    <col min="13" max="13" width="13" style="5" customWidth="1"/>
    <col min="14" max="14" width="16.5703125" style="5" customWidth="1"/>
    <col min="15" max="15" width="12.28515625" style="5" customWidth="1"/>
    <col min="16" max="16" width="10.5703125" style="5" customWidth="1"/>
    <col min="17" max="17" width="18.85546875" style="5" customWidth="1"/>
    <col min="18" max="19" width="10.85546875" style="1"/>
    <col min="20" max="20" width="12.5703125" style="1" customWidth="1"/>
    <col min="21" max="21" width="5.5703125" style="1" customWidth="1"/>
    <col min="22" max="22" width="15.5703125" style="1" customWidth="1"/>
    <col min="23" max="26" width="10.85546875" style="1"/>
    <col min="27" max="27" width="5.85546875" style="1" customWidth="1"/>
    <col min="28" max="37" width="10.85546875" style="1"/>
    <col min="38" max="38" width="21.5703125" style="1" customWidth="1"/>
    <col min="39" max="39" width="11.5703125" style="1" bestFit="1" customWidth="1"/>
    <col min="40" max="45" width="10.85546875" style="1"/>
    <col min="46" max="46" width="13.7109375" style="1" bestFit="1" customWidth="1"/>
    <col min="47" max="16384" width="10.85546875" style="1"/>
  </cols>
  <sheetData>
    <row r="1" spans="1:36" ht="18.600000000000001">
      <c r="F1" s="299">
        <v>2026</v>
      </c>
    </row>
    <row r="2" spans="1:36">
      <c r="C2" s="2" t="s">
        <v>85</v>
      </c>
      <c r="D2" s="3"/>
      <c r="E2" s="3"/>
      <c r="F2" s="4"/>
      <c r="G2" s="4"/>
      <c r="H2" s="4"/>
    </row>
    <row r="3" spans="1:36">
      <c r="B3" s="2" t="s">
        <v>86</v>
      </c>
      <c r="K3" s="7" t="s">
        <v>87</v>
      </c>
      <c r="R3" s="7" t="s">
        <v>12</v>
      </c>
      <c r="S3" s="4"/>
      <c r="T3" s="4"/>
    </row>
    <row r="4" spans="1:36">
      <c r="A4" s="1">
        <v>1</v>
      </c>
      <c r="B4" s="8" t="s">
        <v>88</v>
      </c>
      <c r="C4" s="9" t="s">
        <v>34</v>
      </c>
      <c r="D4" s="9" t="s">
        <v>35</v>
      </c>
      <c r="E4" s="9" t="s">
        <v>26</v>
      </c>
      <c r="I4" s="128" t="s">
        <v>89</v>
      </c>
      <c r="Q4" s="130" t="s">
        <v>90</v>
      </c>
      <c r="V4" s="4" t="s">
        <v>91</v>
      </c>
    </row>
    <row r="5" spans="1:36" ht="24.75" customHeight="1">
      <c r="B5" s="10" t="s">
        <v>92</v>
      </c>
      <c r="C5" s="11">
        <v>2182</v>
      </c>
      <c r="D5" s="11">
        <v>636</v>
      </c>
      <c r="E5" s="11">
        <v>626</v>
      </c>
      <c r="I5" s="12" t="s">
        <v>93</v>
      </c>
      <c r="J5" s="127" t="s">
        <v>34</v>
      </c>
      <c r="K5" s="127" t="s">
        <v>35</v>
      </c>
      <c r="L5" s="127" t="s">
        <v>26</v>
      </c>
      <c r="M5" s="14" t="s">
        <v>12</v>
      </c>
      <c r="N5" s="129" t="s">
        <v>94</v>
      </c>
      <c r="O5" s="5" t="s">
        <v>95</v>
      </c>
      <c r="Q5" s="12" t="s">
        <v>93</v>
      </c>
      <c r="R5" s="13" t="s">
        <v>96</v>
      </c>
      <c r="S5" s="13" t="s">
        <v>97</v>
      </c>
      <c r="T5" s="13" t="s">
        <v>98</v>
      </c>
      <c r="V5" s="12" t="s">
        <v>93</v>
      </c>
      <c r="W5" s="139" t="s">
        <v>96</v>
      </c>
      <c r="X5" s="139" t="s">
        <v>97</v>
      </c>
      <c r="Y5" s="139" t="s">
        <v>98</v>
      </c>
      <c r="Z5" s="14" t="s">
        <v>99</v>
      </c>
      <c r="AC5" s="154" t="s">
        <v>100</v>
      </c>
      <c r="AD5" s="154" t="s">
        <v>101</v>
      </c>
      <c r="AE5" s="154" t="s">
        <v>102</v>
      </c>
      <c r="AF5" s="154" t="s">
        <v>103</v>
      </c>
      <c r="AG5" s="154" t="s">
        <v>104</v>
      </c>
      <c r="AH5" s="154" t="s">
        <v>105</v>
      </c>
      <c r="AI5" s="154" t="s">
        <v>106</v>
      </c>
      <c r="AJ5" s="154" t="s">
        <v>107</v>
      </c>
    </row>
    <row r="6" spans="1:36" ht="24.75" customHeight="1" thickBot="1">
      <c r="B6" s="15" t="s">
        <v>108</v>
      </c>
      <c r="C6" s="11"/>
      <c r="D6" s="16"/>
      <c r="E6" s="16"/>
      <c r="I6" s="17" t="s">
        <v>109</v>
      </c>
      <c r="J6" s="142">
        <f t="shared" ref="J6:J17" si="0">$C$13</f>
        <v>357</v>
      </c>
      <c r="K6" s="140">
        <f t="shared" ref="K6:K17" si="1">$D$13</f>
        <v>103</v>
      </c>
      <c r="L6" s="18">
        <f t="shared" ref="L6:L17" si="2">$E$13</f>
        <v>313</v>
      </c>
      <c r="M6" s="268">
        <f>SUM(Tabla3[[#This Row],[DCCI]:[DCP]])</f>
        <v>773</v>
      </c>
      <c r="N6" s="141"/>
      <c r="O6" s="270">
        <f>SUM(Tabla3[[#This Row],[GAFA]:[DAP (IAMC; OTROS; INCA)]])</f>
        <v>773</v>
      </c>
      <c r="Q6" s="17" t="s">
        <v>109</v>
      </c>
      <c r="R6" s="140"/>
      <c r="S6" s="140"/>
      <c r="T6" s="18"/>
      <c r="V6" s="17" t="s">
        <v>109</v>
      </c>
      <c r="W6" s="140"/>
      <c r="X6" s="140"/>
      <c r="Y6" s="140"/>
      <c r="Z6" s="140"/>
      <c r="AB6" s="19"/>
      <c r="AC6">
        <v>2023</v>
      </c>
      <c r="AD6">
        <v>52</v>
      </c>
      <c r="AE6">
        <v>2.7869999999999999</v>
      </c>
      <c r="AF6">
        <v>4.6779999999999999</v>
      </c>
      <c r="AG6">
        <v>6.2480000000000002</v>
      </c>
      <c r="AH6">
        <v>1.2170000000000001</v>
      </c>
      <c r="AI6">
        <v>390</v>
      </c>
      <c r="AJ6">
        <v>521</v>
      </c>
    </row>
    <row r="7" spans="1:36" ht="24.75" customHeight="1" thickBot="1">
      <c r="B7" s="15" t="s">
        <v>110</v>
      </c>
      <c r="C7" s="11">
        <v>340</v>
      </c>
      <c r="D7" s="16">
        <v>54</v>
      </c>
      <c r="E7" s="16">
        <v>43</v>
      </c>
      <c r="I7" s="17" t="s">
        <v>111</v>
      </c>
      <c r="J7" s="142"/>
      <c r="K7" s="140"/>
      <c r="L7" s="140"/>
      <c r="M7" s="268"/>
      <c r="N7" s="142"/>
      <c r="O7" s="270">
        <f>SUM(Tabla3[[#This Row],[GAFA]:[DAP (IAMC; OTROS; INCA)]])</f>
        <v>0</v>
      </c>
      <c r="Q7" s="17" t="s">
        <v>111</v>
      </c>
      <c r="R7" s="18"/>
      <c r="S7" s="140"/>
      <c r="T7" s="140"/>
      <c r="V7" s="17" t="s">
        <v>111</v>
      </c>
      <c r="W7" s="18"/>
      <c r="X7" s="18"/>
      <c r="Y7" s="140"/>
      <c r="Z7" s="140"/>
      <c r="AB7" s="19"/>
      <c r="AC7">
        <v>2024</v>
      </c>
      <c r="AD7">
        <v>46</v>
      </c>
      <c r="AE7">
        <v>1.2170000000000001</v>
      </c>
      <c r="AF7">
        <v>5.3140000000000001</v>
      </c>
      <c r="AG7">
        <v>5.2809999999999997</v>
      </c>
      <c r="AH7">
        <v>1.25</v>
      </c>
      <c r="AI7">
        <v>443</v>
      </c>
      <c r="AJ7">
        <v>440</v>
      </c>
    </row>
    <row r="8" spans="1:36" ht="24.75" customHeight="1" thickBot="1">
      <c r="B8" s="15" t="s">
        <v>112</v>
      </c>
      <c r="C8" s="11">
        <v>5</v>
      </c>
      <c r="D8" s="16"/>
      <c r="E8" s="16"/>
      <c r="I8" s="17" t="s">
        <v>113</v>
      </c>
      <c r="J8" s="142"/>
      <c r="K8" s="142"/>
      <c r="L8" s="141"/>
      <c r="M8" s="268"/>
      <c r="N8" s="141"/>
      <c r="O8" s="270">
        <f>SUM(Tabla3[[#This Row],[GAFA]:[DAP (IAMC; OTROS; INCA)]])</f>
        <v>0</v>
      </c>
      <c r="Q8" s="17" t="s">
        <v>113</v>
      </c>
      <c r="R8" s="140"/>
      <c r="S8" s="140"/>
      <c r="T8" s="18"/>
      <c r="V8" s="17" t="s">
        <v>113</v>
      </c>
      <c r="W8" s="140"/>
      <c r="X8" s="140"/>
      <c r="Y8" s="140"/>
      <c r="Z8" s="140"/>
      <c r="AB8" s="155">
        <v>45783</v>
      </c>
      <c r="AC8">
        <v>2025</v>
      </c>
      <c r="AD8">
        <v>41</v>
      </c>
      <c r="AE8">
        <v>1.2450000000000001</v>
      </c>
      <c r="AF8">
        <v>3.137</v>
      </c>
      <c r="AG8">
        <v>2.5880000000000001</v>
      </c>
      <c r="AH8">
        <v>1.794</v>
      </c>
      <c r="AI8">
        <v>784</v>
      </c>
      <c r="AJ8">
        <v>647</v>
      </c>
    </row>
    <row r="9" spans="1:36" ht="24.75" customHeight="1" thickBot="1">
      <c r="B9" s="406" t="s">
        <v>99</v>
      </c>
      <c r="C9" s="407">
        <v>2527</v>
      </c>
      <c r="D9" s="407">
        <f>SUM(D5:D8)</f>
        <v>690</v>
      </c>
      <c r="E9" s="407">
        <f>SUM(E5:E8)</f>
        <v>669</v>
      </c>
      <c r="I9" s="17" t="s">
        <v>114</v>
      </c>
      <c r="J9" s="142"/>
      <c r="K9" s="142"/>
      <c r="L9" s="141"/>
      <c r="M9" s="268"/>
      <c r="N9" s="141"/>
      <c r="O9" s="270">
        <f>SUM(Tabla3[[#This Row],[GAFA]:[DAP (IAMC; OTROS; INCA)]])</f>
        <v>0</v>
      </c>
      <c r="Q9" s="17" t="s">
        <v>114</v>
      </c>
      <c r="R9" s="18"/>
      <c r="S9" s="18"/>
      <c r="T9" s="18"/>
      <c r="V9" s="17" t="s">
        <v>114</v>
      </c>
      <c r="W9" s="18"/>
      <c r="X9" s="18"/>
      <c r="Y9" s="140"/>
      <c r="Z9" s="140"/>
      <c r="AB9" s="19"/>
    </row>
    <row r="10" spans="1:36" ht="24.75" customHeight="1" thickBot="1">
      <c r="B10" s="2"/>
      <c r="C10" s="3"/>
      <c r="D10" s="6"/>
      <c r="E10" s="6"/>
      <c r="I10" s="17" t="s">
        <v>115</v>
      </c>
      <c r="J10" s="142"/>
      <c r="K10" s="142"/>
      <c r="L10" s="142"/>
      <c r="M10" s="268"/>
      <c r="N10" s="142"/>
      <c r="O10" s="270">
        <f>SUM(Tabla3[[#This Row],[GAFA]:[DAP (IAMC; OTROS; INCA)]])</f>
        <v>0</v>
      </c>
      <c r="Q10" s="17" t="s">
        <v>115</v>
      </c>
      <c r="R10" s="18"/>
      <c r="S10" s="18"/>
      <c r="T10" s="18"/>
      <c r="V10" s="17" t="s">
        <v>115</v>
      </c>
      <c r="W10" s="18"/>
      <c r="X10" s="18"/>
      <c r="Y10" s="18"/>
      <c r="Z10" s="140"/>
    </row>
    <row r="11" spans="1:36" ht="24.75" customHeight="1" thickBot="1">
      <c r="B11" s="2" t="s">
        <v>116</v>
      </c>
      <c r="C11" s="7"/>
      <c r="I11" s="17" t="s">
        <v>117</v>
      </c>
      <c r="J11" s="142"/>
      <c r="K11" s="140"/>
      <c r="L11" s="140"/>
      <c r="M11" s="268"/>
      <c r="N11" s="142"/>
      <c r="O11" s="270">
        <f>SUM(Tabla3[[#This Row],[GAFA]:[DAP (IAMC; OTROS; INCA)]])</f>
        <v>0</v>
      </c>
      <c r="Q11" s="17" t="s">
        <v>117</v>
      </c>
      <c r="R11" s="18"/>
      <c r="S11" s="18"/>
      <c r="T11" s="18"/>
      <c r="V11" s="17" t="s">
        <v>117</v>
      </c>
      <c r="W11" s="18"/>
      <c r="X11" s="18"/>
      <c r="Y11" s="18"/>
      <c r="Z11" s="140"/>
    </row>
    <row r="12" spans="1:36" ht="24.75" customHeight="1" thickBot="1">
      <c r="A12" s="1">
        <v>2</v>
      </c>
      <c r="B12" s="20" t="s">
        <v>118</v>
      </c>
      <c r="C12" s="13" t="s">
        <v>34</v>
      </c>
      <c r="D12" s="13" t="s">
        <v>35</v>
      </c>
      <c r="E12" s="13" t="s">
        <v>26</v>
      </c>
      <c r="F12" s="13" t="s">
        <v>99</v>
      </c>
      <c r="G12" s="13" t="s">
        <v>30</v>
      </c>
      <c r="H12" s="14"/>
      <c r="I12" s="17" t="s">
        <v>119</v>
      </c>
      <c r="J12" s="142"/>
      <c r="K12" s="140"/>
      <c r="L12" s="140"/>
      <c r="M12" s="268"/>
      <c r="N12" s="142"/>
      <c r="O12" s="270">
        <f>SUM(Tabla3[[#This Row],[GAFA]:[DAP (IAMC; OTROS; INCA)]])</f>
        <v>0</v>
      </c>
      <c r="Q12" s="17" t="s">
        <v>119</v>
      </c>
      <c r="R12" s="18"/>
      <c r="S12" s="18"/>
      <c r="T12" s="18"/>
      <c r="V12" s="17" t="s">
        <v>119</v>
      </c>
      <c r="W12" s="18"/>
      <c r="X12" s="18"/>
      <c r="Y12" s="18"/>
      <c r="Z12" s="140"/>
    </row>
    <row r="13" spans="1:36" ht="24.75" customHeight="1" thickBot="1">
      <c r="B13" s="21" t="s">
        <v>120</v>
      </c>
      <c r="C13" s="22">
        <v>357</v>
      </c>
      <c r="D13" s="22">
        <v>103</v>
      </c>
      <c r="E13" s="22">
        <v>313</v>
      </c>
      <c r="F13" s="22"/>
      <c r="G13" s="22"/>
      <c r="H13" s="23"/>
      <c r="I13" s="17" t="s">
        <v>121</v>
      </c>
      <c r="J13" s="142"/>
      <c r="K13" s="140"/>
      <c r="L13" s="140"/>
      <c r="M13" s="268"/>
      <c r="N13" s="142"/>
      <c r="O13" s="270">
        <f>SUM(Tabla3[[#This Row],[GAFA]:[DAP (IAMC; OTROS; INCA)]])</f>
        <v>0</v>
      </c>
      <c r="Q13" s="17" t="s">
        <v>121</v>
      </c>
      <c r="R13" s="18"/>
      <c r="S13" s="140"/>
      <c r="T13" s="140"/>
      <c r="V13" s="17" t="s">
        <v>121</v>
      </c>
      <c r="W13" s="18"/>
      <c r="X13" s="140"/>
      <c r="Y13" s="140"/>
      <c r="Z13" s="140"/>
    </row>
    <row r="14" spans="1:36" ht="24.75" customHeight="1" thickBot="1">
      <c r="B14" s="21" t="s">
        <v>122</v>
      </c>
      <c r="C14" s="24" t="s">
        <v>123</v>
      </c>
      <c r="D14" s="25">
        <v>9.24</v>
      </c>
      <c r="E14" s="146">
        <v>6.2380000000000004</v>
      </c>
      <c r="F14" s="25"/>
      <c r="G14" s="25"/>
      <c r="H14" s="26"/>
      <c r="I14" s="17" t="s">
        <v>124</v>
      </c>
      <c r="J14" s="142"/>
      <c r="K14" s="140"/>
      <c r="L14" s="140"/>
      <c r="M14" s="268"/>
      <c r="N14" s="142"/>
      <c r="O14" s="270">
        <f>SUM(Tabla3[[#This Row],[GAFA]:[DAP (IAMC; OTROS; INCA)]])</f>
        <v>0</v>
      </c>
      <c r="Q14" s="17" t="s">
        <v>124</v>
      </c>
      <c r="R14" s="18"/>
      <c r="S14" s="18"/>
      <c r="T14" s="18"/>
      <c r="V14" s="17" t="s">
        <v>124</v>
      </c>
      <c r="W14" s="18"/>
      <c r="X14" s="18"/>
      <c r="Y14" s="18"/>
      <c r="Z14" s="140"/>
    </row>
    <row r="15" spans="1:36" ht="24.75" customHeight="1" thickBot="1">
      <c r="B15" s="21" t="s">
        <v>125</v>
      </c>
      <c r="C15" s="25" t="s">
        <v>126</v>
      </c>
      <c r="D15" s="25">
        <f>+D13/D14</f>
        <v>11.147186147186147</v>
      </c>
      <c r="E15" s="25">
        <f>+E13/E14</f>
        <v>50.176338570054504</v>
      </c>
      <c r="F15" s="25"/>
      <c r="G15" s="25"/>
      <c r="H15" s="26"/>
      <c r="I15" s="17" t="s">
        <v>127</v>
      </c>
      <c r="J15" s="142"/>
      <c r="K15" s="140"/>
      <c r="L15" s="140"/>
      <c r="M15" s="268"/>
      <c r="N15" s="142"/>
      <c r="O15" s="270">
        <f>SUM(Tabla3[[#This Row],[GAFA]:[DAP (IAMC; OTROS; INCA)]])</f>
        <v>0</v>
      </c>
      <c r="Q15" s="17" t="s">
        <v>127</v>
      </c>
      <c r="R15" s="18"/>
      <c r="S15" s="18"/>
      <c r="T15" s="18"/>
      <c r="V15" s="17" t="s">
        <v>127</v>
      </c>
      <c r="W15" s="18"/>
      <c r="X15" s="18"/>
      <c r="Y15" s="18"/>
      <c r="Z15" s="140"/>
    </row>
    <row r="16" spans="1:36" ht="37.5" customHeight="1" thickBot="1">
      <c r="B16" s="147"/>
      <c r="C16" s="4"/>
      <c r="D16" s="4"/>
      <c r="E16" s="4"/>
      <c r="F16" s="125"/>
      <c r="G16" s="4"/>
      <c r="H16" s="28"/>
      <c r="I16" s="17" t="s">
        <v>128</v>
      </c>
      <c r="J16" s="142"/>
      <c r="K16" s="140"/>
      <c r="L16" s="140"/>
      <c r="M16" s="268"/>
      <c r="N16" s="142"/>
      <c r="O16" s="270">
        <f>SUM(Tabla3[[#This Row],[GAFA]:[DAP (IAMC; OTROS; INCA)]])</f>
        <v>0</v>
      </c>
      <c r="Q16" s="17" t="s">
        <v>128</v>
      </c>
      <c r="R16" s="18"/>
      <c r="S16" s="18"/>
      <c r="T16" s="18"/>
      <c r="V16" s="17" t="s">
        <v>128</v>
      </c>
      <c r="W16" s="18"/>
      <c r="X16" s="18"/>
      <c r="Y16" s="18"/>
      <c r="Z16" s="140"/>
    </row>
    <row r="17" spans="1:28" ht="29.25" customHeight="1" thickBot="1">
      <c r="B17" s="29"/>
      <c r="I17" s="17" t="s">
        <v>129</v>
      </c>
      <c r="J17" s="142"/>
      <c r="K17" s="140"/>
      <c r="L17" s="140"/>
      <c r="M17" s="268"/>
      <c r="N17" s="142"/>
      <c r="O17" s="270">
        <f>SUM(Tabla3[[#This Row],[GAFA]:[DAP (IAMC; OTROS; INCA)]])</f>
        <v>0</v>
      </c>
      <c r="Q17" s="17" t="s">
        <v>129</v>
      </c>
      <c r="R17" s="140"/>
      <c r="S17" s="140"/>
      <c r="T17" s="140"/>
      <c r="V17" s="17" t="s">
        <v>129</v>
      </c>
      <c r="W17" s="18"/>
      <c r="X17" s="18"/>
      <c r="Y17" s="18"/>
      <c r="Z17" s="140"/>
    </row>
    <row r="18" spans="1:28" ht="29.25" customHeight="1" outlineLevel="1" thickBot="1">
      <c r="B18" s="4" t="s">
        <v>130</v>
      </c>
      <c r="I18" s="30" t="s">
        <v>99</v>
      </c>
      <c r="J18" s="18"/>
      <c r="K18" s="18"/>
      <c r="L18" s="18"/>
      <c r="M18" s="268"/>
      <c r="N18" s="143"/>
      <c r="O18" s="271"/>
      <c r="Q18" s="30" t="s">
        <v>99</v>
      </c>
      <c r="R18" s="18">
        <f>SUM(R6:R17)</f>
        <v>0</v>
      </c>
      <c r="S18" s="18">
        <f>SUM(S6:S17)</f>
        <v>0</v>
      </c>
      <c r="T18" s="18">
        <f>SUM(T6:T17)</f>
        <v>0</v>
      </c>
      <c r="V18" s="30" t="s">
        <v>99</v>
      </c>
      <c r="W18" s="18"/>
      <c r="X18" s="18"/>
      <c r="Y18" s="18"/>
      <c r="Z18" s="18"/>
      <c r="AB18" s="19"/>
    </row>
    <row r="19" spans="1:28" ht="29.25" customHeight="1" outlineLevel="1">
      <c r="A19" s="1">
        <v>3</v>
      </c>
      <c r="B19" s="12" t="s">
        <v>131</v>
      </c>
      <c r="C19" s="13" t="s">
        <v>34</v>
      </c>
      <c r="D19" s="13" t="s">
        <v>35</v>
      </c>
      <c r="E19" s="13" t="s">
        <v>26</v>
      </c>
      <c r="F19" s="13" t="s">
        <v>99</v>
      </c>
      <c r="J19" s="166" t="e">
        <f>J18/O18</f>
        <v>#DIV/0!</v>
      </c>
      <c r="K19" s="166" t="e">
        <f>K18/O18</f>
        <v>#DIV/0!</v>
      </c>
      <c r="L19" s="166" t="e">
        <f>L18/O18</f>
        <v>#DIV/0!</v>
      </c>
      <c r="M19" s="269" t="e">
        <f>M18/O18</f>
        <v>#DIV/0!</v>
      </c>
      <c r="N19" s="166" t="e">
        <f>N18/O18</f>
        <v>#DIV/0!</v>
      </c>
      <c r="O19" s="272" t="e">
        <f>SUM(M19:N19)</f>
        <v>#DIV/0!</v>
      </c>
    </row>
    <row r="20" spans="1:28" ht="53.25" customHeight="1" outlineLevel="1">
      <c r="B20" s="21" t="s">
        <v>132</v>
      </c>
      <c r="C20" s="126"/>
      <c r="D20" s="126"/>
      <c r="E20" s="126"/>
      <c r="F20" s="31"/>
      <c r="Z20" s="131">
        <v>2.5880000000000001</v>
      </c>
    </row>
    <row r="21" spans="1:28" ht="41.25" customHeight="1" outlineLevel="1">
      <c r="B21" s="21" t="s">
        <v>133</v>
      </c>
      <c r="C21" s="32"/>
      <c r="D21" s="33"/>
      <c r="E21" s="25"/>
      <c r="F21" s="33"/>
    </row>
    <row r="22" spans="1:28" ht="29.25" customHeight="1" outlineLevel="1">
      <c r="B22" s="21" t="s">
        <v>122</v>
      </c>
      <c r="C22" s="25"/>
      <c r="D22" s="25"/>
      <c r="E22" s="25"/>
      <c r="F22" s="33"/>
    </row>
    <row r="23" spans="1:28" ht="29.25" customHeight="1" outlineLevel="1">
      <c r="B23" s="21" t="s">
        <v>125</v>
      </c>
      <c r="C23" s="32"/>
      <c r="D23" s="33"/>
      <c r="E23" s="33"/>
      <c r="F23" s="33"/>
      <c r="O23" s="7"/>
    </row>
    <row r="24" spans="1:28" outlineLevel="1"/>
    <row r="25" spans="1:28" outlineLevel="1"/>
    <row r="26" spans="1:28">
      <c r="B26" s="34" t="s">
        <v>134</v>
      </c>
      <c r="C26" s="35"/>
      <c r="D26" s="35"/>
      <c r="E26" s="35"/>
      <c r="F26" s="35"/>
      <c r="G26" s="35"/>
      <c r="H26" s="35"/>
      <c r="I26" s="35"/>
    </row>
    <row r="27" spans="1:28">
      <c r="B27" s="12" t="s">
        <v>131</v>
      </c>
      <c r="C27" s="36" t="s">
        <v>135</v>
      </c>
      <c r="D27" s="37" t="s">
        <v>136</v>
      </c>
    </row>
    <row r="28" spans="1:28">
      <c r="A28" s="1">
        <v>4</v>
      </c>
      <c r="B28" s="38" t="s">
        <v>34</v>
      </c>
      <c r="C28" s="39">
        <v>320</v>
      </c>
      <c r="D28" s="5"/>
    </row>
    <row r="29" spans="1:28">
      <c r="B29" s="38" t="s">
        <v>35</v>
      </c>
      <c r="C29" s="39">
        <v>96</v>
      </c>
      <c r="D29" s="5"/>
    </row>
    <row r="30" spans="1:28">
      <c r="B30" s="38" t="s">
        <v>26</v>
      </c>
      <c r="C30" s="39">
        <v>100</v>
      </c>
      <c r="D30" s="7"/>
    </row>
    <row r="31" spans="1:28">
      <c r="B31" s="27" t="s">
        <v>99</v>
      </c>
      <c r="C31" s="40"/>
    </row>
    <row r="34" spans="1:6">
      <c r="B34" s="4" t="s">
        <v>137</v>
      </c>
    </row>
    <row r="35" spans="1:6" ht="31.5" customHeight="1">
      <c r="A35" s="1">
        <v>5</v>
      </c>
      <c r="B35" s="41" t="s">
        <v>131</v>
      </c>
      <c r="C35" s="41" t="s">
        <v>138</v>
      </c>
      <c r="D35" s="41" t="s">
        <v>139</v>
      </c>
      <c r="E35" s="41" t="s">
        <v>140</v>
      </c>
      <c r="F35" s="41" t="s">
        <v>141</v>
      </c>
    </row>
    <row r="36" spans="1:6">
      <c r="B36" s="38" t="s">
        <v>34</v>
      </c>
      <c r="C36" s="35"/>
      <c r="D36" s="35"/>
      <c r="E36" s="35"/>
      <c r="F36" s="35"/>
    </row>
    <row r="37" spans="1:6">
      <c r="B37" s="38" t="s">
        <v>35</v>
      </c>
      <c r="C37" s="35"/>
      <c r="D37" s="35"/>
      <c r="E37" s="35"/>
      <c r="F37" s="35">
        <v>1</v>
      </c>
    </row>
    <row r="38" spans="1:6">
      <c r="B38" s="38" t="s">
        <v>26</v>
      </c>
      <c r="C38" s="35"/>
      <c r="D38" s="35"/>
      <c r="E38" s="35"/>
      <c r="F38" s="35"/>
    </row>
    <row r="39" spans="1:6">
      <c r="B39" s="38"/>
      <c r="C39" s="35"/>
      <c r="D39" s="35"/>
      <c r="E39" s="35"/>
      <c r="F39" s="35"/>
    </row>
    <row r="40" spans="1:6">
      <c r="B40" s="38"/>
      <c r="C40" s="35"/>
      <c r="D40" s="35"/>
      <c r="E40" s="35"/>
      <c r="F40" s="35"/>
    </row>
    <row r="42" spans="1:6">
      <c r="B42" s="4" t="s">
        <v>142</v>
      </c>
    </row>
    <row r="43" spans="1:6" ht="38.25" customHeight="1">
      <c r="A43" s="1">
        <v>6</v>
      </c>
      <c r="B43" s="42" t="s">
        <v>131</v>
      </c>
      <c r="C43" s="43" t="s">
        <v>143</v>
      </c>
      <c r="D43" s="44" t="s">
        <v>144</v>
      </c>
      <c r="E43" s="345" t="s">
        <v>145</v>
      </c>
      <c r="F43" s="345" t="s">
        <v>146</v>
      </c>
    </row>
    <row r="44" spans="1:6" ht="24" customHeight="1">
      <c r="B44" s="38" t="s">
        <v>34</v>
      </c>
      <c r="C44" s="35">
        <v>7</v>
      </c>
      <c r="D44" s="35"/>
      <c r="F44" s="5"/>
    </row>
    <row r="45" spans="1:6" ht="24" customHeight="1">
      <c r="B45" s="38" t="s">
        <v>35</v>
      </c>
      <c r="C45" s="35">
        <v>11</v>
      </c>
      <c r="D45" s="35">
        <v>4</v>
      </c>
      <c r="E45" s="1">
        <v>3</v>
      </c>
      <c r="F45" s="1">
        <v>20</v>
      </c>
    </row>
    <row r="46" spans="1:6" ht="24" customHeight="1">
      <c r="B46" s="38" t="s">
        <v>26</v>
      </c>
      <c r="C46" s="45"/>
      <c r="D46" s="35">
        <v>1</v>
      </c>
    </row>
    <row r="49" spans="1:8">
      <c r="B49" s="4" t="s">
        <v>147</v>
      </c>
    </row>
    <row r="50" spans="1:8" s="158" customFormat="1" ht="38.25" customHeight="1">
      <c r="A50" s="158">
        <v>7</v>
      </c>
      <c r="B50" s="46" t="s">
        <v>148</v>
      </c>
      <c r="C50" s="47" t="s">
        <v>149</v>
      </c>
      <c r="D50" s="47" t="s">
        <v>150</v>
      </c>
      <c r="E50" s="47" t="s">
        <v>151</v>
      </c>
      <c r="F50" s="48" t="s">
        <v>152</v>
      </c>
      <c r="G50" s="47" t="s">
        <v>153</v>
      </c>
      <c r="H50" s="49"/>
    </row>
    <row r="51" spans="1:8" ht="36.75" customHeight="1">
      <c r="B51" s="50" t="s">
        <v>154</v>
      </c>
      <c r="C51" s="51" t="s">
        <v>155</v>
      </c>
      <c r="D51" s="289">
        <v>123</v>
      </c>
      <c r="E51" s="290" t="s">
        <v>156</v>
      </c>
      <c r="F51" s="389" t="s">
        <v>157</v>
      </c>
      <c r="G51" s="52"/>
      <c r="H51" s="53"/>
    </row>
    <row r="52" spans="1:8" ht="36.75" customHeight="1">
      <c r="B52" s="50" t="s">
        <v>158</v>
      </c>
      <c r="C52" s="54" t="s">
        <v>159</v>
      </c>
      <c r="D52" s="291">
        <v>124</v>
      </c>
      <c r="E52" s="292" t="s">
        <v>160</v>
      </c>
      <c r="F52" s="159" t="s">
        <v>161</v>
      </c>
      <c r="G52" s="55"/>
      <c r="H52" s="56"/>
    </row>
    <row r="53" spans="1:8" ht="36.75" customHeight="1">
      <c r="B53" s="50" t="s">
        <v>162</v>
      </c>
      <c r="C53" s="57" t="s">
        <v>163</v>
      </c>
      <c r="D53" s="293">
        <v>110</v>
      </c>
      <c r="E53" s="294" t="s">
        <v>164</v>
      </c>
      <c r="F53" s="160" t="s">
        <v>165</v>
      </c>
      <c r="G53" s="58"/>
      <c r="H53" s="53"/>
    </row>
    <row r="54" spans="1:8" ht="27.75" customHeight="1">
      <c r="C54" s="5"/>
      <c r="F54" s="59"/>
      <c r="G54" s="60"/>
      <c r="H54" s="60"/>
    </row>
    <row r="55" spans="1:8" s="5" customFormat="1" ht="42" customHeight="1">
      <c r="A55" s="5">
        <v>8</v>
      </c>
      <c r="B55" s="282" t="s">
        <v>148</v>
      </c>
      <c r="C55" s="282" t="s">
        <v>149</v>
      </c>
      <c r="D55" s="282" t="s">
        <v>150</v>
      </c>
      <c r="E55" s="282" t="s">
        <v>151</v>
      </c>
      <c r="F55" s="282" t="s">
        <v>152</v>
      </c>
      <c r="G55" s="61" t="s">
        <v>153</v>
      </c>
      <c r="H55" s="62"/>
    </row>
    <row r="56" spans="1:8" ht="35.25" customHeight="1">
      <c r="B56" s="283" t="s">
        <v>166</v>
      </c>
      <c r="C56" s="63" t="s">
        <v>167</v>
      </c>
      <c r="D56" s="284">
        <v>46</v>
      </c>
      <c r="E56" s="285">
        <v>4.4800000000000004</v>
      </c>
      <c r="F56" s="161">
        <f>+D56/E56</f>
        <v>10.267857142857142</v>
      </c>
      <c r="G56" s="64"/>
      <c r="H56" s="65"/>
    </row>
    <row r="57" spans="1:8" ht="35.25" customHeight="1">
      <c r="B57" s="286" t="s">
        <v>168</v>
      </c>
      <c r="C57" s="66" t="s">
        <v>169</v>
      </c>
      <c r="D57" s="287">
        <v>57</v>
      </c>
      <c r="E57" s="288">
        <v>4.76</v>
      </c>
      <c r="F57" s="162">
        <f>+D57/E57</f>
        <v>11.974789915966387</v>
      </c>
      <c r="G57" s="67"/>
      <c r="H57" s="68"/>
    </row>
    <row r="58" spans="1:8" ht="27.75" customHeight="1">
      <c r="C58" s="5"/>
      <c r="D58" s="60"/>
      <c r="E58" s="60"/>
      <c r="F58" s="60"/>
      <c r="G58" s="60"/>
      <c r="H58" s="60"/>
    </row>
    <row r="59" spans="1:8" s="5" customFormat="1" ht="48" customHeight="1">
      <c r="A59" s="5">
        <v>9</v>
      </c>
      <c r="B59" s="69" t="s">
        <v>148</v>
      </c>
      <c r="C59" s="70" t="s">
        <v>149</v>
      </c>
      <c r="D59" s="70" t="s">
        <v>150</v>
      </c>
      <c r="E59" s="70" t="s">
        <v>151</v>
      </c>
      <c r="F59" s="71" t="s">
        <v>152</v>
      </c>
      <c r="G59" s="70" t="s">
        <v>153</v>
      </c>
      <c r="H59" s="72"/>
    </row>
    <row r="60" spans="1:8" ht="48.75" customHeight="1">
      <c r="B60" s="73" t="s">
        <v>170</v>
      </c>
      <c r="C60" s="74" t="s">
        <v>171</v>
      </c>
      <c r="D60" s="163">
        <v>313</v>
      </c>
      <c r="E60" s="164">
        <v>6.2380000000000004</v>
      </c>
      <c r="F60" s="165">
        <f>D60/E60</f>
        <v>50.176338570054504</v>
      </c>
      <c r="G60" s="132"/>
      <c r="H60" s="75"/>
    </row>
    <row r="61" spans="1:8" ht="22.5" customHeight="1">
      <c r="B61" s="76"/>
    </row>
    <row r="64" spans="1:8">
      <c r="B64" s="4" t="s">
        <v>172</v>
      </c>
    </row>
    <row r="65" spans="1:8" ht="31.5" customHeight="1">
      <c r="A65" s="1">
        <v>10</v>
      </c>
      <c r="B65" s="46" t="s">
        <v>148</v>
      </c>
      <c r="C65" s="47" t="s">
        <v>149</v>
      </c>
      <c r="D65" s="47" t="s">
        <v>173</v>
      </c>
      <c r="E65" s="261" t="s">
        <v>174</v>
      </c>
      <c r="F65" s="47" t="s">
        <v>175</v>
      </c>
      <c r="G65" s="48" t="s">
        <v>153</v>
      </c>
      <c r="H65" s="49"/>
    </row>
    <row r="66" spans="1:8" ht="35.25" customHeight="1">
      <c r="B66" s="50" t="s">
        <v>154</v>
      </c>
      <c r="C66" s="77" t="s">
        <v>155</v>
      </c>
      <c r="D66" s="289">
        <v>123</v>
      </c>
      <c r="E66" s="289">
        <v>123</v>
      </c>
      <c r="F66" s="138"/>
      <c r="G66" s="138"/>
      <c r="H66" s="78"/>
    </row>
    <row r="67" spans="1:8" ht="33.75" customHeight="1">
      <c r="B67" s="50" t="s">
        <v>158</v>
      </c>
      <c r="C67" s="79" t="s">
        <v>159</v>
      </c>
      <c r="D67" s="291">
        <v>124</v>
      </c>
      <c r="E67" s="291">
        <v>124</v>
      </c>
      <c r="F67" s="138"/>
      <c r="G67" s="80"/>
      <c r="H67" s="81"/>
    </row>
    <row r="68" spans="1:8" ht="35.25" customHeight="1">
      <c r="B68" s="50" t="s">
        <v>162</v>
      </c>
      <c r="C68" s="77" t="s">
        <v>163</v>
      </c>
      <c r="D68" s="293">
        <v>110</v>
      </c>
      <c r="E68" s="293">
        <v>110</v>
      </c>
      <c r="F68" s="138"/>
      <c r="G68" s="82"/>
      <c r="H68" s="78"/>
    </row>
    <row r="69" spans="1:8" ht="22.5" customHeight="1">
      <c r="E69" s="60"/>
    </row>
    <row r="70" spans="1:8" ht="22.5" customHeight="1"/>
    <row r="71" spans="1:8" ht="30.75" customHeight="1">
      <c r="A71" s="1">
        <v>11</v>
      </c>
      <c r="B71" s="83" t="s">
        <v>148</v>
      </c>
      <c r="C71" s="84" t="s">
        <v>149</v>
      </c>
      <c r="D71" s="84" t="s">
        <v>173</v>
      </c>
      <c r="E71" s="84" t="s">
        <v>176</v>
      </c>
      <c r="F71" s="84" t="s">
        <v>177</v>
      </c>
      <c r="G71" s="85" t="s">
        <v>153</v>
      </c>
      <c r="H71" s="62"/>
    </row>
    <row r="72" spans="1:8" ht="22.5" customHeight="1">
      <c r="B72" s="86" t="s">
        <v>166</v>
      </c>
      <c r="C72" s="87" t="s">
        <v>167</v>
      </c>
      <c r="D72" s="88">
        <v>46</v>
      </c>
      <c r="E72" s="89">
        <v>46</v>
      </c>
      <c r="F72" s="90"/>
      <c r="G72" s="90"/>
      <c r="H72" s="91"/>
    </row>
    <row r="73" spans="1:8" ht="22.5" customHeight="1">
      <c r="B73" s="86" t="s">
        <v>168</v>
      </c>
      <c r="C73" s="92" t="s">
        <v>178</v>
      </c>
      <c r="D73" s="93">
        <v>57</v>
      </c>
      <c r="E73" s="94">
        <v>57</v>
      </c>
      <c r="F73" s="95"/>
      <c r="G73" s="95"/>
      <c r="H73" s="96"/>
    </row>
    <row r="74" spans="1:8" ht="22.5" customHeight="1">
      <c r="D74" s="60"/>
      <c r="E74" s="60"/>
    </row>
    <row r="75" spans="1:8" ht="22.5" customHeight="1"/>
    <row r="76" spans="1:8" ht="38.25" customHeight="1">
      <c r="A76" s="1">
        <v>12</v>
      </c>
      <c r="B76" s="69" t="s">
        <v>148</v>
      </c>
      <c r="C76" s="70" t="s">
        <v>149</v>
      </c>
      <c r="D76" s="70" t="s">
        <v>173</v>
      </c>
      <c r="E76" s="70" t="s">
        <v>176</v>
      </c>
      <c r="F76" s="70" t="s">
        <v>175</v>
      </c>
      <c r="G76" s="71" t="s">
        <v>153</v>
      </c>
      <c r="H76" s="72"/>
    </row>
    <row r="77" spans="1:8">
      <c r="B77" s="97" t="s">
        <v>170</v>
      </c>
      <c r="C77" s="98" t="s">
        <v>179</v>
      </c>
      <c r="D77" s="153">
        <v>313</v>
      </c>
      <c r="E77" s="153">
        <v>313</v>
      </c>
      <c r="F77" s="99"/>
      <c r="G77" s="100"/>
      <c r="H77" s="101"/>
    </row>
    <row r="78" spans="1:8">
      <c r="B78" s="76"/>
    </row>
    <row r="79" spans="1:8">
      <c r="B79" s="76"/>
    </row>
    <row r="80" spans="1:8" ht="23.25" customHeight="1">
      <c r="B80" s="266" t="s">
        <v>180</v>
      </c>
      <c r="C80" s="390" t="s">
        <v>181</v>
      </c>
      <c r="D80" s="390" t="s">
        <v>182</v>
      </c>
      <c r="E80" s="262"/>
      <c r="F80" s="263"/>
    </row>
    <row r="81" spans="1:6">
      <c r="A81" s="1">
        <v>12</v>
      </c>
      <c r="C81" s="391" t="s">
        <v>183</v>
      </c>
      <c r="D81" s="391">
        <v>110</v>
      </c>
      <c r="E81" s="134"/>
      <c r="F81" s="264"/>
    </row>
    <row r="82" spans="1:6" ht="20.25" customHeight="1">
      <c r="C82" s="295" t="s">
        <v>184</v>
      </c>
      <c r="D82" s="267">
        <v>13</v>
      </c>
      <c r="E82" s="133"/>
      <c r="F82" s="265"/>
    </row>
    <row r="83" spans="1:6" ht="20.25" customHeight="1">
      <c r="C83" s="295" t="s">
        <v>185</v>
      </c>
      <c r="D83" s="267">
        <v>10</v>
      </c>
      <c r="E83" s="133"/>
      <c r="F83" s="265"/>
    </row>
    <row r="84" spans="1:6" ht="20.25" customHeight="1">
      <c r="C84" s="295" t="s">
        <v>186</v>
      </c>
      <c r="D84" s="267">
        <v>20</v>
      </c>
      <c r="E84" s="133"/>
      <c r="F84" s="265"/>
    </row>
    <row r="85" spans="1:6" ht="20.25" customHeight="1">
      <c r="C85" s="295" t="s">
        <v>187</v>
      </c>
      <c r="D85" s="267">
        <v>15</v>
      </c>
      <c r="E85" s="133"/>
      <c r="F85" s="265"/>
    </row>
    <row r="86" spans="1:6" ht="20.25" customHeight="1">
      <c r="C86" s="295" t="s">
        <v>188</v>
      </c>
      <c r="D86" s="267">
        <v>11</v>
      </c>
      <c r="E86" s="133"/>
      <c r="F86" s="265"/>
    </row>
    <row r="87" spans="1:6" ht="20.25" customHeight="1">
      <c r="C87" s="295" t="s">
        <v>189</v>
      </c>
      <c r="D87" s="267">
        <v>13</v>
      </c>
      <c r="E87" s="133"/>
      <c r="F87" s="265"/>
    </row>
    <row r="88" spans="1:6">
      <c r="C88" s="295" t="s">
        <v>190</v>
      </c>
      <c r="D88" s="267">
        <v>14</v>
      </c>
      <c r="E88" s="133"/>
      <c r="F88" s="265"/>
    </row>
    <row r="89" spans="1:6" ht="20.25" customHeight="1">
      <c r="C89" s="295" t="s">
        <v>191</v>
      </c>
      <c r="D89" s="267">
        <v>14</v>
      </c>
      <c r="E89" s="134"/>
      <c r="F89" s="264"/>
    </row>
    <row r="90" spans="1:6" ht="20.25" customHeight="1">
      <c r="C90" s="391" t="s">
        <v>192</v>
      </c>
      <c r="D90" s="391">
        <v>124</v>
      </c>
      <c r="E90" s="133"/>
      <c r="F90" s="265"/>
    </row>
    <row r="91" spans="1:6" ht="20.25" customHeight="1">
      <c r="C91" s="295" t="s">
        <v>193</v>
      </c>
      <c r="D91" s="267">
        <v>22</v>
      </c>
      <c r="E91" s="133"/>
      <c r="F91" s="265"/>
    </row>
    <row r="92" spans="1:6" ht="20.25" customHeight="1">
      <c r="C92" s="295" t="s">
        <v>194</v>
      </c>
      <c r="D92" s="267">
        <v>19</v>
      </c>
      <c r="E92" s="133"/>
      <c r="F92" s="265"/>
    </row>
    <row r="93" spans="1:6" ht="20.25" customHeight="1">
      <c r="C93" s="392" t="s">
        <v>195</v>
      </c>
      <c r="D93" s="393">
        <v>17</v>
      </c>
      <c r="E93" s="133"/>
      <c r="F93" s="265"/>
    </row>
    <row r="94" spans="1:6">
      <c r="C94" s="392" t="s">
        <v>196</v>
      </c>
      <c r="D94" s="393">
        <v>9</v>
      </c>
      <c r="E94" s="133"/>
      <c r="F94" s="265"/>
    </row>
    <row r="95" spans="1:6" ht="20.25" customHeight="1">
      <c r="C95" s="295" t="s">
        <v>197</v>
      </c>
      <c r="D95" s="267">
        <v>20</v>
      </c>
      <c r="E95" s="133"/>
      <c r="F95" s="265"/>
    </row>
    <row r="96" spans="1:6" ht="20.25" customHeight="1">
      <c r="C96" s="295" t="s">
        <v>198</v>
      </c>
      <c r="D96" s="267">
        <v>17</v>
      </c>
      <c r="E96" s="133"/>
      <c r="F96" s="265"/>
    </row>
    <row r="97" spans="3:18" ht="20.25" customHeight="1">
      <c r="C97" s="295" t="s">
        <v>199</v>
      </c>
      <c r="D97" s="267">
        <v>20</v>
      </c>
      <c r="E97" s="134"/>
      <c r="F97" s="264"/>
    </row>
    <row r="98" spans="3:18" ht="20.25" customHeight="1">
      <c r="C98" s="391" t="s">
        <v>200</v>
      </c>
      <c r="D98" s="391">
        <v>123</v>
      </c>
      <c r="E98" s="133"/>
      <c r="F98" s="265"/>
    </row>
    <row r="99" spans="3:18" ht="20.25" customHeight="1">
      <c r="C99" s="295" t="s">
        <v>201</v>
      </c>
      <c r="D99" s="267">
        <v>22</v>
      </c>
      <c r="E99" s="133"/>
      <c r="F99" s="265"/>
    </row>
    <row r="100" spans="3:18" ht="20.25" customHeight="1">
      <c r="C100" s="295" t="s">
        <v>202</v>
      </c>
      <c r="D100" s="267">
        <v>18</v>
      </c>
      <c r="E100" s="133"/>
      <c r="F100" s="265"/>
    </row>
    <row r="101" spans="3:18" ht="20.25" customHeight="1">
      <c r="C101" s="295" t="s">
        <v>203</v>
      </c>
      <c r="D101" s="267">
        <v>10</v>
      </c>
      <c r="E101" s="133"/>
      <c r="F101" s="265"/>
    </row>
    <row r="102" spans="3:18" ht="23.25" customHeight="1">
      <c r="C102" s="295" t="s">
        <v>204</v>
      </c>
      <c r="D102" s="267">
        <v>16</v>
      </c>
      <c r="E102" s="133"/>
      <c r="F102" s="265"/>
    </row>
    <row r="103" spans="3:18" ht="23.25" customHeight="1">
      <c r="C103" s="295" t="s">
        <v>205</v>
      </c>
      <c r="D103" s="267">
        <v>10</v>
      </c>
      <c r="E103" s="133"/>
      <c r="F103" s="265"/>
    </row>
    <row r="104" spans="3:18" ht="23.25" customHeight="1">
      <c r="C104" s="295" t="s">
        <v>206</v>
      </c>
      <c r="D104" s="267">
        <v>17</v>
      </c>
      <c r="E104" s="262"/>
      <c r="F104" s="263"/>
    </row>
    <row r="105" spans="3:18" ht="23.25" customHeight="1">
      <c r="C105" s="295" t="s">
        <v>207</v>
      </c>
      <c r="D105" s="267">
        <v>22</v>
      </c>
      <c r="E105" s="262"/>
      <c r="F105" s="263"/>
    </row>
    <row r="106" spans="3:18" ht="23.25" customHeight="1">
      <c r="C106" s="295" t="s">
        <v>208</v>
      </c>
      <c r="D106" s="267">
        <v>8</v>
      </c>
      <c r="E106" s="262"/>
      <c r="F106" s="263"/>
    </row>
    <row r="107" spans="3:18" ht="23.25" customHeight="1">
      <c r="C107" s="390" t="s">
        <v>28</v>
      </c>
      <c r="D107" s="390">
        <v>357</v>
      </c>
      <c r="E107" s="262"/>
      <c r="F107" s="262"/>
    </row>
    <row r="108" spans="3:18" ht="23.25" customHeight="1">
      <c r="C108" s="296"/>
      <c r="D108" s="296"/>
      <c r="E108" s="156"/>
      <c r="F108" s="156"/>
    </row>
    <row r="109" spans="3:18" ht="23.25" customHeight="1">
      <c r="C109" s="296"/>
      <c r="D109" s="296"/>
      <c r="E109" s="156"/>
      <c r="F109" s="156"/>
    </row>
    <row r="110" spans="3:18" ht="40.5" customHeight="1">
      <c r="C110" s="239" t="s">
        <v>209</v>
      </c>
      <c r="D110" s="240" t="s">
        <v>131</v>
      </c>
      <c r="E110" s="241" t="s">
        <v>210</v>
      </c>
      <c r="F110" s="242"/>
      <c r="G110" s="246">
        <f>SUM(G111:G116)</f>
        <v>46</v>
      </c>
      <c r="J110" s="1"/>
      <c r="R110" s="5"/>
    </row>
    <row r="111" spans="3:18">
      <c r="C111" s="106"/>
      <c r="D111" s="104" t="s">
        <v>166</v>
      </c>
      <c r="E111" s="103" t="s">
        <v>211</v>
      </c>
      <c r="F111" s="60"/>
      <c r="G111" s="247">
        <v>7</v>
      </c>
      <c r="J111" s="1"/>
      <c r="R111" s="5"/>
    </row>
    <row r="112" spans="3:18">
      <c r="C112" s="106"/>
      <c r="D112" s="104" t="s">
        <v>166</v>
      </c>
      <c r="E112" s="103" t="s">
        <v>212</v>
      </c>
      <c r="F112" s="60"/>
      <c r="G112" s="248">
        <v>7</v>
      </c>
    </row>
    <row r="113" spans="2:15">
      <c r="C113" s="106"/>
      <c r="D113" s="104" t="s">
        <v>166</v>
      </c>
      <c r="E113" s="103" t="s">
        <v>213</v>
      </c>
      <c r="F113" s="60"/>
      <c r="G113" s="248">
        <v>9</v>
      </c>
    </row>
    <row r="114" spans="2:15">
      <c r="C114" s="106"/>
      <c r="D114" s="104" t="s">
        <v>166</v>
      </c>
      <c r="E114" s="103" t="s">
        <v>214</v>
      </c>
      <c r="F114" s="60"/>
      <c r="G114" s="248">
        <v>8</v>
      </c>
    </row>
    <row r="115" spans="2:15">
      <c r="C115" s="106"/>
      <c r="D115" s="104" t="s">
        <v>166</v>
      </c>
      <c r="E115" s="103" t="s">
        <v>215</v>
      </c>
      <c r="F115" s="60"/>
      <c r="G115" s="248">
        <v>10</v>
      </c>
    </row>
    <row r="116" spans="2:15">
      <c r="C116" s="106"/>
      <c r="D116" s="104" t="s">
        <v>166</v>
      </c>
      <c r="E116" s="103" t="s">
        <v>216</v>
      </c>
      <c r="F116" s="60"/>
      <c r="G116" s="249">
        <v>5</v>
      </c>
    </row>
    <row r="117" spans="2:15" ht="34.5" customHeight="1">
      <c r="C117" s="239" t="s">
        <v>217</v>
      </c>
      <c r="D117" s="240" t="s">
        <v>168</v>
      </c>
      <c r="E117" s="243" t="s">
        <v>218</v>
      </c>
      <c r="F117" s="242"/>
      <c r="G117" s="250">
        <f>SUM(G118:G123)</f>
        <v>57</v>
      </c>
    </row>
    <row r="118" spans="2:15">
      <c r="C118" s="106"/>
      <c r="D118" s="104" t="s">
        <v>168</v>
      </c>
      <c r="E118" s="103" t="s">
        <v>219</v>
      </c>
      <c r="F118" s="60"/>
      <c r="G118" s="247">
        <v>11</v>
      </c>
    </row>
    <row r="119" spans="2:15">
      <c r="C119" s="106"/>
      <c r="D119" s="104" t="s">
        <v>168</v>
      </c>
      <c r="E119" s="103" t="s">
        <v>220</v>
      </c>
      <c r="F119" s="60"/>
      <c r="G119" s="248">
        <v>0</v>
      </c>
    </row>
    <row r="120" spans="2:15">
      <c r="C120" s="106"/>
      <c r="D120" s="104" t="s">
        <v>168</v>
      </c>
      <c r="E120" s="103" t="s">
        <v>221</v>
      </c>
      <c r="F120" s="60"/>
      <c r="G120" s="248">
        <v>11</v>
      </c>
    </row>
    <row r="121" spans="2:15">
      <c r="C121" s="106"/>
      <c r="D121" s="104" t="s">
        <v>168</v>
      </c>
      <c r="E121" s="103" t="s">
        <v>222</v>
      </c>
      <c r="F121" s="60"/>
      <c r="G121" s="248">
        <v>12</v>
      </c>
    </row>
    <row r="122" spans="2:15">
      <c r="C122" s="106"/>
      <c r="D122" s="104" t="s">
        <v>168</v>
      </c>
      <c r="E122" s="103" t="s">
        <v>223</v>
      </c>
      <c r="F122" s="60"/>
      <c r="G122" s="248">
        <v>12</v>
      </c>
    </row>
    <row r="123" spans="2:15">
      <c r="C123" s="106"/>
      <c r="D123" s="104" t="s">
        <v>166</v>
      </c>
      <c r="E123" s="103" t="s">
        <v>224</v>
      </c>
      <c r="F123" s="60"/>
      <c r="G123" s="249">
        <v>11</v>
      </c>
    </row>
    <row r="124" spans="2:15" ht="15" customHeight="1">
      <c r="C124" s="244"/>
      <c r="D124" s="240" t="s">
        <v>225</v>
      </c>
      <c r="E124" s="241"/>
      <c r="F124" s="245"/>
      <c r="G124" s="251">
        <f>+G117+G110</f>
        <v>103</v>
      </c>
    </row>
    <row r="125" spans="2:15" ht="15" customHeight="1">
      <c r="C125" s="102"/>
      <c r="D125" s="107"/>
      <c r="E125" s="104"/>
      <c r="F125" s="105"/>
    </row>
    <row r="126" spans="2:15">
      <c r="C126" s="252" t="s">
        <v>226</v>
      </c>
      <c r="D126" s="253" t="s">
        <v>131</v>
      </c>
      <c r="E126" s="254" t="s">
        <v>227</v>
      </c>
      <c r="F126" s="255"/>
      <c r="G126" s="260"/>
      <c r="I126" s="134"/>
      <c r="J126" s="134"/>
      <c r="K126" s="134"/>
      <c r="L126" s="134"/>
      <c r="M126" s="134"/>
      <c r="N126" s="134"/>
      <c r="O126" s="134"/>
    </row>
    <row r="127" spans="2:15" ht="26.25" customHeight="1">
      <c r="B127" s="108"/>
      <c r="C127" s="102"/>
      <c r="D127" s="104" t="s">
        <v>170</v>
      </c>
      <c r="E127" s="103" t="s">
        <v>228</v>
      </c>
      <c r="F127" s="60"/>
      <c r="G127" s="257">
        <v>3</v>
      </c>
      <c r="I127" s="135"/>
      <c r="J127" s="135"/>
      <c r="K127" s="136"/>
      <c r="L127" s="135"/>
      <c r="M127" s="135"/>
      <c r="N127" s="135"/>
      <c r="O127" s="135"/>
    </row>
    <row r="128" spans="2:15">
      <c r="B128" s="108"/>
      <c r="C128" s="102"/>
      <c r="D128" s="104" t="s">
        <v>170</v>
      </c>
      <c r="E128" s="103" t="s">
        <v>229</v>
      </c>
      <c r="F128" s="60"/>
      <c r="G128" s="258">
        <v>1</v>
      </c>
      <c r="I128" s="133"/>
      <c r="J128" s="133"/>
      <c r="K128" s="133"/>
      <c r="L128" s="133"/>
      <c r="M128" s="133"/>
      <c r="N128" s="133"/>
      <c r="O128" s="133"/>
    </row>
    <row r="129" spans="2:17">
      <c r="B129" s="108"/>
      <c r="C129" s="102"/>
      <c r="D129" s="104" t="s">
        <v>170</v>
      </c>
      <c r="E129" s="103" t="s">
        <v>230</v>
      </c>
      <c r="F129" s="60"/>
      <c r="G129" s="258">
        <v>4</v>
      </c>
      <c r="I129" s="133"/>
      <c r="J129" s="133"/>
      <c r="K129" s="133"/>
      <c r="L129" s="133"/>
      <c r="M129" s="133"/>
      <c r="N129" s="133"/>
      <c r="O129" s="133"/>
    </row>
    <row r="130" spans="2:17">
      <c r="B130" s="108"/>
      <c r="C130" s="102"/>
      <c r="D130" s="104" t="s">
        <v>170</v>
      </c>
      <c r="E130" s="103" t="s">
        <v>231</v>
      </c>
      <c r="F130" s="60"/>
      <c r="G130" s="258">
        <v>1</v>
      </c>
      <c r="I130" s="133"/>
      <c r="J130" s="133"/>
      <c r="K130" s="133"/>
      <c r="L130" s="133"/>
      <c r="M130" s="133"/>
      <c r="N130" s="133"/>
      <c r="O130" s="133"/>
    </row>
    <row r="131" spans="2:17">
      <c r="B131" s="108"/>
      <c r="C131" s="102"/>
      <c r="D131" s="104" t="s">
        <v>170</v>
      </c>
      <c r="E131" s="103" t="s">
        <v>232</v>
      </c>
      <c r="F131" s="60"/>
      <c r="G131" s="258">
        <v>1</v>
      </c>
      <c r="I131" s="137"/>
      <c r="J131" s="137"/>
      <c r="K131" s="137"/>
      <c r="L131" s="137"/>
      <c r="M131" s="137"/>
      <c r="N131" s="137"/>
      <c r="O131" s="137"/>
    </row>
    <row r="132" spans="2:17">
      <c r="B132" s="108"/>
      <c r="C132" s="102"/>
      <c r="D132" s="104" t="s">
        <v>170</v>
      </c>
      <c r="E132" s="103" t="s">
        <v>233</v>
      </c>
      <c r="F132" s="60"/>
      <c r="G132" s="258">
        <v>300</v>
      </c>
      <c r="I132" s="109"/>
    </row>
    <row r="133" spans="2:17">
      <c r="B133" s="108"/>
      <c r="C133" s="102"/>
      <c r="D133" s="104" t="s">
        <v>170</v>
      </c>
      <c r="E133" s="103" t="s">
        <v>234</v>
      </c>
      <c r="F133" s="60"/>
      <c r="G133" s="258">
        <v>3</v>
      </c>
      <c r="I133" s="109"/>
    </row>
    <row r="134" spans="2:17">
      <c r="C134" s="110"/>
      <c r="D134" s="111" t="s">
        <v>235</v>
      </c>
      <c r="E134" s="112"/>
      <c r="F134" s="256"/>
      <c r="G134" s="259">
        <f>SUM(G127:G133)</f>
        <v>313</v>
      </c>
      <c r="I134" s="109"/>
    </row>
    <row r="135" spans="2:17">
      <c r="C135" s="109"/>
    </row>
    <row r="138" spans="2:17">
      <c r="B138" s="4" t="s">
        <v>236</v>
      </c>
      <c r="E138" s="4"/>
      <c r="I138" s="148" t="s">
        <v>237</v>
      </c>
      <c r="J138" s="150"/>
      <c r="K138" s="150"/>
      <c r="L138" s="150"/>
      <c r="M138" s="150"/>
      <c r="N138" s="150"/>
      <c r="O138" s="150"/>
      <c r="P138" s="150"/>
    </row>
    <row r="139" spans="2:17">
      <c r="I139" s="148"/>
      <c r="J139" s="148"/>
      <c r="K139" s="148"/>
      <c r="L139" s="148"/>
      <c r="M139" s="148"/>
      <c r="N139" s="148"/>
      <c r="O139" s="150"/>
      <c r="P139" s="150"/>
    </row>
    <row r="140" spans="2:17" ht="35.25" customHeight="1">
      <c r="B140" s="509" t="s">
        <v>238</v>
      </c>
      <c r="C140" s="510" t="s">
        <v>34</v>
      </c>
      <c r="D140" s="510" t="s">
        <v>35</v>
      </c>
      <c r="E140" s="510" t="s">
        <v>26</v>
      </c>
      <c r="F140" s="113" t="s">
        <v>31</v>
      </c>
      <c r="I140" s="346" t="s">
        <v>239</v>
      </c>
      <c r="J140" s="347" t="s">
        <v>240</v>
      </c>
      <c r="K140" s="347" t="s">
        <v>241</v>
      </c>
      <c r="L140" s="347" t="s">
        <v>242</v>
      </c>
      <c r="M140" s="347" t="s">
        <v>243</v>
      </c>
      <c r="N140" s="347" t="s">
        <v>244</v>
      </c>
      <c r="O140" s="347" t="s">
        <v>245</v>
      </c>
      <c r="P140" s="347" t="s">
        <v>28</v>
      </c>
      <c r="Q140" s="149"/>
    </row>
    <row r="141" spans="2:17" ht="28.5" customHeight="1">
      <c r="B141" s="501" t="s">
        <v>246</v>
      </c>
      <c r="C141" s="502">
        <v>311</v>
      </c>
      <c r="D141" s="502">
        <v>97</v>
      </c>
      <c r="E141" s="502">
        <v>311</v>
      </c>
      <c r="F141" s="115"/>
      <c r="I141" s="133" t="s">
        <v>247</v>
      </c>
      <c r="J141" s="348"/>
      <c r="K141" s="267"/>
      <c r="L141" s="267"/>
      <c r="M141" s="267"/>
      <c r="N141" s="349"/>
      <c r="O141" s="349"/>
      <c r="P141" s="349"/>
      <c r="Q141" s="150"/>
    </row>
    <row r="142" spans="2:17" ht="28.5" customHeight="1">
      <c r="B142" s="501" t="s">
        <v>248</v>
      </c>
      <c r="C142" s="502">
        <v>9</v>
      </c>
      <c r="D142" s="502">
        <v>4</v>
      </c>
      <c r="E142" s="502"/>
      <c r="F142" s="115"/>
      <c r="I142" s="350" t="s">
        <v>28</v>
      </c>
      <c r="J142" s="351"/>
      <c r="K142" s="351"/>
      <c r="L142" s="351"/>
      <c r="M142" s="351"/>
      <c r="N142" s="351"/>
      <c r="O142" s="351"/>
      <c r="P142" s="351"/>
      <c r="Q142" s="150"/>
    </row>
    <row r="143" spans="2:17" ht="28.5" customHeight="1">
      <c r="B143" s="501" t="s">
        <v>249</v>
      </c>
      <c r="C143" s="503">
        <v>31</v>
      </c>
      <c r="D143" s="502">
        <v>1</v>
      </c>
      <c r="E143" s="502">
        <v>2</v>
      </c>
      <c r="F143" s="115"/>
      <c r="I143" s="297" t="s">
        <v>250</v>
      </c>
      <c r="J143" s="298"/>
      <c r="K143" s="298"/>
      <c r="L143" s="298"/>
      <c r="M143" s="148"/>
      <c r="N143" s="148"/>
      <c r="O143" s="150"/>
      <c r="P143" s="150"/>
      <c r="Q143" s="150"/>
    </row>
    <row r="144" spans="2:17" ht="28.5" customHeight="1">
      <c r="B144" s="501" t="s">
        <v>251</v>
      </c>
      <c r="C144" s="502">
        <v>6</v>
      </c>
      <c r="D144" s="502">
        <v>1</v>
      </c>
      <c r="E144" s="502"/>
      <c r="F144" s="114"/>
      <c r="I144" s="352" t="s">
        <v>252</v>
      </c>
      <c r="J144" s="515" t="s">
        <v>253</v>
      </c>
      <c r="K144" s="516"/>
      <c r="L144" s="150"/>
      <c r="M144" s="148"/>
      <c r="N144" s="150"/>
      <c r="O144" s="150"/>
      <c r="P144" s="150"/>
      <c r="Q144" s="148"/>
    </row>
    <row r="145" spans="2:23" ht="28.5" customHeight="1">
      <c r="B145" s="501" t="s">
        <v>31</v>
      </c>
      <c r="C145" s="502">
        <v>357</v>
      </c>
      <c r="D145" s="504">
        <f ca="1">SUBTOTAL(109,D141:D147)</f>
        <v>103</v>
      </c>
      <c r="E145" s="504">
        <f ca="1">SUBTOTAL(109,E141:E147)</f>
        <v>313</v>
      </c>
      <c r="F145" s="505"/>
      <c r="I145" s="346" t="s">
        <v>254</v>
      </c>
      <c r="J145" s="355" t="s">
        <v>255</v>
      </c>
      <c r="K145" s="356" t="s">
        <v>256</v>
      </c>
      <c r="L145" s="357" t="s">
        <v>28</v>
      </c>
      <c r="M145" s="148"/>
      <c r="N145" s="150"/>
      <c r="O145" s="150"/>
      <c r="P145" s="150"/>
    </row>
    <row r="146" spans="2:23" ht="28.5" customHeight="1">
      <c r="B146" s="506" t="s">
        <v>257</v>
      </c>
      <c r="C146" s="507"/>
      <c r="D146" s="508"/>
      <c r="E146" s="508"/>
      <c r="F146" s="353"/>
      <c r="I146" s="358" t="s">
        <v>241</v>
      </c>
      <c r="J146" s="267"/>
      <c r="K146" s="267"/>
      <c r="L146" s="349"/>
      <c r="M146" s="148"/>
      <c r="N146" s="150"/>
      <c r="O146" s="150"/>
      <c r="P146" s="150"/>
      <c r="T146" s="134"/>
      <c r="U146" s="134"/>
      <c r="V146" s="134"/>
      <c r="W146" s="134"/>
    </row>
    <row r="147" spans="2:23" ht="28.5" customHeight="1">
      <c r="B147" s="359" t="s">
        <v>258</v>
      </c>
      <c r="C147" s="359"/>
      <c r="D147" s="360"/>
      <c r="E147" s="360"/>
      <c r="F147" s="359"/>
      <c r="I147" s="358" t="s">
        <v>242</v>
      </c>
      <c r="J147" s="267"/>
      <c r="K147" s="267"/>
      <c r="L147" s="349"/>
      <c r="M147" s="148"/>
      <c r="N147" s="150"/>
      <c r="O147" s="150"/>
      <c r="P147" s="150"/>
      <c r="T147" s="135"/>
      <c r="U147" s="135"/>
      <c r="V147" s="135"/>
      <c r="W147" s="135"/>
    </row>
    <row r="148" spans="2:23" ht="28.5" customHeight="1">
      <c r="B148" s="499"/>
      <c r="C148" s="499"/>
      <c r="D148" s="500"/>
      <c r="E148" s="499"/>
      <c r="F148" s="353"/>
      <c r="I148" s="361" t="s">
        <v>28</v>
      </c>
      <c r="J148" s="351"/>
      <c r="K148" s="351"/>
      <c r="L148" s="351"/>
      <c r="M148" s="150"/>
      <c r="N148" s="150"/>
      <c r="O148" s="150"/>
      <c r="P148" s="150"/>
      <c r="T148" s="133"/>
      <c r="U148" s="133"/>
      <c r="V148" s="133"/>
      <c r="W148" s="133"/>
    </row>
    <row r="149" spans="2:23" ht="28.5" customHeight="1">
      <c r="B149" s="353"/>
      <c r="C149" s="353"/>
      <c r="D149" s="354"/>
      <c r="E149" s="353"/>
      <c r="F149" s="353"/>
      <c r="I149" s="150"/>
      <c r="J149" s="150"/>
      <c r="K149" s="150"/>
      <c r="L149" s="150"/>
      <c r="M149" s="150"/>
      <c r="N149" s="150"/>
      <c r="O149" s="150"/>
      <c r="P149" s="150"/>
      <c r="T149" s="133"/>
      <c r="U149" s="133"/>
      <c r="V149" s="133"/>
      <c r="W149" s="133"/>
    </row>
    <row r="150" spans="2:23">
      <c r="I150" s="150"/>
      <c r="J150" s="150"/>
      <c r="K150" s="150"/>
      <c r="L150" s="150"/>
      <c r="M150" s="150"/>
      <c r="N150" s="150"/>
      <c r="O150" s="150"/>
      <c r="P150" s="150"/>
      <c r="T150" s="137"/>
      <c r="U150" s="137"/>
      <c r="V150" s="137"/>
      <c r="W150" s="137"/>
    </row>
    <row r="151" spans="2:23">
      <c r="I151" s="362" t="s">
        <v>259</v>
      </c>
      <c r="J151" s="517" t="s">
        <v>260</v>
      </c>
      <c r="K151" s="517"/>
      <c r="L151" s="517"/>
      <c r="M151" s="518" t="s">
        <v>261</v>
      </c>
      <c r="N151" s="518"/>
      <c r="O151" s="518"/>
      <c r="P151" s="150"/>
    </row>
    <row r="152" spans="2:23">
      <c r="I152" s="346" t="s">
        <v>262</v>
      </c>
      <c r="J152" s="357" t="s">
        <v>96</v>
      </c>
      <c r="K152" s="357" t="s">
        <v>98</v>
      </c>
      <c r="L152" s="357" t="s">
        <v>263</v>
      </c>
      <c r="M152" s="357" t="s">
        <v>96</v>
      </c>
      <c r="N152" s="357" t="s">
        <v>98</v>
      </c>
      <c r="O152" s="357" t="s">
        <v>263</v>
      </c>
      <c r="P152" s="150"/>
    </row>
    <row r="153" spans="2:23">
      <c r="I153" s="295" t="s">
        <v>264</v>
      </c>
      <c r="J153" s="363"/>
      <c r="K153" s="363"/>
      <c r="L153" s="363"/>
      <c r="M153" s="363"/>
      <c r="N153" s="363"/>
      <c r="O153" s="363"/>
      <c r="P153" s="150"/>
    </row>
    <row r="154" spans="2:23">
      <c r="B154" s="4" t="s">
        <v>265</v>
      </c>
      <c r="I154" s="295" t="s">
        <v>266</v>
      </c>
      <c r="J154" s="363"/>
      <c r="K154" s="363"/>
      <c r="L154" s="363"/>
      <c r="M154" s="363"/>
      <c r="N154" s="363"/>
      <c r="O154" s="363"/>
      <c r="P154" s="150"/>
    </row>
    <row r="155" spans="2:23">
      <c r="I155" s="295" t="s">
        <v>267</v>
      </c>
      <c r="J155" s="363"/>
      <c r="K155" s="363"/>
      <c r="L155" s="363"/>
      <c r="M155" s="363"/>
      <c r="N155" s="363"/>
      <c r="O155" s="363"/>
      <c r="P155" s="150"/>
    </row>
    <row r="156" spans="2:23">
      <c r="B156" s="116"/>
      <c r="C156" s="117"/>
      <c r="D156" s="117"/>
      <c r="I156" s="295" t="s">
        <v>268</v>
      </c>
      <c r="J156" s="363"/>
      <c r="K156" s="363"/>
      <c r="L156" s="363"/>
      <c r="M156" s="363"/>
      <c r="N156" s="363"/>
      <c r="O156" s="363"/>
      <c r="P156" s="150"/>
    </row>
    <row r="157" spans="2:23">
      <c r="B157" s="118"/>
      <c r="C157" s="119" t="s">
        <v>269</v>
      </c>
      <c r="D157" s="119" t="s">
        <v>270</v>
      </c>
      <c r="I157" s="295" t="s">
        <v>271</v>
      </c>
      <c r="J157" s="363"/>
      <c r="K157" s="363"/>
      <c r="L157" s="363"/>
      <c r="M157" s="363"/>
      <c r="N157" s="363"/>
      <c r="O157" s="363"/>
      <c r="P157" s="150"/>
    </row>
    <row r="158" spans="2:23" ht="43.5">
      <c r="B158" s="120" t="s">
        <v>34</v>
      </c>
      <c r="C158" s="121"/>
      <c r="D158" s="121"/>
      <c r="I158" s="364" t="s">
        <v>272</v>
      </c>
      <c r="J158" s="363"/>
      <c r="K158" s="363"/>
      <c r="L158" s="363"/>
      <c r="M158" s="363"/>
      <c r="N158" s="363"/>
      <c r="O158" s="363"/>
      <c r="P158" s="150"/>
    </row>
    <row r="159" spans="2:23" ht="33.75" customHeight="1">
      <c r="B159" s="122" t="s">
        <v>35</v>
      </c>
      <c r="C159" s="151"/>
      <c r="D159" s="152"/>
      <c r="I159" s="295" t="s">
        <v>273</v>
      </c>
      <c r="J159" s="363"/>
      <c r="K159" s="363"/>
      <c r="L159" s="363"/>
      <c r="M159" s="363"/>
      <c r="N159" s="363"/>
      <c r="O159" s="363"/>
      <c r="P159" s="150"/>
    </row>
    <row r="160" spans="2:23">
      <c r="B160" s="123" t="s">
        <v>26</v>
      </c>
      <c r="C160" s="121"/>
      <c r="D160" s="121"/>
      <c r="I160" s="295" t="s">
        <v>274</v>
      </c>
      <c r="J160" s="363"/>
      <c r="K160" s="363"/>
      <c r="L160" s="363"/>
      <c r="M160" s="363"/>
      <c r="N160" s="363"/>
      <c r="O160" s="363"/>
      <c r="P160" s="150"/>
    </row>
    <row r="161" spans="2:16">
      <c r="B161" s="124" t="s">
        <v>99</v>
      </c>
      <c r="C161" s="124"/>
      <c r="D161" s="124"/>
      <c r="I161" s="295" t="s">
        <v>275</v>
      </c>
      <c r="J161" s="363"/>
      <c r="K161" s="363"/>
      <c r="L161" s="363"/>
      <c r="M161" s="363"/>
      <c r="N161" s="363"/>
      <c r="O161" s="363"/>
      <c r="P161" s="150"/>
    </row>
    <row r="162" spans="2:16">
      <c r="I162" s="295" t="s">
        <v>276</v>
      </c>
      <c r="J162" s="363"/>
      <c r="K162" s="363"/>
      <c r="L162" s="363"/>
      <c r="M162" s="363"/>
      <c r="N162" s="363"/>
      <c r="O162" s="363"/>
      <c r="P162" s="150"/>
    </row>
    <row r="163" spans="2:16">
      <c r="I163" s="295" t="s">
        <v>277</v>
      </c>
      <c r="J163" s="363"/>
      <c r="K163" s="363"/>
      <c r="L163" s="363"/>
      <c r="M163" s="363"/>
      <c r="N163" s="363"/>
      <c r="O163" s="363"/>
      <c r="P163" s="150"/>
    </row>
    <row r="164" spans="2:16">
      <c r="I164" s="295" t="s">
        <v>278</v>
      </c>
      <c r="J164" s="363"/>
      <c r="K164" s="363"/>
      <c r="L164" s="363"/>
      <c r="M164" s="363"/>
      <c r="N164" s="363"/>
      <c r="O164" s="363"/>
      <c r="P164" s="150"/>
    </row>
    <row r="165" spans="2:16" ht="43.5">
      <c r="I165" s="364" t="s">
        <v>279</v>
      </c>
      <c r="J165" s="363"/>
      <c r="K165" s="363"/>
      <c r="L165" s="363"/>
      <c r="M165" s="363"/>
      <c r="N165" s="363"/>
      <c r="O165" s="363"/>
      <c r="P165" s="150"/>
    </row>
    <row r="166" spans="2:16">
      <c r="I166" s="295" t="s">
        <v>280</v>
      </c>
      <c r="J166" s="363"/>
      <c r="K166" s="363"/>
      <c r="L166" s="267"/>
      <c r="M166" s="363"/>
      <c r="N166" s="363"/>
      <c r="O166" s="363"/>
      <c r="P166" s="150"/>
    </row>
    <row r="167" spans="2:16">
      <c r="I167" s="361" t="s">
        <v>28</v>
      </c>
      <c r="J167" s="351"/>
      <c r="K167" s="351"/>
      <c r="L167" s="351"/>
      <c r="M167" s="351"/>
      <c r="N167" s="351"/>
      <c r="O167" s="351"/>
      <c r="P167" s="150"/>
    </row>
    <row r="168" spans="2:16">
      <c r="I168" s="150"/>
      <c r="J168" s="150"/>
      <c r="K168" s="150"/>
      <c r="L168" s="150"/>
      <c r="M168" s="150"/>
      <c r="N168" s="150"/>
      <c r="O168" s="150"/>
      <c r="P168" s="150"/>
    </row>
    <row r="169" spans="2:16">
      <c r="I169" s="150"/>
      <c r="J169" s="150"/>
      <c r="K169" s="150"/>
      <c r="L169" s="150"/>
      <c r="M169" s="150"/>
      <c r="N169" s="150"/>
      <c r="O169" s="150"/>
      <c r="P169" s="150"/>
    </row>
    <row r="170" spans="2:16">
      <c r="I170" s="150"/>
      <c r="J170" s="150"/>
      <c r="K170" s="150"/>
      <c r="L170" s="150"/>
      <c r="M170" s="150"/>
      <c r="N170" s="150"/>
      <c r="O170" s="150"/>
      <c r="P170" s="150"/>
    </row>
    <row r="171" spans="2:16">
      <c r="I171" s="365" t="s">
        <v>250</v>
      </c>
      <c r="J171" s="366" t="s">
        <v>96</v>
      </c>
      <c r="K171" s="366" t="s">
        <v>98</v>
      </c>
      <c r="L171" s="366" t="s">
        <v>97</v>
      </c>
      <c r="M171" s="366" t="s">
        <v>99</v>
      </c>
      <c r="N171" s="150"/>
      <c r="O171" s="150"/>
      <c r="P171" s="150"/>
    </row>
    <row r="172" spans="2:16">
      <c r="I172" s="367" t="s">
        <v>240</v>
      </c>
      <c r="J172" s="368"/>
      <c r="K172" s="368"/>
      <c r="L172" s="368"/>
      <c r="M172" s="369"/>
      <c r="N172" s="150"/>
      <c r="O172" s="150"/>
      <c r="P172" s="150"/>
    </row>
    <row r="173" spans="2:16" ht="30.95">
      <c r="I173" s="367" t="s">
        <v>281</v>
      </c>
      <c r="J173" s="368"/>
      <c r="K173" s="368"/>
      <c r="L173" s="368"/>
      <c r="M173" s="369"/>
      <c r="N173" s="150"/>
      <c r="O173" s="150"/>
      <c r="P173" s="150"/>
    </row>
    <row r="174" spans="2:16" ht="30.95">
      <c r="I174" s="367" t="s">
        <v>282</v>
      </c>
      <c r="J174" s="368"/>
      <c r="K174" s="368"/>
      <c r="L174" s="368"/>
      <c r="M174" s="369"/>
      <c r="N174" s="150"/>
      <c r="O174" s="150"/>
      <c r="P174" s="150"/>
    </row>
    <row r="175" spans="2:16">
      <c r="I175" s="367" t="s">
        <v>243</v>
      </c>
      <c r="J175" s="368"/>
      <c r="K175" s="368"/>
      <c r="L175" s="368"/>
      <c r="M175" s="369"/>
      <c r="N175" s="150"/>
      <c r="O175" s="150"/>
      <c r="P175" s="150"/>
    </row>
    <row r="176" spans="2:16">
      <c r="I176" s="367" t="s">
        <v>244</v>
      </c>
      <c r="J176" s="368"/>
      <c r="K176" s="368"/>
      <c r="L176" s="368"/>
      <c r="M176" s="369"/>
      <c r="N176" s="150"/>
      <c r="O176" s="150"/>
      <c r="P176" s="150"/>
    </row>
    <row r="177" spans="9:16">
      <c r="I177" s="367" t="s">
        <v>245</v>
      </c>
      <c r="J177" s="368"/>
      <c r="K177" s="368"/>
      <c r="L177" s="368"/>
      <c r="M177" s="369"/>
      <c r="N177" s="150"/>
      <c r="O177" s="150"/>
      <c r="P177" s="150"/>
    </row>
    <row r="178" spans="9:16">
      <c r="I178" s="370" t="s">
        <v>99</v>
      </c>
      <c r="J178" s="369"/>
      <c r="K178" s="369"/>
      <c r="L178" s="369"/>
      <c r="M178" s="369"/>
      <c r="N178" s="150"/>
      <c r="O178" s="150"/>
      <c r="P178" s="150"/>
    </row>
    <row r="179" spans="9:16">
      <c r="I179" s="150"/>
      <c r="J179" s="150"/>
      <c r="K179" s="150"/>
      <c r="L179" s="150"/>
      <c r="M179" s="150"/>
      <c r="N179" s="150"/>
      <c r="O179" s="150"/>
      <c r="P179" s="150"/>
    </row>
    <row r="180" spans="9:16">
      <c r="I180" s="150"/>
      <c r="J180" s="150"/>
      <c r="K180" s="150"/>
      <c r="L180" s="150"/>
      <c r="M180" s="150"/>
      <c r="N180" s="150"/>
      <c r="O180" s="150"/>
      <c r="P180" s="150"/>
    </row>
    <row r="181" spans="9:16">
      <c r="I181" s="371" t="s">
        <v>250</v>
      </c>
      <c r="J181" s="372" t="s">
        <v>283</v>
      </c>
      <c r="K181" s="150"/>
      <c r="L181" s="150"/>
      <c r="M181" s="150"/>
      <c r="N181" s="150"/>
      <c r="O181" s="150"/>
      <c r="P181" s="150"/>
    </row>
    <row r="182" spans="9:16">
      <c r="I182" s="133" t="s">
        <v>247</v>
      </c>
      <c r="J182" s="373"/>
      <c r="K182" s="150"/>
      <c r="L182" s="150"/>
      <c r="M182" s="150"/>
      <c r="N182" s="150"/>
      <c r="O182" s="150"/>
      <c r="P182" s="150"/>
    </row>
    <row r="183" spans="9:16">
      <c r="I183" s="374" t="s">
        <v>99</v>
      </c>
      <c r="J183" s="361"/>
      <c r="K183" s="150"/>
      <c r="L183" s="150"/>
      <c r="M183" s="150"/>
      <c r="N183" s="150"/>
      <c r="O183" s="150"/>
      <c r="P183" s="150"/>
    </row>
    <row r="184" spans="9:16">
      <c r="I184" s="148"/>
      <c r="J184" s="148"/>
      <c r="K184" s="150"/>
      <c r="L184" s="150"/>
      <c r="M184" s="150"/>
      <c r="N184" s="150"/>
      <c r="O184" s="150"/>
      <c r="P184" s="150"/>
    </row>
    <row r="185" spans="9:16">
      <c r="I185" s="148"/>
      <c r="J185" s="150"/>
      <c r="K185" s="150"/>
      <c r="L185" s="150"/>
      <c r="M185" s="150"/>
      <c r="N185" s="150"/>
      <c r="O185" s="150"/>
      <c r="P185" s="150"/>
    </row>
    <row r="186" spans="9:16">
      <c r="I186" s="148"/>
      <c r="J186" s="150"/>
      <c r="K186" s="150"/>
      <c r="L186" s="150"/>
      <c r="M186" s="150"/>
      <c r="N186" s="150"/>
      <c r="O186" s="150"/>
      <c r="P186" s="150"/>
    </row>
    <row r="187" spans="9:16">
      <c r="I187" s="148"/>
      <c r="J187" s="150"/>
      <c r="K187" s="150"/>
      <c r="L187" s="150"/>
      <c r="M187" s="150"/>
      <c r="N187" s="150"/>
      <c r="O187" s="150"/>
      <c r="P187" s="150"/>
    </row>
    <row r="188" spans="9:16">
      <c r="I188" s="148"/>
      <c r="J188" s="150"/>
      <c r="K188" s="150"/>
      <c r="L188" s="150"/>
      <c r="M188" s="150"/>
      <c r="N188" s="150"/>
      <c r="O188" s="150"/>
      <c r="P188" s="150"/>
    </row>
    <row r="189" spans="9:16">
      <c r="I189" s="148"/>
      <c r="J189" s="148"/>
      <c r="K189" s="150"/>
      <c r="L189" s="150"/>
      <c r="M189" s="150"/>
      <c r="N189" s="150"/>
      <c r="O189" s="150"/>
      <c r="P189" s="150"/>
    </row>
    <row r="190" spans="9:16">
      <c r="I190" s="157"/>
      <c r="J190" s="133"/>
      <c r="K190" s="133"/>
      <c r="L190" s="133"/>
      <c r="M190" s="133"/>
      <c r="N190" s="133"/>
      <c r="O190" s="133"/>
      <c r="P190" s="133"/>
    </row>
  </sheetData>
  <mergeCells count="3">
    <mergeCell ref="J144:K144"/>
    <mergeCell ref="J151:L151"/>
    <mergeCell ref="M151:O151"/>
  </mergeCells>
  <conditionalFormatting sqref="A65 A59 A4 A12 A19 A28 A35 A43 A50 A55 A71 A76">
    <cfRule type="iconSet" priority="6">
      <iconSet iconSet="3Symbols2" showValue="0">
        <cfvo type="percent" val="0"/>
        <cfvo type="num" val="0"/>
        <cfvo type="num" val="0"/>
      </iconSet>
    </cfRule>
  </conditionalFormatting>
  <conditionalFormatting sqref="A81">
    <cfRule type="iconSet" priority="1">
      <iconSet iconSet="3Symbols2" showValue="0">
        <cfvo type="percent" val="0"/>
        <cfvo type="num" val="0"/>
        <cfvo type="num" val="0"/>
      </iconSet>
    </cfRule>
  </conditionalFormatting>
  <pageMargins left="0.7" right="0.7" top="0.75" bottom="0.75" header="0.3" footer="0.3"/>
  <pageSetup paperSize="9" orientation="portrait" r:id="rId1"/>
  <tableParts count="10">
    <tablePart r:id="rId2"/>
    <tablePart r:id="rId3"/>
    <tablePart r:id="rId4"/>
    <tablePart r:id="rId5"/>
    <tablePart r:id="rId6"/>
    <tablePart r:id="rId7"/>
    <tablePart r:id="rId8"/>
    <tablePart r:id="rId9"/>
    <tablePart r:id="rId10"/>
    <tablePart r:id="rId1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1ED51-9AB3-4EF0-AC27-F3112044D124}">
  <dimension ref="B4:J8"/>
  <sheetViews>
    <sheetView workbookViewId="0">
      <selection activeCell="G8" sqref="G8"/>
    </sheetView>
  </sheetViews>
  <sheetFormatPr defaultColWidth="11.42578125" defaultRowHeight="14.45"/>
  <cols>
    <col min="4" max="6" width="9.140625" bestFit="1" customWidth="1"/>
    <col min="7" max="7" width="9.28515625" bestFit="1" customWidth="1"/>
    <col min="8" max="8" width="9.140625" bestFit="1" customWidth="1"/>
  </cols>
  <sheetData>
    <row r="4" spans="2:10">
      <c r="D4">
        <v>226</v>
      </c>
      <c r="E4">
        <v>109</v>
      </c>
      <c r="F4">
        <v>37</v>
      </c>
      <c r="G4">
        <v>63</v>
      </c>
    </row>
    <row r="5" spans="2:10">
      <c r="C5" s="154"/>
      <c r="D5" s="154" t="s">
        <v>34</v>
      </c>
      <c r="E5" s="154" t="s">
        <v>35</v>
      </c>
      <c r="F5" s="154" t="s">
        <v>26</v>
      </c>
      <c r="G5" s="154" t="s">
        <v>30</v>
      </c>
      <c r="H5" s="154" t="s">
        <v>99</v>
      </c>
      <c r="I5" s="154"/>
      <c r="J5" s="154"/>
    </row>
    <row r="6" spans="2:10">
      <c r="C6">
        <v>2023</v>
      </c>
      <c r="D6">
        <v>4095</v>
      </c>
      <c r="E6">
        <v>966</v>
      </c>
      <c r="F6">
        <v>175</v>
      </c>
      <c r="G6">
        <v>934</v>
      </c>
      <c r="H6">
        <f>SUM(D6:G6)</f>
        <v>6170</v>
      </c>
      <c r="I6" s="233"/>
    </row>
    <row r="7" spans="2:10">
      <c r="C7">
        <v>2024</v>
      </c>
      <c r="D7">
        <v>2866</v>
      </c>
      <c r="E7">
        <v>946</v>
      </c>
      <c r="F7">
        <v>221</v>
      </c>
      <c r="G7">
        <v>999</v>
      </c>
      <c r="H7">
        <f>SUM(D7:G7)</f>
        <v>5032</v>
      </c>
      <c r="I7" s="234"/>
    </row>
    <row r="8" spans="2:10">
      <c r="B8" s="232">
        <v>46015</v>
      </c>
      <c r="C8">
        <v>2025</v>
      </c>
      <c r="D8" s="171">
        <f>'GAFA mensual'!J18</f>
        <v>0</v>
      </c>
      <c r="E8" s="171">
        <f>'GAFA mensual'!K18</f>
        <v>0</v>
      </c>
      <c r="F8" s="171">
        <f>'GAFA mensual'!L18</f>
        <v>0</v>
      </c>
      <c r="G8" s="171">
        <f>'GAFA mensual'!N18</f>
        <v>0</v>
      </c>
      <c r="H8">
        <f>SUM(D8:G8)</f>
        <v>0</v>
      </c>
      <c r="I8" s="23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D291C-4996-42DA-88A0-BE07CBCA8F37}">
  <dimension ref="B2:BA82"/>
  <sheetViews>
    <sheetView topLeftCell="A69" workbookViewId="0"/>
  </sheetViews>
  <sheetFormatPr defaultColWidth="11.42578125" defaultRowHeight="14.45" outlineLevelRow="1"/>
  <cols>
    <col min="2" max="2" width="18.5703125" customWidth="1"/>
    <col min="3" max="5" width="0" hidden="1" customWidth="1"/>
    <col min="12" max="12" width="26" customWidth="1"/>
    <col min="13" max="23" width="8" customWidth="1"/>
    <col min="24" max="24" width="8.7109375" customWidth="1"/>
    <col min="25" max="25" width="10.7109375" customWidth="1"/>
    <col min="27" max="27" width="25" customWidth="1"/>
    <col min="28" max="28" width="11.42578125" hidden="1" customWidth="1"/>
    <col min="29" max="29" width="6.85546875" customWidth="1"/>
    <col min="30" max="31" width="8.140625" customWidth="1"/>
    <col min="32" max="32" width="7.85546875" customWidth="1"/>
    <col min="33" max="41" width="6.85546875" customWidth="1"/>
  </cols>
  <sheetData>
    <row r="2" spans="2:53" ht="15.6">
      <c r="L2" s="375" t="s">
        <v>284</v>
      </c>
      <c r="M2" s="375" t="s">
        <v>285</v>
      </c>
      <c r="N2" s="150"/>
      <c r="O2" s="150"/>
      <c r="P2" s="150"/>
      <c r="Q2" s="150"/>
      <c r="R2" s="150"/>
      <c r="S2" s="150"/>
      <c r="T2" s="150"/>
      <c r="U2" s="150"/>
      <c r="V2" s="150"/>
      <c r="W2" s="150"/>
      <c r="X2" s="150"/>
      <c r="Y2" s="150"/>
    </row>
    <row r="3" spans="2:53" ht="15.6">
      <c r="L3" s="376" t="s">
        <v>286</v>
      </c>
      <c r="M3" s="376" t="s">
        <v>287</v>
      </c>
      <c r="N3" s="150"/>
      <c r="O3" s="150"/>
      <c r="P3" s="150"/>
      <c r="Q3" s="150"/>
      <c r="R3" s="150"/>
      <c r="S3" s="150"/>
      <c r="T3" s="150"/>
      <c r="U3" s="150"/>
      <c r="V3" s="150"/>
      <c r="W3" s="150"/>
      <c r="X3" s="150"/>
      <c r="Y3" s="150"/>
      <c r="AL3" s="377"/>
      <c r="AM3" s="377">
        <v>2020</v>
      </c>
      <c r="AN3" s="377">
        <v>2021</v>
      </c>
      <c r="AO3" s="377">
        <v>2022</v>
      </c>
      <c r="AP3" s="377">
        <v>2023</v>
      </c>
      <c r="AQ3" s="377">
        <v>2024</v>
      </c>
      <c r="AR3" s="377">
        <v>2025</v>
      </c>
      <c r="AS3" s="377"/>
      <c r="AT3" s="377"/>
      <c r="AU3" s="377"/>
      <c r="AV3" s="377"/>
      <c r="AW3" s="377"/>
      <c r="AX3" s="377"/>
      <c r="AY3" s="377"/>
      <c r="AZ3" s="377"/>
      <c r="BA3" s="377" t="s">
        <v>28</v>
      </c>
    </row>
    <row r="4" spans="2:53" ht="15.6">
      <c r="L4" s="150"/>
      <c r="M4" s="150"/>
      <c r="N4" s="150"/>
      <c r="O4" s="150"/>
      <c r="P4" s="150"/>
      <c r="Q4" s="150"/>
      <c r="R4" s="150"/>
      <c r="S4" s="150"/>
      <c r="T4" s="150"/>
      <c r="U4" s="150"/>
      <c r="V4" s="150"/>
      <c r="W4" s="150"/>
      <c r="X4" s="150"/>
      <c r="Y4" s="150"/>
      <c r="AL4" s="377"/>
      <c r="AM4" s="377"/>
      <c r="AN4" s="377"/>
      <c r="AO4" s="377"/>
      <c r="AP4" s="377"/>
      <c r="AQ4" s="377"/>
      <c r="AR4" s="377" t="s">
        <v>288</v>
      </c>
      <c r="AS4" s="377" t="s">
        <v>289</v>
      </c>
      <c r="AT4" s="377" t="s">
        <v>290</v>
      </c>
      <c r="AU4" s="377" t="s">
        <v>291</v>
      </c>
      <c r="AV4" s="377" t="s">
        <v>292</v>
      </c>
      <c r="AW4" s="377" t="s">
        <v>293</v>
      </c>
      <c r="AX4" s="377" t="s">
        <v>294</v>
      </c>
      <c r="AY4" s="377" t="s">
        <v>295</v>
      </c>
      <c r="AZ4" s="377" t="s">
        <v>296</v>
      </c>
      <c r="BA4" s="377"/>
    </row>
    <row r="5" spans="2:53" ht="15.6">
      <c r="L5" s="377" t="s">
        <v>297</v>
      </c>
      <c r="M5" s="377" t="s">
        <v>298</v>
      </c>
      <c r="N5" s="377"/>
      <c r="O5" s="377"/>
      <c r="P5" s="377"/>
      <c r="Q5" s="377"/>
      <c r="R5" s="377"/>
      <c r="S5" s="377"/>
      <c r="T5" s="377"/>
      <c r="U5" s="377"/>
      <c r="V5" s="377"/>
      <c r="W5" s="377"/>
      <c r="X5" s="377"/>
      <c r="Y5" s="377"/>
      <c r="AL5" s="378" t="s">
        <v>299</v>
      </c>
      <c r="AM5" s="378"/>
      <c r="AN5" s="378"/>
      <c r="AO5" s="378"/>
      <c r="AP5" s="378"/>
      <c r="AQ5" s="378"/>
      <c r="AR5" s="378"/>
      <c r="AS5" s="378"/>
      <c r="AT5" s="378"/>
      <c r="AU5" s="378"/>
      <c r="AV5" s="378"/>
      <c r="AW5" s="378"/>
      <c r="AX5" s="378"/>
      <c r="AY5" s="378"/>
      <c r="AZ5" s="378"/>
      <c r="BA5" s="378"/>
    </row>
    <row r="6" spans="2:53" ht="15.6">
      <c r="B6" s="170" t="s">
        <v>300</v>
      </c>
      <c r="C6" s="170" t="s">
        <v>301</v>
      </c>
      <c r="D6" s="170" t="s">
        <v>302</v>
      </c>
      <c r="E6" s="170" t="s">
        <v>303</v>
      </c>
      <c r="F6" s="170" t="s">
        <v>304</v>
      </c>
      <c r="G6" s="170" t="s">
        <v>305</v>
      </c>
      <c r="H6" s="170" t="s">
        <v>306</v>
      </c>
      <c r="I6" s="170" t="s">
        <v>307</v>
      </c>
      <c r="J6" s="170" t="s">
        <v>308</v>
      </c>
      <c r="L6" s="378"/>
      <c r="M6" s="378">
        <v>2008</v>
      </c>
      <c r="N6" s="378">
        <v>2014</v>
      </c>
      <c r="O6" s="378">
        <v>2015</v>
      </c>
      <c r="P6" s="378">
        <v>2016</v>
      </c>
      <c r="Q6" s="378">
        <v>2017</v>
      </c>
      <c r="R6" s="378">
        <v>2019</v>
      </c>
      <c r="S6" s="378">
        <v>2020</v>
      </c>
      <c r="T6" s="378">
        <v>2021</v>
      </c>
      <c r="U6" s="378">
        <v>2022</v>
      </c>
      <c r="V6" s="378">
        <v>2023</v>
      </c>
      <c r="W6" s="378">
        <v>2024</v>
      </c>
      <c r="X6" s="378">
        <v>2025</v>
      </c>
      <c r="Y6" s="378" t="s">
        <v>28</v>
      </c>
      <c r="AA6" s="378"/>
      <c r="AB6" t="s">
        <v>300</v>
      </c>
      <c r="AC6" s="378">
        <v>2020</v>
      </c>
      <c r="AD6" s="378">
        <v>2021</v>
      </c>
      <c r="AE6" s="378">
        <v>2022</v>
      </c>
      <c r="AF6" s="378">
        <v>2023</v>
      </c>
      <c r="AG6" s="378">
        <v>2024</v>
      </c>
      <c r="AH6" s="378">
        <v>2025</v>
      </c>
      <c r="AI6" s="378" t="s">
        <v>28</v>
      </c>
      <c r="AL6" s="150" t="s">
        <v>309</v>
      </c>
      <c r="AM6" s="150">
        <v>13</v>
      </c>
      <c r="AN6" s="150">
        <v>1</v>
      </c>
      <c r="AO6" s="150">
        <v>4</v>
      </c>
      <c r="AP6" s="150">
        <v>1</v>
      </c>
      <c r="AQ6" s="150">
        <v>1</v>
      </c>
      <c r="AR6" s="150"/>
      <c r="AS6" s="150"/>
      <c r="AT6" s="150"/>
      <c r="AU6" s="150">
        <v>6</v>
      </c>
      <c r="AV6" s="150">
        <v>19</v>
      </c>
      <c r="AW6" s="150">
        <v>31</v>
      </c>
      <c r="AX6" s="150">
        <v>52</v>
      </c>
      <c r="AY6" s="150">
        <v>38</v>
      </c>
      <c r="AZ6" s="150">
        <v>22</v>
      </c>
      <c r="BA6" s="150">
        <v>188</v>
      </c>
    </row>
    <row r="7" spans="2:53" ht="15.6">
      <c r="B7" s="167" t="s">
        <v>310</v>
      </c>
      <c r="D7">
        <v>14</v>
      </c>
      <c r="E7">
        <v>331</v>
      </c>
      <c r="F7">
        <v>2017</v>
      </c>
      <c r="G7">
        <v>3423</v>
      </c>
      <c r="H7">
        <v>3057</v>
      </c>
      <c r="I7">
        <v>4842</v>
      </c>
      <c r="J7">
        <v>13684</v>
      </c>
      <c r="L7" s="150" t="s">
        <v>310</v>
      </c>
      <c r="M7" s="150">
        <v>2</v>
      </c>
      <c r="N7" s="150">
        <v>2</v>
      </c>
      <c r="O7" s="150"/>
      <c r="P7" s="150">
        <v>2</v>
      </c>
      <c r="Q7" s="150">
        <v>2</v>
      </c>
      <c r="R7" s="150">
        <v>1</v>
      </c>
      <c r="S7" s="150">
        <v>11</v>
      </c>
      <c r="T7" s="150">
        <v>318</v>
      </c>
      <c r="U7" s="150">
        <v>1870</v>
      </c>
      <c r="V7" s="150">
        <v>3142</v>
      </c>
      <c r="W7" s="150">
        <v>2880</v>
      </c>
      <c r="X7" s="150">
        <v>4762</v>
      </c>
      <c r="Y7" s="150">
        <v>12992</v>
      </c>
      <c r="AA7" s="150" t="s">
        <v>310</v>
      </c>
      <c r="AC7" s="150">
        <v>1</v>
      </c>
      <c r="AD7" s="150"/>
      <c r="AE7" s="150"/>
      <c r="AF7" s="150">
        <v>10</v>
      </c>
      <c r="AG7" s="150"/>
      <c r="AH7" s="150">
        <v>2343</v>
      </c>
      <c r="AI7" s="150">
        <v>2354</v>
      </c>
      <c r="AL7" s="150" t="s">
        <v>311</v>
      </c>
      <c r="AM7" s="150"/>
      <c r="AN7" s="150"/>
      <c r="AO7" s="150"/>
      <c r="AP7" s="150">
        <v>2</v>
      </c>
      <c r="AQ7" s="150"/>
      <c r="AR7" s="150"/>
      <c r="AS7" s="150">
        <v>1</v>
      </c>
      <c r="AT7" s="150">
        <v>1</v>
      </c>
      <c r="AU7" s="150">
        <v>4</v>
      </c>
      <c r="AV7" s="150">
        <v>12</v>
      </c>
      <c r="AW7" s="150">
        <v>24</v>
      </c>
      <c r="AX7" s="150">
        <v>16</v>
      </c>
      <c r="AY7" s="150">
        <v>27</v>
      </c>
      <c r="AZ7" s="150">
        <v>10</v>
      </c>
      <c r="BA7" s="150">
        <v>97</v>
      </c>
    </row>
    <row r="8" spans="2:53" ht="15.6">
      <c r="B8" s="167" t="s">
        <v>312</v>
      </c>
      <c r="E8">
        <v>2</v>
      </c>
      <c r="F8">
        <v>161</v>
      </c>
      <c r="G8">
        <v>262</v>
      </c>
      <c r="H8">
        <v>729</v>
      </c>
      <c r="I8">
        <v>1057</v>
      </c>
      <c r="J8">
        <v>2211</v>
      </c>
      <c r="L8" s="150" t="s">
        <v>313</v>
      </c>
      <c r="M8" s="150"/>
      <c r="N8" s="150"/>
      <c r="O8" s="150"/>
      <c r="P8" s="150"/>
      <c r="Q8" s="150"/>
      <c r="R8" s="150"/>
      <c r="S8" s="150"/>
      <c r="T8" s="150"/>
      <c r="U8" s="150">
        <v>127</v>
      </c>
      <c r="V8" s="150">
        <v>223</v>
      </c>
      <c r="W8" s="150">
        <v>702</v>
      </c>
      <c r="X8" s="150">
        <v>1034</v>
      </c>
      <c r="Y8" s="150">
        <v>2086</v>
      </c>
      <c r="AA8" s="150" t="s">
        <v>314</v>
      </c>
      <c r="AC8" s="150"/>
      <c r="AD8" s="150"/>
      <c r="AE8" s="150"/>
      <c r="AF8" s="150"/>
      <c r="AG8" s="150">
        <v>2</v>
      </c>
      <c r="AH8" s="150">
        <v>766</v>
      </c>
      <c r="AI8" s="150">
        <v>768</v>
      </c>
      <c r="AL8" s="150" t="s">
        <v>315</v>
      </c>
      <c r="AM8" s="150"/>
      <c r="AN8" s="150"/>
      <c r="AO8" s="150">
        <v>1</v>
      </c>
      <c r="AP8" s="150"/>
      <c r="AQ8" s="150"/>
      <c r="AR8" s="150"/>
      <c r="AS8" s="150"/>
      <c r="AT8" s="150">
        <v>2</v>
      </c>
      <c r="AU8" s="150">
        <v>15</v>
      </c>
      <c r="AV8" s="150">
        <v>7</v>
      </c>
      <c r="AW8" s="150">
        <v>8</v>
      </c>
      <c r="AX8" s="150">
        <v>28</v>
      </c>
      <c r="AY8" s="150">
        <v>29</v>
      </c>
      <c r="AZ8" s="150">
        <v>4</v>
      </c>
      <c r="BA8" s="150">
        <v>94</v>
      </c>
    </row>
    <row r="9" spans="2:53" ht="15.6" outlineLevel="1">
      <c r="B9" s="167" t="s">
        <v>309</v>
      </c>
      <c r="D9">
        <v>21</v>
      </c>
      <c r="E9">
        <v>19</v>
      </c>
      <c r="F9">
        <v>291</v>
      </c>
      <c r="G9">
        <v>298</v>
      </c>
      <c r="H9">
        <v>446</v>
      </c>
      <c r="I9">
        <v>426</v>
      </c>
      <c r="J9">
        <v>1501</v>
      </c>
      <c r="L9" t="s">
        <v>316</v>
      </c>
      <c r="O9" s="171">
        <v>1</v>
      </c>
      <c r="P9" s="171">
        <v>0</v>
      </c>
      <c r="Q9" s="171">
        <v>0</v>
      </c>
      <c r="R9" s="171">
        <v>0</v>
      </c>
      <c r="S9" s="171">
        <v>17</v>
      </c>
      <c r="T9" s="171">
        <v>30</v>
      </c>
      <c r="U9" s="171">
        <v>737</v>
      </c>
      <c r="V9" s="171">
        <v>1261</v>
      </c>
      <c r="W9" s="171">
        <v>1611</v>
      </c>
      <c r="X9" s="171">
        <v>1809</v>
      </c>
      <c r="Y9" s="171">
        <v>5466</v>
      </c>
      <c r="AA9" t="s">
        <v>316</v>
      </c>
      <c r="AC9">
        <v>13</v>
      </c>
      <c r="AD9">
        <v>1</v>
      </c>
      <c r="AE9">
        <v>6</v>
      </c>
      <c r="AF9">
        <v>6</v>
      </c>
      <c r="AG9">
        <v>3</v>
      </c>
      <c r="AH9">
        <v>684</v>
      </c>
      <c r="AI9">
        <v>713</v>
      </c>
      <c r="AL9" s="150" t="s">
        <v>317</v>
      </c>
      <c r="AM9" s="150"/>
      <c r="AN9" s="150"/>
      <c r="AO9" s="150"/>
      <c r="AP9" s="150"/>
      <c r="AQ9" s="150"/>
      <c r="AR9" s="150"/>
      <c r="AS9" s="150"/>
      <c r="AT9" s="150"/>
      <c r="AU9" s="150">
        <v>6</v>
      </c>
      <c r="AV9" s="150">
        <v>3</v>
      </c>
      <c r="AW9" s="150">
        <v>22</v>
      </c>
      <c r="AX9" s="150">
        <v>21</v>
      </c>
      <c r="AY9" s="150">
        <v>18</v>
      </c>
      <c r="AZ9" s="150">
        <v>2</v>
      </c>
      <c r="BA9" s="150">
        <v>72</v>
      </c>
    </row>
    <row r="10" spans="2:53" ht="15.6" outlineLevel="1">
      <c r="B10" s="167" t="s">
        <v>311</v>
      </c>
      <c r="D10">
        <v>1</v>
      </c>
      <c r="E10">
        <v>2</v>
      </c>
      <c r="F10">
        <v>159</v>
      </c>
      <c r="G10">
        <v>242</v>
      </c>
      <c r="H10">
        <v>303</v>
      </c>
      <c r="I10">
        <v>225</v>
      </c>
      <c r="J10">
        <v>932</v>
      </c>
      <c r="M10" s="150" t="s">
        <v>309</v>
      </c>
      <c r="N10" s="150"/>
      <c r="O10" s="150"/>
      <c r="P10" s="150"/>
      <c r="Q10" s="150"/>
      <c r="R10" s="150"/>
      <c r="S10" s="150">
        <v>13</v>
      </c>
      <c r="T10" s="150">
        <v>16</v>
      </c>
      <c r="U10" s="150">
        <v>229</v>
      </c>
      <c r="V10" s="150">
        <v>252</v>
      </c>
      <c r="W10" s="150">
        <v>391</v>
      </c>
      <c r="X10" s="150">
        <v>380</v>
      </c>
      <c r="Y10" s="150">
        <v>1281</v>
      </c>
      <c r="AB10" s="150" t="s">
        <v>309</v>
      </c>
      <c r="AC10" s="150">
        <v>13</v>
      </c>
      <c r="AD10" s="150">
        <v>1</v>
      </c>
      <c r="AE10" s="150">
        <v>4</v>
      </c>
      <c r="AF10" s="150">
        <v>1</v>
      </c>
      <c r="AG10" s="150">
        <v>1</v>
      </c>
      <c r="AH10" s="150">
        <v>168</v>
      </c>
      <c r="AI10" s="150">
        <v>188</v>
      </c>
      <c r="AL10" s="150" t="s">
        <v>318</v>
      </c>
      <c r="AM10" s="150"/>
      <c r="AN10" s="150"/>
      <c r="AO10" s="150"/>
      <c r="AP10" s="150">
        <v>2</v>
      </c>
      <c r="AQ10" s="150"/>
      <c r="AR10" s="150">
        <v>1</v>
      </c>
      <c r="AS10" s="150"/>
      <c r="AT10" s="150"/>
      <c r="AU10" s="150">
        <v>7</v>
      </c>
      <c r="AV10" s="150">
        <v>9</v>
      </c>
      <c r="AW10" s="150">
        <v>13</v>
      </c>
      <c r="AX10" s="150">
        <v>9</v>
      </c>
      <c r="AY10" s="150">
        <v>13</v>
      </c>
      <c r="AZ10" s="150">
        <v>2</v>
      </c>
      <c r="BA10" s="150">
        <v>56</v>
      </c>
    </row>
    <row r="11" spans="2:53" ht="15.6" outlineLevel="1">
      <c r="B11" s="167" t="s">
        <v>315</v>
      </c>
      <c r="E11">
        <v>6</v>
      </c>
      <c r="F11">
        <v>124</v>
      </c>
      <c r="G11">
        <v>212</v>
      </c>
      <c r="H11">
        <v>123</v>
      </c>
      <c r="I11">
        <v>131</v>
      </c>
      <c r="J11">
        <v>596</v>
      </c>
      <c r="M11" s="150" t="s">
        <v>311</v>
      </c>
      <c r="N11" s="150"/>
      <c r="O11" s="150"/>
      <c r="P11" s="150"/>
      <c r="Q11" s="150"/>
      <c r="R11" s="150"/>
      <c r="S11" s="150">
        <v>1</v>
      </c>
      <c r="T11" s="150">
        <v>2</v>
      </c>
      <c r="U11" s="150">
        <v>136</v>
      </c>
      <c r="V11" s="150">
        <v>216</v>
      </c>
      <c r="W11" s="150">
        <v>267</v>
      </c>
      <c r="X11" s="150">
        <v>203</v>
      </c>
      <c r="Y11" s="150">
        <v>825</v>
      </c>
      <c r="AB11" s="150" t="s">
        <v>311</v>
      </c>
      <c r="AC11" s="150"/>
      <c r="AD11" s="150"/>
      <c r="AE11" s="150"/>
      <c r="AF11" s="150">
        <v>2</v>
      </c>
      <c r="AG11" s="150"/>
      <c r="AH11" s="150">
        <v>95</v>
      </c>
      <c r="AI11" s="150">
        <v>97</v>
      </c>
      <c r="AL11" s="150" t="s">
        <v>319</v>
      </c>
      <c r="AM11" s="150"/>
      <c r="AN11" s="150"/>
      <c r="AO11" s="150"/>
      <c r="AP11" s="150"/>
      <c r="AQ11" s="150">
        <v>1</v>
      </c>
      <c r="AR11" s="150"/>
      <c r="AS11" s="150"/>
      <c r="AT11" s="150">
        <v>1</v>
      </c>
      <c r="AU11" s="150">
        <v>16</v>
      </c>
      <c r="AV11" s="150">
        <v>3</v>
      </c>
      <c r="AW11" s="150">
        <v>2</v>
      </c>
      <c r="AX11" s="150">
        <v>11</v>
      </c>
      <c r="AY11" s="150">
        <v>4</v>
      </c>
      <c r="AZ11" s="150"/>
      <c r="BA11" s="150">
        <v>38</v>
      </c>
    </row>
    <row r="12" spans="2:53" ht="15.6" outlineLevel="1">
      <c r="B12" s="167" t="s">
        <v>318</v>
      </c>
      <c r="E12">
        <v>1</v>
      </c>
      <c r="F12">
        <v>59</v>
      </c>
      <c r="G12">
        <v>128</v>
      </c>
      <c r="H12">
        <v>217</v>
      </c>
      <c r="I12">
        <v>179</v>
      </c>
      <c r="J12">
        <v>584</v>
      </c>
      <c r="M12" s="150" t="s">
        <v>315</v>
      </c>
      <c r="N12" s="150"/>
      <c r="O12" s="150"/>
      <c r="P12" s="150"/>
      <c r="Q12" s="150"/>
      <c r="R12" s="150"/>
      <c r="S12" s="150"/>
      <c r="T12" s="150">
        <v>5</v>
      </c>
      <c r="U12" s="150">
        <v>98</v>
      </c>
      <c r="V12" s="150">
        <v>180</v>
      </c>
      <c r="W12" s="150">
        <v>128</v>
      </c>
      <c r="X12" s="150">
        <v>351</v>
      </c>
      <c r="Y12" s="150">
        <v>762</v>
      </c>
      <c r="AB12" s="150" t="s">
        <v>315</v>
      </c>
      <c r="AC12" s="150"/>
      <c r="AD12" s="150"/>
      <c r="AE12" s="150">
        <v>1</v>
      </c>
      <c r="AF12" s="150"/>
      <c r="AG12" s="150"/>
      <c r="AH12" s="150">
        <v>93</v>
      </c>
      <c r="AI12" s="150">
        <v>94</v>
      </c>
      <c r="AL12" s="150" t="s">
        <v>320</v>
      </c>
      <c r="AM12" s="150"/>
      <c r="AN12" s="150"/>
      <c r="AO12" s="150"/>
      <c r="AP12" s="150">
        <v>1</v>
      </c>
      <c r="AQ12" s="150">
        <v>1</v>
      </c>
      <c r="AR12" s="150"/>
      <c r="AS12" s="150">
        <v>2</v>
      </c>
      <c r="AT12" s="150">
        <v>2</v>
      </c>
      <c r="AU12" s="150">
        <v>3</v>
      </c>
      <c r="AV12" s="150">
        <v>6</v>
      </c>
      <c r="AW12" s="150">
        <v>7</v>
      </c>
      <c r="AX12" s="150">
        <v>12</v>
      </c>
      <c r="AY12" s="150">
        <v>1</v>
      </c>
      <c r="AZ12" s="150">
        <v>3</v>
      </c>
      <c r="BA12" s="150">
        <v>38</v>
      </c>
    </row>
    <row r="13" spans="2:53" ht="15.6" outlineLevel="1">
      <c r="B13" s="167" t="s">
        <v>320</v>
      </c>
      <c r="D13">
        <v>1</v>
      </c>
      <c r="E13">
        <v>1</v>
      </c>
      <c r="F13">
        <v>64</v>
      </c>
      <c r="G13">
        <v>99</v>
      </c>
      <c r="H13">
        <v>140</v>
      </c>
      <c r="I13">
        <v>109</v>
      </c>
      <c r="J13">
        <v>414</v>
      </c>
      <c r="M13" s="150" t="s">
        <v>318</v>
      </c>
      <c r="N13" s="150"/>
      <c r="O13" s="150"/>
      <c r="P13" s="150"/>
      <c r="Q13" s="150"/>
      <c r="R13" s="150"/>
      <c r="S13" s="150"/>
      <c r="T13" s="150">
        <v>1</v>
      </c>
      <c r="U13" s="150">
        <v>48</v>
      </c>
      <c r="V13" s="150">
        <v>97</v>
      </c>
      <c r="W13" s="150">
        <v>193</v>
      </c>
      <c r="X13" s="150">
        <v>154</v>
      </c>
      <c r="Y13" s="150">
        <v>493</v>
      </c>
      <c r="AB13" s="150" t="s">
        <v>317</v>
      </c>
      <c r="AC13" s="150"/>
      <c r="AD13" s="150"/>
      <c r="AE13" s="150"/>
      <c r="AF13" s="150"/>
      <c r="AG13" s="150"/>
      <c r="AH13" s="150">
        <v>72</v>
      </c>
      <c r="AI13" s="150">
        <v>72</v>
      </c>
      <c r="AL13" s="150" t="s">
        <v>321</v>
      </c>
      <c r="AM13" s="150"/>
      <c r="AN13" s="150"/>
      <c r="AO13" s="150"/>
      <c r="AP13" s="150"/>
      <c r="AQ13" s="150"/>
      <c r="AR13" s="150"/>
      <c r="AS13" s="150"/>
      <c r="AT13" s="150"/>
      <c r="AU13" s="150">
        <v>1</v>
      </c>
      <c r="AV13" s="150">
        <v>6</v>
      </c>
      <c r="AW13" s="150">
        <v>2</v>
      </c>
      <c r="AX13" s="150">
        <v>5</v>
      </c>
      <c r="AY13" s="150">
        <v>11</v>
      </c>
      <c r="AZ13" s="150">
        <v>3</v>
      </c>
      <c r="BA13" s="150">
        <v>28</v>
      </c>
    </row>
    <row r="14" spans="2:53" ht="15.6" outlineLevel="1">
      <c r="B14" s="167" t="s">
        <v>322</v>
      </c>
      <c r="E14">
        <v>2</v>
      </c>
      <c r="F14">
        <v>62</v>
      </c>
      <c r="G14">
        <v>90</v>
      </c>
      <c r="H14">
        <v>75</v>
      </c>
      <c r="I14">
        <v>98</v>
      </c>
      <c r="J14">
        <v>327</v>
      </c>
      <c r="M14" s="150" t="s">
        <v>320</v>
      </c>
      <c r="N14" s="150"/>
      <c r="O14" s="150"/>
      <c r="P14" s="150"/>
      <c r="Q14" s="150"/>
      <c r="R14" s="150"/>
      <c r="S14" s="150">
        <v>1</v>
      </c>
      <c r="T14" s="150">
        <v>1</v>
      </c>
      <c r="U14" s="150">
        <v>53</v>
      </c>
      <c r="V14" s="150">
        <v>83</v>
      </c>
      <c r="W14" s="150">
        <v>122</v>
      </c>
      <c r="X14" s="150">
        <v>104</v>
      </c>
      <c r="Y14" s="150">
        <v>364</v>
      </c>
      <c r="AB14" s="150" t="s">
        <v>318</v>
      </c>
      <c r="AC14" s="150"/>
      <c r="AD14" s="150"/>
      <c r="AE14" s="150"/>
      <c r="AF14" s="150">
        <v>2</v>
      </c>
      <c r="AG14" s="150"/>
      <c r="AH14" s="150">
        <v>54</v>
      </c>
      <c r="AI14" s="150">
        <v>56</v>
      </c>
      <c r="AL14" s="150" t="s">
        <v>323</v>
      </c>
      <c r="AM14" s="150"/>
      <c r="AN14" s="150"/>
      <c r="AO14" s="150"/>
      <c r="AP14" s="150"/>
      <c r="AQ14" s="150"/>
      <c r="AR14" s="150"/>
      <c r="AS14" s="150"/>
      <c r="AT14" s="150"/>
      <c r="AU14" s="150"/>
      <c r="AV14" s="150">
        <v>1</v>
      </c>
      <c r="AW14" s="150">
        <v>4</v>
      </c>
      <c r="AX14" s="150">
        <v>2</v>
      </c>
      <c r="AY14" s="150">
        <v>6</v>
      </c>
      <c r="AZ14" s="150">
        <v>4</v>
      </c>
      <c r="BA14" s="150">
        <v>17</v>
      </c>
    </row>
    <row r="15" spans="2:53" ht="15.6" outlineLevel="1">
      <c r="B15" s="167" t="s">
        <v>324</v>
      </c>
      <c r="F15">
        <v>2</v>
      </c>
      <c r="G15">
        <v>25</v>
      </c>
      <c r="H15">
        <v>26</v>
      </c>
      <c r="I15">
        <v>233</v>
      </c>
      <c r="J15">
        <v>286</v>
      </c>
      <c r="M15" s="150" t="s">
        <v>321</v>
      </c>
      <c r="N15" s="150"/>
      <c r="O15" s="150">
        <v>1</v>
      </c>
      <c r="P15" s="150"/>
      <c r="Q15" s="150"/>
      <c r="R15" s="150"/>
      <c r="S15" s="150"/>
      <c r="T15" s="150">
        <v>2</v>
      </c>
      <c r="U15" s="150">
        <v>51</v>
      </c>
      <c r="V15" s="150">
        <v>74</v>
      </c>
      <c r="W15" s="150">
        <v>66</v>
      </c>
      <c r="X15" s="150">
        <v>90</v>
      </c>
      <c r="Y15" s="150">
        <v>284</v>
      </c>
      <c r="AB15" s="150" t="s">
        <v>319</v>
      </c>
      <c r="AC15" s="150"/>
      <c r="AD15" s="150"/>
      <c r="AE15" s="150"/>
      <c r="AF15" s="150"/>
      <c r="AG15" s="150">
        <v>1</v>
      </c>
      <c r="AH15" s="150">
        <v>37</v>
      </c>
      <c r="AI15" s="150">
        <v>38</v>
      </c>
      <c r="AL15" s="150" t="s">
        <v>325</v>
      </c>
      <c r="AM15" s="150"/>
      <c r="AN15" s="150"/>
      <c r="AO15" s="150"/>
      <c r="AP15" s="150"/>
      <c r="AQ15" s="150"/>
      <c r="AR15" s="150"/>
      <c r="AS15" s="150"/>
      <c r="AT15" s="150"/>
      <c r="AU15" s="150">
        <v>2</v>
      </c>
      <c r="AV15" s="150"/>
      <c r="AW15" s="150"/>
      <c r="AX15" s="150">
        <v>8</v>
      </c>
      <c r="AY15" s="150">
        <v>2</v>
      </c>
      <c r="AZ15" s="150">
        <v>2</v>
      </c>
      <c r="BA15" s="150">
        <v>14</v>
      </c>
    </row>
    <row r="16" spans="2:53" ht="15.6" outlineLevel="1">
      <c r="B16" s="167" t="s">
        <v>326</v>
      </c>
      <c r="D16">
        <v>2</v>
      </c>
      <c r="E16">
        <v>1</v>
      </c>
      <c r="F16">
        <v>29</v>
      </c>
      <c r="G16">
        <v>88</v>
      </c>
      <c r="H16">
        <v>76</v>
      </c>
      <c r="I16">
        <v>56</v>
      </c>
      <c r="J16">
        <v>252</v>
      </c>
      <c r="M16" s="150" t="s">
        <v>326</v>
      </c>
      <c r="N16" s="150"/>
      <c r="O16" s="150"/>
      <c r="P16" s="150"/>
      <c r="Q16" s="150"/>
      <c r="R16" s="150"/>
      <c r="S16" s="150">
        <v>2</v>
      </c>
      <c r="T16" s="150">
        <v>1</v>
      </c>
      <c r="U16" s="150">
        <v>24</v>
      </c>
      <c r="V16" s="150">
        <v>80</v>
      </c>
      <c r="W16" s="150">
        <v>63</v>
      </c>
      <c r="X16" s="150">
        <v>54</v>
      </c>
      <c r="Y16" s="150">
        <v>224</v>
      </c>
      <c r="AB16" s="150" t="s">
        <v>320</v>
      </c>
      <c r="AC16" s="150"/>
      <c r="AD16" s="150"/>
      <c r="AE16" s="150"/>
      <c r="AF16" s="150">
        <v>1</v>
      </c>
      <c r="AG16" s="150">
        <v>1</v>
      </c>
      <c r="AH16" s="150">
        <v>36</v>
      </c>
      <c r="AI16" s="150">
        <v>38</v>
      </c>
      <c r="AL16" s="150" t="s">
        <v>327</v>
      </c>
      <c r="AM16" s="150"/>
      <c r="AN16" s="150"/>
      <c r="AO16" s="150"/>
      <c r="AP16" s="150"/>
      <c r="AQ16" s="150"/>
      <c r="AR16" s="150"/>
      <c r="AS16" s="150"/>
      <c r="AT16" s="150"/>
      <c r="AU16" s="150"/>
      <c r="AV16" s="150">
        <v>2</v>
      </c>
      <c r="AW16" s="150">
        <v>1</v>
      </c>
      <c r="AX16" s="150">
        <v>3</v>
      </c>
      <c r="AY16" s="150">
        <v>7</v>
      </c>
      <c r="AZ16" s="150">
        <v>1</v>
      </c>
      <c r="BA16" s="150">
        <v>14</v>
      </c>
    </row>
    <row r="17" spans="2:53" ht="15.6" outlineLevel="1">
      <c r="B17" s="167" t="s">
        <v>327</v>
      </c>
      <c r="F17">
        <v>24</v>
      </c>
      <c r="G17">
        <v>83</v>
      </c>
      <c r="H17">
        <v>82</v>
      </c>
      <c r="I17">
        <v>39</v>
      </c>
      <c r="J17">
        <v>228</v>
      </c>
      <c r="M17" s="150" t="s">
        <v>327</v>
      </c>
      <c r="N17" s="150"/>
      <c r="O17" s="150"/>
      <c r="P17" s="150"/>
      <c r="Q17" s="150"/>
      <c r="R17" s="150"/>
      <c r="S17" s="150"/>
      <c r="T17" s="150"/>
      <c r="U17" s="150">
        <v>20</v>
      </c>
      <c r="V17" s="150">
        <v>76</v>
      </c>
      <c r="W17" s="150">
        <v>79</v>
      </c>
      <c r="X17" s="150">
        <v>39</v>
      </c>
      <c r="Y17" s="150">
        <v>214</v>
      </c>
      <c r="AB17" s="150" t="s">
        <v>321</v>
      </c>
      <c r="AC17" s="150"/>
      <c r="AD17" s="150"/>
      <c r="AE17" s="150"/>
      <c r="AF17" s="150"/>
      <c r="AG17" s="150"/>
      <c r="AH17" s="150">
        <v>28</v>
      </c>
      <c r="AI17" s="150">
        <v>28</v>
      </c>
      <c r="AL17" s="150" t="s">
        <v>328</v>
      </c>
      <c r="AM17" s="150"/>
      <c r="AN17" s="150"/>
      <c r="AO17" s="150"/>
      <c r="AP17" s="150"/>
      <c r="AQ17" s="150"/>
      <c r="AR17" s="150"/>
      <c r="AS17" s="150"/>
      <c r="AT17" s="150"/>
      <c r="AU17" s="150">
        <v>2</v>
      </c>
      <c r="AV17" s="150">
        <v>4</v>
      </c>
      <c r="AW17" s="150">
        <v>4</v>
      </c>
      <c r="AX17" s="150">
        <v>1</v>
      </c>
      <c r="AY17" s="150">
        <v>2</v>
      </c>
      <c r="AZ17" s="150">
        <v>1</v>
      </c>
      <c r="BA17" s="150">
        <v>14</v>
      </c>
    </row>
    <row r="18" spans="2:53" ht="15.6" outlineLevel="1">
      <c r="B18" s="167" t="s">
        <v>319</v>
      </c>
      <c r="E18">
        <v>2</v>
      </c>
      <c r="F18">
        <v>19</v>
      </c>
      <c r="G18">
        <v>47</v>
      </c>
      <c r="H18">
        <v>32</v>
      </c>
      <c r="I18">
        <v>116</v>
      </c>
      <c r="J18">
        <v>216</v>
      </c>
      <c r="M18" s="150" t="s">
        <v>319</v>
      </c>
      <c r="N18" s="150"/>
      <c r="O18" s="150"/>
      <c r="P18" s="150"/>
      <c r="Q18" s="150"/>
      <c r="R18" s="150"/>
      <c r="S18" s="150"/>
      <c r="T18" s="150">
        <v>2</v>
      </c>
      <c r="U18" s="150">
        <v>15</v>
      </c>
      <c r="V18" s="150">
        <v>34</v>
      </c>
      <c r="W18" s="150">
        <v>29</v>
      </c>
      <c r="X18" s="150">
        <v>106</v>
      </c>
      <c r="Y18" s="150">
        <v>186</v>
      </c>
      <c r="AB18" s="150" t="s">
        <v>323</v>
      </c>
      <c r="AC18" s="150"/>
      <c r="AD18" s="150"/>
      <c r="AE18" s="150"/>
      <c r="AF18" s="150"/>
      <c r="AG18" s="150"/>
      <c r="AH18" s="150">
        <v>17</v>
      </c>
      <c r="AI18" s="150">
        <v>17</v>
      </c>
      <c r="AL18" s="150" t="s">
        <v>329</v>
      </c>
      <c r="AM18" s="150"/>
      <c r="AN18" s="150"/>
      <c r="AO18" s="150"/>
      <c r="AP18" s="150"/>
      <c r="AQ18" s="150"/>
      <c r="AR18" s="150"/>
      <c r="AS18" s="150"/>
      <c r="AT18" s="150"/>
      <c r="AU18" s="150"/>
      <c r="AV18" s="150"/>
      <c r="AW18" s="150">
        <v>5</v>
      </c>
      <c r="AX18" s="150">
        <v>2</v>
      </c>
      <c r="AY18" s="150">
        <v>3</v>
      </c>
      <c r="AZ18" s="150">
        <v>3</v>
      </c>
      <c r="BA18" s="150">
        <v>13</v>
      </c>
    </row>
    <row r="19" spans="2:53" ht="15.6" outlineLevel="1">
      <c r="B19" s="167" t="s">
        <v>323</v>
      </c>
      <c r="F19">
        <v>15</v>
      </c>
      <c r="G19">
        <v>46</v>
      </c>
      <c r="H19">
        <v>54</v>
      </c>
      <c r="I19">
        <v>37</v>
      </c>
      <c r="J19">
        <v>152</v>
      </c>
      <c r="M19" s="150" t="s">
        <v>328</v>
      </c>
      <c r="N19" s="150"/>
      <c r="O19" s="150"/>
      <c r="P19" s="150"/>
      <c r="Q19" s="150"/>
      <c r="R19" s="150"/>
      <c r="S19" s="150"/>
      <c r="T19" s="150"/>
      <c r="U19" s="150">
        <v>7</v>
      </c>
      <c r="V19" s="150">
        <v>17</v>
      </c>
      <c r="W19" s="150">
        <v>48</v>
      </c>
      <c r="X19" s="150">
        <v>50</v>
      </c>
      <c r="Y19" s="150">
        <v>122</v>
      </c>
      <c r="AB19" s="150" t="s">
        <v>327</v>
      </c>
      <c r="AC19" s="150"/>
      <c r="AD19" s="150"/>
      <c r="AE19" s="150"/>
      <c r="AF19" s="150"/>
      <c r="AG19" s="150"/>
      <c r="AH19" s="150">
        <v>14</v>
      </c>
      <c r="AI19" s="150">
        <v>14</v>
      </c>
      <c r="AL19" s="150" t="s">
        <v>330</v>
      </c>
      <c r="AM19" s="150"/>
      <c r="AN19" s="150"/>
      <c r="AO19" s="150"/>
      <c r="AP19" s="150"/>
      <c r="AQ19" s="150"/>
      <c r="AR19" s="150"/>
      <c r="AS19" s="150"/>
      <c r="AT19" s="150"/>
      <c r="AU19" s="150"/>
      <c r="AV19" s="150">
        <v>3</v>
      </c>
      <c r="AW19" s="150">
        <v>1</v>
      </c>
      <c r="AX19" s="150">
        <v>2</v>
      </c>
      <c r="AY19" s="150">
        <v>4</v>
      </c>
      <c r="AZ19" s="150">
        <v>3</v>
      </c>
      <c r="BA19" s="150">
        <v>13</v>
      </c>
    </row>
    <row r="20" spans="2:53" ht="15.6" outlineLevel="1">
      <c r="B20" s="167" t="s">
        <v>328</v>
      </c>
      <c r="F20">
        <v>9</v>
      </c>
      <c r="G20">
        <v>22</v>
      </c>
      <c r="H20">
        <v>50</v>
      </c>
      <c r="I20">
        <v>54</v>
      </c>
      <c r="J20">
        <v>135</v>
      </c>
      <c r="M20" s="150" t="s">
        <v>323</v>
      </c>
      <c r="N20" s="150"/>
      <c r="O20" s="150"/>
      <c r="P20" s="150"/>
      <c r="Q20" s="150"/>
      <c r="R20" s="150"/>
      <c r="S20" s="150"/>
      <c r="T20" s="150"/>
      <c r="U20" s="150">
        <v>11</v>
      </c>
      <c r="V20" s="150">
        <v>32</v>
      </c>
      <c r="W20" s="150">
        <v>42</v>
      </c>
      <c r="X20" s="150">
        <v>35</v>
      </c>
      <c r="Y20" s="150">
        <v>120</v>
      </c>
      <c r="AB20" s="150" t="s">
        <v>325</v>
      </c>
      <c r="AC20" s="150"/>
      <c r="AD20" s="150"/>
      <c r="AE20" s="150"/>
      <c r="AF20" s="150"/>
      <c r="AG20" s="150"/>
      <c r="AH20" s="150">
        <v>14</v>
      </c>
      <c r="AI20" s="150">
        <v>14</v>
      </c>
      <c r="AL20" s="150" t="s">
        <v>331</v>
      </c>
      <c r="AM20" s="150"/>
      <c r="AN20" s="150"/>
      <c r="AO20" s="150"/>
      <c r="AP20" s="150"/>
      <c r="AQ20" s="150"/>
      <c r="AR20" s="150"/>
      <c r="AS20" s="150"/>
      <c r="AT20" s="150">
        <v>1</v>
      </c>
      <c r="AU20" s="150">
        <v>1</v>
      </c>
      <c r="AV20" s="150">
        <v>1</v>
      </c>
      <c r="AW20" s="150">
        <v>1</v>
      </c>
      <c r="AX20" s="150"/>
      <c r="AY20" s="150">
        <v>2</v>
      </c>
      <c r="AZ20" s="150"/>
      <c r="BA20" s="150">
        <v>6</v>
      </c>
    </row>
    <row r="21" spans="2:53" ht="15.6" outlineLevel="1">
      <c r="B21" s="167" t="s">
        <v>330</v>
      </c>
      <c r="F21">
        <v>23</v>
      </c>
      <c r="G21">
        <v>37</v>
      </c>
      <c r="H21">
        <v>24</v>
      </c>
      <c r="I21">
        <v>48</v>
      </c>
      <c r="J21">
        <v>132</v>
      </c>
      <c r="M21" s="150" t="s">
        <v>331</v>
      </c>
      <c r="N21" s="150"/>
      <c r="O21" s="150"/>
      <c r="P21" s="150"/>
      <c r="Q21" s="150"/>
      <c r="R21" s="150"/>
      <c r="S21" s="150"/>
      <c r="T21" s="150"/>
      <c r="U21" s="150">
        <v>11</v>
      </c>
      <c r="V21" s="150">
        <v>42</v>
      </c>
      <c r="W21" s="150">
        <v>37</v>
      </c>
      <c r="X21" s="150">
        <v>26</v>
      </c>
      <c r="Y21" s="150">
        <v>116</v>
      </c>
      <c r="AB21" s="150" t="s">
        <v>328</v>
      </c>
      <c r="AC21" s="150"/>
      <c r="AD21" s="150"/>
      <c r="AE21" s="150"/>
      <c r="AF21" s="150"/>
      <c r="AG21" s="150"/>
      <c r="AH21" s="150">
        <v>14</v>
      </c>
      <c r="AI21" s="150">
        <v>14</v>
      </c>
      <c r="AL21" s="150" t="s">
        <v>332</v>
      </c>
      <c r="AM21" s="150"/>
      <c r="AN21" s="150"/>
      <c r="AO21" s="150">
        <v>1</v>
      </c>
      <c r="AP21" s="150"/>
      <c r="AQ21" s="150"/>
      <c r="AR21" s="150"/>
      <c r="AS21" s="150"/>
      <c r="AT21" s="150"/>
      <c r="AU21" s="150">
        <v>1</v>
      </c>
      <c r="AV21" s="150"/>
      <c r="AW21" s="150">
        <v>1</v>
      </c>
      <c r="AX21" s="150">
        <v>2</v>
      </c>
      <c r="AY21" s="150">
        <v>1</v>
      </c>
      <c r="AZ21" s="150"/>
      <c r="BA21" s="150">
        <v>6</v>
      </c>
    </row>
    <row r="22" spans="2:53" ht="15.6" outlineLevel="1">
      <c r="B22" s="167" t="s">
        <v>331</v>
      </c>
      <c r="F22">
        <v>13</v>
      </c>
      <c r="G22">
        <v>48</v>
      </c>
      <c r="H22">
        <v>43</v>
      </c>
      <c r="I22">
        <v>26</v>
      </c>
      <c r="J22">
        <v>130</v>
      </c>
      <c r="M22" s="150" t="s">
        <v>329</v>
      </c>
      <c r="N22" s="150"/>
      <c r="O22" s="150"/>
      <c r="P22" s="150"/>
      <c r="Q22" s="150"/>
      <c r="R22" s="150"/>
      <c r="S22" s="150"/>
      <c r="T22" s="150"/>
      <c r="U22" s="150">
        <v>3</v>
      </c>
      <c r="V22" s="150">
        <v>15</v>
      </c>
      <c r="W22" s="150">
        <v>60</v>
      </c>
      <c r="X22" s="150">
        <v>32</v>
      </c>
      <c r="Y22" s="150">
        <v>110</v>
      </c>
      <c r="AB22" s="150" t="s">
        <v>330</v>
      </c>
      <c r="AC22" s="150"/>
      <c r="AD22" s="150"/>
      <c r="AE22" s="150"/>
      <c r="AF22" s="150"/>
      <c r="AG22" s="150"/>
      <c r="AH22" s="150">
        <v>13</v>
      </c>
      <c r="AI22" s="150">
        <v>13</v>
      </c>
      <c r="AL22" s="150" t="s">
        <v>326</v>
      </c>
      <c r="AM22" s="150"/>
      <c r="AN22" s="150"/>
      <c r="AO22" s="150"/>
      <c r="AP22" s="150"/>
      <c r="AQ22" s="150"/>
      <c r="AR22" s="150"/>
      <c r="AS22" s="150"/>
      <c r="AT22" s="150"/>
      <c r="AU22" s="150"/>
      <c r="AV22" s="150">
        <v>3</v>
      </c>
      <c r="AW22" s="150"/>
      <c r="AX22" s="150"/>
      <c r="AY22" s="150"/>
      <c r="AZ22" s="150">
        <v>2</v>
      </c>
      <c r="BA22" s="150">
        <v>5</v>
      </c>
    </row>
    <row r="23" spans="2:53" ht="15.6" outlineLevel="1">
      <c r="B23" s="167" t="s">
        <v>329</v>
      </c>
      <c r="F23">
        <v>5</v>
      </c>
      <c r="G23">
        <v>17</v>
      </c>
      <c r="H23">
        <v>67</v>
      </c>
      <c r="I23">
        <v>35</v>
      </c>
      <c r="J23">
        <v>124</v>
      </c>
      <c r="M23" s="150" t="s">
        <v>325</v>
      </c>
      <c r="N23" s="150"/>
      <c r="O23" s="150"/>
      <c r="P23" s="150"/>
      <c r="Q23" s="150"/>
      <c r="R23" s="150"/>
      <c r="S23" s="150"/>
      <c r="T23" s="150"/>
      <c r="U23" s="150">
        <v>8</v>
      </c>
      <c r="V23" s="150">
        <v>15</v>
      </c>
      <c r="W23" s="150">
        <v>47</v>
      </c>
      <c r="X23" s="150">
        <v>38</v>
      </c>
      <c r="Y23" s="150">
        <v>108</v>
      </c>
      <c r="AB23" s="150" t="s">
        <v>329</v>
      </c>
      <c r="AC23" s="150"/>
      <c r="AD23" s="150"/>
      <c r="AE23" s="150"/>
      <c r="AF23" s="150"/>
      <c r="AG23" s="150"/>
      <c r="AH23" s="150">
        <v>13</v>
      </c>
      <c r="AI23" s="150">
        <v>13</v>
      </c>
      <c r="AL23" s="379" t="s">
        <v>28</v>
      </c>
      <c r="AM23" s="379">
        <v>13</v>
      </c>
      <c r="AN23" s="379">
        <v>1</v>
      </c>
      <c r="AO23" s="379">
        <v>6</v>
      </c>
      <c r="AP23" s="379">
        <v>6</v>
      </c>
      <c r="AQ23" s="379">
        <v>3</v>
      </c>
      <c r="AR23" s="379">
        <v>1</v>
      </c>
      <c r="AS23" s="379">
        <v>3</v>
      </c>
      <c r="AT23" s="379">
        <v>7</v>
      </c>
      <c r="AU23" s="379">
        <v>64</v>
      </c>
      <c r="AV23" s="379">
        <v>79</v>
      </c>
      <c r="AW23" s="379">
        <v>126</v>
      </c>
      <c r="AX23" s="379">
        <v>174</v>
      </c>
      <c r="AY23" s="379">
        <v>168</v>
      </c>
      <c r="AZ23" s="379">
        <v>62</v>
      </c>
      <c r="BA23" s="379">
        <v>713</v>
      </c>
    </row>
    <row r="24" spans="2:53" ht="15.6" outlineLevel="1">
      <c r="B24" s="167" t="s">
        <v>325</v>
      </c>
      <c r="F24">
        <v>9</v>
      </c>
      <c r="G24">
        <v>17</v>
      </c>
      <c r="H24">
        <v>49</v>
      </c>
      <c r="I24">
        <v>38</v>
      </c>
      <c r="J24">
        <v>113</v>
      </c>
      <c r="M24" s="150" t="s">
        <v>330</v>
      </c>
      <c r="N24" s="150"/>
      <c r="O24" s="150"/>
      <c r="P24" s="150"/>
      <c r="Q24" s="150"/>
      <c r="R24" s="150"/>
      <c r="S24" s="150"/>
      <c r="T24" s="150"/>
      <c r="U24" s="150">
        <v>14</v>
      </c>
      <c r="V24" s="150">
        <v>19</v>
      </c>
      <c r="W24" s="150">
        <v>22</v>
      </c>
      <c r="X24" s="150">
        <v>45</v>
      </c>
      <c r="Y24" s="150">
        <v>100</v>
      </c>
      <c r="AB24" s="150" t="s">
        <v>331</v>
      </c>
      <c r="AC24" s="150"/>
      <c r="AD24" s="150"/>
      <c r="AE24" s="150"/>
      <c r="AF24" s="150"/>
      <c r="AG24" s="150"/>
      <c r="AH24" s="150">
        <v>6</v>
      </c>
      <c r="AI24" s="150">
        <v>6</v>
      </c>
    </row>
    <row r="25" spans="2:53" ht="15.6" outlineLevel="1">
      <c r="B25" s="167" t="s">
        <v>317</v>
      </c>
      <c r="I25">
        <v>87</v>
      </c>
      <c r="J25">
        <v>87</v>
      </c>
      <c r="M25" s="150" t="s">
        <v>317</v>
      </c>
      <c r="N25" s="150"/>
      <c r="O25" s="150"/>
      <c r="P25" s="150"/>
      <c r="Q25" s="150"/>
      <c r="R25" s="150"/>
      <c r="S25" s="150"/>
      <c r="T25" s="150"/>
      <c r="U25" s="150"/>
      <c r="V25" s="150"/>
      <c r="W25" s="150"/>
      <c r="X25" s="150">
        <v>89</v>
      </c>
      <c r="Y25" s="150">
        <v>89</v>
      </c>
      <c r="AB25" s="150" t="s">
        <v>332</v>
      </c>
      <c r="AC25" s="150"/>
      <c r="AD25" s="150"/>
      <c r="AE25" s="150">
        <v>1</v>
      </c>
      <c r="AF25" s="150"/>
      <c r="AG25" s="150"/>
      <c r="AH25" s="150">
        <v>5</v>
      </c>
      <c r="AI25" s="150">
        <v>6</v>
      </c>
    </row>
    <row r="26" spans="2:53" ht="15.6" outlineLevel="1">
      <c r="B26" s="167" t="s">
        <v>332</v>
      </c>
      <c r="F26">
        <v>9</v>
      </c>
      <c r="G26">
        <v>34</v>
      </c>
      <c r="H26">
        <v>18</v>
      </c>
      <c r="I26">
        <v>15</v>
      </c>
      <c r="J26">
        <v>76</v>
      </c>
      <c r="M26" s="150" t="s">
        <v>332</v>
      </c>
      <c r="N26" s="150"/>
      <c r="O26" s="150"/>
      <c r="P26" s="150"/>
      <c r="Q26" s="150"/>
      <c r="R26" s="150"/>
      <c r="S26" s="150"/>
      <c r="T26" s="150"/>
      <c r="U26" s="150">
        <v>9</v>
      </c>
      <c r="V26" s="150">
        <v>29</v>
      </c>
      <c r="W26" s="150">
        <v>17</v>
      </c>
      <c r="X26" s="150">
        <v>13</v>
      </c>
      <c r="Y26" s="150">
        <v>68</v>
      </c>
      <c r="AB26" s="150" t="s">
        <v>326</v>
      </c>
      <c r="AC26" s="150"/>
      <c r="AD26" s="150"/>
      <c r="AE26" s="150"/>
      <c r="AF26" s="150"/>
      <c r="AG26" s="150"/>
      <c r="AH26" s="150">
        <v>5</v>
      </c>
      <c r="AI26" s="150">
        <v>5</v>
      </c>
    </row>
    <row r="27" spans="2:53" ht="15.6" outlineLevel="1">
      <c r="B27" s="167" t="s">
        <v>333</v>
      </c>
      <c r="F27">
        <v>1</v>
      </c>
      <c r="G27">
        <v>8</v>
      </c>
      <c r="H27">
        <v>1</v>
      </c>
      <c r="I27">
        <v>1</v>
      </c>
      <c r="J27">
        <v>11</v>
      </c>
      <c r="L27" s="379" t="s">
        <v>28</v>
      </c>
      <c r="M27" s="379">
        <v>2</v>
      </c>
      <c r="N27" s="379">
        <v>2</v>
      </c>
      <c r="O27" s="379">
        <v>1</v>
      </c>
      <c r="P27" s="379">
        <v>2</v>
      </c>
      <c r="Q27" s="379">
        <v>2</v>
      </c>
      <c r="R27" s="379">
        <v>1</v>
      </c>
      <c r="S27" s="379">
        <v>28</v>
      </c>
      <c r="T27" s="379">
        <v>348</v>
      </c>
      <c r="U27" s="379">
        <v>2734</v>
      </c>
      <c r="V27" s="379">
        <v>4626</v>
      </c>
      <c r="W27" s="379">
        <v>5193</v>
      </c>
      <c r="X27" s="379">
        <v>7605</v>
      </c>
      <c r="Y27" s="379">
        <v>20544</v>
      </c>
      <c r="AA27" s="379" t="s">
        <v>28</v>
      </c>
      <c r="AC27" s="379">
        <v>14</v>
      </c>
      <c r="AD27" s="379">
        <v>1</v>
      </c>
      <c r="AE27" s="379">
        <v>6</v>
      </c>
      <c r="AF27" s="379">
        <v>16</v>
      </c>
      <c r="AG27" s="379">
        <v>5</v>
      </c>
      <c r="AH27" s="379">
        <v>3793</v>
      </c>
      <c r="AI27" s="379">
        <v>3835</v>
      </c>
    </row>
    <row r="28" spans="2:53" outlineLevel="1">
      <c r="B28" s="168" t="s">
        <v>334</v>
      </c>
      <c r="C28" s="169">
        <v>1</v>
      </c>
      <c r="D28" s="169"/>
      <c r="E28" s="169"/>
      <c r="F28" s="169"/>
      <c r="G28" s="169"/>
      <c r="H28" s="169"/>
      <c r="I28" s="169"/>
      <c r="J28" s="169">
        <v>1</v>
      </c>
    </row>
    <row r="29" spans="2:53">
      <c r="B29" s="237" t="s">
        <v>308</v>
      </c>
      <c r="C29" s="173">
        <v>1</v>
      </c>
      <c r="D29" s="173">
        <v>39</v>
      </c>
      <c r="E29" s="173">
        <v>367</v>
      </c>
      <c r="F29" s="173">
        <v>3095</v>
      </c>
      <c r="G29" s="173">
        <v>5226</v>
      </c>
      <c r="H29" s="173">
        <v>5612</v>
      </c>
      <c r="I29" s="173">
        <v>7852</v>
      </c>
      <c r="J29" s="238">
        <v>22192</v>
      </c>
    </row>
    <row r="30" spans="2:53">
      <c r="L30" t="s">
        <v>335</v>
      </c>
      <c r="AA30" t="s">
        <v>336</v>
      </c>
    </row>
    <row r="33" spans="2:44" ht="15.6">
      <c r="B33" s="275"/>
      <c r="C33" s="275">
        <v>2020</v>
      </c>
      <c r="D33" s="275">
        <v>2021</v>
      </c>
      <c r="E33" s="275">
        <v>2022</v>
      </c>
      <c r="F33" s="275">
        <v>2023</v>
      </c>
      <c r="G33" s="275">
        <v>2024</v>
      </c>
      <c r="H33" s="275">
        <v>2025</v>
      </c>
      <c r="I33" s="275" t="s">
        <v>28</v>
      </c>
      <c r="L33" s="378"/>
      <c r="M33" s="378">
        <v>2008</v>
      </c>
      <c r="N33" s="378">
        <v>2014</v>
      </c>
      <c r="O33" s="378">
        <v>2015</v>
      </c>
      <c r="P33" s="378">
        <v>2016</v>
      </c>
      <c r="Q33" s="378">
        <v>2017</v>
      </c>
      <c r="R33" s="378">
        <v>2019</v>
      </c>
      <c r="S33" s="378">
        <v>2020</v>
      </c>
      <c r="T33" s="378">
        <v>2021</v>
      </c>
      <c r="U33" s="378">
        <v>2022</v>
      </c>
      <c r="V33" s="378">
        <v>2023</v>
      </c>
      <c r="W33" s="378">
        <v>2024</v>
      </c>
      <c r="X33" s="378">
        <v>2025</v>
      </c>
      <c r="Y33" s="378" t="s">
        <v>28</v>
      </c>
      <c r="AA33" s="378" t="s">
        <v>300</v>
      </c>
      <c r="AB33" t="s">
        <v>300</v>
      </c>
      <c r="AC33" s="378">
        <v>2020</v>
      </c>
      <c r="AD33" s="378">
        <v>2021</v>
      </c>
      <c r="AE33" s="378">
        <v>2022</v>
      </c>
      <c r="AF33" s="378">
        <v>2023</v>
      </c>
      <c r="AG33" s="378">
        <v>2024</v>
      </c>
      <c r="AH33" s="378">
        <v>2025</v>
      </c>
      <c r="AI33" s="378" t="s">
        <v>28</v>
      </c>
    </row>
    <row r="34" spans="2:44" ht="15.6">
      <c r="B34" s="273" t="s">
        <v>310</v>
      </c>
      <c r="C34" s="273">
        <v>11</v>
      </c>
      <c r="D34" s="273">
        <v>321</v>
      </c>
      <c r="E34" s="273">
        <v>1871</v>
      </c>
      <c r="F34" s="273">
        <v>3143</v>
      </c>
      <c r="G34" s="273">
        <v>2880</v>
      </c>
      <c r="H34" s="273">
        <v>5505</v>
      </c>
      <c r="I34" s="273">
        <v>13731</v>
      </c>
      <c r="L34" s="150" t="s">
        <v>310</v>
      </c>
      <c r="M34" s="150">
        <v>2</v>
      </c>
      <c r="N34" s="150">
        <v>2</v>
      </c>
      <c r="O34" s="150"/>
      <c r="P34" s="150">
        <v>2</v>
      </c>
      <c r="Q34" s="150">
        <v>2</v>
      </c>
      <c r="R34" s="150">
        <v>1</v>
      </c>
      <c r="S34" s="150">
        <v>11</v>
      </c>
      <c r="T34" s="150">
        <v>318</v>
      </c>
      <c r="U34" s="150">
        <v>1870</v>
      </c>
      <c r="V34" s="150">
        <v>3142</v>
      </c>
      <c r="W34" s="150">
        <v>2880</v>
      </c>
      <c r="X34" s="150">
        <v>4762</v>
      </c>
      <c r="Y34" s="150">
        <v>12992</v>
      </c>
      <c r="AA34" s="150" t="s">
        <v>310</v>
      </c>
      <c r="AB34" s="150" t="s">
        <v>310</v>
      </c>
      <c r="AC34" s="150">
        <v>1</v>
      </c>
      <c r="AD34" s="150"/>
      <c r="AE34" s="150"/>
      <c r="AF34" s="150">
        <v>10</v>
      </c>
      <c r="AG34" s="150"/>
      <c r="AH34" s="150">
        <v>2343</v>
      </c>
      <c r="AI34" s="150">
        <v>2354</v>
      </c>
    </row>
    <row r="35" spans="2:44" ht="15.6">
      <c r="B35" s="273" t="s">
        <v>312</v>
      </c>
      <c r="C35" s="273"/>
      <c r="D35" s="273"/>
      <c r="E35" s="273">
        <v>127</v>
      </c>
      <c r="F35" s="273">
        <v>223</v>
      </c>
      <c r="G35" s="273">
        <v>702</v>
      </c>
      <c r="H35" s="273">
        <v>1243</v>
      </c>
      <c r="I35" s="273">
        <v>2295</v>
      </c>
      <c r="L35" s="150" t="s">
        <v>98</v>
      </c>
      <c r="M35" s="150"/>
      <c r="N35" s="150"/>
      <c r="O35" s="150"/>
      <c r="P35" s="150"/>
      <c r="Q35" s="150"/>
      <c r="R35" s="150"/>
      <c r="S35" s="150"/>
      <c r="T35" s="150"/>
      <c r="U35" s="150">
        <v>127</v>
      </c>
      <c r="V35" s="150">
        <v>223</v>
      </c>
      <c r="W35" s="150">
        <v>702</v>
      </c>
      <c r="X35" s="150">
        <v>1034</v>
      </c>
      <c r="Y35" s="150">
        <v>2086</v>
      </c>
      <c r="AA35" s="150" t="s">
        <v>314</v>
      </c>
      <c r="AB35" s="150" t="s">
        <v>313</v>
      </c>
      <c r="AC35" s="150"/>
      <c r="AD35" s="150"/>
      <c r="AE35" s="150"/>
      <c r="AF35" s="150"/>
      <c r="AG35" s="150">
        <v>2</v>
      </c>
      <c r="AH35" s="150">
        <v>766</v>
      </c>
      <c r="AI35" s="150">
        <v>768</v>
      </c>
    </row>
    <row r="36" spans="2:44">
      <c r="B36" s="273" t="s">
        <v>309</v>
      </c>
      <c r="C36" s="273">
        <v>13</v>
      </c>
      <c r="D36" s="273">
        <v>16</v>
      </c>
      <c r="E36" s="273">
        <v>229</v>
      </c>
      <c r="F36" s="273">
        <v>253</v>
      </c>
      <c r="G36" s="273">
        <v>391</v>
      </c>
      <c r="H36" s="273">
        <v>414</v>
      </c>
      <c r="I36" s="273">
        <v>1316</v>
      </c>
      <c r="L36" t="s">
        <v>316</v>
      </c>
      <c r="O36" s="171">
        <v>1</v>
      </c>
      <c r="P36" s="171">
        <v>0</v>
      </c>
      <c r="Q36" s="171">
        <v>0</v>
      </c>
      <c r="R36" s="171">
        <v>0</v>
      </c>
      <c r="S36" s="171">
        <v>17</v>
      </c>
      <c r="T36" s="171">
        <v>30</v>
      </c>
      <c r="U36" s="171">
        <v>737</v>
      </c>
      <c r="V36" s="171">
        <v>1261</v>
      </c>
      <c r="W36" s="171">
        <v>1611</v>
      </c>
      <c r="X36" s="171">
        <v>1809</v>
      </c>
      <c r="Y36" s="171">
        <v>5466</v>
      </c>
      <c r="AA36" t="s">
        <v>316</v>
      </c>
      <c r="AB36" t="s">
        <v>316</v>
      </c>
      <c r="AC36">
        <v>13</v>
      </c>
      <c r="AD36">
        <v>1</v>
      </c>
      <c r="AE36">
        <v>6</v>
      </c>
      <c r="AF36">
        <v>6</v>
      </c>
      <c r="AG36">
        <v>3</v>
      </c>
      <c r="AH36">
        <v>684</v>
      </c>
      <c r="AI36">
        <v>713</v>
      </c>
    </row>
    <row r="37" spans="2:44" ht="15.6">
      <c r="B37" s="273" t="s">
        <v>311</v>
      </c>
      <c r="C37" s="273">
        <v>1</v>
      </c>
      <c r="D37" s="273">
        <v>2</v>
      </c>
      <c r="E37" s="273">
        <v>135</v>
      </c>
      <c r="F37" s="273">
        <v>216</v>
      </c>
      <c r="G37" s="273">
        <v>267</v>
      </c>
      <c r="H37" s="273">
        <v>242</v>
      </c>
      <c r="I37" s="273">
        <v>863</v>
      </c>
      <c r="L37" s="379" t="s">
        <v>28</v>
      </c>
      <c r="M37" s="379">
        <v>2</v>
      </c>
      <c r="N37" s="379">
        <v>2</v>
      </c>
      <c r="O37" s="379">
        <v>1</v>
      </c>
      <c r="P37" s="379">
        <v>2</v>
      </c>
      <c r="Q37" s="379">
        <v>2</v>
      </c>
      <c r="R37" s="379">
        <v>1</v>
      </c>
      <c r="S37" s="379">
        <v>28</v>
      </c>
      <c r="T37" s="379">
        <v>348</v>
      </c>
      <c r="U37" s="379">
        <v>2734</v>
      </c>
      <c r="V37" s="379">
        <v>4626</v>
      </c>
      <c r="W37" s="379">
        <v>5193</v>
      </c>
      <c r="X37" s="379">
        <v>7605</v>
      </c>
      <c r="Y37" s="379">
        <v>20544</v>
      </c>
      <c r="AA37" s="379" t="s">
        <v>28</v>
      </c>
      <c r="AC37" s="379">
        <v>14</v>
      </c>
      <c r="AD37" s="379">
        <v>1</v>
      </c>
      <c r="AE37" s="379">
        <v>6</v>
      </c>
      <c r="AF37" s="379">
        <v>16</v>
      </c>
      <c r="AG37" s="379">
        <v>5</v>
      </c>
      <c r="AH37" s="379">
        <v>3793</v>
      </c>
      <c r="AI37" s="379">
        <v>3835</v>
      </c>
    </row>
    <row r="38" spans="2:44">
      <c r="B38" s="273" t="s">
        <v>315</v>
      </c>
      <c r="C38" s="273"/>
      <c r="D38" s="273">
        <v>5</v>
      </c>
      <c r="E38" s="273">
        <v>98</v>
      </c>
      <c r="F38" s="273">
        <v>181</v>
      </c>
      <c r="G38" s="273">
        <v>128</v>
      </c>
      <c r="H38" s="273">
        <v>380</v>
      </c>
      <c r="I38" s="273">
        <v>792</v>
      </c>
    </row>
    <row r="39" spans="2:44">
      <c r="B39" s="273" t="s">
        <v>318</v>
      </c>
      <c r="C39" s="273"/>
      <c r="D39" s="273">
        <v>1</v>
      </c>
      <c r="E39" s="273">
        <v>48</v>
      </c>
      <c r="F39" s="273">
        <v>97</v>
      </c>
      <c r="G39" s="273">
        <v>193</v>
      </c>
      <c r="H39" s="273">
        <v>173</v>
      </c>
      <c r="I39" s="273">
        <v>512</v>
      </c>
      <c r="AA39" t="s">
        <v>336</v>
      </c>
    </row>
    <row r="40" spans="2:44">
      <c r="B40" s="273" t="s">
        <v>320</v>
      </c>
      <c r="C40" s="273">
        <v>1</v>
      </c>
      <c r="D40" s="273">
        <v>1</v>
      </c>
      <c r="E40" s="273">
        <v>53</v>
      </c>
      <c r="F40" s="273">
        <v>83</v>
      </c>
      <c r="G40" s="273">
        <v>122</v>
      </c>
      <c r="H40" s="273">
        <v>111</v>
      </c>
      <c r="I40" s="273">
        <v>371</v>
      </c>
    </row>
    <row r="41" spans="2:44" ht="15.6">
      <c r="B41" s="273" t="s">
        <v>322</v>
      </c>
      <c r="C41" s="273"/>
      <c r="D41" s="273">
        <v>2</v>
      </c>
      <c r="E41" s="273">
        <v>51</v>
      </c>
      <c r="F41" s="273">
        <v>74</v>
      </c>
      <c r="G41" s="273">
        <v>66</v>
      </c>
      <c r="H41" s="273">
        <v>98</v>
      </c>
      <c r="I41" s="273">
        <v>291</v>
      </c>
      <c r="L41" s="275"/>
      <c r="M41" s="275">
        <v>2020</v>
      </c>
      <c r="N41" s="275">
        <v>2021</v>
      </c>
      <c r="O41" s="275">
        <v>2022</v>
      </c>
      <c r="P41" s="275">
        <v>2023</v>
      </c>
      <c r="Q41" s="275">
        <v>2024</v>
      </c>
      <c r="R41" s="275">
        <v>2025</v>
      </c>
      <c r="S41" s="275" t="s">
        <v>28</v>
      </c>
      <c r="AA41" s="377"/>
      <c r="AB41" s="377">
        <v>2020</v>
      </c>
      <c r="AC41" s="378">
        <v>2020</v>
      </c>
      <c r="AD41" s="377">
        <v>2021</v>
      </c>
      <c r="AE41" s="377">
        <v>2022</v>
      </c>
      <c r="AF41" s="377">
        <v>2023</v>
      </c>
      <c r="AG41" s="377">
        <v>2024</v>
      </c>
      <c r="AH41" s="377">
        <v>2025</v>
      </c>
      <c r="AI41" s="377"/>
      <c r="AJ41" s="377"/>
      <c r="AK41" s="377"/>
      <c r="AL41" s="377"/>
      <c r="AM41" s="377"/>
      <c r="AN41" s="377"/>
      <c r="AO41" s="377"/>
      <c r="AP41" s="377"/>
      <c r="AQ41" s="377"/>
      <c r="AR41" s="377" t="s">
        <v>28</v>
      </c>
    </row>
    <row r="42" spans="2:44" ht="15.6">
      <c r="B42" s="273" t="s">
        <v>326</v>
      </c>
      <c r="C42" s="273">
        <v>2</v>
      </c>
      <c r="D42" s="273">
        <v>1</v>
      </c>
      <c r="E42" s="273">
        <v>24</v>
      </c>
      <c r="F42" s="273">
        <v>80</v>
      </c>
      <c r="G42" s="273">
        <v>63</v>
      </c>
      <c r="H42" s="273">
        <v>60</v>
      </c>
      <c r="I42" s="273">
        <v>230</v>
      </c>
      <c r="L42" s="273" t="s">
        <v>310</v>
      </c>
      <c r="M42" s="273">
        <v>11</v>
      </c>
      <c r="N42" s="273">
        <v>321</v>
      </c>
      <c r="O42" s="273">
        <v>1871</v>
      </c>
      <c r="P42" s="273">
        <v>3143</v>
      </c>
      <c r="Q42" s="273">
        <v>2880</v>
      </c>
      <c r="R42" s="273">
        <v>5505</v>
      </c>
      <c r="S42" s="273">
        <v>13731</v>
      </c>
      <c r="AA42" s="377"/>
      <c r="AB42" s="377"/>
      <c r="AC42" s="378"/>
      <c r="AD42" s="377"/>
      <c r="AE42" s="377"/>
      <c r="AF42" s="377"/>
      <c r="AG42" s="377"/>
      <c r="AH42" s="377" t="s">
        <v>337</v>
      </c>
      <c r="AI42" s="377" t="s">
        <v>288</v>
      </c>
      <c r="AJ42" s="377" t="s">
        <v>289</v>
      </c>
      <c r="AK42" s="377" t="s">
        <v>290</v>
      </c>
      <c r="AL42" s="377" t="s">
        <v>291</v>
      </c>
      <c r="AM42" s="377" t="s">
        <v>292</v>
      </c>
      <c r="AN42" s="377" t="s">
        <v>293</v>
      </c>
      <c r="AO42" s="377" t="s">
        <v>294</v>
      </c>
      <c r="AP42" s="377" t="s">
        <v>295</v>
      </c>
      <c r="AQ42" s="377" t="s">
        <v>296</v>
      </c>
      <c r="AR42" s="377"/>
    </row>
    <row r="43" spans="2:44" ht="15.6">
      <c r="B43" s="273" t="s">
        <v>327</v>
      </c>
      <c r="C43" s="273"/>
      <c r="D43" s="273"/>
      <c r="E43" s="273">
        <v>20</v>
      </c>
      <c r="F43" s="273">
        <v>76</v>
      </c>
      <c r="G43" s="273">
        <v>79</v>
      </c>
      <c r="H43" s="273">
        <v>45</v>
      </c>
      <c r="I43" s="273">
        <v>220</v>
      </c>
      <c r="L43" s="273" t="s">
        <v>312</v>
      </c>
      <c r="M43" s="273"/>
      <c r="N43" s="273"/>
      <c r="O43" s="273">
        <v>127</v>
      </c>
      <c r="P43" s="273">
        <v>223</v>
      </c>
      <c r="Q43" s="273">
        <v>702</v>
      </c>
      <c r="R43" s="273">
        <v>1243</v>
      </c>
      <c r="S43" s="273">
        <v>2295</v>
      </c>
      <c r="AA43" s="150" t="s">
        <v>310</v>
      </c>
      <c r="AB43" s="150">
        <v>1</v>
      </c>
      <c r="AC43" s="150">
        <v>1</v>
      </c>
      <c r="AD43" s="150"/>
      <c r="AE43" s="150"/>
      <c r="AF43" s="150">
        <v>10</v>
      </c>
      <c r="AG43" s="150"/>
      <c r="AH43" s="150">
        <v>1</v>
      </c>
      <c r="AI43" s="150"/>
      <c r="AJ43" s="150"/>
      <c r="AK43" s="150">
        <v>24</v>
      </c>
      <c r="AL43" s="150">
        <v>324</v>
      </c>
      <c r="AM43" s="150">
        <v>331</v>
      </c>
      <c r="AN43" s="150">
        <v>368</v>
      </c>
      <c r="AO43" s="150">
        <v>530</v>
      </c>
      <c r="AP43" s="150">
        <v>541</v>
      </c>
      <c r="AQ43" s="150">
        <v>224</v>
      </c>
      <c r="AR43" s="150">
        <v>2354</v>
      </c>
    </row>
    <row r="44" spans="2:44" ht="15.6">
      <c r="B44" s="273" t="s">
        <v>319</v>
      </c>
      <c r="C44" s="273"/>
      <c r="D44" s="273">
        <v>2</v>
      </c>
      <c r="E44" s="273">
        <v>15</v>
      </c>
      <c r="F44" s="273">
        <v>34</v>
      </c>
      <c r="G44" s="273">
        <v>29</v>
      </c>
      <c r="H44" s="273">
        <v>112</v>
      </c>
      <c r="I44" s="273">
        <v>192</v>
      </c>
      <c r="L44" s="273" t="s">
        <v>316</v>
      </c>
      <c r="M44" s="273">
        <f>SUM(M47:M63)</f>
        <v>17</v>
      </c>
      <c r="N44" s="273">
        <f t="shared" ref="N44:R44" si="0">SUM(N47:N63)</f>
        <v>30</v>
      </c>
      <c r="O44" s="273">
        <f t="shared" si="0"/>
        <v>736</v>
      </c>
      <c r="P44" s="273">
        <f t="shared" si="0"/>
        <v>1263</v>
      </c>
      <c r="Q44" s="273">
        <f t="shared" si="0"/>
        <v>1611</v>
      </c>
      <c r="R44" s="273">
        <f t="shared" si="0"/>
        <v>2029</v>
      </c>
      <c r="S44" s="273">
        <f>SUM(M44:R44)</f>
        <v>5686</v>
      </c>
      <c r="AA44" s="150" t="s">
        <v>314</v>
      </c>
      <c r="AB44" s="150"/>
      <c r="AC44" s="150"/>
      <c r="AD44" s="150"/>
      <c r="AE44" s="150"/>
      <c r="AF44" s="150"/>
      <c r="AG44" s="150">
        <v>2</v>
      </c>
      <c r="AH44" s="150"/>
      <c r="AI44" s="150"/>
      <c r="AJ44" s="150"/>
      <c r="AK44" s="150"/>
      <c r="AL44" s="150">
        <v>12</v>
      </c>
      <c r="AM44" s="150">
        <v>3</v>
      </c>
      <c r="AN44" s="150">
        <v>476</v>
      </c>
      <c r="AO44" s="150">
        <v>171</v>
      </c>
      <c r="AP44" s="150">
        <v>69</v>
      </c>
      <c r="AQ44" s="150">
        <v>35</v>
      </c>
      <c r="AR44" s="150">
        <v>768</v>
      </c>
    </row>
    <row r="45" spans="2:44">
      <c r="B45" s="273" t="s">
        <v>329</v>
      </c>
      <c r="C45" s="273"/>
      <c r="D45" s="273"/>
      <c r="E45" s="273">
        <v>3</v>
      </c>
      <c r="F45" s="273">
        <v>15</v>
      </c>
      <c r="G45" s="273">
        <v>60</v>
      </c>
      <c r="H45" s="273">
        <v>52</v>
      </c>
      <c r="I45" s="273">
        <v>130</v>
      </c>
      <c r="L45" s="274" t="s">
        <v>28</v>
      </c>
      <c r="M45" s="274">
        <v>28</v>
      </c>
      <c r="N45" s="274">
        <v>351</v>
      </c>
      <c r="O45" s="274">
        <v>2734</v>
      </c>
      <c r="P45" s="274">
        <v>4629</v>
      </c>
      <c r="Q45" s="274">
        <v>5193</v>
      </c>
      <c r="R45" s="274">
        <v>8777</v>
      </c>
      <c r="S45" s="274">
        <v>21712</v>
      </c>
      <c r="AA45" t="s">
        <v>316</v>
      </c>
      <c r="AB45">
        <v>13</v>
      </c>
      <c r="AC45">
        <v>13</v>
      </c>
      <c r="AD45">
        <v>1</v>
      </c>
      <c r="AE45">
        <v>6</v>
      </c>
      <c r="AF45">
        <v>6</v>
      </c>
      <c r="AG45">
        <v>3</v>
      </c>
      <c r="AI45">
        <v>1</v>
      </c>
      <c r="AJ45">
        <v>3</v>
      </c>
      <c r="AK45">
        <v>7</v>
      </c>
      <c r="AL45">
        <v>64</v>
      </c>
      <c r="AM45">
        <v>79</v>
      </c>
      <c r="AN45">
        <v>126</v>
      </c>
      <c r="AO45">
        <v>174</v>
      </c>
      <c r="AP45">
        <v>168</v>
      </c>
      <c r="AQ45">
        <v>62</v>
      </c>
      <c r="AR45">
        <v>713</v>
      </c>
    </row>
    <row r="46" spans="2:44" ht="15.6">
      <c r="B46" s="273" t="s">
        <v>323</v>
      </c>
      <c r="C46" s="273"/>
      <c r="D46" s="273"/>
      <c r="E46" s="273">
        <v>11</v>
      </c>
      <c r="F46" s="273">
        <v>32</v>
      </c>
      <c r="G46" s="273">
        <v>42</v>
      </c>
      <c r="H46" s="273">
        <v>40</v>
      </c>
      <c r="I46" s="273">
        <v>125</v>
      </c>
      <c r="AA46" s="379" t="s">
        <v>28</v>
      </c>
      <c r="AB46" s="379">
        <v>14</v>
      </c>
      <c r="AC46" s="379">
        <v>14</v>
      </c>
      <c r="AD46" s="379">
        <v>1</v>
      </c>
      <c r="AE46" s="379">
        <v>6</v>
      </c>
      <c r="AF46" s="379">
        <v>16</v>
      </c>
      <c r="AG46" s="379">
        <v>5</v>
      </c>
      <c r="AH46" s="379">
        <v>1</v>
      </c>
      <c r="AI46" s="379">
        <v>1</v>
      </c>
      <c r="AJ46" s="379">
        <v>3</v>
      </c>
      <c r="AK46" s="379">
        <v>31</v>
      </c>
      <c r="AL46" s="379">
        <v>400</v>
      </c>
      <c r="AM46" s="379">
        <v>413</v>
      </c>
      <c r="AN46" s="379">
        <v>970</v>
      </c>
      <c r="AO46" s="379">
        <v>875</v>
      </c>
      <c r="AP46" s="379">
        <v>778</v>
      </c>
      <c r="AQ46" s="379">
        <v>321</v>
      </c>
      <c r="AR46" s="379">
        <v>3835</v>
      </c>
    </row>
    <row r="47" spans="2:44">
      <c r="B47" s="273" t="s">
        <v>328</v>
      </c>
      <c r="C47" s="273"/>
      <c r="D47" s="273"/>
      <c r="E47" s="273">
        <v>7</v>
      </c>
      <c r="F47" s="273">
        <v>17</v>
      </c>
      <c r="G47" s="273">
        <v>48</v>
      </c>
      <c r="H47" s="273">
        <v>52</v>
      </c>
      <c r="I47" s="273">
        <v>124</v>
      </c>
      <c r="L47" s="273" t="s">
        <v>309</v>
      </c>
      <c r="M47" s="273">
        <v>13</v>
      </c>
      <c r="N47" s="273">
        <v>16</v>
      </c>
      <c r="O47" s="273">
        <v>229</v>
      </c>
      <c r="P47" s="273">
        <v>253</v>
      </c>
      <c r="Q47" s="273">
        <v>391</v>
      </c>
      <c r="R47" s="273">
        <v>414</v>
      </c>
      <c r="S47" s="273">
        <v>1316</v>
      </c>
    </row>
    <row r="48" spans="2:44">
      <c r="B48" s="273" t="s">
        <v>331</v>
      </c>
      <c r="C48" s="273"/>
      <c r="D48" s="273"/>
      <c r="E48" s="273">
        <v>11</v>
      </c>
      <c r="F48" s="273">
        <v>42</v>
      </c>
      <c r="G48" s="273">
        <v>37</v>
      </c>
      <c r="H48" s="273">
        <v>28</v>
      </c>
      <c r="I48" s="273">
        <v>118</v>
      </c>
      <c r="L48" s="273" t="s">
        <v>311</v>
      </c>
      <c r="M48" s="273">
        <v>1</v>
      </c>
      <c r="N48" s="273">
        <v>2</v>
      </c>
      <c r="O48" s="273">
        <v>135</v>
      </c>
      <c r="P48" s="273">
        <v>216</v>
      </c>
      <c r="Q48" s="273">
        <v>267</v>
      </c>
      <c r="R48" s="273">
        <v>242</v>
      </c>
      <c r="S48" s="273">
        <v>863</v>
      </c>
    </row>
    <row r="49" spans="2:19">
      <c r="B49" s="273" t="s">
        <v>317</v>
      </c>
      <c r="C49" s="273"/>
      <c r="D49" s="273"/>
      <c r="E49" s="273"/>
      <c r="F49" s="273"/>
      <c r="G49" s="273"/>
      <c r="H49" s="273">
        <v>118</v>
      </c>
      <c r="I49" s="273">
        <v>118</v>
      </c>
      <c r="L49" s="273" t="s">
        <v>315</v>
      </c>
      <c r="M49" s="273"/>
      <c r="N49" s="273">
        <v>5</v>
      </c>
      <c r="O49" s="273">
        <v>98</v>
      </c>
      <c r="P49" s="273">
        <v>181</v>
      </c>
      <c r="Q49" s="273">
        <v>128</v>
      </c>
      <c r="R49" s="273">
        <v>380</v>
      </c>
      <c r="S49" s="273">
        <v>792</v>
      </c>
    </row>
    <row r="50" spans="2:19">
      <c r="B50" s="273" t="s">
        <v>325</v>
      </c>
      <c r="C50" s="273"/>
      <c r="D50" s="273"/>
      <c r="E50" s="273">
        <v>8</v>
      </c>
      <c r="F50" s="273">
        <v>15</v>
      </c>
      <c r="G50" s="273">
        <v>47</v>
      </c>
      <c r="H50" s="273">
        <v>39</v>
      </c>
      <c r="I50" s="273">
        <v>109</v>
      </c>
      <c r="L50" s="273" t="s">
        <v>318</v>
      </c>
      <c r="M50" s="273"/>
      <c r="N50" s="273">
        <v>1</v>
      </c>
      <c r="O50" s="273">
        <v>48</v>
      </c>
      <c r="P50" s="273">
        <v>97</v>
      </c>
      <c r="Q50" s="273">
        <v>193</v>
      </c>
      <c r="R50" s="273">
        <v>173</v>
      </c>
      <c r="S50" s="273">
        <v>512</v>
      </c>
    </row>
    <row r="51" spans="2:19">
      <c r="B51" s="273" t="s">
        <v>330</v>
      </c>
      <c r="C51" s="273"/>
      <c r="D51" s="273"/>
      <c r="E51" s="273">
        <v>14</v>
      </c>
      <c r="F51" s="273">
        <v>19</v>
      </c>
      <c r="G51" s="273">
        <v>22</v>
      </c>
      <c r="H51" s="273">
        <v>49</v>
      </c>
      <c r="I51" s="273">
        <v>104</v>
      </c>
      <c r="L51" s="273" t="s">
        <v>320</v>
      </c>
      <c r="M51" s="273">
        <v>1</v>
      </c>
      <c r="N51" s="273">
        <v>1</v>
      </c>
      <c r="O51" s="273">
        <v>53</v>
      </c>
      <c r="P51" s="273">
        <v>83</v>
      </c>
      <c r="Q51" s="273">
        <v>122</v>
      </c>
      <c r="R51" s="273">
        <v>111</v>
      </c>
      <c r="S51" s="273">
        <v>371</v>
      </c>
    </row>
    <row r="52" spans="2:19">
      <c r="B52" s="273" t="s">
        <v>332</v>
      </c>
      <c r="C52" s="273"/>
      <c r="D52" s="273"/>
      <c r="E52" s="273">
        <v>9</v>
      </c>
      <c r="F52" s="273">
        <v>29</v>
      </c>
      <c r="G52" s="273">
        <v>17</v>
      </c>
      <c r="H52" s="273">
        <v>16</v>
      </c>
      <c r="I52" s="273">
        <v>71</v>
      </c>
      <c r="L52" s="273" t="s">
        <v>322</v>
      </c>
      <c r="M52" s="273"/>
      <c r="N52" s="273">
        <v>2</v>
      </c>
      <c r="O52" s="273">
        <v>51</v>
      </c>
      <c r="P52" s="273">
        <v>74</v>
      </c>
      <c r="Q52" s="273">
        <v>66</v>
      </c>
      <c r="R52" s="273">
        <v>98</v>
      </c>
      <c r="S52" s="273">
        <v>291</v>
      </c>
    </row>
    <row r="53" spans="2:19">
      <c r="B53" s="274" t="s">
        <v>28</v>
      </c>
      <c r="C53" s="274">
        <v>28</v>
      </c>
      <c r="D53" s="274">
        <v>351</v>
      </c>
      <c r="E53" s="274">
        <v>2734</v>
      </c>
      <c r="F53" s="274">
        <v>4629</v>
      </c>
      <c r="G53" s="274">
        <v>5193</v>
      </c>
      <c r="H53" s="274">
        <v>8777</v>
      </c>
      <c r="I53" s="274">
        <v>21712</v>
      </c>
      <c r="L53" s="273" t="s">
        <v>326</v>
      </c>
      <c r="M53" s="273">
        <v>2</v>
      </c>
      <c r="N53" s="273">
        <v>1</v>
      </c>
      <c r="O53" s="273">
        <v>24</v>
      </c>
      <c r="P53" s="273">
        <v>80</v>
      </c>
      <c r="Q53" s="273">
        <v>63</v>
      </c>
      <c r="R53" s="273">
        <v>60</v>
      </c>
      <c r="S53" s="273">
        <v>230</v>
      </c>
    </row>
    <row r="54" spans="2:19">
      <c r="L54" s="273" t="s">
        <v>327</v>
      </c>
      <c r="M54" s="273"/>
      <c r="N54" s="273"/>
      <c r="O54" s="273">
        <v>20</v>
      </c>
      <c r="P54" s="273">
        <v>76</v>
      </c>
      <c r="Q54" s="273">
        <v>79</v>
      </c>
      <c r="R54" s="273">
        <v>45</v>
      </c>
      <c r="S54" s="273">
        <v>220</v>
      </c>
    </row>
    <row r="55" spans="2:19">
      <c r="L55" s="273" t="s">
        <v>319</v>
      </c>
      <c r="M55" s="273"/>
      <c r="N55" s="273">
        <v>2</v>
      </c>
      <c r="O55" s="273">
        <v>15</v>
      </c>
      <c r="P55" s="273">
        <v>34</v>
      </c>
      <c r="Q55" s="273">
        <v>29</v>
      </c>
      <c r="R55" s="273">
        <v>112</v>
      </c>
      <c r="S55" s="273">
        <v>192</v>
      </c>
    </row>
    <row r="56" spans="2:19">
      <c r="L56" s="273" t="s">
        <v>329</v>
      </c>
      <c r="M56" s="273"/>
      <c r="N56" s="273"/>
      <c r="O56" s="273">
        <v>3</v>
      </c>
      <c r="P56" s="273">
        <v>15</v>
      </c>
      <c r="Q56" s="273">
        <v>60</v>
      </c>
      <c r="R56" s="273">
        <v>52</v>
      </c>
      <c r="S56" s="273">
        <v>130</v>
      </c>
    </row>
    <row r="57" spans="2:19">
      <c r="L57" s="273" t="s">
        <v>323</v>
      </c>
      <c r="M57" s="273"/>
      <c r="N57" s="273"/>
      <c r="O57" s="273">
        <v>11</v>
      </c>
      <c r="P57" s="273">
        <v>32</v>
      </c>
      <c r="Q57" s="273">
        <v>42</v>
      </c>
      <c r="R57" s="273">
        <v>40</v>
      </c>
      <c r="S57" s="273">
        <v>125</v>
      </c>
    </row>
    <row r="58" spans="2:19">
      <c r="L58" s="273" t="s">
        <v>328</v>
      </c>
      <c r="M58" s="273"/>
      <c r="N58" s="273"/>
      <c r="O58" s="273">
        <v>7</v>
      </c>
      <c r="P58" s="273">
        <v>17</v>
      </c>
      <c r="Q58" s="273">
        <v>48</v>
      </c>
      <c r="R58" s="273">
        <v>52</v>
      </c>
      <c r="S58" s="273">
        <v>124</v>
      </c>
    </row>
    <row r="59" spans="2:19" ht="29.25" customHeight="1">
      <c r="B59" s="276" t="s">
        <v>338</v>
      </c>
      <c r="C59" s="277">
        <v>2020</v>
      </c>
      <c r="D59" s="277">
        <v>2021</v>
      </c>
      <c r="E59" s="277">
        <v>2022</v>
      </c>
      <c r="F59" s="277">
        <v>2023</v>
      </c>
      <c r="G59" s="277">
        <v>2024</v>
      </c>
      <c r="H59" s="277">
        <v>2025</v>
      </c>
      <c r="I59" s="277" t="s">
        <v>28</v>
      </c>
      <c r="L59" s="273" t="s">
        <v>331</v>
      </c>
      <c r="M59" s="273"/>
      <c r="N59" s="273"/>
      <c r="O59" s="273">
        <v>11</v>
      </c>
      <c r="P59" s="273">
        <v>42</v>
      </c>
      <c r="Q59" s="273">
        <v>37</v>
      </c>
      <c r="R59" s="273">
        <v>28</v>
      </c>
      <c r="S59" s="273">
        <v>118</v>
      </c>
    </row>
    <row r="60" spans="2:19" ht="29.25" customHeight="1">
      <c r="B60" s="281" t="s">
        <v>96</v>
      </c>
      <c r="C60" s="278">
        <v>11</v>
      </c>
      <c r="D60" s="278">
        <v>321</v>
      </c>
      <c r="E60" s="278">
        <v>1871</v>
      </c>
      <c r="F60" s="278">
        <v>3143</v>
      </c>
      <c r="G60" s="278">
        <v>2880</v>
      </c>
      <c r="H60" s="278">
        <v>5505</v>
      </c>
      <c r="I60" s="278">
        <v>13731</v>
      </c>
      <c r="L60" s="273" t="s">
        <v>317</v>
      </c>
      <c r="M60" s="273"/>
      <c r="N60" s="273"/>
      <c r="O60" s="273"/>
      <c r="P60" s="273"/>
      <c r="Q60" s="273"/>
      <c r="R60" s="273">
        <v>118</v>
      </c>
      <c r="S60" s="273">
        <v>118</v>
      </c>
    </row>
    <row r="61" spans="2:19" ht="29.25" customHeight="1">
      <c r="B61" s="281" t="s">
        <v>98</v>
      </c>
      <c r="C61" s="278"/>
      <c r="D61" s="278"/>
      <c r="E61" s="278">
        <v>127</v>
      </c>
      <c r="F61" s="278">
        <v>223</v>
      </c>
      <c r="G61" s="278">
        <v>702</v>
      </c>
      <c r="H61" s="278">
        <v>1243</v>
      </c>
      <c r="I61" s="278">
        <v>2295</v>
      </c>
      <c r="L61" s="273" t="s">
        <v>325</v>
      </c>
      <c r="M61" s="273"/>
      <c r="N61" s="273"/>
      <c r="O61" s="273">
        <v>8</v>
      </c>
      <c r="P61" s="273">
        <v>15</v>
      </c>
      <c r="Q61" s="273">
        <v>47</v>
      </c>
      <c r="R61" s="273">
        <v>39</v>
      </c>
      <c r="S61" s="273">
        <v>109</v>
      </c>
    </row>
    <row r="62" spans="2:19" ht="29.25" customHeight="1">
      <c r="B62" s="281" t="s">
        <v>316</v>
      </c>
      <c r="C62" s="278">
        <f>SUM(C65:C81)</f>
        <v>17</v>
      </c>
      <c r="D62" s="278">
        <f t="shared" ref="D62:H62" si="1">SUM(D65:D81)</f>
        <v>30</v>
      </c>
      <c r="E62" s="278">
        <f t="shared" si="1"/>
        <v>736</v>
      </c>
      <c r="F62" s="278">
        <f t="shared" si="1"/>
        <v>1263</v>
      </c>
      <c r="G62" s="278">
        <f t="shared" si="1"/>
        <v>1611</v>
      </c>
      <c r="H62" s="278">
        <f t="shared" si="1"/>
        <v>2029</v>
      </c>
      <c r="I62" s="278">
        <f>SUM(C62:H62)</f>
        <v>5686</v>
      </c>
      <c r="L62" s="273" t="s">
        <v>330</v>
      </c>
      <c r="M62" s="273"/>
      <c r="N62" s="273"/>
      <c r="O62" s="273">
        <v>14</v>
      </c>
      <c r="P62" s="273">
        <v>19</v>
      </c>
      <c r="Q62" s="273">
        <v>22</v>
      </c>
      <c r="R62" s="273">
        <v>49</v>
      </c>
      <c r="S62" s="273">
        <v>104</v>
      </c>
    </row>
    <row r="63" spans="2:19" ht="29.25" customHeight="1">
      <c r="B63" s="279" t="s">
        <v>28</v>
      </c>
      <c r="C63" s="280">
        <v>28</v>
      </c>
      <c r="D63" s="280">
        <v>351</v>
      </c>
      <c r="E63" s="280">
        <v>2734</v>
      </c>
      <c r="F63" s="280">
        <v>4629</v>
      </c>
      <c r="G63" s="280">
        <v>5193</v>
      </c>
      <c r="H63" s="280">
        <v>8777</v>
      </c>
      <c r="I63" s="280">
        <v>21712</v>
      </c>
      <c r="L63" s="273" t="s">
        <v>332</v>
      </c>
      <c r="M63" s="273"/>
      <c r="N63" s="273"/>
      <c r="O63" s="273">
        <v>9</v>
      </c>
      <c r="P63" s="273">
        <v>29</v>
      </c>
      <c r="Q63" s="273">
        <v>17</v>
      </c>
      <c r="R63" s="273">
        <v>16</v>
      </c>
      <c r="S63" s="273">
        <v>71</v>
      </c>
    </row>
    <row r="64" spans="2:19">
      <c r="L64" s="274" t="s">
        <v>28</v>
      </c>
      <c r="M64" s="274">
        <v>28</v>
      </c>
      <c r="N64" s="274">
        <v>351</v>
      </c>
      <c r="O64" s="274">
        <v>2734</v>
      </c>
      <c r="P64" s="274">
        <v>4629</v>
      </c>
      <c r="Q64" s="274">
        <v>5193</v>
      </c>
      <c r="R64" s="274">
        <v>8777</v>
      </c>
      <c r="S64" s="274">
        <v>21712</v>
      </c>
    </row>
    <row r="65" spans="2:9">
      <c r="B65" s="273" t="s">
        <v>309</v>
      </c>
      <c r="C65" s="273">
        <v>13</v>
      </c>
      <c r="D65" s="273">
        <v>16</v>
      </c>
      <c r="E65" s="273">
        <v>229</v>
      </c>
      <c r="F65" s="273">
        <v>253</v>
      </c>
      <c r="G65" s="273">
        <v>391</v>
      </c>
      <c r="H65" s="273">
        <v>414</v>
      </c>
      <c r="I65" s="273">
        <v>1316</v>
      </c>
    </row>
    <row r="66" spans="2:9">
      <c r="B66" s="273" t="s">
        <v>311</v>
      </c>
      <c r="C66" s="273">
        <v>1</v>
      </c>
      <c r="D66" s="273">
        <v>2</v>
      </c>
      <c r="E66" s="273">
        <v>135</v>
      </c>
      <c r="F66" s="273">
        <v>216</v>
      </c>
      <c r="G66" s="273">
        <v>267</v>
      </c>
      <c r="H66" s="273">
        <v>242</v>
      </c>
      <c r="I66" s="273">
        <v>863</v>
      </c>
    </row>
    <row r="67" spans="2:9">
      <c r="B67" s="273" t="s">
        <v>315</v>
      </c>
      <c r="C67" s="273"/>
      <c r="D67" s="273">
        <v>5</v>
      </c>
      <c r="E67" s="273">
        <v>98</v>
      </c>
      <c r="F67" s="273">
        <v>181</v>
      </c>
      <c r="G67" s="273">
        <v>128</v>
      </c>
      <c r="H67" s="273">
        <v>380</v>
      </c>
      <c r="I67" s="273">
        <v>792</v>
      </c>
    </row>
    <row r="68" spans="2:9">
      <c r="B68" s="273" t="s">
        <v>318</v>
      </c>
      <c r="C68" s="273"/>
      <c r="D68" s="273">
        <v>1</v>
      </c>
      <c r="E68" s="273">
        <v>48</v>
      </c>
      <c r="F68" s="273">
        <v>97</v>
      </c>
      <c r="G68" s="273">
        <v>193</v>
      </c>
      <c r="H68" s="273">
        <v>173</v>
      </c>
      <c r="I68" s="273">
        <v>512</v>
      </c>
    </row>
    <row r="69" spans="2:9">
      <c r="B69" s="273" t="s">
        <v>320</v>
      </c>
      <c r="C69" s="273">
        <v>1</v>
      </c>
      <c r="D69" s="273">
        <v>1</v>
      </c>
      <c r="E69" s="273">
        <v>53</v>
      </c>
      <c r="F69" s="273">
        <v>83</v>
      </c>
      <c r="G69" s="273">
        <v>122</v>
      </c>
      <c r="H69" s="273">
        <v>111</v>
      </c>
      <c r="I69" s="273">
        <v>371</v>
      </c>
    </row>
    <row r="70" spans="2:9">
      <c r="B70" s="273" t="s">
        <v>322</v>
      </c>
      <c r="C70" s="273"/>
      <c r="D70" s="273">
        <v>2</v>
      </c>
      <c r="E70" s="273">
        <v>51</v>
      </c>
      <c r="F70" s="273">
        <v>74</v>
      </c>
      <c r="G70" s="273">
        <v>66</v>
      </c>
      <c r="H70" s="273">
        <v>98</v>
      </c>
      <c r="I70" s="273">
        <v>291</v>
      </c>
    </row>
    <row r="71" spans="2:9">
      <c r="B71" s="273" t="s">
        <v>326</v>
      </c>
      <c r="C71" s="273">
        <v>2</v>
      </c>
      <c r="D71" s="273">
        <v>1</v>
      </c>
      <c r="E71" s="273">
        <v>24</v>
      </c>
      <c r="F71" s="273">
        <v>80</v>
      </c>
      <c r="G71" s="273">
        <v>63</v>
      </c>
      <c r="H71" s="273">
        <v>60</v>
      </c>
      <c r="I71" s="273">
        <v>230</v>
      </c>
    </row>
    <row r="72" spans="2:9">
      <c r="B72" s="273" t="s">
        <v>327</v>
      </c>
      <c r="C72" s="273"/>
      <c r="D72" s="273"/>
      <c r="E72" s="273">
        <v>20</v>
      </c>
      <c r="F72" s="273">
        <v>76</v>
      </c>
      <c r="G72" s="273">
        <v>79</v>
      </c>
      <c r="H72" s="273">
        <v>45</v>
      </c>
      <c r="I72" s="273">
        <v>220</v>
      </c>
    </row>
    <row r="73" spans="2:9">
      <c r="B73" s="273" t="s">
        <v>319</v>
      </c>
      <c r="C73" s="273"/>
      <c r="D73" s="273">
        <v>2</v>
      </c>
      <c r="E73" s="273">
        <v>15</v>
      </c>
      <c r="F73" s="273">
        <v>34</v>
      </c>
      <c r="G73" s="273">
        <v>29</v>
      </c>
      <c r="H73" s="273">
        <v>112</v>
      </c>
      <c r="I73" s="273">
        <v>192</v>
      </c>
    </row>
    <row r="74" spans="2:9">
      <c r="B74" s="273" t="s">
        <v>329</v>
      </c>
      <c r="C74" s="273"/>
      <c r="D74" s="273"/>
      <c r="E74" s="273">
        <v>3</v>
      </c>
      <c r="F74" s="273">
        <v>15</v>
      </c>
      <c r="G74" s="273">
        <v>60</v>
      </c>
      <c r="H74" s="273">
        <v>52</v>
      </c>
      <c r="I74" s="273">
        <v>130</v>
      </c>
    </row>
    <row r="75" spans="2:9">
      <c r="B75" s="273" t="s">
        <v>323</v>
      </c>
      <c r="C75" s="273"/>
      <c r="D75" s="273"/>
      <c r="E75" s="273">
        <v>11</v>
      </c>
      <c r="F75" s="273">
        <v>32</v>
      </c>
      <c r="G75" s="273">
        <v>42</v>
      </c>
      <c r="H75" s="273">
        <v>40</v>
      </c>
      <c r="I75" s="273">
        <v>125</v>
      </c>
    </row>
    <row r="76" spans="2:9">
      <c r="B76" s="273" t="s">
        <v>328</v>
      </c>
      <c r="C76" s="273"/>
      <c r="D76" s="273"/>
      <c r="E76" s="273">
        <v>7</v>
      </c>
      <c r="F76" s="273">
        <v>17</v>
      </c>
      <c r="G76" s="273">
        <v>48</v>
      </c>
      <c r="H76" s="273">
        <v>52</v>
      </c>
      <c r="I76" s="273">
        <v>124</v>
      </c>
    </row>
    <row r="77" spans="2:9">
      <c r="B77" s="273" t="s">
        <v>331</v>
      </c>
      <c r="C77" s="273"/>
      <c r="D77" s="273"/>
      <c r="E77" s="273">
        <v>11</v>
      </c>
      <c r="F77" s="273">
        <v>42</v>
      </c>
      <c r="G77" s="273">
        <v>37</v>
      </c>
      <c r="H77" s="273">
        <v>28</v>
      </c>
      <c r="I77" s="273">
        <v>118</v>
      </c>
    </row>
    <row r="78" spans="2:9">
      <c r="B78" s="273" t="s">
        <v>317</v>
      </c>
      <c r="C78" s="273"/>
      <c r="D78" s="273"/>
      <c r="E78" s="273"/>
      <c r="F78" s="273"/>
      <c r="G78" s="273"/>
      <c r="H78" s="273">
        <v>118</v>
      </c>
      <c r="I78" s="273">
        <v>118</v>
      </c>
    </row>
    <row r="79" spans="2:9">
      <c r="B79" s="273" t="s">
        <v>325</v>
      </c>
      <c r="C79" s="273"/>
      <c r="D79" s="273"/>
      <c r="E79" s="273">
        <v>8</v>
      </c>
      <c r="F79" s="273">
        <v>15</v>
      </c>
      <c r="G79" s="273">
        <v>47</v>
      </c>
      <c r="H79" s="273">
        <v>39</v>
      </c>
      <c r="I79" s="273">
        <v>109</v>
      </c>
    </row>
    <row r="80" spans="2:9">
      <c r="B80" s="273" t="s">
        <v>330</v>
      </c>
      <c r="C80" s="273"/>
      <c r="D80" s="273"/>
      <c r="E80" s="273">
        <v>14</v>
      </c>
      <c r="F80" s="273">
        <v>19</v>
      </c>
      <c r="G80" s="273">
        <v>22</v>
      </c>
      <c r="H80" s="273">
        <v>49</v>
      </c>
      <c r="I80" s="273">
        <v>104</v>
      </c>
    </row>
    <row r="81" spans="2:9">
      <c r="B81" s="273" t="s">
        <v>332</v>
      </c>
      <c r="C81" s="273"/>
      <c r="D81" s="273"/>
      <c r="E81" s="273">
        <v>9</v>
      </c>
      <c r="F81" s="273">
        <v>29</v>
      </c>
      <c r="G81" s="273">
        <v>17</v>
      </c>
      <c r="H81" s="273">
        <v>16</v>
      </c>
      <c r="I81" s="273">
        <v>71</v>
      </c>
    </row>
    <row r="82" spans="2:9">
      <c r="B82" s="274" t="s">
        <v>28</v>
      </c>
      <c r="C82" s="274">
        <v>28</v>
      </c>
      <c r="D82" s="274">
        <v>351</v>
      </c>
      <c r="E82" s="274">
        <v>2734</v>
      </c>
      <c r="F82" s="274">
        <v>4629</v>
      </c>
      <c r="G82" s="274">
        <v>5193</v>
      </c>
      <c r="H82" s="274">
        <v>8777</v>
      </c>
      <c r="I82" s="274">
        <v>21712</v>
      </c>
    </row>
  </sheetData>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3C3F29-46EC-40A0-9E34-285FB1E70440}">
  <dimension ref="B2:O58"/>
  <sheetViews>
    <sheetView topLeftCell="A40" workbookViewId="0">
      <selection activeCell="B44" sqref="B44"/>
    </sheetView>
  </sheetViews>
  <sheetFormatPr defaultColWidth="11.42578125" defaultRowHeight="14.45"/>
  <cols>
    <col min="2" max="2" width="23" customWidth="1"/>
    <col min="3" max="10" width="0" hidden="1" customWidth="1"/>
  </cols>
  <sheetData>
    <row r="2" spans="2:15">
      <c r="B2" t="s">
        <v>339</v>
      </c>
    </row>
    <row r="4" spans="2:15">
      <c r="B4" s="172" t="s">
        <v>284</v>
      </c>
      <c r="C4" t="s" vm="1">
        <v>285</v>
      </c>
    </row>
    <row r="5" spans="2:15">
      <c r="B5" s="172" t="s">
        <v>340</v>
      </c>
      <c r="C5" t="s" vm="2">
        <v>341</v>
      </c>
    </row>
    <row r="6" spans="2:15">
      <c r="B6" s="172" t="s">
        <v>286</v>
      </c>
      <c r="C6" t="s" vm="3">
        <v>287</v>
      </c>
    </row>
    <row r="8" spans="2:15">
      <c r="B8" s="172" t="s">
        <v>342</v>
      </c>
      <c r="C8" s="172" t="s">
        <v>298</v>
      </c>
    </row>
    <row r="9" spans="2:15">
      <c r="C9" t="s">
        <v>343</v>
      </c>
      <c r="D9" t="s">
        <v>344</v>
      </c>
      <c r="E9" t="s">
        <v>345</v>
      </c>
      <c r="F9" t="s">
        <v>346</v>
      </c>
      <c r="G9" t="s">
        <v>347</v>
      </c>
      <c r="H9" t="s">
        <v>301</v>
      </c>
      <c r="I9" t="s">
        <v>302</v>
      </c>
      <c r="J9" t="s">
        <v>303</v>
      </c>
      <c r="K9" t="s">
        <v>304</v>
      </c>
      <c r="L9" t="s">
        <v>305</v>
      </c>
      <c r="M9" t="s">
        <v>306</v>
      </c>
      <c r="N9" t="s">
        <v>307</v>
      </c>
      <c r="O9" t="s">
        <v>28</v>
      </c>
    </row>
    <row r="10" spans="2:15">
      <c r="B10" s="172" t="s">
        <v>299</v>
      </c>
    </row>
    <row r="11" spans="2:15">
      <c r="B11" s="167" t="s">
        <v>310</v>
      </c>
      <c r="C11">
        <v>2</v>
      </c>
      <c r="D11">
        <v>2</v>
      </c>
      <c r="F11">
        <v>2</v>
      </c>
      <c r="G11">
        <v>2</v>
      </c>
      <c r="H11">
        <v>16</v>
      </c>
      <c r="I11">
        <v>11</v>
      </c>
      <c r="J11">
        <v>239</v>
      </c>
      <c r="K11">
        <v>1982</v>
      </c>
      <c r="L11">
        <v>3602</v>
      </c>
      <c r="M11">
        <v>3047</v>
      </c>
      <c r="N11">
        <v>4930</v>
      </c>
      <c r="O11">
        <v>13658</v>
      </c>
    </row>
    <row r="12" spans="2:15">
      <c r="B12" s="167" t="s">
        <v>313</v>
      </c>
      <c r="K12">
        <v>1000</v>
      </c>
      <c r="L12">
        <v>2109</v>
      </c>
      <c r="M12">
        <v>1576</v>
      </c>
      <c r="N12">
        <v>6934</v>
      </c>
      <c r="O12">
        <v>11325</v>
      </c>
    </row>
    <row r="13" spans="2:15">
      <c r="B13" s="167" t="s">
        <v>309</v>
      </c>
      <c r="I13">
        <v>13</v>
      </c>
      <c r="J13">
        <v>16</v>
      </c>
      <c r="K13">
        <v>288</v>
      </c>
      <c r="L13">
        <v>447</v>
      </c>
      <c r="M13">
        <v>576</v>
      </c>
      <c r="N13">
        <v>537</v>
      </c>
      <c r="O13">
        <v>1869</v>
      </c>
    </row>
    <row r="14" spans="2:15">
      <c r="B14" s="167" t="s">
        <v>311</v>
      </c>
      <c r="I14">
        <v>1</v>
      </c>
      <c r="J14">
        <v>2</v>
      </c>
      <c r="K14">
        <v>659</v>
      </c>
      <c r="L14">
        <v>293</v>
      </c>
      <c r="M14">
        <v>467</v>
      </c>
      <c r="N14">
        <v>241</v>
      </c>
      <c r="O14">
        <v>1642</v>
      </c>
    </row>
    <row r="15" spans="2:15">
      <c r="B15" s="167" t="s">
        <v>315</v>
      </c>
      <c r="J15">
        <v>5</v>
      </c>
      <c r="K15">
        <v>103</v>
      </c>
      <c r="L15">
        <v>196</v>
      </c>
      <c r="M15">
        <v>226</v>
      </c>
      <c r="N15">
        <v>417</v>
      </c>
      <c r="O15">
        <v>924</v>
      </c>
    </row>
    <row r="16" spans="2:15">
      <c r="B16" s="167" t="s">
        <v>318</v>
      </c>
      <c r="J16">
        <v>1</v>
      </c>
      <c r="K16">
        <v>48</v>
      </c>
      <c r="L16">
        <v>120</v>
      </c>
      <c r="M16">
        <v>308</v>
      </c>
      <c r="N16">
        <v>153</v>
      </c>
      <c r="O16">
        <v>624</v>
      </c>
    </row>
    <row r="17" spans="2:15">
      <c r="B17" s="167" t="s">
        <v>320</v>
      </c>
      <c r="I17">
        <v>1</v>
      </c>
      <c r="J17">
        <v>1</v>
      </c>
      <c r="K17">
        <v>61</v>
      </c>
      <c r="L17">
        <v>136</v>
      </c>
      <c r="M17">
        <v>222</v>
      </c>
      <c r="N17">
        <v>105</v>
      </c>
      <c r="O17">
        <v>522</v>
      </c>
    </row>
    <row r="18" spans="2:15">
      <c r="B18" s="167" t="s">
        <v>321</v>
      </c>
      <c r="E18">
        <v>1</v>
      </c>
      <c r="J18">
        <v>2</v>
      </c>
      <c r="K18">
        <v>52</v>
      </c>
      <c r="L18">
        <v>86</v>
      </c>
      <c r="M18">
        <v>69</v>
      </c>
      <c r="N18">
        <v>93</v>
      </c>
      <c r="O18">
        <v>298</v>
      </c>
    </row>
    <row r="19" spans="2:15">
      <c r="B19" s="167" t="s">
        <v>326</v>
      </c>
      <c r="I19">
        <v>2</v>
      </c>
      <c r="J19">
        <v>1</v>
      </c>
      <c r="K19">
        <v>24</v>
      </c>
      <c r="L19">
        <v>82</v>
      </c>
      <c r="M19">
        <v>100</v>
      </c>
      <c r="N19">
        <v>54</v>
      </c>
      <c r="O19">
        <v>259</v>
      </c>
    </row>
    <row r="20" spans="2:15">
      <c r="B20" s="167" t="s">
        <v>327</v>
      </c>
      <c r="K20">
        <v>20</v>
      </c>
      <c r="L20">
        <v>76</v>
      </c>
      <c r="M20">
        <v>81</v>
      </c>
      <c r="N20">
        <v>40</v>
      </c>
      <c r="O20">
        <v>217</v>
      </c>
    </row>
    <row r="21" spans="2:15">
      <c r="B21" s="167" t="s">
        <v>319</v>
      </c>
      <c r="J21">
        <v>2</v>
      </c>
      <c r="K21">
        <v>15</v>
      </c>
      <c r="L21">
        <v>41</v>
      </c>
      <c r="M21">
        <v>30</v>
      </c>
      <c r="N21">
        <v>106</v>
      </c>
      <c r="O21">
        <v>194</v>
      </c>
    </row>
    <row r="22" spans="2:15">
      <c r="B22" s="167" t="s">
        <v>325</v>
      </c>
      <c r="K22">
        <v>15</v>
      </c>
      <c r="L22">
        <v>18</v>
      </c>
      <c r="M22">
        <v>72</v>
      </c>
      <c r="N22">
        <v>37</v>
      </c>
      <c r="O22">
        <v>140</v>
      </c>
    </row>
    <row r="23" spans="2:15">
      <c r="B23" s="167" t="s">
        <v>323</v>
      </c>
      <c r="K23">
        <v>11</v>
      </c>
      <c r="L23">
        <v>33</v>
      </c>
      <c r="M23">
        <v>57</v>
      </c>
      <c r="N23">
        <v>34</v>
      </c>
      <c r="O23">
        <v>131</v>
      </c>
    </row>
    <row r="24" spans="2:15">
      <c r="B24" s="167" t="s">
        <v>328</v>
      </c>
      <c r="K24">
        <v>7</v>
      </c>
      <c r="L24">
        <v>15</v>
      </c>
      <c r="M24">
        <v>53</v>
      </c>
      <c r="N24">
        <v>51</v>
      </c>
      <c r="O24">
        <v>126</v>
      </c>
    </row>
    <row r="25" spans="2:15">
      <c r="B25" s="167" t="s">
        <v>331</v>
      </c>
      <c r="K25">
        <v>11</v>
      </c>
      <c r="L25">
        <v>43</v>
      </c>
      <c r="M25">
        <v>35</v>
      </c>
      <c r="N25">
        <v>26</v>
      </c>
      <c r="O25">
        <v>115</v>
      </c>
    </row>
    <row r="26" spans="2:15">
      <c r="B26" s="167" t="s">
        <v>330</v>
      </c>
      <c r="K26">
        <v>18</v>
      </c>
      <c r="L26">
        <v>24</v>
      </c>
      <c r="M26">
        <v>24</v>
      </c>
      <c r="N26">
        <v>44</v>
      </c>
      <c r="O26">
        <v>110</v>
      </c>
    </row>
    <row r="27" spans="2:15">
      <c r="B27" s="167" t="s">
        <v>329</v>
      </c>
      <c r="K27">
        <v>3</v>
      </c>
      <c r="L27">
        <v>15</v>
      </c>
      <c r="M27">
        <v>59</v>
      </c>
      <c r="N27">
        <v>32</v>
      </c>
      <c r="O27">
        <v>108</v>
      </c>
    </row>
    <row r="28" spans="2:15">
      <c r="B28" s="167" t="s">
        <v>317</v>
      </c>
      <c r="N28">
        <v>89</v>
      </c>
      <c r="O28">
        <v>89</v>
      </c>
    </row>
    <row r="29" spans="2:15">
      <c r="B29" s="167" t="s">
        <v>332</v>
      </c>
      <c r="K29">
        <v>8</v>
      </c>
      <c r="L29">
        <v>29</v>
      </c>
      <c r="M29">
        <v>17</v>
      </c>
      <c r="N29">
        <v>12</v>
      </c>
      <c r="O29">
        <v>66</v>
      </c>
    </row>
    <row r="30" spans="2:15">
      <c r="B30" s="167" t="s">
        <v>28</v>
      </c>
      <c r="C30">
        <v>2</v>
      </c>
      <c r="D30">
        <v>2</v>
      </c>
      <c r="E30">
        <v>1</v>
      </c>
      <c r="F30">
        <v>2</v>
      </c>
      <c r="G30">
        <v>2</v>
      </c>
      <c r="H30">
        <v>16</v>
      </c>
      <c r="I30">
        <v>28</v>
      </c>
      <c r="J30">
        <v>269</v>
      </c>
      <c r="K30">
        <v>4288</v>
      </c>
      <c r="L30">
        <v>7091</v>
      </c>
      <c r="M30">
        <v>6792</v>
      </c>
      <c r="N30">
        <v>13797</v>
      </c>
      <c r="O30">
        <v>30771</v>
      </c>
    </row>
    <row r="37" spans="2:15">
      <c r="B37" s="174" t="s">
        <v>299</v>
      </c>
      <c r="C37" s="173" t="s">
        <v>343</v>
      </c>
      <c r="D37" s="173" t="s">
        <v>344</v>
      </c>
      <c r="E37" s="173" t="s">
        <v>345</v>
      </c>
      <c r="F37" s="173" t="s">
        <v>346</v>
      </c>
      <c r="G37" s="173" t="s">
        <v>347</v>
      </c>
      <c r="H37" s="173" t="s">
        <v>301</v>
      </c>
      <c r="I37" s="173" t="s">
        <v>302</v>
      </c>
      <c r="J37" s="173" t="s">
        <v>303</v>
      </c>
      <c r="K37" s="177" t="s">
        <v>304</v>
      </c>
      <c r="L37" s="177" t="s">
        <v>305</v>
      </c>
      <c r="M37" s="177" t="s">
        <v>306</v>
      </c>
      <c r="N37" s="177" t="s">
        <v>307</v>
      </c>
      <c r="O37" s="173" t="s">
        <v>28</v>
      </c>
    </row>
    <row r="38" spans="2:15">
      <c r="B38" s="167" t="s">
        <v>310</v>
      </c>
      <c r="C38">
        <v>2</v>
      </c>
      <c r="D38">
        <v>2</v>
      </c>
      <c r="F38">
        <v>2</v>
      </c>
      <c r="G38">
        <v>2</v>
      </c>
      <c r="H38">
        <v>16</v>
      </c>
      <c r="I38">
        <v>11</v>
      </c>
      <c r="J38">
        <v>239</v>
      </c>
      <c r="K38">
        <v>1982</v>
      </c>
      <c r="L38">
        <v>3602</v>
      </c>
      <c r="M38">
        <v>3047</v>
      </c>
      <c r="N38">
        <v>4930</v>
      </c>
      <c r="O38">
        <v>13658</v>
      </c>
    </row>
    <row r="39" spans="2:15">
      <c r="B39" s="167" t="s">
        <v>98</v>
      </c>
      <c r="K39">
        <v>1000</v>
      </c>
      <c r="L39">
        <v>2109</v>
      </c>
      <c r="M39">
        <v>1576</v>
      </c>
      <c r="N39">
        <v>6934</v>
      </c>
      <c r="O39">
        <v>11325</v>
      </c>
    </row>
    <row r="40" spans="2:15">
      <c r="B40" t="s">
        <v>316</v>
      </c>
      <c r="C40">
        <v>0</v>
      </c>
      <c r="D40">
        <v>0</v>
      </c>
      <c r="E40">
        <v>1</v>
      </c>
      <c r="F40">
        <v>0</v>
      </c>
      <c r="G40">
        <v>0</v>
      </c>
      <c r="H40">
        <v>0</v>
      </c>
      <c r="I40">
        <v>17</v>
      </c>
      <c r="J40">
        <v>30</v>
      </c>
      <c r="K40">
        <v>1343</v>
      </c>
      <c r="L40">
        <v>1654</v>
      </c>
      <c r="M40">
        <v>2396</v>
      </c>
      <c r="N40">
        <v>2071</v>
      </c>
      <c r="O40">
        <v>7434</v>
      </c>
    </row>
    <row r="41" spans="2:15">
      <c r="B41" s="176" t="s">
        <v>28</v>
      </c>
      <c r="C41" s="175">
        <v>2</v>
      </c>
      <c r="D41" s="175">
        <v>2</v>
      </c>
      <c r="E41" s="175">
        <v>1</v>
      </c>
      <c r="F41" s="175">
        <v>2</v>
      </c>
      <c r="G41" s="175">
        <v>2</v>
      </c>
      <c r="H41" s="175">
        <v>16</v>
      </c>
      <c r="I41" s="175">
        <v>28</v>
      </c>
      <c r="J41" s="175">
        <v>269</v>
      </c>
      <c r="K41" s="175">
        <v>4288</v>
      </c>
      <c r="L41" s="175">
        <v>7091</v>
      </c>
      <c r="M41" s="175">
        <v>6792</v>
      </c>
      <c r="N41" s="175">
        <v>13797</v>
      </c>
      <c r="O41" s="175">
        <v>30771</v>
      </c>
    </row>
    <row r="42" spans="2:15">
      <c r="B42" s="167" t="s">
        <v>309</v>
      </c>
      <c r="I42">
        <v>13</v>
      </c>
      <c r="J42">
        <v>16</v>
      </c>
      <c r="K42">
        <v>288</v>
      </c>
      <c r="L42">
        <v>447</v>
      </c>
      <c r="M42">
        <v>576</v>
      </c>
      <c r="N42">
        <v>537</v>
      </c>
      <c r="O42">
        <v>1869</v>
      </c>
    </row>
    <row r="43" spans="2:15">
      <c r="B43" s="167" t="s">
        <v>311</v>
      </c>
      <c r="I43">
        <v>1</v>
      </c>
      <c r="J43">
        <v>2</v>
      </c>
      <c r="K43">
        <v>659</v>
      </c>
      <c r="L43">
        <v>293</v>
      </c>
      <c r="M43">
        <v>467</v>
      </c>
      <c r="N43">
        <v>241</v>
      </c>
      <c r="O43">
        <v>1642</v>
      </c>
    </row>
    <row r="44" spans="2:15">
      <c r="B44" s="167" t="s">
        <v>315</v>
      </c>
      <c r="J44">
        <v>5</v>
      </c>
      <c r="K44">
        <v>103</v>
      </c>
      <c r="L44">
        <v>196</v>
      </c>
      <c r="M44">
        <v>226</v>
      </c>
      <c r="N44">
        <v>417</v>
      </c>
      <c r="O44">
        <v>924</v>
      </c>
    </row>
    <row r="45" spans="2:15">
      <c r="B45" s="167" t="s">
        <v>318</v>
      </c>
      <c r="J45">
        <v>1</v>
      </c>
      <c r="K45">
        <v>48</v>
      </c>
      <c r="L45">
        <v>120</v>
      </c>
      <c r="M45">
        <v>308</v>
      </c>
      <c r="N45">
        <v>153</v>
      </c>
      <c r="O45">
        <v>624</v>
      </c>
    </row>
    <row r="46" spans="2:15">
      <c r="B46" s="167" t="s">
        <v>320</v>
      </c>
      <c r="I46">
        <v>1</v>
      </c>
      <c r="J46">
        <v>1</v>
      </c>
      <c r="K46">
        <v>61</v>
      </c>
      <c r="L46">
        <v>136</v>
      </c>
      <c r="M46">
        <v>222</v>
      </c>
      <c r="N46">
        <v>105</v>
      </c>
      <c r="O46">
        <v>522</v>
      </c>
    </row>
    <row r="47" spans="2:15">
      <c r="B47" s="167" t="s">
        <v>321</v>
      </c>
      <c r="E47">
        <v>1</v>
      </c>
      <c r="J47">
        <v>2</v>
      </c>
      <c r="K47">
        <v>52</v>
      </c>
      <c r="L47">
        <v>86</v>
      </c>
      <c r="M47">
        <v>69</v>
      </c>
      <c r="N47">
        <v>93</v>
      </c>
      <c r="O47">
        <v>298</v>
      </c>
    </row>
    <row r="48" spans="2:15">
      <c r="B48" s="167" t="s">
        <v>326</v>
      </c>
      <c r="I48">
        <v>2</v>
      </c>
      <c r="J48">
        <v>1</v>
      </c>
      <c r="K48">
        <v>24</v>
      </c>
      <c r="L48">
        <v>82</v>
      </c>
      <c r="M48">
        <v>100</v>
      </c>
      <c r="N48">
        <v>54</v>
      </c>
      <c r="O48">
        <v>259</v>
      </c>
    </row>
    <row r="49" spans="2:15">
      <c r="B49" s="167" t="s">
        <v>327</v>
      </c>
      <c r="K49">
        <v>20</v>
      </c>
      <c r="L49">
        <v>76</v>
      </c>
      <c r="M49">
        <v>81</v>
      </c>
      <c r="N49">
        <v>40</v>
      </c>
      <c r="O49">
        <v>217</v>
      </c>
    </row>
    <row r="50" spans="2:15">
      <c r="B50" s="167" t="s">
        <v>319</v>
      </c>
      <c r="J50">
        <v>2</v>
      </c>
      <c r="K50">
        <v>15</v>
      </c>
      <c r="L50">
        <v>41</v>
      </c>
      <c r="M50">
        <v>30</v>
      </c>
      <c r="N50">
        <v>106</v>
      </c>
      <c r="O50">
        <v>194</v>
      </c>
    </row>
    <row r="51" spans="2:15">
      <c r="B51" s="167" t="s">
        <v>325</v>
      </c>
      <c r="K51">
        <v>15</v>
      </c>
      <c r="L51">
        <v>18</v>
      </c>
      <c r="M51">
        <v>72</v>
      </c>
      <c r="N51">
        <v>37</v>
      </c>
      <c r="O51">
        <v>140</v>
      </c>
    </row>
    <row r="52" spans="2:15">
      <c r="B52" s="167" t="s">
        <v>323</v>
      </c>
      <c r="K52">
        <v>11</v>
      </c>
      <c r="L52">
        <v>33</v>
      </c>
      <c r="M52">
        <v>57</v>
      </c>
      <c r="N52">
        <v>34</v>
      </c>
      <c r="O52">
        <v>131</v>
      </c>
    </row>
    <row r="53" spans="2:15">
      <c r="B53" s="167" t="s">
        <v>328</v>
      </c>
      <c r="K53">
        <v>7</v>
      </c>
      <c r="L53">
        <v>15</v>
      </c>
      <c r="M53">
        <v>53</v>
      </c>
      <c r="N53">
        <v>51</v>
      </c>
      <c r="O53">
        <v>126</v>
      </c>
    </row>
    <row r="54" spans="2:15">
      <c r="B54" s="167" t="s">
        <v>331</v>
      </c>
      <c r="K54">
        <v>11</v>
      </c>
      <c r="L54">
        <v>43</v>
      </c>
      <c r="M54">
        <v>35</v>
      </c>
      <c r="N54">
        <v>26</v>
      </c>
      <c r="O54">
        <v>115</v>
      </c>
    </row>
    <row r="55" spans="2:15">
      <c r="B55" s="167" t="s">
        <v>330</v>
      </c>
      <c r="K55">
        <v>18</v>
      </c>
      <c r="L55">
        <v>24</v>
      </c>
      <c r="M55">
        <v>24</v>
      </c>
      <c r="N55">
        <v>44</v>
      </c>
      <c r="O55">
        <v>110</v>
      </c>
    </row>
    <row r="56" spans="2:15">
      <c r="B56" s="167" t="s">
        <v>329</v>
      </c>
      <c r="K56">
        <v>3</v>
      </c>
      <c r="L56">
        <v>15</v>
      </c>
      <c r="M56">
        <v>59</v>
      </c>
      <c r="N56">
        <v>32</v>
      </c>
      <c r="O56">
        <v>108</v>
      </c>
    </row>
    <row r="57" spans="2:15">
      <c r="B57" s="167" t="s">
        <v>317</v>
      </c>
      <c r="N57">
        <v>89</v>
      </c>
      <c r="O57">
        <v>89</v>
      </c>
    </row>
    <row r="58" spans="2:15">
      <c r="B58" s="167" t="s">
        <v>332</v>
      </c>
      <c r="K58">
        <v>8</v>
      </c>
      <c r="L58">
        <v>29</v>
      </c>
      <c r="M58">
        <v>17</v>
      </c>
      <c r="N58">
        <v>12</v>
      </c>
      <c r="O58">
        <v>66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C4328-5A6A-4499-9A49-AA069F780BF9}">
  <dimension ref="A1:R56"/>
  <sheetViews>
    <sheetView topLeftCell="K65" workbookViewId="0">
      <selection activeCell="K63" sqref="K63"/>
    </sheetView>
  </sheetViews>
  <sheetFormatPr defaultColWidth="11.42578125" defaultRowHeight="14.45"/>
  <cols>
    <col min="3" max="3" width="19.42578125" customWidth="1"/>
    <col min="4" max="4" width="15.85546875" customWidth="1"/>
    <col min="5" max="5" width="14.140625" customWidth="1"/>
    <col min="6" max="6" width="12.5703125" customWidth="1"/>
  </cols>
  <sheetData>
    <row r="1" spans="1:17">
      <c r="A1" s="172" t="s">
        <v>284</v>
      </c>
      <c r="B1" t="s" vm="1">
        <v>285</v>
      </c>
    </row>
    <row r="2" spans="1:17">
      <c r="A2" s="172" t="s">
        <v>286</v>
      </c>
      <c r="B2" t="s" vm="4">
        <v>287</v>
      </c>
    </row>
    <row r="4" spans="1:17">
      <c r="A4" s="172" t="s">
        <v>297</v>
      </c>
      <c r="B4" s="172" t="s">
        <v>298</v>
      </c>
      <c r="C4" s="172"/>
      <c r="D4" s="172"/>
    </row>
    <row r="5" spans="1:17">
      <c r="B5" t="s">
        <v>302</v>
      </c>
      <c r="C5" t="s">
        <v>303</v>
      </c>
      <c r="D5" t="s">
        <v>304</v>
      </c>
      <c r="E5" t="s">
        <v>305</v>
      </c>
      <c r="F5" t="s">
        <v>306</v>
      </c>
      <c r="G5" t="s">
        <v>307</v>
      </c>
      <c r="Q5" t="s">
        <v>28</v>
      </c>
    </row>
    <row r="6" spans="1:17">
      <c r="G6" t="s">
        <v>337</v>
      </c>
      <c r="H6" t="s">
        <v>288</v>
      </c>
      <c r="I6" t="s">
        <v>289</v>
      </c>
      <c r="J6" t="s">
        <v>290</v>
      </c>
      <c r="K6" t="s">
        <v>291</v>
      </c>
      <c r="L6" t="s">
        <v>292</v>
      </c>
      <c r="M6" t="s">
        <v>293</v>
      </c>
      <c r="N6" t="s">
        <v>294</v>
      </c>
      <c r="O6" t="s">
        <v>295</v>
      </c>
      <c r="P6" t="s">
        <v>296</v>
      </c>
    </row>
    <row r="7" spans="1:17">
      <c r="A7" s="172" t="s">
        <v>299</v>
      </c>
    </row>
    <row r="8" spans="1:17">
      <c r="A8" s="167" t="s">
        <v>310</v>
      </c>
      <c r="B8">
        <v>1</v>
      </c>
      <c r="E8">
        <v>10</v>
      </c>
      <c r="G8">
        <v>1</v>
      </c>
      <c r="J8">
        <v>24</v>
      </c>
      <c r="K8">
        <v>324</v>
      </c>
      <c r="L8">
        <v>331</v>
      </c>
      <c r="M8">
        <v>368</v>
      </c>
      <c r="N8">
        <v>530</v>
      </c>
      <c r="O8">
        <v>541</v>
      </c>
      <c r="P8">
        <v>224</v>
      </c>
      <c r="Q8">
        <v>2354</v>
      </c>
    </row>
    <row r="9" spans="1:17">
      <c r="A9" s="167" t="s">
        <v>313</v>
      </c>
      <c r="F9">
        <v>2</v>
      </c>
      <c r="K9">
        <v>12</v>
      </c>
      <c r="L9">
        <v>3</v>
      </c>
      <c r="M9">
        <v>476</v>
      </c>
      <c r="N9">
        <v>171</v>
      </c>
      <c r="O9">
        <v>69</v>
      </c>
      <c r="P9">
        <v>35</v>
      </c>
      <c r="Q9">
        <v>768</v>
      </c>
    </row>
    <row r="10" spans="1:17">
      <c r="A10" s="167" t="s">
        <v>309</v>
      </c>
      <c r="B10">
        <v>13</v>
      </c>
      <c r="C10">
        <v>1</v>
      </c>
      <c r="D10">
        <v>4</v>
      </c>
      <c r="E10">
        <v>1</v>
      </c>
      <c r="F10">
        <v>1</v>
      </c>
      <c r="K10">
        <v>6</v>
      </c>
      <c r="L10">
        <v>19</v>
      </c>
      <c r="M10">
        <v>31</v>
      </c>
      <c r="N10">
        <v>52</v>
      </c>
      <c r="O10">
        <v>38</v>
      </c>
      <c r="P10">
        <v>22</v>
      </c>
      <c r="Q10">
        <v>188</v>
      </c>
    </row>
    <row r="11" spans="1:17">
      <c r="A11" s="167" t="s">
        <v>311</v>
      </c>
      <c r="E11">
        <v>2</v>
      </c>
      <c r="I11">
        <v>1</v>
      </c>
      <c r="J11">
        <v>1</v>
      </c>
      <c r="K11">
        <v>4</v>
      </c>
      <c r="L11">
        <v>12</v>
      </c>
      <c r="M11">
        <v>24</v>
      </c>
      <c r="N11">
        <v>16</v>
      </c>
      <c r="O11">
        <v>27</v>
      </c>
      <c r="P11">
        <v>10</v>
      </c>
      <c r="Q11">
        <v>97</v>
      </c>
    </row>
    <row r="12" spans="1:17">
      <c r="A12" s="167" t="s">
        <v>315</v>
      </c>
      <c r="D12">
        <v>1</v>
      </c>
      <c r="J12">
        <v>2</v>
      </c>
      <c r="K12">
        <v>15</v>
      </c>
      <c r="L12">
        <v>7</v>
      </c>
      <c r="M12">
        <v>8</v>
      </c>
      <c r="N12">
        <v>28</v>
      </c>
      <c r="O12">
        <v>29</v>
      </c>
      <c r="P12">
        <v>4</v>
      </c>
      <c r="Q12">
        <v>94</v>
      </c>
    </row>
    <row r="13" spans="1:17">
      <c r="A13" s="167" t="s">
        <v>317</v>
      </c>
      <c r="K13">
        <v>6</v>
      </c>
      <c r="L13">
        <v>3</v>
      </c>
      <c r="M13">
        <v>22</v>
      </c>
      <c r="N13">
        <v>21</v>
      </c>
      <c r="O13">
        <v>18</v>
      </c>
      <c r="P13">
        <v>2</v>
      </c>
      <c r="Q13">
        <v>72</v>
      </c>
    </row>
    <row r="14" spans="1:17">
      <c r="A14" s="167" t="s">
        <v>318</v>
      </c>
      <c r="E14">
        <v>2</v>
      </c>
      <c r="H14">
        <v>1</v>
      </c>
      <c r="K14">
        <v>7</v>
      </c>
      <c r="L14">
        <v>9</v>
      </c>
      <c r="M14">
        <v>13</v>
      </c>
      <c r="N14">
        <v>9</v>
      </c>
      <c r="O14">
        <v>13</v>
      </c>
      <c r="P14">
        <v>2</v>
      </c>
      <c r="Q14">
        <v>56</v>
      </c>
    </row>
    <row r="15" spans="1:17">
      <c r="A15" s="167" t="s">
        <v>319</v>
      </c>
      <c r="F15">
        <v>1</v>
      </c>
      <c r="J15">
        <v>1</v>
      </c>
      <c r="K15">
        <v>16</v>
      </c>
      <c r="L15">
        <v>3</v>
      </c>
      <c r="M15">
        <v>2</v>
      </c>
      <c r="N15">
        <v>11</v>
      </c>
      <c r="O15">
        <v>4</v>
      </c>
      <c r="Q15">
        <v>38</v>
      </c>
    </row>
    <row r="16" spans="1:17">
      <c r="A16" s="167" t="s">
        <v>320</v>
      </c>
      <c r="E16">
        <v>1</v>
      </c>
      <c r="F16">
        <v>1</v>
      </c>
      <c r="I16">
        <v>2</v>
      </c>
      <c r="J16">
        <v>2</v>
      </c>
      <c r="K16">
        <v>3</v>
      </c>
      <c r="L16">
        <v>6</v>
      </c>
      <c r="M16">
        <v>7</v>
      </c>
      <c r="N16">
        <v>12</v>
      </c>
      <c r="O16">
        <v>1</v>
      </c>
      <c r="P16">
        <v>3</v>
      </c>
      <c r="Q16">
        <v>38</v>
      </c>
    </row>
    <row r="17" spans="1:17">
      <c r="A17" s="167" t="s">
        <v>321</v>
      </c>
      <c r="K17">
        <v>1</v>
      </c>
      <c r="L17">
        <v>6</v>
      </c>
      <c r="M17">
        <v>2</v>
      </c>
      <c r="N17">
        <v>5</v>
      </c>
      <c r="O17">
        <v>11</v>
      </c>
      <c r="P17">
        <v>3</v>
      </c>
      <c r="Q17">
        <v>28</v>
      </c>
    </row>
    <row r="18" spans="1:17">
      <c r="A18" s="167" t="s">
        <v>323</v>
      </c>
      <c r="L18">
        <v>1</v>
      </c>
      <c r="M18">
        <v>4</v>
      </c>
      <c r="N18">
        <v>2</v>
      </c>
      <c r="O18">
        <v>6</v>
      </c>
      <c r="P18">
        <v>4</v>
      </c>
      <c r="Q18">
        <v>17</v>
      </c>
    </row>
    <row r="19" spans="1:17">
      <c r="A19" s="167" t="s">
        <v>327</v>
      </c>
      <c r="L19">
        <v>2</v>
      </c>
      <c r="M19">
        <v>1</v>
      </c>
      <c r="N19">
        <v>3</v>
      </c>
      <c r="O19">
        <v>7</v>
      </c>
      <c r="P19">
        <v>1</v>
      </c>
      <c r="Q19">
        <v>14</v>
      </c>
    </row>
    <row r="20" spans="1:17">
      <c r="A20" s="167" t="s">
        <v>325</v>
      </c>
      <c r="K20">
        <v>2</v>
      </c>
      <c r="N20">
        <v>8</v>
      </c>
      <c r="O20">
        <v>2</v>
      </c>
      <c r="P20">
        <v>2</v>
      </c>
      <c r="Q20">
        <v>14</v>
      </c>
    </row>
    <row r="21" spans="1:17">
      <c r="A21" s="167" t="s">
        <v>328</v>
      </c>
      <c r="K21">
        <v>2</v>
      </c>
      <c r="L21">
        <v>4</v>
      </c>
      <c r="M21">
        <v>4</v>
      </c>
      <c r="N21">
        <v>1</v>
      </c>
      <c r="O21">
        <v>2</v>
      </c>
      <c r="P21">
        <v>1</v>
      </c>
      <c r="Q21">
        <v>14</v>
      </c>
    </row>
    <row r="22" spans="1:17">
      <c r="A22" s="167" t="s">
        <v>330</v>
      </c>
      <c r="L22">
        <v>3</v>
      </c>
      <c r="M22">
        <v>1</v>
      </c>
      <c r="N22">
        <v>2</v>
      </c>
      <c r="O22">
        <v>4</v>
      </c>
      <c r="P22">
        <v>3</v>
      </c>
      <c r="Q22">
        <v>13</v>
      </c>
    </row>
    <row r="23" spans="1:17">
      <c r="A23" s="167" t="s">
        <v>329</v>
      </c>
      <c r="M23">
        <v>5</v>
      </c>
      <c r="N23">
        <v>2</v>
      </c>
      <c r="O23">
        <v>3</v>
      </c>
      <c r="P23">
        <v>3</v>
      </c>
      <c r="Q23">
        <v>13</v>
      </c>
    </row>
    <row r="24" spans="1:17">
      <c r="A24" s="167" t="s">
        <v>331</v>
      </c>
      <c r="J24">
        <v>1</v>
      </c>
      <c r="K24">
        <v>1</v>
      </c>
      <c r="L24">
        <v>1</v>
      </c>
      <c r="M24">
        <v>1</v>
      </c>
      <c r="O24">
        <v>2</v>
      </c>
      <c r="Q24">
        <v>6</v>
      </c>
    </row>
    <row r="25" spans="1:17">
      <c r="A25" s="167" t="s">
        <v>332</v>
      </c>
      <c r="D25">
        <v>1</v>
      </c>
      <c r="K25">
        <v>1</v>
      </c>
      <c r="M25">
        <v>1</v>
      </c>
      <c r="N25">
        <v>2</v>
      </c>
      <c r="O25">
        <v>1</v>
      </c>
      <c r="Q25">
        <v>6</v>
      </c>
    </row>
    <row r="26" spans="1:17">
      <c r="A26" s="167" t="s">
        <v>326</v>
      </c>
      <c r="L26">
        <v>3</v>
      </c>
      <c r="P26">
        <v>2</v>
      </c>
      <c r="Q26">
        <v>5</v>
      </c>
    </row>
    <row r="27" spans="1:17">
      <c r="A27" s="167" t="s">
        <v>28</v>
      </c>
      <c r="B27">
        <v>14</v>
      </c>
      <c r="C27">
        <v>1</v>
      </c>
      <c r="D27">
        <v>6</v>
      </c>
      <c r="E27">
        <v>16</v>
      </c>
      <c r="F27">
        <v>5</v>
      </c>
      <c r="G27">
        <v>1</v>
      </c>
      <c r="H27">
        <v>1</v>
      </c>
      <c r="I27">
        <v>3</v>
      </c>
      <c r="J27">
        <v>31</v>
      </c>
      <c r="K27">
        <v>400</v>
      </c>
      <c r="L27">
        <v>413</v>
      </c>
      <c r="M27">
        <v>970</v>
      </c>
      <c r="N27">
        <v>875</v>
      </c>
      <c r="O27">
        <v>778</v>
      </c>
      <c r="P27">
        <v>321</v>
      </c>
      <c r="Q27">
        <v>3835</v>
      </c>
    </row>
    <row r="32" spans="1:17" ht="28.5" customHeight="1">
      <c r="D32" s="178"/>
      <c r="E32" s="182" t="s">
        <v>348</v>
      </c>
      <c r="G32" s="178"/>
      <c r="H32" s="180" t="s">
        <v>349</v>
      </c>
      <c r="I32" s="181" t="s">
        <v>350</v>
      </c>
    </row>
    <row r="33" spans="1:18">
      <c r="A33" s="167"/>
      <c r="D33" s="167" t="s">
        <v>310</v>
      </c>
      <c r="E33">
        <v>2354</v>
      </c>
      <c r="G33" s="167" t="s">
        <v>351</v>
      </c>
      <c r="H33">
        <f>E33-I33</f>
        <v>135</v>
      </c>
      <c r="I33">
        <v>2219</v>
      </c>
    </row>
    <row r="34" spans="1:18">
      <c r="A34" s="167"/>
      <c r="D34" s="167" t="s">
        <v>98</v>
      </c>
      <c r="E34">
        <v>768</v>
      </c>
      <c r="G34" s="167" t="s">
        <v>98</v>
      </c>
      <c r="H34">
        <f>E34-I34</f>
        <v>47</v>
      </c>
      <c r="I34">
        <v>721</v>
      </c>
    </row>
    <row r="35" spans="1:18">
      <c r="A35" s="167"/>
      <c r="D35" s="167" t="s">
        <v>316</v>
      </c>
      <c r="E35">
        <v>713</v>
      </c>
      <c r="G35" s="167" t="s">
        <v>316</v>
      </c>
      <c r="H35">
        <f>E35-I35</f>
        <v>122</v>
      </c>
      <c r="I35">
        <v>591</v>
      </c>
    </row>
    <row r="36" spans="1:18">
      <c r="A36" s="179"/>
      <c r="D36" s="179" t="s">
        <v>28</v>
      </c>
      <c r="E36" s="178">
        <f>SUM(E33:E35)</f>
        <v>3835</v>
      </c>
      <c r="G36" s="179" t="s">
        <v>28</v>
      </c>
      <c r="H36" s="178">
        <f>SUM(H33:H35)</f>
        <v>304</v>
      </c>
      <c r="I36" s="178">
        <f>SUM(I33:I35)</f>
        <v>3531</v>
      </c>
    </row>
    <row r="37" spans="1:18">
      <c r="A37" s="167"/>
    </row>
    <row r="38" spans="1:18">
      <c r="A38" s="167" t="s">
        <v>309</v>
      </c>
      <c r="B38">
        <v>13</v>
      </c>
      <c r="C38">
        <v>1</v>
      </c>
      <c r="D38">
        <v>4</v>
      </c>
      <c r="E38">
        <v>1</v>
      </c>
      <c r="F38">
        <v>1</v>
      </c>
      <c r="L38">
        <v>6</v>
      </c>
      <c r="M38">
        <v>19</v>
      </c>
      <c r="N38">
        <v>31</v>
      </c>
      <c r="O38">
        <v>52</v>
      </c>
      <c r="P38">
        <v>38</v>
      </c>
      <c r="Q38">
        <v>22</v>
      </c>
      <c r="R38">
        <v>188</v>
      </c>
    </row>
    <row r="39" spans="1:18">
      <c r="A39" s="167" t="s">
        <v>311</v>
      </c>
      <c r="E39">
        <v>2</v>
      </c>
      <c r="J39">
        <v>1</v>
      </c>
      <c r="K39">
        <v>1</v>
      </c>
      <c r="L39">
        <v>4</v>
      </c>
      <c r="M39">
        <v>12</v>
      </c>
      <c r="N39">
        <v>24</v>
      </c>
      <c r="O39">
        <v>16</v>
      </c>
      <c r="P39">
        <v>27</v>
      </c>
      <c r="Q39">
        <v>10</v>
      </c>
      <c r="R39">
        <v>97</v>
      </c>
    </row>
    <row r="40" spans="1:18">
      <c r="A40" s="167" t="s">
        <v>315</v>
      </c>
      <c r="D40">
        <v>1</v>
      </c>
      <c r="K40">
        <v>2</v>
      </c>
      <c r="L40">
        <v>15</v>
      </c>
      <c r="M40">
        <v>7</v>
      </c>
      <c r="N40">
        <v>8</v>
      </c>
      <c r="O40">
        <v>28</v>
      </c>
      <c r="P40">
        <v>29</v>
      </c>
      <c r="Q40">
        <v>4</v>
      </c>
      <c r="R40">
        <v>94</v>
      </c>
    </row>
    <row r="41" spans="1:18">
      <c r="A41" s="167" t="s">
        <v>317</v>
      </c>
      <c r="L41">
        <v>6</v>
      </c>
      <c r="M41">
        <v>3</v>
      </c>
      <c r="N41">
        <v>22</v>
      </c>
      <c r="O41">
        <v>21</v>
      </c>
      <c r="P41">
        <v>18</v>
      </c>
      <c r="Q41">
        <v>2</v>
      </c>
      <c r="R41">
        <v>72</v>
      </c>
    </row>
    <row r="42" spans="1:18">
      <c r="A42" s="167" t="s">
        <v>318</v>
      </c>
      <c r="E42">
        <v>2</v>
      </c>
      <c r="I42">
        <v>1</v>
      </c>
      <c r="L42">
        <v>7</v>
      </c>
      <c r="M42">
        <v>9</v>
      </c>
      <c r="N42">
        <v>13</v>
      </c>
      <c r="O42">
        <v>9</v>
      </c>
      <c r="P42">
        <v>13</v>
      </c>
      <c r="Q42">
        <v>2</v>
      </c>
      <c r="R42">
        <v>56</v>
      </c>
    </row>
    <row r="43" spans="1:18">
      <c r="A43" s="167" t="s">
        <v>319</v>
      </c>
      <c r="F43">
        <v>1</v>
      </c>
      <c r="K43">
        <v>1</v>
      </c>
      <c r="L43">
        <v>16</v>
      </c>
      <c r="M43">
        <v>3</v>
      </c>
      <c r="N43">
        <v>2</v>
      </c>
      <c r="O43">
        <v>11</v>
      </c>
      <c r="P43">
        <v>4</v>
      </c>
      <c r="R43">
        <v>38</v>
      </c>
    </row>
    <row r="44" spans="1:18">
      <c r="A44" s="167" t="s">
        <v>320</v>
      </c>
      <c r="E44">
        <v>1</v>
      </c>
      <c r="F44">
        <v>1</v>
      </c>
      <c r="J44">
        <v>2</v>
      </c>
      <c r="K44">
        <v>2</v>
      </c>
      <c r="L44">
        <v>3</v>
      </c>
      <c r="M44">
        <v>6</v>
      </c>
      <c r="N44">
        <v>7</v>
      </c>
      <c r="O44">
        <v>12</v>
      </c>
      <c r="P44">
        <v>1</v>
      </c>
      <c r="Q44">
        <v>3</v>
      </c>
      <c r="R44">
        <v>38</v>
      </c>
    </row>
    <row r="45" spans="1:18">
      <c r="A45" s="167" t="s">
        <v>321</v>
      </c>
      <c r="L45">
        <v>1</v>
      </c>
      <c r="M45">
        <v>6</v>
      </c>
      <c r="N45">
        <v>2</v>
      </c>
      <c r="O45">
        <v>5</v>
      </c>
      <c r="P45">
        <v>11</v>
      </c>
      <c r="Q45">
        <v>3</v>
      </c>
      <c r="R45">
        <v>28</v>
      </c>
    </row>
    <row r="46" spans="1:18">
      <c r="A46" s="167" t="s">
        <v>323</v>
      </c>
      <c r="M46">
        <v>1</v>
      </c>
      <c r="N46">
        <v>4</v>
      </c>
      <c r="O46">
        <v>2</v>
      </c>
      <c r="P46">
        <v>6</v>
      </c>
      <c r="Q46">
        <v>4</v>
      </c>
      <c r="R46">
        <v>17</v>
      </c>
    </row>
    <row r="47" spans="1:18">
      <c r="A47" s="167" t="s">
        <v>327</v>
      </c>
      <c r="M47">
        <v>2</v>
      </c>
      <c r="N47">
        <v>1</v>
      </c>
      <c r="O47">
        <v>3</v>
      </c>
      <c r="P47">
        <v>7</v>
      </c>
      <c r="Q47">
        <v>1</v>
      </c>
      <c r="R47">
        <v>14</v>
      </c>
    </row>
    <row r="48" spans="1:18">
      <c r="A48" s="167" t="s">
        <v>325</v>
      </c>
      <c r="L48">
        <v>2</v>
      </c>
      <c r="O48">
        <v>8</v>
      </c>
      <c r="P48">
        <v>2</v>
      </c>
      <c r="Q48">
        <v>2</v>
      </c>
      <c r="R48">
        <v>14</v>
      </c>
    </row>
    <row r="49" spans="1:18">
      <c r="A49" s="167" t="s">
        <v>328</v>
      </c>
      <c r="L49">
        <v>2</v>
      </c>
      <c r="M49">
        <v>4</v>
      </c>
      <c r="N49">
        <v>4</v>
      </c>
      <c r="O49">
        <v>1</v>
      </c>
      <c r="P49">
        <v>2</v>
      </c>
      <c r="Q49">
        <v>1</v>
      </c>
      <c r="R49">
        <v>14</v>
      </c>
    </row>
    <row r="50" spans="1:18">
      <c r="A50" s="167" t="s">
        <v>330</v>
      </c>
      <c r="M50">
        <v>3</v>
      </c>
      <c r="N50">
        <v>1</v>
      </c>
      <c r="O50">
        <v>2</v>
      </c>
      <c r="P50">
        <v>4</v>
      </c>
      <c r="Q50">
        <v>3</v>
      </c>
      <c r="R50">
        <v>13</v>
      </c>
    </row>
    <row r="51" spans="1:18">
      <c r="A51" s="167" t="s">
        <v>329</v>
      </c>
      <c r="N51">
        <v>5</v>
      </c>
      <c r="O51">
        <v>2</v>
      </c>
      <c r="P51">
        <v>3</v>
      </c>
      <c r="Q51">
        <v>3</v>
      </c>
      <c r="R51">
        <v>13</v>
      </c>
    </row>
    <row r="52" spans="1:18">
      <c r="A52" s="167" t="s">
        <v>331</v>
      </c>
      <c r="K52">
        <v>1</v>
      </c>
      <c r="L52">
        <v>1</v>
      </c>
      <c r="M52">
        <v>1</v>
      </c>
      <c r="N52">
        <v>1</v>
      </c>
      <c r="P52">
        <v>2</v>
      </c>
      <c r="R52">
        <v>6</v>
      </c>
    </row>
    <row r="53" spans="1:18">
      <c r="A53" s="167" t="s">
        <v>332</v>
      </c>
      <c r="D53" s="235"/>
      <c r="E53" s="235" t="s">
        <v>34</v>
      </c>
      <c r="F53" s="235" t="s">
        <v>35</v>
      </c>
      <c r="G53" s="235" t="s">
        <v>26</v>
      </c>
      <c r="H53" s="235" t="s">
        <v>30</v>
      </c>
      <c r="I53" s="235" t="s">
        <v>99</v>
      </c>
      <c r="L53">
        <v>1</v>
      </c>
      <c r="N53">
        <v>1</v>
      </c>
      <c r="O53">
        <v>2</v>
      </c>
      <c r="P53">
        <v>1</v>
      </c>
      <c r="R53">
        <v>6</v>
      </c>
    </row>
    <row r="54" spans="1:18">
      <c r="A54" s="167" t="s">
        <v>326</v>
      </c>
      <c r="D54" s="236">
        <v>2023</v>
      </c>
      <c r="E54" s="236">
        <v>4095</v>
      </c>
      <c r="F54" s="236">
        <v>966</v>
      </c>
      <c r="G54" s="236">
        <v>175</v>
      </c>
      <c r="H54" s="236">
        <v>934</v>
      </c>
      <c r="I54" s="236">
        <v>6170</v>
      </c>
      <c r="M54">
        <v>3</v>
      </c>
      <c r="Q54">
        <v>2</v>
      </c>
      <c r="R54">
        <v>5</v>
      </c>
    </row>
    <row r="55" spans="1:18">
      <c r="D55" s="236">
        <v>2024</v>
      </c>
      <c r="E55" s="236">
        <v>2866</v>
      </c>
      <c r="F55" s="236">
        <v>946</v>
      </c>
      <c r="G55" s="236">
        <v>221</v>
      </c>
      <c r="H55" s="236">
        <v>999</v>
      </c>
      <c r="I55" s="236">
        <v>5032</v>
      </c>
    </row>
    <row r="56" spans="1:18">
      <c r="D56" s="236">
        <v>2025</v>
      </c>
      <c r="E56" s="236">
        <v>2338</v>
      </c>
      <c r="F56" s="236">
        <v>1092</v>
      </c>
      <c r="G56" s="236">
        <v>768</v>
      </c>
      <c r="H56" s="236">
        <v>1126</v>
      </c>
      <c r="I56" s="236">
        <v>5324</v>
      </c>
    </row>
  </sheetData>
  <pageMargins left="0.7" right="0.7" top="0.75" bottom="0.75" header="0.3" footer="0.3"/>
  <pageSetup paperSize="9" orientation="portrait"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CA579-E740-4787-BE0F-B6762B2016CF}">
  <dimension ref="A2:AQ34"/>
  <sheetViews>
    <sheetView topLeftCell="A28" workbookViewId="0">
      <selection activeCell="A22" sqref="A22"/>
    </sheetView>
  </sheetViews>
  <sheetFormatPr defaultColWidth="11.42578125" defaultRowHeight="14.45"/>
  <cols>
    <col min="2" max="2" width="19.28515625" customWidth="1"/>
  </cols>
  <sheetData>
    <row r="2" spans="2:43" ht="15" thickBot="1"/>
    <row r="3" spans="2:43" ht="27.95" thickBot="1">
      <c r="B3" s="226" t="s">
        <v>352</v>
      </c>
      <c r="C3" s="221">
        <v>2022</v>
      </c>
      <c r="D3" s="222" t="s">
        <v>250</v>
      </c>
      <c r="E3" s="222" t="s">
        <v>250</v>
      </c>
      <c r="F3" s="222" t="s">
        <v>250</v>
      </c>
      <c r="G3" s="223" t="s">
        <v>250</v>
      </c>
      <c r="H3" s="222">
        <v>2023</v>
      </c>
      <c r="I3" s="222"/>
      <c r="J3" s="222"/>
      <c r="K3" s="222"/>
      <c r="L3" s="222"/>
      <c r="M3" s="222"/>
      <c r="N3" s="222"/>
      <c r="O3" s="222"/>
      <c r="P3" s="222"/>
      <c r="Q3" s="222"/>
      <c r="R3" s="222"/>
      <c r="S3" s="222"/>
      <c r="T3" s="224">
        <v>2024</v>
      </c>
      <c r="U3" s="225"/>
      <c r="V3" s="225"/>
      <c r="W3" s="225"/>
      <c r="X3" s="225"/>
      <c r="Y3" s="225"/>
      <c r="Z3" s="225"/>
      <c r="AA3" s="225"/>
      <c r="AB3" s="225"/>
      <c r="AC3" s="225"/>
      <c r="AD3" s="225"/>
      <c r="AE3" s="225"/>
      <c r="AF3" s="227">
        <v>2025</v>
      </c>
      <c r="AG3" s="228"/>
      <c r="AH3" s="229" t="s">
        <v>250</v>
      </c>
      <c r="AI3" s="230"/>
      <c r="AJ3" s="230"/>
      <c r="AK3" s="230"/>
      <c r="AL3" s="230"/>
      <c r="AM3" s="230"/>
      <c r="AN3" s="230"/>
      <c r="AO3" s="230"/>
      <c r="AP3" s="230"/>
      <c r="AQ3" s="231"/>
    </row>
    <row r="4" spans="2:43" ht="31.5" thickBot="1">
      <c r="B4" s="183" t="s">
        <v>353</v>
      </c>
      <c r="C4" s="184" t="s">
        <v>354</v>
      </c>
      <c r="D4" s="184" t="s">
        <v>355</v>
      </c>
      <c r="E4" s="184" t="s">
        <v>356</v>
      </c>
      <c r="F4" s="184" t="s">
        <v>357</v>
      </c>
      <c r="G4" s="184" t="s">
        <v>358</v>
      </c>
      <c r="H4" s="185" t="s">
        <v>359</v>
      </c>
      <c r="I4" s="185" t="s">
        <v>360</v>
      </c>
      <c r="J4" s="185" t="s">
        <v>361</v>
      </c>
      <c r="K4" s="185" t="s">
        <v>362</v>
      </c>
      <c r="L4" s="185" t="s">
        <v>363</v>
      </c>
      <c r="M4" s="185" t="s">
        <v>364</v>
      </c>
      <c r="N4" s="185" t="s">
        <v>365</v>
      </c>
      <c r="O4" s="185" t="s">
        <v>354</v>
      </c>
      <c r="P4" s="185" t="s">
        <v>355</v>
      </c>
      <c r="Q4" s="185" t="s">
        <v>356</v>
      </c>
      <c r="R4" s="185" t="s">
        <v>357</v>
      </c>
      <c r="S4" s="185" t="s">
        <v>358</v>
      </c>
      <c r="T4" s="186" t="s">
        <v>359</v>
      </c>
      <c r="U4" s="186" t="s">
        <v>360</v>
      </c>
      <c r="V4" s="186" t="s">
        <v>361</v>
      </c>
      <c r="W4" s="186" t="s">
        <v>362</v>
      </c>
      <c r="X4" s="186" t="s">
        <v>363</v>
      </c>
      <c r="Y4" s="186" t="s">
        <v>364</v>
      </c>
      <c r="Z4" s="186" t="s">
        <v>365</v>
      </c>
      <c r="AA4" s="186" t="s">
        <v>354</v>
      </c>
      <c r="AB4" s="186" t="s">
        <v>355</v>
      </c>
      <c r="AC4" s="186" t="s">
        <v>356</v>
      </c>
      <c r="AD4" s="187" t="s">
        <v>357</v>
      </c>
      <c r="AE4" s="188" t="s">
        <v>358</v>
      </c>
      <c r="AF4" s="189" t="s">
        <v>359</v>
      </c>
      <c r="AG4" s="190" t="s">
        <v>360</v>
      </c>
      <c r="AH4" s="190" t="s">
        <v>361</v>
      </c>
      <c r="AI4" s="191" t="s">
        <v>362</v>
      </c>
      <c r="AJ4" s="191" t="s">
        <v>363</v>
      </c>
      <c r="AK4" s="191" t="s">
        <v>364</v>
      </c>
      <c r="AL4" s="191" t="s">
        <v>365</v>
      </c>
      <c r="AM4" s="191" t="s">
        <v>354</v>
      </c>
      <c r="AN4" s="191" t="s">
        <v>355</v>
      </c>
      <c r="AO4" s="191" t="s">
        <v>356</v>
      </c>
      <c r="AP4" s="191" t="s">
        <v>357</v>
      </c>
      <c r="AQ4" s="191" t="s">
        <v>358</v>
      </c>
    </row>
    <row r="5" spans="2:43" ht="31.5" thickBot="1">
      <c r="B5" s="192" t="s">
        <v>120</v>
      </c>
      <c r="C5" s="193">
        <v>401</v>
      </c>
      <c r="D5" s="193">
        <v>363</v>
      </c>
      <c r="E5" s="193">
        <v>383</v>
      </c>
      <c r="F5" s="193">
        <v>371</v>
      </c>
      <c r="G5" s="193">
        <v>324</v>
      </c>
      <c r="H5" s="194">
        <v>311</v>
      </c>
      <c r="I5" s="194">
        <v>310</v>
      </c>
      <c r="J5" s="194">
        <v>401</v>
      </c>
      <c r="K5" s="194">
        <v>419</v>
      </c>
      <c r="L5" s="194">
        <v>415</v>
      </c>
      <c r="M5" s="194" t="s">
        <v>366</v>
      </c>
      <c r="N5" s="194" t="s">
        <v>366</v>
      </c>
      <c r="O5" s="194">
        <v>309</v>
      </c>
      <c r="P5" s="194">
        <v>297</v>
      </c>
      <c r="Q5" s="194">
        <v>209</v>
      </c>
      <c r="R5" s="194">
        <v>188</v>
      </c>
      <c r="S5" s="194">
        <v>242</v>
      </c>
      <c r="T5" s="195">
        <v>285</v>
      </c>
      <c r="U5" s="195">
        <v>264</v>
      </c>
      <c r="V5" s="195">
        <v>236</v>
      </c>
      <c r="W5" s="195">
        <v>256</v>
      </c>
      <c r="X5" s="195" t="s">
        <v>367</v>
      </c>
      <c r="Y5" s="195">
        <v>232</v>
      </c>
      <c r="Z5" s="195">
        <v>251</v>
      </c>
      <c r="AA5" s="195">
        <v>246</v>
      </c>
      <c r="AB5" s="195">
        <v>195</v>
      </c>
      <c r="AC5" s="195">
        <v>207</v>
      </c>
      <c r="AD5" s="196">
        <v>223</v>
      </c>
      <c r="AE5" s="197">
        <v>191</v>
      </c>
      <c r="AF5" s="198">
        <v>178</v>
      </c>
      <c r="AG5" s="198">
        <v>198</v>
      </c>
      <c r="AH5" s="198">
        <v>258</v>
      </c>
      <c r="AI5" s="199">
        <v>253</v>
      </c>
      <c r="AJ5" s="199">
        <v>247</v>
      </c>
      <c r="AK5" s="200">
        <v>223</v>
      </c>
      <c r="AL5" s="200">
        <v>235</v>
      </c>
      <c r="AM5" s="200">
        <v>226</v>
      </c>
      <c r="AN5" s="200">
        <v>213</v>
      </c>
      <c r="AO5" s="200">
        <v>307</v>
      </c>
      <c r="AP5" s="201" t="s">
        <v>250</v>
      </c>
    </row>
    <row r="6" spans="2:43" ht="15.95" thickBot="1">
      <c r="B6" s="202" t="s">
        <v>122</v>
      </c>
      <c r="C6" s="203">
        <v>18</v>
      </c>
      <c r="D6" s="203">
        <v>19</v>
      </c>
      <c r="E6" s="203">
        <v>19</v>
      </c>
      <c r="F6" s="203">
        <v>19</v>
      </c>
      <c r="G6" s="203">
        <v>19</v>
      </c>
      <c r="H6" s="204">
        <v>15</v>
      </c>
      <c r="I6" s="204" t="s">
        <v>368</v>
      </c>
      <c r="J6" s="204">
        <v>20</v>
      </c>
      <c r="K6" s="204" t="s">
        <v>369</v>
      </c>
      <c r="L6" s="204" t="s">
        <v>370</v>
      </c>
      <c r="M6" s="204" t="s">
        <v>370</v>
      </c>
      <c r="N6" s="204" t="s">
        <v>371</v>
      </c>
      <c r="O6" s="204">
        <v>18</v>
      </c>
      <c r="P6" s="204" t="s">
        <v>372</v>
      </c>
      <c r="Q6" s="204" t="s">
        <v>373</v>
      </c>
      <c r="R6" s="204">
        <v>10</v>
      </c>
      <c r="S6" s="204">
        <v>17</v>
      </c>
      <c r="T6" s="205" t="s">
        <v>374</v>
      </c>
      <c r="U6" s="205" t="s">
        <v>375</v>
      </c>
      <c r="V6" s="205" t="s">
        <v>376</v>
      </c>
      <c r="W6" s="205" t="s">
        <v>377</v>
      </c>
      <c r="X6" s="205">
        <v>19</v>
      </c>
      <c r="Y6" s="205">
        <v>22</v>
      </c>
      <c r="Z6" s="205" t="s">
        <v>378</v>
      </c>
      <c r="AA6" s="205" t="s">
        <v>379</v>
      </c>
      <c r="AB6" s="205" t="s">
        <v>380</v>
      </c>
      <c r="AC6" s="205" t="s">
        <v>381</v>
      </c>
      <c r="AD6" s="205" t="s">
        <v>382</v>
      </c>
      <c r="AE6" s="206" t="s">
        <v>383</v>
      </c>
      <c r="AF6" s="207" t="s">
        <v>381</v>
      </c>
      <c r="AG6" s="207" t="s">
        <v>384</v>
      </c>
      <c r="AH6" s="208" t="s">
        <v>385</v>
      </c>
      <c r="AI6" s="133"/>
      <c r="AJ6" s="133"/>
      <c r="AK6" s="133"/>
      <c r="AL6" s="133"/>
      <c r="AM6" s="133"/>
      <c r="AN6" s="133"/>
      <c r="AO6" s="209" t="s">
        <v>386</v>
      </c>
      <c r="AP6" s="133"/>
    </row>
    <row r="7" spans="2:43" ht="31.5" thickBot="1">
      <c r="B7" s="192" t="s">
        <v>125</v>
      </c>
      <c r="C7" s="210">
        <v>22</v>
      </c>
      <c r="D7" s="210">
        <v>19</v>
      </c>
      <c r="E7" s="210">
        <v>20</v>
      </c>
      <c r="F7" s="210">
        <v>20</v>
      </c>
      <c r="G7" s="210">
        <v>17</v>
      </c>
      <c r="H7" s="211" t="s">
        <v>370</v>
      </c>
      <c r="I7" s="211" t="s">
        <v>387</v>
      </c>
      <c r="J7" s="211">
        <v>20</v>
      </c>
      <c r="K7" s="211" t="s">
        <v>388</v>
      </c>
      <c r="L7" s="211" t="s">
        <v>389</v>
      </c>
      <c r="M7" s="211">
        <v>18</v>
      </c>
      <c r="N7" s="211">
        <v>18</v>
      </c>
      <c r="O7" s="211">
        <v>17</v>
      </c>
      <c r="P7" s="211">
        <v>16</v>
      </c>
      <c r="Q7" s="211" t="s">
        <v>390</v>
      </c>
      <c r="R7" s="211" t="s">
        <v>391</v>
      </c>
      <c r="S7" s="211" t="s">
        <v>392</v>
      </c>
      <c r="T7" s="212" t="s">
        <v>393</v>
      </c>
      <c r="U7" s="212">
        <v>15</v>
      </c>
      <c r="V7" s="212" t="s">
        <v>394</v>
      </c>
      <c r="W7" s="212" t="s">
        <v>395</v>
      </c>
      <c r="X7" s="212" t="s">
        <v>396</v>
      </c>
      <c r="Y7" s="212" t="s">
        <v>397</v>
      </c>
      <c r="Z7" s="212" t="s">
        <v>398</v>
      </c>
      <c r="AA7" s="212" t="s">
        <v>399</v>
      </c>
      <c r="AB7" s="212" t="s">
        <v>400</v>
      </c>
      <c r="AC7" s="212" t="s">
        <v>401</v>
      </c>
      <c r="AD7" s="212" t="s">
        <v>402</v>
      </c>
      <c r="AE7" s="213" t="s">
        <v>403</v>
      </c>
      <c r="AF7" s="214" t="s">
        <v>404</v>
      </c>
      <c r="AG7" s="215" t="s">
        <v>405</v>
      </c>
      <c r="AH7" s="215" t="s">
        <v>406</v>
      </c>
      <c r="AI7" s="201" t="s">
        <v>250</v>
      </c>
      <c r="AJ7" s="201" t="s">
        <v>250</v>
      </c>
      <c r="AK7" s="201" t="s">
        <v>250</v>
      </c>
      <c r="AL7" s="201" t="s">
        <v>250</v>
      </c>
      <c r="AM7" s="201" t="s">
        <v>250</v>
      </c>
      <c r="AN7" s="201" t="s">
        <v>250</v>
      </c>
      <c r="AO7" s="216" t="s">
        <v>407</v>
      </c>
      <c r="AP7" s="201" t="s">
        <v>250</v>
      </c>
    </row>
    <row r="8" spans="2:43" ht="36" customHeight="1" thickBot="1">
      <c r="B8" s="183" t="s">
        <v>408</v>
      </c>
      <c r="C8" s="184" t="s">
        <v>354</v>
      </c>
      <c r="D8" s="184" t="s">
        <v>355</v>
      </c>
      <c r="E8" s="184" t="s">
        <v>356</v>
      </c>
      <c r="F8" s="184" t="s">
        <v>357</v>
      </c>
      <c r="G8" s="184" t="s">
        <v>358</v>
      </c>
      <c r="H8" s="185" t="s">
        <v>359</v>
      </c>
      <c r="I8" s="185" t="s">
        <v>360</v>
      </c>
      <c r="J8" s="185" t="s">
        <v>361</v>
      </c>
      <c r="K8" s="185" t="s">
        <v>362</v>
      </c>
      <c r="L8" s="185" t="s">
        <v>363</v>
      </c>
      <c r="M8" s="185" t="s">
        <v>364</v>
      </c>
      <c r="N8" s="185" t="s">
        <v>365</v>
      </c>
      <c r="O8" s="185" t="s">
        <v>354</v>
      </c>
      <c r="P8" s="185" t="s">
        <v>355</v>
      </c>
      <c r="Q8" s="185" t="s">
        <v>356</v>
      </c>
      <c r="R8" s="185" t="s">
        <v>357</v>
      </c>
      <c r="S8" s="185" t="s">
        <v>358</v>
      </c>
      <c r="T8" s="186" t="s">
        <v>359</v>
      </c>
      <c r="U8" s="186" t="s">
        <v>360</v>
      </c>
      <c r="V8" s="186" t="s">
        <v>361</v>
      </c>
      <c r="W8" s="186" t="s">
        <v>362</v>
      </c>
      <c r="X8" s="186" t="s">
        <v>363</v>
      </c>
      <c r="Y8" s="186" t="s">
        <v>364</v>
      </c>
      <c r="Z8" s="217" t="s">
        <v>365</v>
      </c>
      <c r="AA8" s="186" t="s">
        <v>354</v>
      </c>
      <c r="AB8" s="186" t="s">
        <v>355</v>
      </c>
      <c r="AC8" s="186" t="s">
        <v>356</v>
      </c>
      <c r="AD8" s="187" t="s">
        <v>357</v>
      </c>
      <c r="AE8" s="188" t="s">
        <v>358</v>
      </c>
      <c r="AF8" s="191" t="s">
        <v>359</v>
      </c>
      <c r="AG8" s="191" t="s">
        <v>360</v>
      </c>
      <c r="AH8" s="191" t="s">
        <v>361</v>
      </c>
      <c r="AI8" s="191" t="s">
        <v>362</v>
      </c>
      <c r="AJ8" s="191" t="s">
        <v>363</v>
      </c>
      <c r="AK8" s="191" t="s">
        <v>364</v>
      </c>
      <c r="AL8" s="191" t="s">
        <v>365</v>
      </c>
      <c r="AM8" s="191" t="s">
        <v>354</v>
      </c>
      <c r="AN8" s="191" t="s">
        <v>355</v>
      </c>
      <c r="AO8" s="191" t="s">
        <v>356</v>
      </c>
      <c r="AP8" s="191" t="s">
        <v>357</v>
      </c>
    </row>
    <row r="9" spans="2:43" ht="31.5" thickBot="1">
      <c r="B9" s="192" t="s">
        <v>120</v>
      </c>
      <c r="C9" s="193">
        <v>54</v>
      </c>
      <c r="D9" s="193">
        <v>99</v>
      </c>
      <c r="E9" s="193">
        <v>108</v>
      </c>
      <c r="F9" s="193">
        <v>139</v>
      </c>
      <c r="G9" s="193">
        <v>121</v>
      </c>
      <c r="H9" s="194">
        <v>113</v>
      </c>
      <c r="I9" s="194">
        <v>111</v>
      </c>
      <c r="J9" s="194">
        <v>107</v>
      </c>
      <c r="K9" s="194">
        <v>109</v>
      </c>
      <c r="L9" s="194">
        <v>107</v>
      </c>
      <c r="M9" s="194" t="s">
        <v>409</v>
      </c>
      <c r="N9" s="194">
        <v>99</v>
      </c>
      <c r="O9" s="194">
        <v>108</v>
      </c>
      <c r="P9" s="194">
        <v>105</v>
      </c>
      <c r="Q9" s="194">
        <v>76</v>
      </c>
      <c r="R9" s="194">
        <v>83</v>
      </c>
      <c r="S9" s="194">
        <v>81</v>
      </c>
      <c r="T9" s="195">
        <v>79</v>
      </c>
      <c r="U9" s="195">
        <v>83</v>
      </c>
      <c r="V9" s="195" t="s">
        <v>410</v>
      </c>
      <c r="W9" s="195">
        <v>89</v>
      </c>
      <c r="X9" s="195" t="s">
        <v>411</v>
      </c>
      <c r="Y9" s="195">
        <v>111</v>
      </c>
      <c r="Z9" s="195">
        <v>62</v>
      </c>
      <c r="AA9" s="195">
        <v>91</v>
      </c>
      <c r="AB9" s="195">
        <v>110</v>
      </c>
      <c r="AC9" s="195">
        <v>102</v>
      </c>
      <c r="AD9" s="196">
        <v>106</v>
      </c>
      <c r="AE9" s="197">
        <v>113</v>
      </c>
      <c r="AF9" s="198">
        <v>86</v>
      </c>
      <c r="AG9" s="198">
        <v>95</v>
      </c>
      <c r="AH9" s="198">
        <v>111</v>
      </c>
      <c r="AI9" s="199">
        <v>107</v>
      </c>
      <c r="AJ9" s="199">
        <v>108</v>
      </c>
      <c r="AK9" s="200">
        <v>146</v>
      </c>
      <c r="AL9" s="200">
        <v>139</v>
      </c>
      <c r="AM9" s="200">
        <v>100</v>
      </c>
      <c r="AN9" s="200">
        <v>80</v>
      </c>
      <c r="AO9" s="200">
        <v>120</v>
      </c>
      <c r="AP9" s="201">
        <v>100</v>
      </c>
    </row>
    <row r="10" spans="2:43" ht="15.95" thickBot="1">
      <c r="B10" s="202" t="s">
        <v>122</v>
      </c>
      <c r="C10" s="203">
        <v>12</v>
      </c>
      <c r="D10" s="203">
        <v>18</v>
      </c>
      <c r="E10" s="203">
        <v>15</v>
      </c>
      <c r="F10" s="203">
        <v>16</v>
      </c>
      <c r="G10" s="203">
        <v>12</v>
      </c>
      <c r="H10" s="204">
        <v>13</v>
      </c>
      <c r="I10" s="204" t="s">
        <v>412</v>
      </c>
      <c r="J10" s="204">
        <v>11</v>
      </c>
      <c r="K10" s="204">
        <v>12</v>
      </c>
      <c r="L10" s="204" t="s">
        <v>413</v>
      </c>
      <c r="M10" s="204" t="s">
        <v>414</v>
      </c>
      <c r="N10" s="204" t="s">
        <v>415</v>
      </c>
      <c r="O10" s="204" t="s">
        <v>416</v>
      </c>
      <c r="P10" s="204">
        <v>10</v>
      </c>
      <c r="Q10" s="204" t="s">
        <v>417</v>
      </c>
      <c r="R10" s="204" t="s">
        <v>418</v>
      </c>
      <c r="S10" s="204" t="s">
        <v>419</v>
      </c>
      <c r="T10" s="205" t="s">
        <v>420</v>
      </c>
      <c r="U10" s="205" t="s">
        <v>421</v>
      </c>
      <c r="V10" s="205" t="s">
        <v>422</v>
      </c>
      <c r="W10" s="205" t="s">
        <v>419</v>
      </c>
      <c r="X10" s="205" t="s">
        <v>423</v>
      </c>
      <c r="Y10" s="205" t="s">
        <v>424</v>
      </c>
      <c r="Z10" s="205">
        <v>12</v>
      </c>
      <c r="AA10" s="205" t="s">
        <v>425</v>
      </c>
      <c r="AB10" s="205" t="s">
        <v>424</v>
      </c>
      <c r="AC10" s="205" t="s">
        <v>373</v>
      </c>
      <c r="AD10" s="205" t="s">
        <v>426</v>
      </c>
      <c r="AE10" s="206" t="s">
        <v>427</v>
      </c>
      <c r="AF10" s="207" t="s">
        <v>418</v>
      </c>
      <c r="AG10" s="208" t="s">
        <v>425</v>
      </c>
      <c r="AH10" s="208" t="s">
        <v>428</v>
      </c>
      <c r="AI10" s="133"/>
      <c r="AJ10" s="133"/>
      <c r="AK10" s="133"/>
      <c r="AL10" s="133"/>
      <c r="AM10" s="133"/>
      <c r="AN10" s="133"/>
      <c r="AO10" s="209" t="s">
        <v>429</v>
      </c>
      <c r="AP10" s="133"/>
    </row>
    <row r="11" spans="2:43" ht="31.5" thickBot="1">
      <c r="B11" s="192" t="s">
        <v>125</v>
      </c>
      <c r="C11" s="210" t="s">
        <v>430</v>
      </c>
      <c r="D11" s="210" t="s">
        <v>431</v>
      </c>
      <c r="E11" s="210" t="s">
        <v>432</v>
      </c>
      <c r="F11" s="210" t="s">
        <v>420</v>
      </c>
      <c r="G11" s="210">
        <v>10</v>
      </c>
      <c r="H11" s="211" t="s">
        <v>433</v>
      </c>
      <c r="I11" s="211" t="s">
        <v>434</v>
      </c>
      <c r="J11" s="211" t="s">
        <v>435</v>
      </c>
      <c r="K11" s="211" t="s">
        <v>436</v>
      </c>
      <c r="L11" s="211" t="s">
        <v>437</v>
      </c>
      <c r="M11" s="211" t="s">
        <v>438</v>
      </c>
      <c r="N11" s="211" t="s">
        <v>436</v>
      </c>
      <c r="O11" s="211">
        <v>10</v>
      </c>
      <c r="P11" s="211" t="s">
        <v>424</v>
      </c>
      <c r="Q11" s="211" t="s">
        <v>439</v>
      </c>
      <c r="R11" s="211" t="s">
        <v>440</v>
      </c>
      <c r="S11" s="211" t="s">
        <v>441</v>
      </c>
      <c r="T11" s="212" t="s">
        <v>436</v>
      </c>
      <c r="U11" s="212" t="s">
        <v>424</v>
      </c>
      <c r="V11" s="212" t="s">
        <v>442</v>
      </c>
      <c r="W11" s="212" t="s">
        <v>443</v>
      </c>
      <c r="X11" s="212" t="s">
        <v>444</v>
      </c>
      <c r="Y11" s="212" t="s">
        <v>445</v>
      </c>
      <c r="Z11" s="212" t="s">
        <v>446</v>
      </c>
      <c r="AA11" s="212" t="s">
        <v>447</v>
      </c>
      <c r="AB11" s="212" t="s">
        <v>448</v>
      </c>
      <c r="AC11" s="212" t="s">
        <v>373</v>
      </c>
      <c r="AD11" s="212" t="s">
        <v>449</v>
      </c>
      <c r="AE11" s="213">
        <v>10</v>
      </c>
      <c r="AF11" s="214" t="s">
        <v>450</v>
      </c>
      <c r="AG11" s="215" t="s">
        <v>451</v>
      </c>
      <c r="AH11" s="215" t="s">
        <v>452</v>
      </c>
      <c r="AI11" s="201" t="s">
        <v>250</v>
      </c>
      <c r="AJ11" s="201" t="s">
        <v>250</v>
      </c>
      <c r="AK11" s="201" t="s">
        <v>250</v>
      </c>
      <c r="AL11" s="201" t="s">
        <v>250</v>
      </c>
      <c r="AM11" s="201" t="s">
        <v>250</v>
      </c>
      <c r="AN11" s="201" t="s">
        <v>250</v>
      </c>
      <c r="AO11" s="216" t="s">
        <v>453</v>
      </c>
      <c r="AP11" s="201" t="s">
        <v>250</v>
      </c>
    </row>
    <row r="12" spans="2:43" ht="31.5" thickBot="1">
      <c r="B12" s="183" t="s">
        <v>454</v>
      </c>
      <c r="C12" s="184" t="s">
        <v>354</v>
      </c>
      <c r="D12" s="184" t="s">
        <v>355</v>
      </c>
      <c r="E12" s="184" t="s">
        <v>356</v>
      </c>
      <c r="F12" s="184" t="s">
        <v>357</v>
      </c>
      <c r="G12" s="184" t="s">
        <v>358</v>
      </c>
      <c r="H12" s="185" t="s">
        <v>359</v>
      </c>
      <c r="I12" s="185" t="s">
        <v>360</v>
      </c>
      <c r="J12" s="185" t="s">
        <v>361</v>
      </c>
      <c r="K12" s="185" t="s">
        <v>362</v>
      </c>
      <c r="L12" s="185" t="s">
        <v>363</v>
      </c>
      <c r="M12" s="185" t="s">
        <v>364</v>
      </c>
      <c r="N12" s="185" t="s">
        <v>365</v>
      </c>
      <c r="O12" s="185" t="s">
        <v>354</v>
      </c>
      <c r="P12" s="185" t="s">
        <v>355</v>
      </c>
      <c r="Q12" s="185" t="s">
        <v>356</v>
      </c>
      <c r="R12" s="185" t="s">
        <v>357</v>
      </c>
      <c r="S12" s="185" t="s">
        <v>358</v>
      </c>
      <c r="T12" s="186" t="s">
        <v>359</v>
      </c>
      <c r="U12" s="186" t="s">
        <v>360</v>
      </c>
      <c r="V12" s="186" t="s">
        <v>361</v>
      </c>
      <c r="W12" s="186" t="s">
        <v>362</v>
      </c>
      <c r="X12" s="186" t="s">
        <v>363</v>
      </c>
      <c r="Y12" s="186" t="s">
        <v>364</v>
      </c>
      <c r="Z12" s="217" t="s">
        <v>365</v>
      </c>
      <c r="AA12" s="186" t="s">
        <v>354</v>
      </c>
      <c r="AB12" s="186" t="s">
        <v>355</v>
      </c>
      <c r="AC12" s="186" t="s">
        <v>356</v>
      </c>
      <c r="AD12" s="187" t="s">
        <v>357</v>
      </c>
      <c r="AE12" s="188" t="s">
        <v>358</v>
      </c>
      <c r="AF12" s="191" t="s">
        <v>359</v>
      </c>
      <c r="AG12" s="191" t="s">
        <v>360</v>
      </c>
      <c r="AH12" s="191" t="s">
        <v>361</v>
      </c>
      <c r="AI12" s="191" t="s">
        <v>455</v>
      </c>
      <c r="AJ12" s="191" t="s">
        <v>363</v>
      </c>
      <c r="AK12" s="191" t="s">
        <v>364</v>
      </c>
      <c r="AL12" s="191" t="s">
        <v>365</v>
      </c>
      <c r="AM12" s="191" t="s">
        <v>354</v>
      </c>
      <c r="AN12" s="191" t="s">
        <v>355</v>
      </c>
      <c r="AO12" s="191" t="s">
        <v>356</v>
      </c>
      <c r="AP12" s="191" t="s">
        <v>357</v>
      </c>
    </row>
    <row r="13" spans="2:43" ht="31.5" thickBot="1">
      <c r="B13" s="192" t="s">
        <v>120</v>
      </c>
      <c r="C13" s="193">
        <v>22</v>
      </c>
      <c r="D13" s="193">
        <v>25</v>
      </c>
      <c r="E13" s="193">
        <v>48</v>
      </c>
      <c r="F13" s="193">
        <v>59</v>
      </c>
      <c r="G13" s="193">
        <v>66</v>
      </c>
      <c r="H13" s="194">
        <v>54</v>
      </c>
      <c r="I13" s="194">
        <v>55</v>
      </c>
      <c r="J13" s="194">
        <v>29</v>
      </c>
      <c r="K13" s="194">
        <v>38</v>
      </c>
      <c r="L13" s="194">
        <v>37</v>
      </c>
      <c r="M13" s="194">
        <v>38</v>
      </c>
      <c r="N13" s="194">
        <v>25</v>
      </c>
      <c r="O13" s="194" t="s">
        <v>456</v>
      </c>
      <c r="P13" s="194">
        <v>16</v>
      </c>
      <c r="Q13" s="194">
        <v>17</v>
      </c>
      <c r="R13" s="194">
        <v>17</v>
      </c>
      <c r="S13" s="194">
        <v>19</v>
      </c>
      <c r="T13" s="195">
        <v>19</v>
      </c>
      <c r="U13" s="195">
        <v>19</v>
      </c>
      <c r="V13" s="195">
        <v>21</v>
      </c>
      <c r="W13" s="195" t="s">
        <v>457</v>
      </c>
      <c r="X13" s="195" t="s">
        <v>458</v>
      </c>
      <c r="Y13" s="195" t="s">
        <v>459</v>
      </c>
      <c r="Z13" s="195">
        <v>23</v>
      </c>
      <c r="AA13" s="195" t="s">
        <v>460</v>
      </c>
      <c r="AB13" s="195">
        <v>30</v>
      </c>
      <c r="AC13" s="195">
        <v>28</v>
      </c>
      <c r="AD13" s="196">
        <v>26</v>
      </c>
      <c r="AE13" s="197">
        <v>27</v>
      </c>
      <c r="AF13" s="198">
        <v>58</v>
      </c>
      <c r="AG13" s="198">
        <v>28</v>
      </c>
      <c r="AH13" s="198">
        <v>423</v>
      </c>
      <c r="AI13" s="199">
        <v>17</v>
      </c>
      <c r="AJ13" s="199">
        <v>22</v>
      </c>
      <c r="AK13" s="200">
        <v>81</v>
      </c>
      <c r="AL13" s="200">
        <v>42</v>
      </c>
      <c r="AM13" s="200">
        <v>21</v>
      </c>
      <c r="AN13" s="200">
        <v>26</v>
      </c>
      <c r="AO13" s="200">
        <v>38</v>
      </c>
      <c r="AP13" s="201" t="s">
        <v>250</v>
      </c>
    </row>
    <row r="14" spans="2:43" ht="15.95" thickBot="1">
      <c r="B14" s="202" t="s">
        <v>122</v>
      </c>
      <c r="C14" s="203">
        <v>10</v>
      </c>
      <c r="D14" s="203">
        <v>10</v>
      </c>
      <c r="E14" s="203">
        <v>9</v>
      </c>
      <c r="F14" s="203">
        <v>11</v>
      </c>
      <c r="G14" s="203">
        <v>11</v>
      </c>
      <c r="H14" s="204">
        <v>10</v>
      </c>
      <c r="I14" s="204">
        <v>10</v>
      </c>
      <c r="J14" s="204">
        <v>8</v>
      </c>
      <c r="K14" s="204">
        <v>8</v>
      </c>
      <c r="L14" s="204">
        <v>8</v>
      </c>
      <c r="M14" s="204" t="s">
        <v>461</v>
      </c>
      <c r="N14" s="204">
        <v>7</v>
      </c>
      <c r="O14" s="204" t="s">
        <v>462</v>
      </c>
      <c r="P14" s="204" t="s">
        <v>463</v>
      </c>
      <c r="Q14" s="204" t="s">
        <v>464</v>
      </c>
      <c r="R14" s="204" t="s">
        <v>465</v>
      </c>
      <c r="S14" s="204" t="s">
        <v>466</v>
      </c>
      <c r="T14" s="205" t="s">
        <v>467</v>
      </c>
      <c r="U14" s="205" t="s">
        <v>468</v>
      </c>
      <c r="V14" s="205" t="s">
        <v>469</v>
      </c>
      <c r="W14" s="205" t="s">
        <v>470</v>
      </c>
      <c r="X14" s="205" t="s">
        <v>471</v>
      </c>
      <c r="Y14" s="205" t="s">
        <v>472</v>
      </c>
      <c r="Z14" s="205" t="s">
        <v>473</v>
      </c>
      <c r="AA14" s="205" t="s">
        <v>474</v>
      </c>
      <c r="AB14" s="205" t="s">
        <v>473</v>
      </c>
      <c r="AC14" s="205">
        <v>5</v>
      </c>
      <c r="AD14" s="205" t="s">
        <v>449</v>
      </c>
      <c r="AE14" s="206" t="s">
        <v>475</v>
      </c>
      <c r="AF14" s="207" t="s">
        <v>476</v>
      </c>
      <c r="AG14" s="208" t="s">
        <v>476</v>
      </c>
      <c r="AH14" s="218">
        <v>4429</v>
      </c>
      <c r="AI14" s="133"/>
      <c r="AJ14" s="133"/>
      <c r="AK14" s="133"/>
      <c r="AL14" s="133"/>
      <c r="AM14" s="133"/>
      <c r="AN14" s="133"/>
      <c r="AO14" s="219" t="s">
        <v>477</v>
      </c>
      <c r="AP14" s="133"/>
    </row>
    <row r="15" spans="2:43" ht="31.5" thickBot="1">
      <c r="B15" s="220" t="s">
        <v>125</v>
      </c>
      <c r="C15" s="210" t="s">
        <v>478</v>
      </c>
      <c r="D15" s="210" t="s">
        <v>479</v>
      </c>
      <c r="E15" s="210" t="s">
        <v>480</v>
      </c>
      <c r="F15" s="210" t="s">
        <v>481</v>
      </c>
      <c r="G15" s="210">
        <v>6</v>
      </c>
      <c r="H15" s="211" t="s">
        <v>481</v>
      </c>
      <c r="I15" s="211" t="s">
        <v>431</v>
      </c>
      <c r="J15" s="211" t="s">
        <v>482</v>
      </c>
      <c r="K15" s="211" t="s">
        <v>483</v>
      </c>
      <c r="L15" s="211" t="s">
        <v>484</v>
      </c>
      <c r="M15" s="211" t="s">
        <v>485</v>
      </c>
      <c r="N15" s="211" t="s">
        <v>486</v>
      </c>
      <c r="O15" s="211" t="s">
        <v>487</v>
      </c>
      <c r="P15" s="211" t="s">
        <v>488</v>
      </c>
      <c r="Q15" s="211" t="s">
        <v>489</v>
      </c>
      <c r="R15" s="211">
        <v>5</v>
      </c>
      <c r="S15" s="211" t="s">
        <v>490</v>
      </c>
      <c r="T15" s="212" t="s">
        <v>491</v>
      </c>
      <c r="U15" s="212" t="s">
        <v>492</v>
      </c>
      <c r="V15" s="212" t="s">
        <v>493</v>
      </c>
      <c r="W15" s="212" t="s">
        <v>494</v>
      </c>
      <c r="X15" s="212" t="s">
        <v>495</v>
      </c>
      <c r="Y15" s="212" t="s">
        <v>496</v>
      </c>
      <c r="Z15" s="212" t="s">
        <v>497</v>
      </c>
      <c r="AA15" s="212" t="s">
        <v>498</v>
      </c>
      <c r="AB15" s="212" t="s">
        <v>499</v>
      </c>
      <c r="AC15" s="212" t="s">
        <v>500</v>
      </c>
      <c r="AD15" s="212" t="s">
        <v>501</v>
      </c>
      <c r="AE15" s="213" t="s">
        <v>502</v>
      </c>
      <c r="AF15" s="214" t="s">
        <v>412</v>
      </c>
      <c r="AG15" s="215" t="s">
        <v>503</v>
      </c>
      <c r="AH15" s="215" t="s">
        <v>504</v>
      </c>
      <c r="AI15" s="201" t="s">
        <v>250</v>
      </c>
      <c r="AJ15" s="201" t="s">
        <v>250</v>
      </c>
      <c r="AK15" s="201" t="s">
        <v>250</v>
      </c>
      <c r="AL15" s="201" t="s">
        <v>250</v>
      </c>
      <c r="AM15" s="201" t="s">
        <v>250</v>
      </c>
      <c r="AN15" s="201" t="s">
        <v>250</v>
      </c>
      <c r="AO15" s="216" t="s">
        <v>505</v>
      </c>
      <c r="AP15" s="201" t="s">
        <v>250</v>
      </c>
    </row>
    <row r="21" spans="1:4" ht="15.6">
      <c r="A21" s="12" t="s">
        <v>93</v>
      </c>
      <c r="B21" s="127" t="s">
        <v>34</v>
      </c>
      <c r="C21" s="127" t="s">
        <v>35</v>
      </c>
      <c r="D21" s="127" t="s">
        <v>26</v>
      </c>
    </row>
    <row r="22" spans="1:4" ht="15.6">
      <c r="A22" s="17" t="s">
        <v>109</v>
      </c>
      <c r="B22" s="142">
        <v>178</v>
      </c>
      <c r="C22" s="144">
        <v>86</v>
      </c>
      <c r="D22" s="145">
        <v>58</v>
      </c>
    </row>
    <row r="23" spans="1:4" ht="15.6">
      <c r="A23" s="17" t="s">
        <v>111</v>
      </c>
      <c r="B23" s="141">
        <v>198</v>
      </c>
      <c r="C23" s="144">
        <v>95</v>
      </c>
      <c r="D23" s="144">
        <v>28</v>
      </c>
    </row>
    <row r="24" spans="1:4" ht="15.6">
      <c r="A24" s="17" t="s">
        <v>113</v>
      </c>
      <c r="B24" s="142">
        <v>258</v>
      </c>
      <c r="C24" s="142">
        <v>111</v>
      </c>
      <c r="D24" s="141">
        <v>423</v>
      </c>
    </row>
    <row r="25" spans="1:4" ht="15.6">
      <c r="A25" s="17" t="s">
        <v>114</v>
      </c>
      <c r="B25" s="142">
        <v>253</v>
      </c>
      <c r="C25" s="142">
        <v>107</v>
      </c>
      <c r="D25" s="141">
        <v>17</v>
      </c>
    </row>
    <row r="26" spans="1:4" ht="15.6">
      <c r="A26" s="17" t="s">
        <v>115</v>
      </c>
      <c r="B26" s="142">
        <v>247</v>
      </c>
      <c r="C26" s="142">
        <v>108</v>
      </c>
      <c r="D26" s="142">
        <v>22</v>
      </c>
    </row>
    <row r="27" spans="1:4" ht="15.6">
      <c r="A27" s="17" t="s">
        <v>117</v>
      </c>
      <c r="B27" s="140">
        <v>223</v>
      </c>
      <c r="C27" s="140">
        <v>146</v>
      </c>
      <c r="D27" s="140">
        <v>81</v>
      </c>
    </row>
    <row r="28" spans="1:4" ht="15.6">
      <c r="A28" s="17" t="s">
        <v>119</v>
      </c>
      <c r="B28" s="140">
        <v>235</v>
      </c>
      <c r="C28" s="140">
        <v>139</v>
      </c>
      <c r="D28" s="140">
        <v>42</v>
      </c>
    </row>
    <row r="29" spans="1:4" ht="15.6">
      <c r="A29" s="17" t="s">
        <v>121</v>
      </c>
      <c r="B29" s="18">
        <v>226</v>
      </c>
      <c r="C29" s="140">
        <v>100</v>
      </c>
      <c r="D29" s="140">
        <v>21</v>
      </c>
    </row>
    <row r="30" spans="1:4" ht="30.95">
      <c r="A30" s="17" t="s">
        <v>124</v>
      </c>
      <c r="B30" s="140">
        <v>213</v>
      </c>
      <c r="C30" s="140">
        <v>80</v>
      </c>
      <c r="D30" s="140">
        <v>26</v>
      </c>
    </row>
    <row r="31" spans="1:4" ht="15.6">
      <c r="A31" s="17" t="s">
        <v>127</v>
      </c>
      <c r="B31" s="140">
        <v>307</v>
      </c>
      <c r="C31" s="140">
        <v>120</v>
      </c>
      <c r="D31" s="140">
        <v>38</v>
      </c>
    </row>
    <row r="32" spans="1:4" ht="30.95">
      <c r="A32" s="17" t="s">
        <v>128</v>
      </c>
      <c r="B32" s="140">
        <v>379</v>
      </c>
      <c r="C32" s="140">
        <v>100</v>
      </c>
      <c r="D32" s="140">
        <v>30</v>
      </c>
    </row>
    <row r="33" spans="1:4" ht="15.6">
      <c r="A33" s="17" t="s">
        <v>129</v>
      </c>
      <c r="B33" s="140">
        <v>192</v>
      </c>
      <c r="C33" s="140">
        <v>69</v>
      </c>
      <c r="D33" s="140">
        <v>9</v>
      </c>
    </row>
    <row r="34" spans="1:4" ht="15.6">
      <c r="A34" s="30" t="s">
        <v>99</v>
      </c>
      <c r="B34" s="18">
        <f>SUM(B22:B33)</f>
        <v>2909</v>
      </c>
      <c r="C34" s="18">
        <f t="shared" ref="C34:D34" si="0">SUM(C22:C33)</f>
        <v>1261</v>
      </c>
      <c r="D34" s="18">
        <f t="shared" si="0"/>
        <v>795</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863A6AE8B7E4A2449C903AFD2456BD74" ma:contentTypeVersion="9" ma:contentTypeDescription="Crear nuevo documento." ma:contentTypeScope="" ma:versionID="bd210e2cb8e0cc4e048338fd83ad4254">
  <xsd:schema xmlns:xsd="http://www.w3.org/2001/XMLSchema" xmlns:xs="http://www.w3.org/2001/XMLSchema" xmlns:p="http://schemas.microsoft.com/office/2006/metadata/properties" xmlns:ns2="c4795172-acc8-41fc-abdb-af5ed44f61af" targetNamespace="http://schemas.microsoft.com/office/2006/metadata/properties" ma:root="true" ma:fieldsID="d8a6f8bb73bf338e51a2a6aef1d6237e" ns2:_="">
    <xsd:import namespace="c4795172-acc8-41fc-abdb-af5ed44f61a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Acargo" minOccurs="0"/>
                <xsd:element ref="ns2:Fecha" minOccurs="0"/>
                <xsd:element ref="ns2:Tema" minOccurs="0"/>
                <xsd:element ref="ns2:Ponente" minOccurs="0"/>
                <xsd:element ref="ns2:Areadestino"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4795172-acc8-41fc-abdb-af5ed44f61a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Acargo" ma:index="12" nillable="true" ma:displayName="INI" ma:format="Dropdown" ma:internalName="Acargo">
      <xsd:simpleType>
        <xsd:restriction base="dms:Choice">
          <xsd:enumeration value="DCCI"/>
          <xsd:enumeration value="DCCII"/>
          <xsd:enumeration value="DCP"/>
        </xsd:restriction>
      </xsd:simpleType>
    </xsd:element>
    <xsd:element name="Fecha" ma:index="13" nillable="true" ma:displayName="Fecha " ma:format="DateOnly" ma:internalName="Fecha">
      <xsd:simpleType>
        <xsd:restriction base="dms:DateTime"/>
      </xsd:simpleType>
    </xsd:element>
    <xsd:element name="Tema" ma:index="14" nillable="true" ma:displayName="Tema" ma:format="Dropdown" ma:internalName="Tema">
      <xsd:simpleType>
        <xsd:restriction base="dms:Text">
          <xsd:maxLength value="255"/>
        </xsd:restriction>
      </xsd:simpleType>
    </xsd:element>
    <xsd:element name="Ponente" ma:index="15" nillable="true" ma:displayName="Ponente" ma:format="Dropdown" ma:internalName="Ponente">
      <xsd:simpleType>
        <xsd:restriction base="dms:Text">
          <xsd:maxLength value="255"/>
        </xsd:restriction>
      </xsd:simpleType>
    </xsd:element>
    <xsd:element name="Areadestino" ma:index="16" nillable="true" ma:displayName="Area destino" ma:format="Dropdown" ma:internalName="Areadestino">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ema xmlns="c4795172-acc8-41fc-abdb-af5ed44f61af" xsi:nil="true"/>
    <Areadestino xmlns="c4795172-acc8-41fc-abdb-af5ed44f61af" xsi:nil="true"/>
    <Fecha xmlns="c4795172-acc8-41fc-abdb-af5ed44f61af" xsi:nil="true"/>
    <Ponente xmlns="c4795172-acc8-41fc-abdb-af5ed44f61af" xsi:nil="true"/>
    <Acargo xmlns="c4795172-acc8-41fc-abdb-af5ed44f61af" xsi:nil="true"/>
  </documentManagement>
</p:properties>
</file>

<file path=customXml/itemProps1.xml><?xml version="1.0" encoding="utf-8"?>
<ds:datastoreItem xmlns:ds="http://schemas.openxmlformats.org/officeDocument/2006/customXml" ds:itemID="{D5B830D8-62A0-47CE-8C06-2E280D1114D9}"/>
</file>

<file path=customXml/itemProps2.xml><?xml version="1.0" encoding="utf-8"?>
<ds:datastoreItem xmlns:ds="http://schemas.openxmlformats.org/officeDocument/2006/customXml" ds:itemID="{27B5E5D5-00CB-45E3-BBFC-D4DAB2EE176C}"/>
</file>

<file path=customXml/itemProps3.xml><?xml version="1.0" encoding="utf-8"?>
<ds:datastoreItem xmlns:ds="http://schemas.openxmlformats.org/officeDocument/2006/customXml" ds:itemID="{2A858AEC-F1AD-4D26-86F9-F9C1A74AAE7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Gonzales Estrada Sara Stephany</dc:creator>
  <cp:keywords/>
  <dc:description/>
  <cp:lastModifiedBy>Cortez Quispe Linda</cp:lastModifiedBy>
  <cp:revision/>
  <dcterms:created xsi:type="dcterms:W3CDTF">2024-01-03T15:06:50Z</dcterms:created>
  <dcterms:modified xsi:type="dcterms:W3CDTF">2026-02-24T22:35:01Z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0x010100863A6AE8B7E4A2449C903AFD2456BD74</vt:lpwstr>
  </property>
</Properties>
</file>